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9.wmf" ContentType="image/x-wmf"/>
  <Override PartName="/xl/media/image20.wmf" ContentType="image/x-wmf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70.xml" ContentType="application/vnd.openxmlformats-officedocument.drawingml.chart+xml"/>
  <Override PartName="/xl/charts/chart266.xml" ContentType="application/vnd.openxmlformats-officedocument.drawingml.chart+xml"/>
  <Override PartName="/xl/charts/chart271.xml" ContentType="application/vnd.openxmlformats-officedocument.drawingml.chart+xml"/>
  <Override PartName="/xl/charts/chart267.xml" ContentType="application/vnd.openxmlformats-officedocument.drawingml.chart+xml"/>
  <Override PartName="/xl/charts/chart272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Graphiques déficit" sheetId="6" state="visible" r:id="rId7"/>
    <sheet name="Optimist macro hypothesis" sheetId="7" state="visible" r:id="rId8"/>
    <sheet name="High scenario" sheetId="8" state="visible" r:id="rId9"/>
    <sheet name="Bismarckian Deficit" sheetId="9" state="visible" r:id="rId10"/>
    <sheet name="Economic result" sheetId="10" state="visible" r:id="rId11"/>
    <sheet name="Projected_fiscal_income" sheetId="11" state="visible" r:id="rId12"/>
    <sheet name="High pensions" sheetId="12" state="visible" r:id="rId13"/>
    <sheet name="Low pensions" sheetId="13" state="visible" r:id="rId14"/>
    <sheet name="Central pensions" sheetId="14" state="visible" r:id="rId15"/>
    <sheet name="Central SIPA income" sheetId="15" state="visible" r:id="rId16"/>
    <sheet name="Low SIPA income" sheetId="16" state="visible" r:id="rId17"/>
    <sheet name="High SIPA income" sheetId="17" state="visible" r:id="rId18"/>
    <sheet name="workers_and_wage_central" sheetId="18" state="visible" r:id="rId19"/>
    <sheet name="workers_and_wage_high" sheetId="19" state="visible" r:id="rId20"/>
    <sheet name="workers_and_wage_low" sheetId="20" state="visible" r:id="rId21"/>
    <sheet name="central_v2_m" sheetId="21" state="visible" r:id="rId22"/>
    <sheet name="low_v2_m" sheetId="22" state="visible" r:id="rId23"/>
    <sheet name="high_v2_m" sheetId="23" state="visible" r:id="rId24"/>
    <sheet name="central_v5_m" sheetId="24" state="visible" r:id="rId25"/>
    <sheet name="low_v5_m" sheetId="25" state="visible" r:id="rId26"/>
    <sheet name="high_v5_m" sheetId="26" state="visible" r:id="rId27"/>
    <sheet name="central_SIPA_income" sheetId="27" state="visible" r:id="rId28"/>
    <sheet name="low_SIPA_income" sheetId="28" state="visible" r:id="rId29"/>
    <sheet name="high_SIPA_income" sheetId="29" state="visible" r:id="rId30"/>
    <sheet name="temporary_pension_bonus_central" sheetId="30" state="visible" r:id="rId31"/>
    <sheet name="temporary_pension_bonus_low" sheetId="31" state="visible" r:id="rId32"/>
    <sheet name="temporary_pension_bonus_high" sheetId="32" state="visible" r:id="rId33"/>
    <sheet name="IFE_cost_central" sheetId="33" state="visible" r:id="rId34"/>
    <sheet name="IFE_cost_low" sheetId="34" state="visible" r:id="rId35"/>
    <sheet name="IFE_cost_high" sheetId="35" state="visible" r:id="rId36"/>
  </sheets>
  <externalReferences>
    <externalReference r:id="rId37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<sst xmlns="http://schemas.openxmlformats.org/spreadsheetml/2006/main" count="915" uniqueCount="280">
  <si>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</si>
  <si>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</si>
  <si>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</si>
  <si>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</si>
  <si>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</si>
  <si>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</si>
  <si>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</si>
  <si>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</si>
  <si>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</si>
  <si>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</si>
  <si>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</si>
  <si>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</si>
  <si>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</si>
  <si>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</si>
  <si>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</si>
  <si>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</si>
  <si>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</si>
  <si>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</si>
  <si>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</si>
  <si>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</si>
  <si>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</si>
  <si>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</si>
  <si>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</si>
  <si>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</si>
  <si>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</si>
  <si>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</si>
  <si>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</si>
  <si>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</si>
  <si>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</si>
  <si>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</si>
  <si>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</si>
  <si>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</si>
  <si>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</si>
  <si>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</si>
  <si>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</si>
  <si>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</si>
  <si>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</si>
  <si>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</si>
  <si>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</si>
  <si>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</si>
  <si>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</si>
  <si>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</si>
  <si>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</si>
  <si>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</si>
  <si>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</si>
  <si>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</si>
  <si>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</si>
  <si>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</si>
  <si>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</si>
  <si>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</si>
  <si>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</si>
  <si>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</si>
  <si>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</si>
  <si>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</si>
  <si>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</si>
  <si>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</si>
  <si>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</si>
  <si>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</si>
  <si>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</si>
  <si>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</si>
  <si>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</si>
  <si>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</si>
  <si>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</si>
  <si>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</si>
  <si>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</si>
  <si>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</si>
  <si>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</si>
  <si>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</si>
  <si>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</si>
  <si>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</si>
  <si>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</si>
  <si>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</si>
  <si>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</si>
  <si>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</si>
  <si>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</si>
  <si>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</si>
  <si>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</si>
  <si>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</si>
  <si>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</si>
  <si>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</si>
  <si>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</si>
  <si>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</si>
  <si>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</si>
  <si>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</si>
  <si>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</si>
  <si>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</si>
  <si>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</si>
  <si>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</si>
  <si>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</si>
  <si>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</si>
  <si>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</si>
  <si>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</si>
  <si>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</si>
  <si>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</si>
  <si>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</si>
  <si>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</si>
  <si>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</si>
  <si>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</si>
  <si>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</si>
  <si>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</si>
  <si>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</si>
  <si>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</si>
  <si>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</si>
  <si>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</si>
  <si>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</si>
  <si>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</si>
  <si>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</si>
  <si>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</si>
  <si>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</si>
  <si>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</si>
  <si>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</si>
  <si>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</si>
  <si>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Prestaciones seguridad social, harmonizadas</t>
  </si>
  <si>
    <t xml:space="preserve">Prestaciones seguridad social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</si>
  <si>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</si>
  <si>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</si>
  <si>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</si>
  <si>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</si>
  <si>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</si>
  <si>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</si>
  <si>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</si>
  <si>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</si>
  <si>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</si>
  <si>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</si>
  <si>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</si>
  <si>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</si>
  <si>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</si>
  <si>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</si>
  <si>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</si>
  <si>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</si>
  <si>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</si>
  <si>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</si>
  <si>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</si>
  <si>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Valores Históricos</t>
  </si>
  <si>
    <t xml:space="preserve">Escenario central</t>
  </si>
  <si>
    <t xml:space="preserve">Extrapolación presupuesto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</si>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</sst>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0.0%"/>
    <numFmt numFmtId="176" formatCode="#,##0.000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sz val="10"/>
      <color rgb="FF000000"/>
      <name val="Arial"/>
      <family val="0"/>
    </font>
    <font>
      <sz val="10"/>
      <color rgb="FF000000"/>
      <name val="Arial"/>
      <family val="0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sz val="17"/>
      <name val="Helvetica neue"/>
      <family val="2"/>
    </font>
    <font>
      <b val="true"/>
      <sz val="18"/>
      <name val="Helvetica neue"/>
      <family val="2"/>
    </font>
    <font>
      <b val="true"/>
      <sz val="18"/>
      <color rgb="FF333333"/>
      <name val="Helvetica neue"/>
      <family val="2"/>
    </font>
    <font>
      <sz val="18"/>
      <name val="Helvetica neue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2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externalLink" Target="externalLinks/externalLink1.xml"/><Relationship Id="rId38" Type="http://schemas.openxmlformats.org/officeDocument/2006/relationships/sharedStrings" Target="sharedStrings.xml"/>
</Relationships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88.0547759009108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94.1362260203655</c:v>
                </c:pt>
                <c:pt idx="30">
                  <c:v>95.979705731993</c:v>
                </c:pt>
                <c:pt idx="31">
                  <c:v>96.9442647937856</c:v>
                </c:pt>
                <c:pt idx="32">
                  <c:v>98.2232357100445</c:v>
                </c:pt>
                <c:pt idx="33">
                  <c:v>99.7843995815873</c:v>
                </c:pt>
                <c:pt idx="34">
                  <c:v>100.778691018592</c:v>
                </c:pt>
                <c:pt idx="35">
                  <c:v>103.133752585176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106.276870331483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108.962009927783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113.822480288329</c:v>
                </c:pt>
                <c:pt idx="49">
                  <c:v>114.78351578514</c:v>
                </c:pt>
                <c:pt idx="50">
                  <c:v>116.567940907226</c:v>
                </c:pt>
                <c:pt idx="51">
                  <c:v>117.658861993291</c:v>
                </c:pt>
                <c:pt idx="52">
                  <c:v>119.00267999472</c:v>
                </c:pt>
                <c:pt idx="53">
                  <c:v>119.84393612688</c:v>
                </c:pt>
                <c:pt idx="54">
                  <c:v>121.215467924386</c:v>
                </c:pt>
                <c:pt idx="55">
                  <c:v>122.048523038967</c:v>
                </c:pt>
                <c:pt idx="56">
                  <c:v>122.928894788307</c:v>
                </c:pt>
                <c:pt idx="57">
                  <c:v>122.946090445347</c:v>
                </c:pt>
                <c:pt idx="58">
                  <c:v>124.033803148111</c:v>
                </c:pt>
                <c:pt idx="59">
                  <c:v>124.955291531635</c:v>
                </c:pt>
                <c:pt idx="60">
                  <c:v>126.197216549562</c:v>
                </c:pt>
                <c:pt idx="61">
                  <c:v>126.758490124234</c:v>
                </c:pt>
                <c:pt idx="62">
                  <c:v>127.730595255941</c:v>
                </c:pt>
                <c:pt idx="63">
                  <c:v>128.34375442621</c:v>
                </c:pt>
                <c:pt idx="64">
                  <c:v>129.273115311969</c:v>
                </c:pt>
                <c:pt idx="65">
                  <c:v>129.194326983363</c:v>
                </c:pt>
                <c:pt idx="66">
                  <c:v>129.908387003944</c:v>
                </c:pt>
                <c:pt idx="67">
                  <c:v>130.417273997492</c:v>
                </c:pt>
                <c:pt idx="68">
                  <c:v>131.563448336385</c:v>
                </c:pt>
                <c:pt idx="69">
                  <c:v>132.213709394396</c:v>
                </c:pt>
                <c:pt idx="70">
                  <c:v>132.723339061504</c:v>
                </c:pt>
                <c:pt idx="71">
                  <c:v>133.815793718398</c:v>
                </c:pt>
                <c:pt idx="72">
                  <c:v>134.79248116003</c:v>
                </c:pt>
                <c:pt idx="73">
                  <c:v>135.554780423893</c:v>
                </c:pt>
                <c:pt idx="74">
                  <c:v>135.79740536777</c:v>
                </c:pt>
                <c:pt idx="75">
                  <c:v>136.715154035723</c:v>
                </c:pt>
                <c:pt idx="76">
                  <c:v>136.781555343524</c:v>
                </c:pt>
                <c:pt idx="77">
                  <c:v>138.050744987369</c:v>
                </c:pt>
                <c:pt idx="78">
                  <c:v>138.555703739009</c:v>
                </c:pt>
                <c:pt idx="79">
                  <c:v>138.993720372843</c:v>
                </c:pt>
                <c:pt idx="80">
                  <c:v>140.335295401082</c:v>
                </c:pt>
                <c:pt idx="81">
                  <c:v>140.403398694541</c:v>
                </c:pt>
                <c:pt idx="82">
                  <c:v>141.079032618952</c:v>
                </c:pt>
                <c:pt idx="83">
                  <c:v>142.424407023166</c:v>
                </c:pt>
                <c:pt idx="84">
                  <c:v>143.36921635853</c:v>
                </c:pt>
                <c:pt idx="85">
                  <c:v>143.507492385474</c:v>
                </c:pt>
                <c:pt idx="86">
                  <c:v>143.740883763402</c:v>
                </c:pt>
                <c:pt idx="87">
                  <c:v>144.850638953599</c:v>
                </c:pt>
                <c:pt idx="88">
                  <c:v>145.65218209499</c:v>
                </c:pt>
                <c:pt idx="89">
                  <c:v>146.684687756022</c:v>
                </c:pt>
                <c:pt idx="90">
                  <c:v>147.741629735176</c:v>
                </c:pt>
                <c:pt idx="91">
                  <c:v>148.37083395905</c:v>
                </c:pt>
                <c:pt idx="92">
                  <c:v>148.917215823726</c:v>
                </c:pt>
                <c:pt idx="93">
                  <c:v>149.588343418682</c:v>
                </c:pt>
                <c:pt idx="94">
                  <c:v>150.903621204502</c:v>
                </c:pt>
                <c:pt idx="95">
                  <c:v>151.331613065501</c:v>
                </c:pt>
                <c:pt idx="96">
                  <c:v>152.328829742806</c:v>
                </c:pt>
                <c:pt idx="97">
                  <c:v>152.624497643086</c:v>
                </c:pt>
                <c:pt idx="98">
                  <c:v>153.282170409721</c:v>
                </c:pt>
                <c:pt idx="99">
                  <c:v>154.112755687103</c:v>
                </c:pt>
                <c:pt idx="100">
                  <c:v>154.070530414971</c:v>
                </c:pt>
                <c:pt idx="101">
                  <c:v>154.995979130019</c:v>
                </c:pt>
                <c:pt idx="102">
                  <c:v>155.466392665715</c:v>
                </c:pt>
                <c:pt idx="103">
                  <c:v>155.964186889838</c:v>
                </c:pt>
                <c:pt idx="104">
                  <c:v>156.988429053823</c:v>
                </c:pt>
                <c:pt idx="105">
                  <c:v>157.277881511453</c:v>
                </c:pt>
                <c:pt idx="106">
                  <c:v>157.6307962862</c:v>
                </c:pt>
                <c:pt idx="107">
                  <c:v>158.183310522203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823533"/>
        <c:axId val="64016996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0.0386602497519182</c:v>
                </c:pt>
                <c:pt idx="54">
                  <c:v>0.0416517760921473</c:v>
                </c:pt>
                <c:pt idx="58">
                  <c:v>0.0264534167907233</c:v>
                </c:pt>
                <c:pt idx="62">
                  <c:v>0.0286259945256631</c:v>
                </c:pt>
                <c:pt idx="66">
                  <c:v>0.0191797062254271</c:v>
                </c:pt>
                <c:pt idx="70">
                  <c:v>0.0222115273712971</c:v>
                </c:pt>
                <c:pt idx="74">
                  <c:v>0.0236529231727995</c:v>
                </c:pt>
                <c:pt idx="78">
                  <c:v>0.0175402619372524</c:v>
                </c:pt>
                <c:pt idx="82">
                  <c:v>0.0214714006097136</c:v>
                </c:pt>
                <c:pt idx="86">
                  <c:v>0.0198958869818868</c:v>
                </c:pt>
                <c:pt idx="90">
                  <c:v>0.0225574608198205</c:v>
                </c:pt>
                <c:pt idx="94">
                  <c:v>0.020887881532841</c:v>
                </c:pt>
                <c:pt idx="98">
                  <c:v>0.0193219107070113</c:v>
                </c:pt>
                <c:pt idx="102">
                  <c:v>0.0133075183467601</c:v>
                </c:pt>
                <c:pt idx="106">
                  <c:v>0.0154445982768863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919238"/>
        <c:axId val="58173418"/>
      </c:lineChart>
      <c:catAx>
        <c:axId val="318235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016996"/>
        <c:crosses val="autoZero"/>
        <c:auto val="1"/>
        <c:lblAlgn val="ctr"/>
        <c:lblOffset val="100"/>
      </c:catAx>
      <c:valAx>
        <c:axId val="6401699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823533"/>
        <c:crossesAt val="1"/>
        <c:crossBetween val="midCat"/>
      </c:valAx>
      <c:catAx>
        <c:axId val="1291923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173418"/>
        <c:auto val="1"/>
        <c:lblAlgn val="ctr"/>
        <c:lblOffset val="100"/>
      </c:catAx>
      <c:valAx>
        <c:axId val="5817341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91923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88.8510294568168</c:v>
                </c:pt>
                <c:pt idx="27">
                  <c:v>92.3679550482729</c:v>
                </c:pt>
                <c:pt idx="28">
                  <c:v>94.3792536538427</c:v>
                </c:pt>
                <c:pt idx="29">
                  <c:v>95.9616378808852</c:v>
                </c:pt>
                <c:pt idx="30">
                  <c:v>99.513152991635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120.194138017298</c:v>
                </c:pt>
                <c:pt idx="49">
                  <c:v>120.744069412429</c:v>
                </c:pt>
                <c:pt idx="50">
                  <c:v>121.687488607437</c:v>
                </c:pt>
                <c:pt idx="51">
                  <c:v>123.3520148099</c:v>
                </c:pt>
                <c:pt idx="52">
                  <c:v>123.929502774581</c:v>
                </c:pt>
                <c:pt idx="53">
                  <c:v>125.588089347549</c:v>
                </c:pt>
                <c:pt idx="54">
                  <c:v>126.604138160058</c:v>
                </c:pt>
                <c:pt idx="55">
                  <c:v>127.514086240381</c:v>
                </c:pt>
                <c:pt idx="56">
                  <c:v>128.95610718942</c:v>
                </c:pt>
                <c:pt idx="57">
                  <c:v>130.137527287256</c:v>
                </c:pt>
                <c:pt idx="58">
                  <c:v>131.363619367975</c:v>
                </c:pt>
                <c:pt idx="59">
                  <c:v>132.867812395925</c:v>
                </c:pt>
                <c:pt idx="60">
                  <c:v>133.636589793815</c:v>
                </c:pt>
                <c:pt idx="61">
                  <c:v>134.912675857656</c:v>
                </c:pt>
                <c:pt idx="62">
                  <c:v>135.839610008224</c:v>
                </c:pt>
                <c:pt idx="63">
                  <c:v>137.29336068358</c:v>
                </c:pt>
                <c:pt idx="64">
                  <c:v>138.67877403635</c:v>
                </c:pt>
                <c:pt idx="65">
                  <c:v>139.89948672044</c:v>
                </c:pt>
                <c:pt idx="66">
                  <c:v>140.279223815349</c:v>
                </c:pt>
                <c:pt idx="67">
                  <c:v>141.400739844487</c:v>
                </c:pt>
                <c:pt idx="68">
                  <c:v>142.316762171694</c:v>
                </c:pt>
                <c:pt idx="69">
                  <c:v>142.962453220096</c:v>
                </c:pt>
                <c:pt idx="70">
                  <c:v>143.905984025162</c:v>
                </c:pt>
                <c:pt idx="71">
                  <c:v>144.904205364312</c:v>
                </c:pt>
                <c:pt idx="72">
                  <c:v>146.142037644362</c:v>
                </c:pt>
                <c:pt idx="73">
                  <c:v>147.342246707816</c:v>
                </c:pt>
                <c:pt idx="74">
                  <c:v>147.881657989924</c:v>
                </c:pt>
                <c:pt idx="75">
                  <c:v>149.619077720843</c:v>
                </c:pt>
                <c:pt idx="76">
                  <c:v>150.836401588261</c:v>
                </c:pt>
                <c:pt idx="77">
                  <c:v>151.589979164419</c:v>
                </c:pt>
                <c:pt idx="78">
                  <c:v>152.566416061031</c:v>
                </c:pt>
                <c:pt idx="79">
                  <c:v>153.869794427963</c:v>
                </c:pt>
                <c:pt idx="80">
                  <c:v>153.90430634352</c:v>
                </c:pt>
                <c:pt idx="81">
                  <c:v>154.679457886208</c:v>
                </c:pt>
                <c:pt idx="82">
                  <c:v>155.965011405979</c:v>
                </c:pt>
                <c:pt idx="83">
                  <c:v>157.077891807312</c:v>
                </c:pt>
                <c:pt idx="84">
                  <c:v>157.965974286464</c:v>
                </c:pt>
                <c:pt idx="85">
                  <c:v>160.105298627843</c:v>
                </c:pt>
                <c:pt idx="86">
                  <c:v>160.681657394127</c:v>
                </c:pt>
                <c:pt idx="87">
                  <c:v>161.57440944171</c:v>
                </c:pt>
                <c:pt idx="88">
                  <c:v>162.245580541124</c:v>
                </c:pt>
                <c:pt idx="89">
                  <c:v>163.308011177622</c:v>
                </c:pt>
                <c:pt idx="90">
                  <c:v>164.674011994635</c:v>
                </c:pt>
                <c:pt idx="91">
                  <c:v>165.732141321513</c:v>
                </c:pt>
                <c:pt idx="92">
                  <c:v>166.415009780292</c:v>
                </c:pt>
                <c:pt idx="93">
                  <c:v>167.838878989033</c:v>
                </c:pt>
                <c:pt idx="94">
                  <c:v>169.102950464552</c:v>
                </c:pt>
                <c:pt idx="95">
                  <c:v>169.889513366468</c:v>
                </c:pt>
                <c:pt idx="96">
                  <c:v>170.450607305651</c:v>
                </c:pt>
                <c:pt idx="97">
                  <c:v>171.794534314897</c:v>
                </c:pt>
                <c:pt idx="98">
                  <c:v>172.178960702493</c:v>
                </c:pt>
                <c:pt idx="99">
                  <c:v>173.301339135023</c:v>
                </c:pt>
                <c:pt idx="100">
                  <c:v>174.348807297398</c:v>
                </c:pt>
                <c:pt idx="101">
                  <c:v>175.380085363704</c:v>
                </c:pt>
                <c:pt idx="102">
                  <c:v>176.198143123366</c:v>
                </c:pt>
                <c:pt idx="103">
                  <c:v>177.818028564416</c:v>
                </c:pt>
                <c:pt idx="104">
                  <c:v>178.695922024728</c:v>
                </c:pt>
                <c:pt idx="105">
                  <c:v>179.500666409648</c:v>
                </c:pt>
                <c:pt idx="106">
                  <c:v>180.649164886823</c:v>
                </c:pt>
                <c:pt idx="107">
                  <c:v>181.308542551828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246456"/>
        <c:axId val="9553058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0.0365407219746525</c:v>
                </c:pt>
                <c:pt idx="54">
                  <c:v>0.0363352171948956</c:v>
                </c:pt>
                <c:pt idx="58">
                  <c:v>0.039094220609553</c:v>
                </c:pt>
                <c:pt idx="62">
                  <c:v>0.0350779492267985</c:v>
                </c:pt>
                <c:pt idx="66">
                  <c:v>0.0342931461049047</c:v>
                </c:pt>
                <c:pt idx="70">
                  <c:v>0.0246871527482535</c:v>
                </c:pt>
                <c:pt idx="74">
                  <c:v>0.0294302858421822</c:v>
                </c:pt>
                <c:pt idx="78">
                  <c:v>0.030250464177292</c:v>
                </c:pt>
                <c:pt idx="82">
                  <c:v>0.0209638042884415</c:v>
                </c:pt>
                <c:pt idx="86">
                  <c:v>0.0300834460401278</c:v>
                </c:pt>
                <c:pt idx="90">
                  <c:v>0.0244131467053224</c:v>
                </c:pt>
                <c:pt idx="94">
                  <c:v>0.0263531530651038</c:v>
                </c:pt>
                <c:pt idx="98">
                  <c:v>0.0215063754921143</c:v>
                </c:pt>
                <c:pt idx="102">
                  <c:v>0.0232936313317944</c:v>
                </c:pt>
                <c:pt idx="106">
                  <c:v>0.0233170111669962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010685"/>
        <c:axId val="2376795"/>
      </c:lineChart>
      <c:catAx>
        <c:axId val="6524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530586"/>
        <c:crosses val="autoZero"/>
        <c:auto val="1"/>
        <c:lblAlgn val="ctr"/>
        <c:lblOffset val="100"/>
      </c:catAx>
      <c:valAx>
        <c:axId val="9553058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246456"/>
        <c:crossesAt val="1"/>
        <c:crossBetween val="midCat"/>
      </c:valAx>
      <c:catAx>
        <c:axId val="2201068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76795"/>
        <c:auto val="1"/>
        <c:lblAlgn val="ctr"/>
        <c:lblOffset val="100"/>
      </c:catAx>
      <c:valAx>
        <c:axId val="237679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01068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87.1083906758408</c:v>
                </c:pt>
                <c:pt idx="27">
                  <c:v>91.9898699161296</c:v>
                </c:pt>
                <c:pt idx="28">
                  <c:v>92.1427496898988</c:v>
                </c:pt>
                <c:pt idx="29">
                  <c:v>92.5672889200261</c:v>
                </c:pt>
                <c:pt idx="30">
                  <c:v>92.3348941163912</c:v>
                </c:pt>
                <c:pt idx="31">
                  <c:v>93.3561296450189</c:v>
                </c:pt>
                <c:pt idx="32">
                  <c:v>94.9070321805955</c:v>
                </c:pt>
                <c:pt idx="33">
                  <c:v>96.2699804768268</c:v>
                </c:pt>
                <c:pt idx="34">
                  <c:v>96.9516388222108</c:v>
                </c:pt>
                <c:pt idx="35">
                  <c:v>98.9404586984117</c:v>
                </c:pt>
                <c:pt idx="36">
                  <c:v>99.6523837896256</c:v>
                </c:pt>
                <c:pt idx="37">
                  <c:v>100.1207796959</c:v>
                </c:pt>
                <c:pt idx="38">
                  <c:v>100.344946180988</c:v>
                </c:pt>
                <c:pt idx="39">
                  <c:v>100.498419367763</c:v>
                </c:pt>
                <c:pt idx="40">
                  <c:v>101.645431465418</c:v>
                </c:pt>
                <c:pt idx="41">
                  <c:v>103.124403086777</c:v>
                </c:pt>
                <c:pt idx="42">
                  <c:v>103.355294566418</c:v>
                </c:pt>
                <c:pt idx="43">
                  <c:v>104.509895786692</c:v>
                </c:pt>
                <c:pt idx="44">
                  <c:v>105.203021566708</c:v>
                </c:pt>
                <c:pt idx="45">
                  <c:v>105.702513163946</c:v>
                </c:pt>
                <c:pt idx="46">
                  <c:v>105.939176930578</c:v>
                </c:pt>
                <c:pt idx="47">
                  <c:v>106.106188866705</c:v>
                </c:pt>
                <c:pt idx="48">
                  <c:v>106.219903681433</c:v>
                </c:pt>
                <c:pt idx="49">
                  <c:v>106.600512141293</c:v>
                </c:pt>
                <c:pt idx="50">
                  <c:v>106.689226806617</c:v>
                </c:pt>
                <c:pt idx="51">
                  <c:v>107.660847795358</c:v>
                </c:pt>
                <c:pt idx="52">
                  <c:v>108.424949367523</c:v>
                </c:pt>
                <c:pt idx="53">
                  <c:v>108.489066595675</c:v>
                </c:pt>
                <c:pt idx="54">
                  <c:v>108.280980184103</c:v>
                </c:pt>
                <c:pt idx="55">
                  <c:v>109.468330961039</c:v>
                </c:pt>
                <c:pt idx="56">
                  <c:v>110.29360335454</c:v>
                </c:pt>
                <c:pt idx="57">
                  <c:v>111.026129711889</c:v>
                </c:pt>
                <c:pt idx="58">
                  <c:v>111.479098891271</c:v>
                </c:pt>
                <c:pt idx="59">
                  <c:v>112.115260508312</c:v>
                </c:pt>
                <c:pt idx="60">
                  <c:v>112.091014097072</c:v>
                </c:pt>
                <c:pt idx="61">
                  <c:v>112.435197468476</c:v>
                </c:pt>
                <c:pt idx="62">
                  <c:v>113.54406334744</c:v>
                </c:pt>
                <c:pt idx="63">
                  <c:v>113.972774465553</c:v>
                </c:pt>
                <c:pt idx="64">
                  <c:v>114.772171565258</c:v>
                </c:pt>
                <c:pt idx="65">
                  <c:v>114.604294993119</c:v>
                </c:pt>
                <c:pt idx="66">
                  <c:v>115.504863496771</c:v>
                </c:pt>
                <c:pt idx="67">
                  <c:v>115.698308697864</c:v>
                </c:pt>
                <c:pt idx="68">
                  <c:v>115.970817401836</c:v>
                </c:pt>
                <c:pt idx="69">
                  <c:v>116.039721675777</c:v>
                </c:pt>
                <c:pt idx="70">
                  <c:v>116.903977250321</c:v>
                </c:pt>
                <c:pt idx="71">
                  <c:v>117.457591269684</c:v>
                </c:pt>
                <c:pt idx="72">
                  <c:v>117.805082347701</c:v>
                </c:pt>
                <c:pt idx="73">
                  <c:v>118.010334902943</c:v>
                </c:pt>
                <c:pt idx="74">
                  <c:v>118.189782923714</c:v>
                </c:pt>
                <c:pt idx="75">
                  <c:v>119.062727346345</c:v>
                </c:pt>
                <c:pt idx="76">
                  <c:v>119.175667501067</c:v>
                </c:pt>
                <c:pt idx="77">
                  <c:v>119.782166071561</c:v>
                </c:pt>
                <c:pt idx="78">
                  <c:v>119.851260132531</c:v>
                </c:pt>
                <c:pt idx="79">
                  <c:v>120.363696381482</c:v>
                </c:pt>
                <c:pt idx="80">
                  <c:v>120.140810175592</c:v>
                </c:pt>
                <c:pt idx="81">
                  <c:v>120.461335434274</c:v>
                </c:pt>
                <c:pt idx="82">
                  <c:v>120.382652126926</c:v>
                </c:pt>
                <c:pt idx="83">
                  <c:v>121.221118601323</c:v>
                </c:pt>
                <c:pt idx="84">
                  <c:v>121.630323549377</c:v>
                </c:pt>
                <c:pt idx="85">
                  <c:v>121.937204794337</c:v>
                </c:pt>
                <c:pt idx="86">
                  <c:v>122.674037760032</c:v>
                </c:pt>
                <c:pt idx="87">
                  <c:v>123.168643565354</c:v>
                </c:pt>
                <c:pt idx="88">
                  <c:v>123.361424526485</c:v>
                </c:pt>
                <c:pt idx="89">
                  <c:v>123.569360936241</c:v>
                </c:pt>
                <c:pt idx="90">
                  <c:v>124.312523529368</c:v>
                </c:pt>
                <c:pt idx="91">
                  <c:v>125.65467950136</c:v>
                </c:pt>
                <c:pt idx="92">
                  <c:v>125.788937333261</c:v>
                </c:pt>
                <c:pt idx="93">
                  <c:v>125.848109143914</c:v>
                </c:pt>
                <c:pt idx="94">
                  <c:v>126.287807814532</c:v>
                </c:pt>
                <c:pt idx="95">
                  <c:v>126.551708073025</c:v>
                </c:pt>
                <c:pt idx="96">
                  <c:v>126.820141494298</c:v>
                </c:pt>
                <c:pt idx="97">
                  <c:v>127.219873115917</c:v>
                </c:pt>
                <c:pt idx="98">
                  <c:v>127.846454382911</c:v>
                </c:pt>
                <c:pt idx="99">
                  <c:v>127.915751346313</c:v>
                </c:pt>
                <c:pt idx="100">
                  <c:v>128.95314571701</c:v>
                </c:pt>
                <c:pt idx="101">
                  <c:v>129.0445804008</c:v>
                </c:pt>
                <c:pt idx="102">
                  <c:v>129.746333966475</c:v>
                </c:pt>
                <c:pt idx="103">
                  <c:v>130.382852312932</c:v>
                </c:pt>
                <c:pt idx="104">
                  <c:v>130.307216677544</c:v>
                </c:pt>
                <c:pt idx="105">
                  <c:v>130.164639860364</c:v>
                </c:pt>
                <c:pt idx="106">
                  <c:v>130.329986943715</c:v>
                </c:pt>
                <c:pt idx="107">
                  <c:v>130.266409463362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436386"/>
        <c:axId val="6178783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-0.11045673300527</c:v>
                </c:pt>
                <c:pt idx="30">
                  <c:v>0.0550000000000002</c:v>
                </c:pt>
                <c:pt idx="34">
                  <c:v>0.044999999999999</c:v>
                </c:pt>
                <c:pt idx="38">
                  <c:v>0.0350000000000017</c:v>
                </c:pt>
                <c:pt idx="42">
                  <c:v>0.0299999999999976</c:v>
                </c:pt>
                <c:pt idx="46">
                  <c:v>0.0250000000000006</c:v>
                </c:pt>
                <c:pt idx="50">
                  <c:v>0.0099765478486904</c:v>
                </c:pt>
                <c:pt idx="54">
                  <c:v>0.0175406233613877</c:v>
                </c:pt>
                <c:pt idx="58">
                  <c:v>0.023583230326486</c:v>
                </c:pt>
                <c:pt idx="62">
                  <c:v>0.0160232211863982</c:v>
                </c:pt>
                <c:pt idx="66">
                  <c:v>0.0188844610844201</c:v>
                </c:pt>
                <c:pt idx="70">
                  <c:v>0.0125764761557592</c:v>
                </c:pt>
                <c:pt idx="74">
                  <c:v>0.0143572478156457</c:v>
                </c:pt>
                <c:pt idx="78">
                  <c:v>0.0129048329231147</c:v>
                </c:pt>
                <c:pt idx="82">
                  <c:v>0.00632992171973168</c:v>
                </c:pt>
                <c:pt idx="86">
                  <c:v>0.0149402839884136</c:v>
                </c:pt>
                <c:pt idx="90">
                  <c:v>0.0152995966909173</c:v>
                </c:pt>
                <c:pt idx="94">
                  <c:v>0.0152517700750925</c:v>
                </c:pt>
                <c:pt idx="98">
                  <c:v>0.010556799605798</c:v>
                </c:pt>
                <c:pt idx="102">
                  <c:v>0.0163292581429653</c:v>
                </c:pt>
                <c:pt idx="106">
                  <c:v>0.00567687274563533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610366"/>
        <c:axId val="21291312"/>
      </c:lineChart>
      <c:catAx>
        <c:axId val="904363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78783"/>
        <c:crosses val="autoZero"/>
        <c:auto val="1"/>
        <c:lblAlgn val="ctr"/>
        <c:lblOffset val="100"/>
      </c:catAx>
      <c:valAx>
        <c:axId val="617878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436386"/>
        <c:crossesAt val="1"/>
        <c:crossBetween val="midCat"/>
      </c:valAx>
      <c:catAx>
        <c:axId val="4361036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291312"/>
        <c:auto val="1"/>
        <c:lblAlgn val="ctr"/>
        <c:lblOffset val="100"/>
      </c:catAx>
      <c:valAx>
        <c:axId val="21291312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61036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96.2494374569365</c:v>
                </c:pt>
                <c:pt idx="13">
                  <c:v>96.9731144187132</c:v>
                </c:pt>
                <c:pt idx="14">
                  <c:v>97.7022325379538</c:v>
                </c:pt>
                <c:pt idx="15">
                  <c:v>98.4368327254465</c:v>
                </c:pt>
                <c:pt idx="16">
                  <c:v>99.1769561995764</c:v>
                </c:pt>
                <c:pt idx="17">
                  <c:v>99.4747846982203</c:v>
                </c:pt>
                <c:pt idx="18">
                  <c:v>99.7735075761439</c:v>
                </c:pt>
                <c:pt idx="19">
                  <c:v>100.073127519169</c:v>
                </c:pt>
                <c:pt idx="20">
                  <c:v>100.373647221182</c:v>
                </c:pt>
                <c:pt idx="21">
                  <c:v>100.864173486489</c:v>
                </c:pt>
                <c:pt idx="22">
                  <c:v>101.354699751796</c:v>
                </c:pt>
                <c:pt idx="23">
                  <c:v>101.845226017104</c:v>
                </c:pt>
                <c:pt idx="24">
                  <c:v>102.335752282411</c:v>
                </c:pt>
                <c:pt idx="25">
                  <c:v>102.826278547719</c:v>
                </c:pt>
                <c:pt idx="26">
                  <c:v>103.316804813026</c:v>
                </c:pt>
                <c:pt idx="27">
                  <c:v>103.807331078333</c:v>
                </c:pt>
                <c:pt idx="28">
                  <c:v>104.297857343641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025951"/>
        <c:axId val="71281321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134.973000868921</c:v>
                </c:pt>
                <c:pt idx="14">
                  <c:v>143.655474609027</c:v>
                </c:pt>
                <c:pt idx="15">
                  <c:v>152.337948349132</c:v>
                </c:pt>
                <c:pt idx="16">
                  <c:v>161.020422089238</c:v>
                </c:pt>
                <c:pt idx="17">
                  <c:v>170.077820831758</c:v>
                </c:pt>
                <c:pt idx="18">
                  <c:v>179.135219574278</c:v>
                </c:pt>
                <c:pt idx="19">
                  <c:v>188.192618316797</c:v>
                </c:pt>
                <c:pt idx="20">
                  <c:v>197.250017059318</c:v>
                </c:pt>
                <c:pt idx="21">
                  <c:v>206.372830348311</c:v>
                </c:pt>
                <c:pt idx="22">
                  <c:v>215.495643637304</c:v>
                </c:pt>
                <c:pt idx="23">
                  <c:v>224.618456926298</c:v>
                </c:pt>
                <c:pt idx="24">
                  <c:v>233.741270215291</c:v>
                </c:pt>
                <c:pt idx="25">
                  <c:v>243.148074783072</c:v>
                </c:pt>
                <c:pt idx="26">
                  <c:v>252.554879350852</c:v>
                </c:pt>
                <c:pt idx="27">
                  <c:v>261.961683918634</c:v>
                </c:pt>
                <c:pt idx="28">
                  <c:v>271.368488486414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143505"/>
        <c:axId val="21431317"/>
      </c:lineChart>
      <c:catAx>
        <c:axId val="9402595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281321"/>
        <c:crosses val="autoZero"/>
        <c:auto val="1"/>
        <c:lblAlgn val="ctr"/>
        <c:lblOffset val="100"/>
      </c:catAx>
      <c:valAx>
        <c:axId val="7128132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025951"/>
        <c:crossesAt val="1"/>
        <c:crossBetween val="midCat"/>
      </c:valAx>
      <c:catAx>
        <c:axId val="3414350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431317"/>
        <c:auto val="1"/>
        <c:lblAlgn val="ctr"/>
        <c:lblOffset val="100"/>
      </c:catAx>
      <c:valAx>
        <c:axId val="2143131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14350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98.3365725163733</c:v>
                </c:pt>
                <c:pt idx="13">
                  <c:v>98.4999999999999</c:v>
                </c:pt>
                <c:pt idx="14">
                  <c:v>98.9538296752405</c:v>
                </c:pt>
                <c:pt idx="15">
                  <c:v>98.7054011419585</c:v>
                </c:pt>
                <c:pt idx="16">
                  <c:v>99.7970952785928</c:v>
                </c:pt>
                <c:pt idx="17">
                  <c:v>101.455</c:v>
                </c:pt>
                <c:pt idx="18">
                  <c:v>102.91198286225</c:v>
                </c:pt>
                <c:pt idx="19">
                  <c:v>103.640671199056</c:v>
                </c:pt>
                <c:pt idx="20">
                  <c:v>105.766706708796</c:v>
                </c:pt>
                <c:pt idx="21">
                  <c:v>106.52775</c:v>
                </c:pt>
                <c:pt idx="22">
                  <c:v>107.02846217674</c:v>
                </c:pt>
                <c:pt idx="23">
                  <c:v>107.268094691023</c:v>
                </c:pt>
                <c:pt idx="24">
                  <c:v>107.432156529293</c:v>
                </c:pt>
                <c:pt idx="25">
                  <c:v>108.658305</c:v>
                </c:pt>
                <c:pt idx="26">
                  <c:v>110.239316042042</c:v>
                </c:pt>
                <c:pt idx="27">
                  <c:v>110.486137531754</c:v>
                </c:pt>
                <c:pt idx="28">
                  <c:v>111.720398725171</c:v>
                </c:pt>
                <c:pt idx="29">
                  <c:v>112.461345675</c:v>
                </c:pt>
                <c:pt idx="30">
                  <c:v>112.995298943093</c:v>
                </c:pt>
                <c:pt idx="31">
                  <c:v>113.248290970048</c:v>
                </c:pt>
                <c:pt idx="32">
                  <c:v>113.4268256433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95.9589108334145</c:v>
                </c:pt>
                <c:pt idx="12">
                  <c:v>94.6032947579028</c:v>
                </c:pt>
                <c:pt idx="13">
                  <c:v>94.2712801981941</c:v>
                </c:pt>
                <c:pt idx="14">
                  <c:v>95.2795437614978</c:v>
                </c:pt>
                <c:pt idx="15">
                  <c:v>96.4422841004756</c:v>
                </c:pt>
                <c:pt idx="16">
                  <c:v>96.4422841004755</c:v>
                </c:pt>
                <c:pt idx="17">
                  <c:v>96.4422841004753</c:v>
                </c:pt>
                <c:pt idx="18">
                  <c:v>96.4422841004754</c:v>
                </c:pt>
                <c:pt idx="19">
                  <c:v>96.4422841004758</c:v>
                </c:pt>
                <c:pt idx="20">
                  <c:v>96.4950136161127</c:v>
                </c:pt>
                <c:pt idx="21">
                  <c:v>96.7247636485321</c:v>
                </c:pt>
                <c:pt idx="22">
                  <c:v>96.9336273143676</c:v>
                </c:pt>
                <c:pt idx="23">
                  <c:v>97.1243289223047</c:v>
                </c:pt>
                <c:pt idx="24">
                  <c:v>97.2991387295803</c:v>
                </c:pt>
                <c:pt idx="25">
                  <c:v>97.3774905499101</c:v>
                </c:pt>
                <c:pt idx="26">
                  <c:v>97.4559054644029</c:v>
                </c:pt>
                <c:pt idx="27">
                  <c:v>97.534383523867</c:v>
                </c:pt>
                <c:pt idx="28">
                  <c:v>97.6129247791515</c:v>
                </c:pt>
                <c:pt idx="29">
                  <c:v>97.6852485041286</c:v>
                </c:pt>
                <c:pt idx="30">
                  <c:v>97.7576258154646</c:v>
                </c:pt>
                <c:pt idx="31">
                  <c:v>97.8300567528624</c:v>
                </c:pt>
                <c:pt idx="32">
                  <c:v>97.9025413560557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544728"/>
        <c:axId val="6704920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126.290527128815</c:v>
                </c:pt>
                <c:pt idx="13">
                  <c:v>135.446590345653</c:v>
                </c:pt>
                <c:pt idx="14">
                  <c:v>144.602653562492</c:v>
                </c:pt>
                <c:pt idx="15">
                  <c:v>153.758716779331</c:v>
                </c:pt>
                <c:pt idx="16">
                  <c:v>162.914779996171</c:v>
                </c:pt>
                <c:pt idx="17">
                  <c:v>172.689666795941</c:v>
                </c:pt>
                <c:pt idx="18">
                  <c:v>182.464553595711</c:v>
                </c:pt>
                <c:pt idx="19">
                  <c:v>192.239440395481</c:v>
                </c:pt>
                <c:pt idx="20">
                  <c:v>202.014327195252</c:v>
                </c:pt>
                <c:pt idx="21">
                  <c:v>212.115043555014</c:v>
                </c:pt>
                <c:pt idx="22">
                  <c:v>222.215759914776</c:v>
                </c:pt>
                <c:pt idx="23">
                  <c:v>232.316476274539</c:v>
                </c:pt>
                <c:pt idx="24">
                  <c:v>242.417192634302</c:v>
                </c:pt>
                <c:pt idx="25">
                  <c:v>252.442936335412</c:v>
                </c:pt>
                <c:pt idx="26">
                  <c:v>262.88331868351</c:v>
                </c:pt>
                <c:pt idx="27">
                  <c:v>273.75548805309</c:v>
                </c:pt>
                <c:pt idx="28">
                  <c:v>285.077302030751</c:v>
                </c:pt>
                <c:pt idx="29">
                  <c:v>295.901887633836</c:v>
                </c:pt>
                <c:pt idx="30">
                  <c:v>307.137490363308</c:v>
                </c:pt>
                <c:pt idx="31">
                  <c:v>318.799716828451</c:v>
                </c:pt>
                <c:pt idx="32">
                  <c:v>330.904766232478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281388"/>
        <c:axId val="43212464"/>
      </c:lineChart>
      <c:catAx>
        <c:axId val="375447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04920"/>
        <c:crosses val="autoZero"/>
        <c:auto val="1"/>
        <c:lblAlgn val="ctr"/>
        <c:lblOffset val="100"/>
      </c:catAx>
      <c:valAx>
        <c:axId val="670492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544728"/>
        <c:crossesAt val="1"/>
        <c:crossBetween val="midCat"/>
      </c:valAx>
      <c:catAx>
        <c:axId val="872813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212464"/>
        <c:auto val="1"/>
        <c:lblAlgn val="ctr"/>
        <c:lblOffset val="100"/>
      </c:catAx>
      <c:valAx>
        <c:axId val="43212464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28138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-0.0376961884096757</c:v>
                </c:pt>
                <c:pt idx="6">
                  <c:v>-0.0462320911620017</c:v>
                </c:pt>
                <c:pt idx="7">
                  <c:v>-0.0357415071627705</c:v>
                </c:pt>
                <c:pt idx="8">
                  <c:v>-0.0387333494799945</c:v>
                </c:pt>
                <c:pt idx="9">
                  <c:v>-0.0411457786471801</c:v>
                </c:pt>
                <c:pt idx="10">
                  <c:v>-0.0439584557038234</c:v>
                </c:pt>
                <c:pt idx="11">
                  <c:v>-0.0449642613971469</c:v>
                </c:pt>
                <c:pt idx="12">
                  <c:v>-0.044938992406131</c:v>
                </c:pt>
                <c:pt idx="13">
                  <c:v>-0.0430351391887787</c:v>
                </c:pt>
                <c:pt idx="14">
                  <c:v>-0.0428605873014262</c:v>
                </c:pt>
                <c:pt idx="15">
                  <c:v>-0.042125519680503</c:v>
                </c:pt>
                <c:pt idx="16">
                  <c:v>-0.0413092818514922</c:v>
                </c:pt>
                <c:pt idx="17">
                  <c:v>-0.0404048628020042</c:v>
                </c:pt>
                <c:pt idx="18">
                  <c:v>-0.0388323900790798</c:v>
                </c:pt>
                <c:pt idx="19">
                  <c:v>-0.0374588410564858</c:v>
                </c:pt>
                <c:pt idx="20">
                  <c:v>-0.0366767352490697</c:v>
                </c:pt>
                <c:pt idx="21">
                  <c:v>-0.0356733159678261</c:v>
                </c:pt>
                <c:pt idx="22">
                  <c:v>-0.0338932254903772</c:v>
                </c:pt>
                <c:pt idx="23">
                  <c:v>-0.0321095493994981</c:v>
                </c:pt>
                <c:pt idx="24">
                  <c:v>-0.0303038923801788</c:v>
                </c:pt>
                <c:pt idx="25">
                  <c:v>-0.0304496598420048</c:v>
                </c:pt>
                <c:pt idx="26">
                  <c:v>-0.0297757456806601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-0.0385800679980238</c:v>
                </c:pt>
                <c:pt idx="6">
                  <c:v>-0.0476115469221648</c:v>
                </c:pt>
                <c:pt idx="7">
                  <c:v>-0.0372447336343861</c:v>
                </c:pt>
                <c:pt idx="8">
                  <c:v>-0.0405737450166259</c:v>
                </c:pt>
                <c:pt idx="9">
                  <c:v>-0.0433097922236909</c:v>
                </c:pt>
                <c:pt idx="10">
                  <c:v>-0.0465201935849405</c:v>
                </c:pt>
                <c:pt idx="11">
                  <c:v>-0.048527419573857</c:v>
                </c:pt>
                <c:pt idx="12">
                  <c:v>-0.0495378572706475</c:v>
                </c:pt>
                <c:pt idx="13">
                  <c:v>-0.0484373609282349</c:v>
                </c:pt>
                <c:pt idx="14">
                  <c:v>-0.0490406280562729</c:v>
                </c:pt>
                <c:pt idx="15">
                  <c:v>-0.049180860131414</c:v>
                </c:pt>
                <c:pt idx="16">
                  <c:v>-0.0489573978614359</c:v>
                </c:pt>
                <c:pt idx="17">
                  <c:v>-0.0489175546910495</c:v>
                </c:pt>
                <c:pt idx="18">
                  <c:v>-0.0480236095707695</c:v>
                </c:pt>
                <c:pt idx="19">
                  <c:v>-0.0473668535821536</c:v>
                </c:pt>
                <c:pt idx="20">
                  <c:v>-0.0470044175824767</c:v>
                </c:pt>
                <c:pt idx="21">
                  <c:v>-0.0465913521392785</c:v>
                </c:pt>
                <c:pt idx="22">
                  <c:v>-0.0455791407952526</c:v>
                </c:pt>
                <c:pt idx="23">
                  <c:v>-0.0446419227124696</c:v>
                </c:pt>
                <c:pt idx="24">
                  <c:v>-0.0433247396035151</c:v>
                </c:pt>
                <c:pt idx="25">
                  <c:v>-0.0441872900626339</c:v>
                </c:pt>
                <c:pt idx="26">
                  <c:v>-0.0443440076521006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-0.0377389074028458</c:v>
                </c:pt>
                <c:pt idx="6">
                  <c:v>-0.0466196684132554</c:v>
                </c:pt>
                <c:pt idx="7">
                  <c:v>-0.0369211880394162</c:v>
                </c:pt>
                <c:pt idx="8">
                  <c:v>-0.0402003474151781</c:v>
                </c:pt>
                <c:pt idx="9">
                  <c:v>-0.0429192588979491</c:v>
                </c:pt>
                <c:pt idx="10">
                  <c:v>-0.0451029676521247</c:v>
                </c:pt>
                <c:pt idx="11">
                  <c:v>-0.0460191804406613</c:v>
                </c:pt>
                <c:pt idx="12">
                  <c:v>-0.047949633962965</c:v>
                </c:pt>
                <c:pt idx="13">
                  <c:v>-0.0484506344669808</c:v>
                </c:pt>
                <c:pt idx="14">
                  <c:v>-0.0474195507894624</c:v>
                </c:pt>
                <c:pt idx="15">
                  <c:v>-0.0467257119328588</c:v>
                </c:pt>
                <c:pt idx="16">
                  <c:v>-0.0451096491781169</c:v>
                </c:pt>
                <c:pt idx="17">
                  <c:v>-0.0449126146490497</c:v>
                </c:pt>
                <c:pt idx="18">
                  <c:v>-0.0435164357194619</c:v>
                </c:pt>
                <c:pt idx="19">
                  <c:v>-0.0424857485255831</c:v>
                </c:pt>
                <c:pt idx="20">
                  <c:v>-0.0427304727767315</c:v>
                </c:pt>
                <c:pt idx="21">
                  <c:v>-0.0417407452324144</c:v>
                </c:pt>
                <c:pt idx="22">
                  <c:v>-0.0404020440725409</c:v>
                </c:pt>
                <c:pt idx="23">
                  <c:v>-0.0390869299528417</c:v>
                </c:pt>
                <c:pt idx="24">
                  <c:v>-0.037945813192475</c:v>
                </c:pt>
                <c:pt idx="25">
                  <c:v>-0.0368968160660742</c:v>
                </c:pt>
                <c:pt idx="26">
                  <c:v>-0.0362208744326783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-0.0480034414406569</c:v>
                </c:pt>
                <c:pt idx="7">
                  <c:v>-0.0384437009511105</c:v>
                </c:pt>
                <c:pt idx="8">
                  <c:v>-0.0420506627376168</c:v>
                </c:pt>
                <c:pt idx="9">
                  <c:v>-0.0450512062566339</c:v>
                </c:pt>
                <c:pt idx="10">
                  <c:v>-0.0476450824778735</c:v>
                </c:pt>
                <c:pt idx="11">
                  <c:v>-0.0495653097118646</c:v>
                </c:pt>
                <c:pt idx="12">
                  <c:v>-0.0526364906968142</c:v>
                </c:pt>
                <c:pt idx="13">
                  <c:v>-0.053909480138544</c:v>
                </c:pt>
                <c:pt idx="14">
                  <c:v>-0.0537835377408052</c:v>
                </c:pt>
                <c:pt idx="15">
                  <c:v>-0.0539802063226299</c:v>
                </c:pt>
                <c:pt idx="16">
                  <c:v>-0.0530306794756029</c:v>
                </c:pt>
                <c:pt idx="17">
                  <c:v>-0.0538027796703642</c:v>
                </c:pt>
                <c:pt idx="18">
                  <c:v>-0.0531974624066773</c:v>
                </c:pt>
                <c:pt idx="19">
                  <c:v>-0.052886767857955</c:v>
                </c:pt>
                <c:pt idx="20">
                  <c:v>-0.0537811725717531</c:v>
                </c:pt>
                <c:pt idx="21">
                  <c:v>-0.0533171560997772</c:v>
                </c:pt>
                <c:pt idx="22">
                  <c:v>-0.0526828101843937</c:v>
                </c:pt>
                <c:pt idx="23">
                  <c:v>-0.0521934767769383</c:v>
                </c:pt>
                <c:pt idx="24">
                  <c:v>-0.0518775717578922</c:v>
                </c:pt>
                <c:pt idx="25">
                  <c:v>-0.0515141175790936</c:v>
                </c:pt>
                <c:pt idx="26">
                  <c:v>-0.0517774270383193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-0.037696040868939</c:v>
                </c:pt>
                <c:pt idx="6">
                  <c:v>-0.0462005002089527</c:v>
                </c:pt>
                <c:pt idx="7">
                  <c:v>-0.0343253644501761</c:v>
                </c:pt>
                <c:pt idx="8">
                  <c:v>-0.0365643673430903</c:v>
                </c:pt>
                <c:pt idx="9">
                  <c:v>-0.0402920150608517</c:v>
                </c:pt>
                <c:pt idx="10">
                  <c:v>-0.0414916110222898</c:v>
                </c:pt>
                <c:pt idx="11">
                  <c:v>-0.0428591346251885</c:v>
                </c:pt>
                <c:pt idx="12">
                  <c:v>-0.0441312560702257</c:v>
                </c:pt>
                <c:pt idx="13">
                  <c:v>-0.0436011106810022</c:v>
                </c:pt>
                <c:pt idx="14">
                  <c:v>-0.0405364098346346</c:v>
                </c:pt>
                <c:pt idx="15">
                  <c:v>-0.0395616259098304</c:v>
                </c:pt>
                <c:pt idx="16">
                  <c:v>-0.0378171872906692</c:v>
                </c:pt>
                <c:pt idx="17">
                  <c:v>-0.0371854996823038</c:v>
                </c:pt>
                <c:pt idx="18">
                  <c:v>-0.03575132348204</c:v>
                </c:pt>
                <c:pt idx="19">
                  <c:v>-0.0344084976186949</c:v>
                </c:pt>
                <c:pt idx="20">
                  <c:v>-0.0339504449027445</c:v>
                </c:pt>
                <c:pt idx="21">
                  <c:v>-0.0315921997184179</c:v>
                </c:pt>
                <c:pt idx="22">
                  <c:v>-0.0304161200656125</c:v>
                </c:pt>
                <c:pt idx="23">
                  <c:v>-0.0297770868948643</c:v>
                </c:pt>
                <c:pt idx="24">
                  <c:v>-0.0282995277672327</c:v>
                </c:pt>
                <c:pt idx="25">
                  <c:v>-0.0269287623213263</c:v>
                </c:pt>
                <c:pt idx="26">
                  <c:v>-0.0255217497737903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-0.0385799204572871</c:v>
                </c:pt>
                <c:pt idx="6">
                  <c:v>-0.0475742926541286</c:v>
                </c:pt>
                <c:pt idx="7">
                  <c:v>-0.0358001576060533</c:v>
                </c:pt>
                <c:pt idx="8">
                  <c:v>-0.0384174137040469</c:v>
                </c:pt>
                <c:pt idx="9">
                  <c:v>-0.0424950228076962</c:v>
                </c:pt>
                <c:pt idx="10">
                  <c:v>-0.044141410376564</c:v>
                </c:pt>
                <c:pt idx="11">
                  <c:v>-0.0464769562333408</c:v>
                </c:pt>
                <c:pt idx="12">
                  <c:v>-0.0488898776534656</c:v>
                </c:pt>
                <c:pt idx="13">
                  <c:v>-0.0490614081670515</c:v>
                </c:pt>
                <c:pt idx="14">
                  <c:v>-0.0467388200438757</c:v>
                </c:pt>
                <c:pt idx="15">
                  <c:v>-0.0466530845938421</c:v>
                </c:pt>
                <c:pt idx="16">
                  <c:v>-0.0455244916375641</c:v>
                </c:pt>
                <c:pt idx="17">
                  <c:v>-0.0457548794510774</c:v>
                </c:pt>
                <c:pt idx="18">
                  <c:v>-0.0450929707041797</c:v>
                </c:pt>
                <c:pt idx="19">
                  <c:v>-0.0442700216138092</c:v>
                </c:pt>
                <c:pt idx="20">
                  <c:v>-0.0444371366354337</c:v>
                </c:pt>
                <c:pt idx="21">
                  <c:v>-0.0426786469050388</c:v>
                </c:pt>
                <c:pt idx="22">
                  <c:v>-0.0421538176591667</c:v>
                </c:pt>
                <c:pt idx="23">
                  <c:v>-0.0422760332725674</c:v>
                </c:pt>
                <c:pt idx="24">
                  <c:v>-0.0415327848546541</c:v>
                </c:pt>
                <c:pt idx="25">
                  <c:v>-0.040925920040759</c:v>
                </c:pt>
                <c:pt idx="26">
                  <c:v>-0.0402372194965677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818717"/>
        <c:axId val="43369838"/>
      </c:lineChart>
      <c:catAx>
        <c:axId val="89818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369838"/>
        <c:crosses val="autoZero"/>
        <c:auto val="1"/>
        <c:lblAlgn val="ctr"/>
        <c:lblOffset val="100"/>
      </c:catAx>
      <c:valAx>
        <c:axId val="43369838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8187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95.1879625655911</c:v>
                </c:pt>
                <c:pt idx="13">
                  <c:v>96.6229329997626</c:v>
                </c:pt>
                <c:pt idx="14">
                  <c:v>98.813294875001</c:v>
                </c:pt>
                <c:pt idx="15">
                  <c:v>101.053310440057</c:v>
                </c:pt>
                <c:pt idx="16">
                  <c:v>103.344105302961</c:v>
                </c:pt>
                <c:pt idx="17">
                  <c:v>104.902030608416</c:v>
                </c:pt>
                <c:pt idx="18">
                  <c:v>106.483441832592</c:v>
                </c:pt>
                <c:pt idx="19">
                  <c:v>107.284065874675</c:v>
                </c:pt>
                <c:pt idx="20">
                  <c:v>108.090709621283</c:v>
                </c:pt>
                <c:pt idx="21">
                  <c:v>108.417451789294</c:v>
                </c:pt>
                <c:pt idx="22">
                  <c:v>108.744193957305</c:v>
                </c:pt>
                <c:pt idx="23">
                  <c:v>109.070936125316</c:v>
                </c:pt>
                <c:pt idx="24">
                  <c:v>109.397678293328</c:v>
                </c:pt>
                <c:pt idx="25">
                  <c:v>109.724420461339</c:v>
                </c:pt>
                <c:pt idx="26">
                  <c:v>110.051162629351</c:v>
                </c:pt>
                <c:pt idx="27">
                  <c:v>110.377904797362</c:v>
                </c:pt>
                <c:pt idx="28">
                  <c:v>110.704646965373</c:v>
                </c:pt>
                <c:pt idx="29">
                  <c:v>111.031389133384</c:v>
                </c:pt>
                <c:pt idx="30">
                  <c:v>111.358131301395</c:v>
                </c:pt>
                <c:pt idx="31">
                  <c:v>111.684873469406</c:v>
                </c:pt>
                <c:pt idx="32">
                  <c:v>112.011615637418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045540"/>
        <c:axId val="31451500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134.499411392188</c:v>
                </c:pt>
                <c:pt idx="14">
                  <c:v>142.708295655561</c:v>
                </c:pt>
                <c:pt idx="15">
                  <c:v>150.917179918934</c:v>
                </c:pt>
                <c:pt idx="16">
                  <c:v>159.126064182307</c:v>
                </c:pt>
                <c:pt idx="17">
                  <c:v>167.480182551878</c:v>
                </c:pt>
                <c:pt idx="18">
                  <c:v>175.834300921449</c:v>
                </c:pt>
                <c:pt idx="19">
                  <c:v>184.18841929102</c:v>
                </c:pt>
                <c:pt idx="20">
                  <c:v>192.542537660591</c:v>
                </c:pt>
                <c:pt idx="21">
                  <c:v>200.725595511166</c:v>
                </c:pt>
                <c:pt idx="22">
                  <c:v>208.908653361741</c:v>
                </c:pt>
                <c:pt idx="23">
                  <c:v>217.091711212316</c:v>
                </c:pt>
                <c:pt idx="24">
                  <c:v>225.274769062891</c:v>
                </c:pt>
                <c:pt idx="25">
                  <c:v>233.496062995497</c:v>
                </c:pt>
                <c:pt idx="26">
                  <c:v>241.717356928104</c:v>
                </c:pt>
                <c:pt idx="27">
                  <c:v>249.938650860711</c:v>
                </c:pt>
                <c:pt idx="28">
                  <c:v>258.159944793318</c:v>
                </c:pt>
                <c:pt idx="29">
                  <c:v>267.244239424512</c:v>
                </c:pt>
                <c:pt idx="30">
                  <c:v>276.328534055708</c:v>
                </c:pt>
                <c:pt idx="31">
                  <c:v>285.412828686903</c:v>
                </c:pt>
                <c:pt idx="32">
                  <c:v>294.497123318097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609444"/>
        <c:axId val="85029535"/>
      </c:lineChart>
      <c:catAx>
        <c:axId val="270455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451500"/>
        <c:crosses val="autoZero"/>
        <c:auto val="1"/>
        <c:lblAlgn val="ctr"/>
        <c:lblOffset val="100"/>
      </c:catAx>
      <c:valAx>
        <c:axId val="31451500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045540"/>
        <c:crossesAt val="1"/>
        <c:crossBetween val="midCat"/>
      </c:valAx>
      <c:catAx>
        <c:axId val="326094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029535"/>
        <c:auto val="1"/>
        <c:lblAlgn val="ctr"/>
        <c:lblOffset val="100"/>
      </c:catAx>
      <c:valAx>
        <c:axId val="85029535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60944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-0.0331795977538116</c:v>
                </c:pt>
                <c:pt idx="25">
                  <c:v>-0.0366051126539165</c:v>
                </c:pt>
                <c:pt idx="26">
                  <c:v>-0.0367867634379302</c:v>
                </c:pt>
                <c:pt idx="27">
                  <c:v>-0.0376961884096757</c:v>
                </c:pt>
                <c:pt idx="28">
                  <c:v>-0.0462320911620017</c:v>
                </c:pt>
                <c:pt idx="29">
                  <c:v>-0.0357415071627705</c:v>
                </c:pt>
                <c:pt idx="30">
                  <c:v>-0.0387333494799945</c:v>
                </c:pt>
                <c:pt idx="31">
                  <c:v>-0.0411457786471801</c:v>
                </c:pt>
                <c:pt idx="32">
                  <c:v>-0.0439584557038234</c:v>
                </c:pt>
                <c:pt idx="33">
                  <c:v>-0.0449642613971469</c:v>
                </c:pt>
                <c:pt idx="34">
                  <c:v>-0.044938992406131</c:v>
                </c:pt>
                <c:pt idx="35">
                  <c:v>-0.0430351391887787</c:v>
                </c:pt>
                <c:pt idx="36">
                  <c:v>-0.0428605873014262</c:v>
                </c:pt>
                <c:pt idx="37">
                  <c:v>-0.042125519680503</c:v>
                </c:pt>
                <c:pt idx="38">
                  <c:v>-0.0413092818514922</c:v>
                </c:pt>
                <c:pt idx="39">
                  <c:v>-0.0404048628020042</c:v>
                </c:pt>
                <c:pt idx="40">
                  <c:v>-0.0388323900790798</c:v>
                </c:pt>
                <c:pt idx="41">
                  <c:v>-0.0374588410564858</c:v>
                </c:pt>
                <c:pt idx="42">
                  <c:v>-0.0366767352490697</c:v>
                </c:pt>
                <c:pt idx="43">
                  <c:v>-0.0356733159678261</c:v>
                </c:pt>
                <c:pt idx="44">
                  <c:v>-0.0338932254903772</c:v>
                </c:pt>
                <c:pt idx="45">
                  <c:v>-0.0321095493994981</c:v>
                </c:pt>
                <c:pt idx="46">
                  <c:v>-0.0303038923801788</c:v>
                </c:pt>
                <c:pt idx="47">
                  <c:v>-0.0304496598420048</c:v>
                </c:pt>
                <c:pt idx="48">
                  <c:v>-0.0297757456806601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-0.0331995920570141</c:v>
                </c:pt>
                <c:pt idx="25">
                  <c:v>-0.0370530841535637</c:v>
                </c:pt>
                <c:pt idx="26">
                  <c:v>-0.0376732487763681</c:v>
                </c:pt>
                <c:pt idx="27">
                  <c:v>-0.0385800679980238</c:v>
                </c:pt>
                <c:pt idx="28">
                  <c:v>-0.0476115469221648</c:v>
                </c:pt>
                <c:pt idx="29">
                  <c:v>-0.0372447336343861</c:v>
                </c:pt>
                <c:pt idx="30">
                  <c:v>-0.0405737450166259</c:v>
                </c:pt>
                <c:pt idx="31">
                  <c:v>-0.0433097922236909</c:v>
                </c:pt>
                <c:pt idx="32">
                  <c:v>-0.0465201935849405</c:v>
                </c:pt>
                <c:pt idx="33">
                  <c:v>-0.048527419573857</c:v>
                </c:pt>
                <c:pt idx="34">
                  <c:v>-0.0495378572706475</c:v>
                </c:pt>
                <c:pt idx="35">
                  <c:v>-0.0484373609282349</c:v>
                </c:pt>
                <c:pt idx="36">
                  <c:v>-0.0490406280562729</c:v>
                </c:pt>
                <c:pt idx="37">
                  <c:v>-0.049180860131414</c:v>
                </c:pt>
                <c:pt idx="38">
                  <c:v>-0.0489573978614359</c:v>
                </c:pt>
                <c:pt idx="39">
                  <c:v>-0.0489175546910495</c:v>
                </c:pt>
                <c:pt idx="40">
                  <c:v>-0.0480236095707695</c:v>
                </c:pt>
                <c:pt idx="41">
                  <c:v>-0.0473668535821536</c:v>
                </c:pt>
                <c:pt idx="42">
                  <c:v>-0.0470044175824767</c:v>
                </c:pt>
                <c:pt idx="43">
                  <c:v>-0.0465913521392785</c:v>
                </c:pt>
                <c:pt idx="44">
                  <c:v>-0.0455791407952526</c:v>
                </c:pt>
                <c:pt idx="45">
                  <c:v>-0.0446419227124696</c:v>
                </c:pt>
                <c:pt idx="46">
                  <c:v>-0.0433247396035151</c:v>
                </c:pt>
                <c:pt idx="47">
                  <c:v>-0.0441872900626339</c:v>
                </c:pt>
                <c:pt idx="48">
                  <c:v>-0.0443440076521006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-0.0377389074028458</c:v>
                </c:pt>
                <c:pt idx="28">
                  <c:v>-0.0466196684132554</c:v>
                </c:pt>
                <c:pt idx="29">
                  <c:v>-0.0369211880394162</c:v>
                </c:pt>
                <c:pt idx="30">
                  <c:v>-0.0402003474151781</c:v>
                </c:pt>
                <c:pt idx="31">
                  <c:v>-0.0429192588979491</c:v>
                </c:pt>
                <c:pt idx="32">
                  <c:v>-0.0451029676521247</c:v>
                </c:pt>
                <c:pt idx="33">
                  <c:v>-0.0460191804406613</c:v>
                </c:pt>
                <c:pt idx="34">
                  <c:v>-0.047949633962965</c:v>
                </c:pt>
                <c:pt idx="35">
                  <c:v>-0.0484506344669808</c:v>
                </c:pt>
                <c:pt idx="36">
                  <c:v>-0.0474195507894624</c:v>
                </c:pt>
                <c:pt idx="37">
                  <c:v>-0.0467257119328588</c:v>
                </c:pt>
                <c:pt idx="38">
                  <c:v>-0.0451096491781169</c:v>
                </c:pt>
                <c:pt idx="39">
                  <c:v>-0.0449126146490497</c:v>
                </c:pt>
                <c:pt idx="40">
                  <c:v>-0.0435164357194619</c:v>
                </c:pt>
                <c:pt idx="41">
                  <c:v>-0.0424857485255831</c:v>
                </c:pt>
                <c:pt idx="42">
                  <c:v>-0.0427304727767315</c:v>
                </c:pt>
                <c:pt idx="43">
                  <c:v>-0.0417407452324144</c:v>
                </c:pt>
                <c:pt idx="44">
                  <c:v>-0.0404020440725409</c:v>
                </c:pt>
                <c:pt idx="45">
                  <c:v>-0.0390869299528417</c:v>
                </c:pt>
                <c:pt idx="46">
                  <c:v>-0.037945813192475</c:v>
                </c:pt>
                <c:pt idx="47">
                  <c:v>-0.0368968160660742</c:v>
                </c:pt>
                <c:pt idx="48">
                  <c:v>-0.0362208744326783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-0.0386227869911939</c:v>
                </c:pt>
                <c:pt idx="28">
                  <c:v>-0.0480034414406569</c:v>
                </c:pt>
                <c:pt idx="29">
                  <c:v>-0.0384437009511105</c:v>
                </c:pt>
                <c:pt idx="30">
                  <c:v>-0.0420506627376168</c:v>
                </c:pt>
                <c:pt idx="31">
                  <c:v>-0.0450512062566339</c:v>
                </c:pt>
                <c:pt idx="32">
                  <c:v>-0.0476450824778735</c:v>
                </c:pt>
                <c:pt idx="33">
                  <c:v>-0.0495653097118646</c:v>
                </c:pt>
                <c:pt idx="34">
                  <c:v>-0.0526364906968142</c:v>
                </c:pt>
                <c:pt idx="35">
                  <c:v>-0.053909480138544</c:v>
                </c:pt>
                <c:pt idx="36">
                  <c:v>-0.0537835377408052</c:v>
                </c:pt>
                <c:pt idx="37">
                  <c:v>-0.0539802063226299</c:v>
                </c:pt>
                <c:pt idx="38">
                  <c:v>-0.0530306794756029</c:v>
                </c:pt>
                <c:pt idx="39">
                  <c:v>-0.0538027796703642</c:v>
                </c:pt>
                <c:pt idx="40">
                  <c:v>-0.0531974624066773</c:v>
                </c:pt>
                <c:pt idx="41">
                  <c:v>-0.052886767857955</c:v>
                </c:pt>
                <c:pt idx="42">
                  <c:v>-0.0537811725717531</c:v>
                </c:pt>
                <c:pt idx="43">
                  <c:v>-0.0533171560997772</c:v>
                </c:pt>
                <c:pt idx="44">
                  <c:v>-0.0526828101843937</c:v>
                </c:pt>
                <c:pt idx="45">
                  <c:v>-0.0521934767769383</c:v>
                </c:pt>
                <c:pt idx="46">
                  <c:v>-0.0518775717578922</c:v>
                </c:pt>
                <c:pt idx="47">
                  <c:v>-0.0515141175790936</c:v>
                </c:pt>
                <c:pt idx="48">
                  <c:v>-0.0517774270383193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-0.037696040868939</c:v>
                </c:pt>
                <c:pt idx="28">
                  <c:v>-0.0462005002089527</c:v>
                </c:pt>
                <c:pt idx="29">
                  <c:v>-0.0343253644501761</c:v>
                </c:pt>
                <c:pt idx="30">
                  <c:v>-0.0365643673430903</c:v>
                </c:pt>
                <c:pt idx="31">
                  <c:v>-0.0402920150608517</c:v>
                </c:pt>
                <c:pt idx="32">
                  <c:v>-0.0414916110222898</c:v>
                </c:pt>
                <c:pt idx="33">
                  <c:v>-0.0428591346251885</c:v>
                </c:pt>
                <c:pt idx="34">
                  <c:v>-0.0441312560702257</c:v>
                </c:pt>
                <c:pt idx="35">
                  <c:v>-0.0436011106810022</c:v>
                </c:pt>
                <c:pt idx="36">
                  <c:v>-0.0405364098346346</c:v>
                </c:pt>
                <c:pt idx="37">
                  <c:v>-0.0395616259098304</c:v>
                </c:pt>
                <c:pt idx="38">
                  <c:v>-0.0378171872906692</c:v>
                </c:pt>
                <c:pt idx="39">
                  <c:v>-0.0371854996823038</c:v>
                </c:pt>
                <c:pt idx="40">
                  <c:v>-0.03575132348204</c:v>
                </c:pt>
                <c:pt idx="41">
                  <c:v>-0.0344084976186949</c:v>
                </c:pt>
                <c:pt idx="42">
                  <c:v>-0.0339504449027445</c:v>
                </c:pt>
                <c:pt idx="43">
                  <c:v>-0.0315921997184179</c:v>
                </c:pt>
                <c:pt idx="44">
                  <c:v>-0.0304161200656125</c:v>
                </c:pt>
                <c:pt idx="45">
                  <c:v>-0.0297770868948643</c:v>
                </c:pt>
                <c:pt idx="46">
                  <c:v>-0.0282995277672327</c:v>
                </c:pt>
                <c:pt idx="47">
                  <c:v>-0.0269287623213263</c:v>
                </c:pt>
                <c:pt idx="48">
                  <c:v>-0.0255217497737903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-0.0385799204572871</c:v>
                </c:pt>
                <c:pt idx="28">
                  <c:v>-0.0475742926541286</c:v>
                </c:pt>
                <c:pt idx="29">
                  <c:v>-0.0358001576060533</c:v>
                </c:pt>
                <c:pt idx="30">
                  <c:v>-0.0384174137040469</c:v>
                </c:pt>
                <c:pt idx="31">
                  <c:v>-0.0424950228076962</c:v>
                </c:pt>
                <c:pt idx="32">
                  <c:v>-0.044141410376564</c:v>
                </c:pt>
                <c:pt idx="33">
                  <c:v>-0.0464769562333408</c:v>
                </c:pt>
                <c:pt idx="34">
                  <c:v>-0.0488898776534656</c:v>
                </c:pt>
                <c:pt idx="35">
                  <c:v>-0.0490614081670515</c:v>
                </c:pt>
                <c:pt idx="36">
                  <c:v>-0.0467388200438757</c:v>
                </c:pt>
                <c:pt idx="37">
                  <c:v>-0.0466530845938421</c:v>
                </c:pt>
                <c:pt idx="38">
                  <c:v>-0.0455244916375641</c:v>
                </c:pt>
                <c:pt idx="39">
                  <c:v>-0.0457548794510774</c:v>
                </c:pt>
                <c:pt idx="40">
                  <c:v>-0.0450929707041797</c:v>
                </c:pt>
                <c:pt idx="41">
                  <c:v>-0.0442700216138092</c:v>
                </c:pt>
                <c:pt idx="42">
                  <c:v>-0.0444371366354337</c:v>
                </c:pt>
                <c:pt idx="43">
                  <c:v>-0.0426786469050388</c:v>
                </c:pt>
                <c:pt idx="44">
                  <c:v>-0.0421538176591667</c:v>
                </c:pt>
                <c:pt idx="45">
                  <c:v>-0.0422760332725674</c:v>
                </c:pt>
                <c:pt idx="46">
                  <c:v>-0.0415327848546541</c:v>
                </c:pt>
                <c:pt idx="47">
                  <c:v>-0.040925920040759</c:v>
                </c:pt>
                <c:pt idx="48">
                  <c:v>-0.0402372194965677</c:v>
                </c:pt>
              </c:numCache>
            </c:numRef>
          </c:yVal>
          <c:smooth val="0"/>
        </c:ser>
        <c:axId val="25175053"/>
        <c:axId val="65536148"/>
      </c:scatterChart>
      <c:valAx>
        <c:axId val="251750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536148"/>
        <c:crosses val="autoZero"/>
        <c:crossBetween val="midCat"/>
      </c:valAx>
      <c:valAx>
        <c:axId val="65536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17505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-0.0157640611870122</c:v>
                </c:pt>
                <c:pt idx="26">
                  <c:v>-0.0182231542809677</c:v>
                </c:pt>
                <c:pt idx="27">
                  <c:v>-0.00936350280989436</c:v>
                </c:pt>
                <c:pt idx="28">
                  <c:v>-0.0110522958798301</c:v>
                </c:pt>
                <c:pt idx="29">
                  <c:v>-0.0135058990219315</c:v>
                </c:pt>
                <c:pt idx="30">
                  <c:v>-0.00545569931405287</c:v>
                </c:pt>
                <c:pt idx="31">
                  <c:v>-0.0084475416312769</c:v>
                </c:pt>
                <c:pt idx="32">
                  <c:v>-0.0108599707984624</c:v>
                </c:pt>
                <c:pt idx="33">
                  <c:v>-0.0136726478551057</c:v>
                </c:pt>
                <c:pt idx="34">
                  <c:v>-0.0146784535484292</c:v>
                </c:pt>
                <c:pt idx="35">
                  <c:v>-0.0146531845574133</c:v>
                </c:pt>
                <c:pt idx="36">
                  <c:v>-0.012749331340061</c:v>
                </c:pt>
                <c:pt idx="37">
                  <c:v>-0.0125747794527086</c:v>
                </c:pt>
                <c:pt idx="38">
                  <c:v>-0.0118397118317853</c:v>
                </c:pt>
                <c:pt idx="39">
                  <c:v>-0.0110234740027745</c:v>
                </c:pt>
                <c:pt idx="40">
                  <c:v>-0.0101190549532866</c:v>
                </c:pt>
                <c:pt idx="41">
                  <c:v>-0.00854658223036219</c:v>
                </c:pt>
                <c:pt idx="42">
                  <c:v>-0.00717303320776815</c:v>
                </c:pt>
                <c:pt idx="43">
                  <c:v>-0.0063909274003521</c:v>
                </c:pt>
                <c:pt idx="44">
                  <c:v>-0.00538750811910851</c:v>
                </c:pt>
                <c:pt idx="45">
                  <c:v>-0.00360741764165959</c:v>
                </c:pt>
                <c:pt idx="46">
                  <c:v>-0.00182374155078045</c:v>
                </c:pt>
                <c:pt idx="47">
                  <c:v>-1.80845314611891E-005</c:v>
                </c:pt>
                <c:pt idx="48">
                  <c:v>-0.000163851993287119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-0.0259966260361926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-0.0305778818927004</c:v>
                </c:pt>
                <c:pt idx="30">
                  <c:v>-0.0226514528962742</c:v>
                </c:pt>
                <c:pt idx="31">
                  <c:v>-0.025980464278514</c:v>
                </c:pt>
                <c:pt idx="32">
                  <c:v>-0.028716511485579</c:v>
                </c:pt>
                <c:pt idx="33">
                  <c:v>-0.0319269128468286</c:v>
                </c:pt>
                <c:pt idx="34">
                  <c:v>-0.0339341388357451</c:v>
                </c:pt>
                <c:pt idx="35">
                  <c:v>-0.0349445765325356</c:v>
                </c:pt>
                <c:pt idx="36">
                  <c:v>-0.033844080190123</c:v>
                </c:pt>
                <c:pt idx="37">
                  <c:v>-0.034447347318161</c:v>
                </c:pt>
                <c:pt idx="38">
                  <c:v>-0.0345875793933021</c:v>
                </c:pt>
                <c:pt idx="39">
                  <c:v>-0.034364117123324</c:v>
                </c:pt>
                <c:pt idx="40">
                  <c:v>-0.0343242739529376</c:v>
                </c:pt>
                <c:pt idx="41">
                  <c:v>-0.0334303288326576</c:v>
                </c:pt>
                <c:pt idx="42">
                  <c:v>-0.0327735728440417</c:v>
                </c:pt>
                <c:pt idx="43">
                  <c:v>-0.0324111368443648</c:v>
                </c:pt>
                <c:pt idx="44">
                  <c:v>-0.0319980714011666</c:v>
                </c:pt>
                <c:pt idx="45">
                  <c:v>-0.0309858600571407</c:v>
                </c:pt>
                <c:pt idx="46">
                  <c:v>-0.0300486419743577</c:v>
                </c:pt>
                <c:pt idx="47">
                  <c:v>-0.0287314588654032</c:v>
                </c:pt>
                <c:pt idx="48">
                  <c:v>-0.029594009324522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-0.0138166334913605</c:v>
                </c:pt>
                <c:pt idx="30">
                  <c:v>-0.00578268874792227</c:v>
                </c:pt>
                <c:pt idx="31">
                  <c:v>-0.00910475835775194</c:v>
                </c:pt>
                <c:pt idx="32">
                  <c:v>-0.0118759189206853</c:v>
                </c:pt>
                <c:pt idx="33">
                  <c:v>-0.0141706223904967</c:v>
                </c:pt>
                <c:pt idx="34">
                  <c:v>-0.0152199645267311</c:v>
                </c:pt>
                <c:pt idx="35">
                  <c:v>-0.0176638261142474</c:v>
                </c:pt>
                <c:pt idx="36">
                  <c:v>-0.0181648266182631</c:v>
                </c:pt>
                <c:pt idx="37">
                  <c:v>-0.0171337429407448</c:v>
                </c:pt>
                <c:pt idx="38">
                  <c:v>-0.0164399040841411</c:v>
                </c:pt>
                <c:pt idx="39">
                  <c:v>-0.0148238413293993</c:v>
                </c:pt>
                <c:pt idx="40">
                  <c:v>-0.0146268068003321</c:v>
                </c:pt>
                <c:pt idx="41">
                  <c:v>-0.0132306278707443</c:v>
                </c:pt>
                <c:pt idx="42">
                  <c:v>-0.0121999406768655</c:v>
                </c:pt>
                <c:pt idx="43">
                  <c:v>-0.0124446649280138</c:v>
                </c:pt>
                <c:pt idx="44">
                  <c:v>-0.0114549373836967</c:v>
                </c:pt>
                <c:pt idx="45">
                  <c:v>-0.0101162362238232</c:v>
                </c:pt>
                <c:pt idx="46">
                  <c:v>-0.00880112210412406</c:v>
                </c:pt>
                <c:pt idx="47">
                  <c:v>-0.00766000534375736</c:v>
                </c:pt>
                <c:pt idx="48">
                  <c:v>-0.00661100821735654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-0.0308929336293677</c:v>
                </c:pt>
                <c:pt idx="30">
                  <c:v>-0.0229977287702223</c:v>
                </c:pt>
                <c:pt idx="31">
                  <c:v>-0.0266476007907964</c:v>
                </c:pt>
                <c:pt idx="32">
                  <c:v>-0.0297003933899759</c:v>
                </c:pt>
                <c:pt idx="33">
                  <c:v>-0.0324052643268513</c:v>
                </c:pt>
                <c:pt idx="34">
                  <c:v>-0.0344586209085402</c:v>
                </c:pt>
                <c:pt idx="35">
                  <c:v>-0.0380432099587023</c:v>
                </c:pt>
                <c:pt idx="36">
                  <c:v>-0.0393161994004321</c:v>
                </c:pt>
                <c:pt idx="37">
                  <c:v>-0.0391902570026934</c:v>
                </c:pt>
                <c:pt idx="38">
                  <c:v>-0.039386925584518</c:v>
                </c:pt>
                <c:pt idx="39">
                  <c:v>-0.038437398737491</c:v>
                </c:pt>
                <c:pt idx="40">
                  <c:v>-0.0392094989322523</c:v>
                </c:pt>
                <c:pt idx="41">
                  <c:v>-0.0386041816685654</c:v>
                </c:pt>
                <c:pt idx="42">
                  <c:v>-0.0382934871198432</c:v>
                </c:pt>
                <c:pt idx="43">
                  <c:v>-0.0391878918336412</c:v>
                </c:pt>
                <c:pt idx="44">
                  <c:v>-0.0387238753616653</c:v>
                </c:pt>
                <c:pt idx="45">
                  <c:v>-0.0380895294462818</c:v>
                </c:pt>
                <c:pt idx="46">
                  <c:v>-0.0376001960388264</c:v>
                </c:pt>
                <c:pt idx="47">
                  <c:v>-0.0372842910197803</c:v>
                </c:pt>
                <c:pt idx="48">
                  <c:v>-0.0369208368409817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-0.0134743080688826</c:v>
                </c:pt>
                <c:pt idx="30">
                  <c:v>-0.00403955660145849</c:v>
                </c:pt>
                <c:pt idx="31">
                  <c:v>-0.00627855949437269</c:v>
                </c:pt>
                <c:pt idx="32">
                  <c:v>-0.010006207212134</c:v>
                </c:pt>
                <c:pt idx="33">
                  <c:v>-0.0112058031735722</c:v>
                </c:pt>
                <c:pt idx="34">
                  <c:v>-0.0125733267764708</c:v>
                </c:pt>
                <c:pt idx="35">
                  <c:v>-0.0138454482215081</c:v>
                </c:pt>
                <c:pt idx="36">
                  <c:v>-0.0133153028322846</c:v>
                </c:pt>
                <c:pt idx="37">
                  <c:v>-0.010250601985917</c:v>
                </c:pt>
                <c:pt idx="38">
                  <c:v>-0.00927581806111271</c:v>
                </c:pt>
                <c:pt idx="39">
                  <c:v>-0.00753137944195158</c:v>
                </c:pt>
                <c:pt idx="40">
                  <c:v>-0.00689969183358616</c:v>
                </c:pt>
                <c:pt idx="41">
                  <c:v>-0.00546551563332239</c:v>
                </c:pt>
                <c:pt idx="42">
                  <c:v>-0.00412268976997725</c:v>
                </c:pt>
                <c:pt idx="43">
                  <c:v>-0.00366463705402687</c:v>
                </c:pt>
                <c:pt idx="44">
                  <c:v>-0.00130639186970021</c:v>
                </c:pt>
                <c:pt idx="45">
                  <c:v>-0.000130312216894815</c:v>
                </c:pt>
                <c:pt idx="46">
                  <c:v>0.000508720953853327</c:v>
                </c:pt>
                <c:pt idx="47">
                  <c:v>0.00198628008148492</c:v>
                </c:pt>
                <c:pt idx="48">
                  <c:v>0.00335704552739133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-0.0305406276246642</c:v>
                </c:pt>
                <c:pt idx="30">
                  <c:v>-0.0212068768679415</c:v>
                </c:pt>
                <c:pt idx="31">
                  <c:v>-0.023824132965935</c:v>
                </c:pt>
                <c:pt idx="32">
                  <c:v>-0.0279017420695844</c:v>
                </c:pt>
                <c:pt idx="33">
                  <c:v>-0.0295481296384521</c:v>
                </c:pt>
                <c:pt idx="34">
                  <c:v>-0.031883675495229</c:v>
                </c:pt>
                <c:pt idx="35">
                  <c:v>-0.0342965969153537</c:v>
                </c:pt>
                <c:pt idx="36">
                  <c:v>-0.0344681274289396</c:v>
                </c:pt>
                <c:pt idx="37">
                  <c:v>-0.0321455393057638</c:v>
                </c:pt>
                <c:pt idx="38">
                  <c:v>-0.0320598038557302</c:v>
                </c:pt>
                <c:pt idx="39">
                  <c:v>-0.0309312108994522</c:v>
                </c:pt>
                <c:pt idx="40">
                  <c:v>-0.0311615987129655</c:v>
                </c:pt>
                <c:pt idx="41">
                  <c:v>-0.0304996899660678</c:v>
                </c:pt>
                <c:pt idx="42">
                  <c:v>-0.0296767408756973</c:v>
                </c:pt>
                <c:pt idx="43">
                  <c:v>-0.0298438558973218</c:v>
                </c:pt>
                <c:pt idx="44">
                  <c:v>-0.028085366166927</c:v>
                </c:pt>
                <c:pt idx="45">
                  <c:v>-0.0275605369210548</c:v>
                </c:pt>
                <c:pt idx="46">
                  <c:v>-0.0276827525344555</c:v>
                </c:pt>
                <c:pt idx="47">
                  <c:v>-0.0269395041165422</c:v>
                </c:pt>
                <c:pt idx="48">
                  <c:v>-0.0263326393026471</c:v>
                </c:pt>
              </c:numCache>
            </c:numRef>
          </c:yVal>
          <c:smooth val="0"/>
        </c:ser>
        <c:axId val="95162628"/>
        <c:axId val="92948091"/>
      </c:scatterChart>
      <c:valAx>
        <c:axId val="951626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948091"/>
        <c:crosses val="autoZero"/>
        <c:crossBetween val="midCat"/>
      </c:valAx>
      <c:valAx>
        <c:axId val="929480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16262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-0.0137173289663037</c:v>
                </c:pt>
                <c:pt idx="7">
                  <c:v>-0.0145825504311926</c:v>
                </c:pt>
                <c:pt idx="8">
                  <c:v>-0.0132659362154107</c:v>
                </c:pt>
                <c:pt idx="9">
                  <c:v>-0.0137994135299992</c:v>
                </c:pt>
                <c:pt idx="10">
                  <c:v>-0.0141280593660302</c:v>
                </c:pt>
                <c:pt idx="11">
                  <c:v>-0.0146390816142345</c:v>
                </c:pt>
                <c:pt idx="12">
                  <c:v>-0.0147426852311102</c:v>
                </c:pt>
                <c:pt idx="13">
                  <c:v>-0.0146258384938365</c:v>
                </c:pt>
                <c:pt idx="14">
                  <c:v>-0.01446211975752</c:v>
                </c:pt>
                <c:pt idx="15">
                  <c:v>-0.0143756339846409</c:v>
                </c:pt>
                <c:pt idx="16">
                  <c:v>-0.0141172749576091</c:v>
                </c:pt>
                <c:pt idx="17">
                  <c:v>-0.0137957747120986</c:v>
                </c:pt>
                <c:pt idx="18">
                  <c:v>-0.0136550279417129</c:v>
                </c:pt>
                <c:pt idx="19">
                  <c:v>-0.0129730686365159</c:v>
                </c:pt>
                <c:pt idx="20">
                  <c:v>-0.0128363175552903</c:v>
                </c:pt>
                <c:pt idx="21">
                  <c:v>-0.0127237633280774</c:v>
                </c:pt>
                <c:pt idx="22">
                  <c:v>-0.0124483410243645</c:v>
                </c:pt>
                <c:pt idx="23">
                  <c:v>-0.0121658181571448</c:v>
                </c:pt>
                <c:pt idx="24">
                  <c:v>-0.0119543253346388</c:v>
                </c:pt>
                <c:pt idx="25">
                  <c:v>-0.0116684353315262</c:v>
                </c:pt>
                <c:pt idx="26">
                  <c:v>-0.0116333154888611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9.88%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-0.0828781179738681</c:v>
                </c:pt>
                <c:pt idx="3">
                  <c:v>-0.0819364794999319</c:v>
                </c:pt>
                <c:pt idx="4">
                  <c:v>-0.0850072793541843</c:v>
                </c:pt>
                <c:pt idx="5">
                  <c:v>-0.0819274924771436</c:v>
                </c:pt>
                <c:pt idx="6">
                  <c:v>-0.0762877740608488</c:v>
                </c:pt>
                <c:pt idx="7">
                  <c:v>-0.0918289547978347</c:v>
                </c:pt>
                <c:pt idx="8">
                  <c:v>-0.0822638594325002</c:v>
                </c:pt>
                <c:pt idx="9">
                  <c:v>-0.0855308821402322</c:v>
                </c:pt>
                <c:pt idx="10">
                  <c:v>-0.0887367734622482</c:v>
                </c:pt>
                <c:pt idx="11">
                  <c:v>-0.0915224746390053</c:v>
                </c:pt>
                <c:pt idx="12">
                  <c:v>-0.0944079284930862</c:v>
                </c:pt>
                <c:pt idx="13">
                  <c:v>-0.09620353410023</c:v>
                </c:pt>
                <c:pt idx="14">
                  <c:v>-0.0960472158202755</c:v>
                </c:pt>
                <c:pt idx="15">
                  <c:v>-0.0969074130004848</c:v>
                </c:pt>
                <c:pt idx="16">
                  <c:v>-0.0976108762965532</c:v>
                </c:pt>
                <c:pt idx="17">
                  <c:v>-0.0980645712299411</c:v>
                </c:pt>
                <c:pt idx="18">
                  <c:v>-0.0986693239533798</c:v>
                </c:pt>
                <c:pt idx="19">
                  <c:v>-0.0987925409456783</c:v>
                </c:pt>
                <c:pt idx="20">
                  <c:v>-0.0986842016605415</c:v>
                </c:pt>
                <c:pt idx="21">
                  <c:v>-0.0985401597628632</c:v>
                </c:pt>
                <c:pt idx="22">
                  <c:v>-0.0984586758699153</c:v>
                </c:pt>
                <c:pt idx="23">
                  <c:v>-0.0980614177116088</c:v>
                </c:pt>
                <c:pt idx="24">
                  <c:v>-0.0978413607138018</c:v>
                </c:pt>
                <c:pt idx="25">
                  <c:v>-0.0971288363674683</c:v>
                </c:pt>
                <c:pt idx="26">
                  <c:v>-0.0981798549622511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6.58%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0.0514250350291287</c:v>
                </c:pt>
                <c:pt idx="7">
                  <c:v>0.0587999583068625</c:v>
                </c:pt>
                <c:pt idx="8">
                  <c:v>0.0582850620135248</c:v>
                </c:pt>
                <c:pt idx="9">
                  <c:v>0.0587565506536055</c:v>
                </c:pt>
                <c:pt idx="10">
                  <c:v>0.0595550406045875</c:v>
                </c:pt>
                <c:pt idx="11">
                  <c:v>0.0596413626682992</c:v>
                </c:pt>
                <c:pt idx="12">
                  <c:v>0.0606231941503394</c:v>
                </c:pt>
                <c:pt idx="13">
                  <c:v>0.061291515323419</c:v>
                </c:pt>
                <c:pt idx="14">
                  <c:v>0.0620719746495605</c:v>
                </c:pt>
                <c:pt idx="15">
                  <c:v>0.0622424189288528</c:v>
                </c:pt>
                <c:pt idx="16">
                  <c:v>0.0625472911227482</c:v>
                </c:pt>
                <c:pt idx="17">
                  <c:v>0.0629029480806038</c:v>
                </c:pt>
                <c:pt idx="18">
                  <c:v>0.0634067972040432</c:v>
                </c:pt>
                <c:pt idx="19">
                  <c:v>0.0637420000114248</c:v>
                </c:pt>
                <c:pt idx="20">
                  <c:v>0.0641536656336782</c:v>
                </c:pt>
                <c:pt idx="21">
                  <c:v>0.0642595055084639</c:v>
                </c:pt>
                <c:pt idx="22">
                  <c:v>0.0643156647550012</c:v>
                </c:pt>
                <c:pt idx="23">
                  <c:v>0.064648095073501</c:v>
                </c:pt>
                <c:pt idx="24">
                  <c:v>0.0651537633359709</c:v>
                </c:pt>
                <c:pt idx="25">
                  <c:v>0.0654725320954794</c:v>
                </c:pt>
                <c:pt idx="26">
                  <c:v>0.0656258803884782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38497788"/>
        <c:axId val="89346542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-2.82%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-0.0117328132990594</c:v>
                </c:pt>
                <c:pt idx="3">
                  <c:v>-0.0195881331115993</c:v>
                </c:pt>
                <c:pt idx="4">
                  <c:v>-0.0259966260361926</c:v>
                </c:pt>
                <c:pt idx="5">
                  <c:v>-0.0217929820184041</c:v>
                </c:pt>
                <c:pt idx="6">
                  <c:v>-0.0261186809053806</c:v>
                </c:pt>
                <c:pt idx="7">
                  <c:v>-0.0332953053344539</c:v>
                </c:pt>
                <c:pt idx="8">
                  <c:v>-0.0231593719591485</c:v>
                </c:pt>
                <c:pt idx="9">
                  <c:v>-0.0262126253427383</c:v>
                </c:pt>
                <c:pt idx="10">
                  <c:v>-0.0286999613726922</c:v>
                </c:pt>
                <c:pt idx="11">
                  <c:v>-0.0317776481131899</c:v>
                </c:pt>
                <c:pt idx="12">
                  <c:v>-0.0336786806390513</c:v>
                </c:pt>
                <c:pt idx="13">
                  <c:v>-0.0333992413848661</c:v>
                </c:pt>
                <c:pt idx="14">
                  <c:v>-0.0322987450424535</c:v>
                </c:pt>
                <c:pt idx="15">
                  <c:v>-0.0329020121704915</c:v>
                </c:pt>
                <c:pt idx="16">
                  <c:v>-0.0330422442456327</c:v>
                </c:pt>
                <c:pt idx="17">
                  <c:v>-0.0328187819756545</c:v>
                </c:pt>
                <c:pt idx="18">
                  <c:v>-0.0327789388052681</c:v>
                </c:pt>
                <c:pt idx="19">
                  <c:v>-0.0318849936849881</c:v>
                </c:pt>
                <c:pt idx="20">
                  <c:v>-0.0312282376963722</c:v>
                </c:pt>
                <c:pt idx="21">
                  <c:v>-0.0308658016966953</c:v>
                </c:pt>
                <c:pt idx="22">
                  <c:v>-0.0304527362534972</c:v>
                </c:pt>
                <c:pt idx="23">
                  <c:v>-0.0294405249094712</c:v>
                </c:pt>
                <c:pt idx="24">
                  <c:v>-0.0285033068266882</c:v>
                </c:pt>
                <c:pt idx="25">
                  <c:v>-0.0271861237177337</c:v>
                </c:pt>
                <c:pt idx="26">
                  <c:v>-0.0280486741768526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497788"/>
        <c:axId val="89346542"/>
      </c:lineChart>
      <c:catAx>
        <c:axId val="384977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346542"/>
        <c:crosses val="autoZero"/>
        <c:auto val="1"/>
        <c:lblAlgn val="ctr"/>
        <c:lblOffset val="100"/>
      </c:catAx>
      <c:valAx>
        <c:axId val="893465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49778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-0.0259966260361926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-0.0305778818927004</c:v>
                </c:pt>
                <c:pt idx="30">
                  <c:v>-0.0226514528962742</c:v>
                </c:pt>
                <c:pt idx="31">
                  <c:v>-0.025980464278514</c:v>
                </c:pt>
                <c:pt idx="32">
                  <c:v>-0.028716511485579</c:v>
                </c:pt>
                <c:pt idx="33">
                  <c:v>-0.0319269128468286</c:v>
                </c:pt>
                <c:pt idx="34">
                  <c:v>-0.0339341388357451</c:v>
                </c:pt>
                <c:pt idx="35">
                  <c:v>-0.0349445765325356</c:v>
                </c:pt>
                <c:pt idx="36">
                  <c:v>-0.033844080190123</c:v>
                </c:pt>
                <c:pt idx="37">
                  <c:v>-0.034447347318161</c:v>
                </c:pt>
                <c:pt idx="38">
                  <c:v>-0.0345875793933021</c:v>
                </c:pt>
                <c:pt idx="39">
                  <c:v>-0.034364117123324</c:v>
                </c:pt>
                <c:pt idx="40">
                  <c:v>-0.0343242739529376</c:v>
                </c:pt>
                <c:pt idx="41">
                  <c:v>-0.0334303288326576</c:v>
                </c:pt>
                <c:pt idx="42">
                  <c:v>-0.0327735728440417</c:v>
                </c:pt>
                <c:pt idx="43">
                  <c:v>-0.0324111368443648</c:v>
                </c:pt>
                <c:pt idx="44">
                  <c:v>-0.0319980714011666</c:v>
                </c:pt>
                <c:pt idx="45">
                  <c:v>-0.0309858600571407</c:v>
                </c:pt>
                <c:pt idx="46">
                  <c:v>-0.0300486419743577</c:v>
                </c:pt>
                <c:pt idx="47">
                  <c:v>-0.0287314588654032</c:v>
                </c:pt>
                <c:pt idx="48">
                  <c:v>-0.029594009324522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-0.0308929336293677</c:v>
                </c:pt>
                <c:pt idx="30">
                  <c:v>-0.0229977287702223</c:v>
                </c:pt>
                <c:pt idx="31">
                  <c:v>-0.0266476007907964</c:v>
                </c:pt>
                <c:pt idx="32">
                  <c:v>-0.0297003933899759</c:v>
                </c:pt>
                <c:pt idx="33">
                  <c:v>-0.0324052643268513</c:v>
                </c:pt>
                <c:pt idx="34">
                  <c:v>-0.0344586209085402</c:v>
                </c:pt>
                <c:pt idx="35">
                  <c:v>-0.0380432099587023</c:v>
                </c:pt>
                <c:pt idx="36">
                  <c:v>-0.0393161994004321</c:v>
                </c:pt>
                <c:pt idx="37">
                  <c:v>-0.0391902570026934</c:v>
                </c:pt>
                <c:pt idx="38">
                  <c:v>-0.039386925584518</c:v>
                </c:pt>
                <c:pt idx="39">
                  <c:v>-0.038437398737491</c:v>
                </c:pt>
                <c:pt idx="40">
                  <c:v>-0.0392094989322523</c:v>
                </c:pt>
                <c:pt idx="41">
                  <c:v>-0.0386041816685654</c:v>
                </c:pt>
                <c:pt idx="42">
                  <c:v>-0.0382934871198432</c:v>
                </c:pt>
                <c:pt idx="43">
                  <c:v>-0.0391878918336412</c:v>
                </c:pt>
                <c:pt idx="44">
                  <c:v>-0.0387238753616653</c:v>
                </c:pt>
                <c:pt idx="45">
                  <c:v>-0.0380895294462818</c:v>
                </c:pt>
                <c:pt idx="46">
                  <c:v>-0.0376001960388264</c:v>
                </c:pt>
                <c:pt idx="47">
                  <c:v>-0.0372842910197803</c:v>
                </c:pt>
                <c:pt idx="48">
                  <c:v>-0.0369208368409817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-0.0305406276246642</c:v>
                </c:pt>
                <c:pt idx="30">
                  <c:v>-0.0212068768679415</c:v>
                </c:pt>
                <c:pt idx="31">
                  <c:v>-0.023824132965935</c:v>
                </c:pt>
                <c:pt idx="32">
                  <c:v>-0.0279017420695844</c:v>
                </c:pt>
                <c:pt idx="33">
                  <c:v>-0.0295481296384521</c:v>
                </c:pt>
                <c:pt idx="34">
                  <c:v>-0.031883675495229</c:v>
                </c:pt>
                <c:pt idx="35">
                  <c:v>-0.0342965969153537</c:v>
                </c:pt>
                <c:pt idx="36">
                  <c:v>-0.0344681274289396</c:v>
                </c:pt>
                <c:pt idx="37">
                  <c:v>-0.0321455393057638</c:v>
                </c:pt>
                <c:pt idx="38">
                  <c:v>-0.0320598038557302</c:v>
                </c:pt>
                <c:pt idx="39">
                  <c:v>-0.0309312108994522</c:v>
                </c:pt>
                <c:pt idx="40">
                  <c:v>-0.0311615987129655</c:v>
                </c:pt>
                <c:pt idx="41">
                  <c:v>-0.0304996899660678</c:v>
                </c:pt>
                <c:pt idx="42">
                  <c:v>-0.0296767408756973</c:v>
                </c:pt>
                <c:pt idx="43">
                  <c:v>-0.0298438558973218</c:v>
                </c:pt>
                <c:pt idx="44">
                  <c:v>-0.028085366166927</c:v>
                </c:pt>
                <c:pt idx="45">
                  <c:v>-0.0275605369210548</c:v>
                </c:pt>
                <c:pt idx="46">
                  <c:v>-0.0276827525344555</c:v>
                </c:pt>
                <c:pt idx="47">
                  <c:v>-0.0269395041165422</c:v>
                </c:pt>
                <c:pt idx="48">
                  <c:v>-0.0263326393026471</c:v>
                </c:pt>
              </c:numCache>
            </c:numRef>
          </c:yVal>
          <c:smooth val="0"/>
        </c:ser>
        <c:axId val="18373187"/>
        <c:axId val="71819479"/>
      </c:scatterChart>
      <c:valAx>
        <c:axId val="183731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819479"/>
        <c:crosses val="autoZero"/>
        <c:crossBetween val="midCat"/>
      </c:valAx>
      <c:valAx>
        <c:axId val="718194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37318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-0.0132659362154107</c:v>
                </c:pt>
                <c:pt idx="8">
                  <c:v>-0.0137994135299992</c:v>
                </c:pt>
                <c:pt idx="9">
                  <c:v>-0.0141280593660302</c:v>
                </c:pt>
                <c:pt idx="10">
                  <c:v>-0.0146390816142345</c:v>
                </c:pt>
                <c:pt idx="11">
                  <c:v>-0.0147426852311102</c:v>
                </c:pt>
                <c:pt idx="12">
                  <c:v>-0.0146258384938365</c:v>
                </c:pt>
                <c:pt idx="13">
                  <c:v>-0.01446211975752</c:v>
                </c:pt>
                <c:pt idx="14">
                  <c:v>-0.0143756339846409</c:v>
                </c:pt>
                <c:pt idx="15">
                  <c:v>-0.0141172749576091</c:v>
                </c:pt>
                <c:pt idx="16">
                  <c:v>-0.0137957747120986</c:v>
                </c:pt>
                <c:pt idx="17">
                  <c:v>-0.0136550279417129</c:v>
                </c:pt>
                <c:pt idx="18">
                  <c:v>-0.0129730686365159</c:v>
                </c:pt>
                <c:pt idx="19">
                  <c:v>-0.0128363175552903</c:v>
                </c:pt>
                <c:pt idx="20">
                  <c:v>-0.0127237633280774</c:v>
                </c:pt>
                <c:pt idx="21">
                  <c:v>-0.0124483410243645</c:v>
                </c:pt>
                <c:pt idx="22">
                  <c:v>-0.0121658181571448</c:v>
                </c:pt>
                <c:pt idx="23">
                  <c:v>-0.0119543253346388</c:v>
                </c:pt>
                <c:pt idx="24">
                  <c:v>-0.0116684353315262</c:v>
                </c:pt>
                <c:pt idx="25">
                  <c:v>-0.0116333154888611</c:v>
                </c:pt>
                <c:pt idx="26">
                  <c:v>-0.0113469661190236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-0.0762877740608488</c:v>
                </c:pt>
                <c:pt idx="6">
                  <c:v>-0.0918289547978347</c:v>
                </c:pt>
                <c:pt idx="7">
                  <c:v>-0.0822638594325002</c:v>
                </c:pt>
                <c:pt idx="8">
                  <c:v>-0.0855308821402322</c:v>
                </c:pt>
                <c:pt idx="9">
                  <c:v>-0.0887367734622482</c:v>
                </c:pt>
                <c:pt idx="10">
                  <c:v>-0.0915224746390053</c:v>
                </c:pt>
                <c:pt idx="11">
                  <c:v>-0.0944079284930862</c:v>
                </c:pt>
                <c:pt idx="12">
                  <c:v>-0.09620353410023</c:v>
                </c:pt>
                <c:pt idx="13">
                  <c:v>-0.0960472158202755</c:v>
                </c:pt>
                <c:pt idx="14">
                  <c:v>-0.0969074130004848</c:v>
                </c:pt>
                <c:pt idx="15">
                  <c:v>-0.0976108762965532</c:v>
                </c:pt>
                <c:pt idx="16">
                  <c:v>-0.0980645712299411</c:v>
                </c:pt>
                <c:pt idx="17">
                  <c:v>-0.0986693239533798</c:v>
                </c:pt>
                <c:pt idx="18">
                  <c:v>-0.0987925409456783</c:v>
                </c:pt>
                <c:pt idx="19">
                  <c:v>-0.0986842016605415</c:v>
                </c:pt>
                <c:pt idx="20">
                  <c:v>-0.0985401597628632</c:v>
                </c:pt>
                <c:pt idx="21">
                  <c:v>-0.0984586758699153</c:v>
                </c:pt>
                <c:pt idx="22">
                  <c:v>-0.0980614177116088</c:v>
                </c:pt>
                <c:pt idx="23">
                  <c:v>-0.0978413607138018</c:v>
                </c:pt>
                <c:pt idx="24">
                  <c:v>-0.0971288363674683</c:v>
                </c:pt>
                <c:pt idx="25">
                  <c:v>-0.0981798549622511</c:v>
                </c:pt>
                <c:pt idx="26">
                  <c:v>-0.098792808010363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0.0582850620135248</c:v>
                </c:pt>
                <c:pt idx="8">
                  <c:v>0.0587565506536055</c:v>
                </c:pt>
                <c:pt idx="9">
                  <c:v>0.0595550406045875</c:v>
                </c:pt>
                <c:pt idx="10">
                  <c:v>0.0596413626682992</c:v>
                </c:pt>
                <c:pt idx="11">
                  <c:v>0.0606231941503394</c:v>
                </c:pt>
                <c:pt idx="12">
                  <c:v>0.061291515323419</c:v>
                </c:pt>
                <c:pt idx="13">
                  <c:v>0.0620719746495605</c:v>
                </c:pt>
                <c:pt idx="14">
                  <c:v>0.0622424189288528</c:v>
                </c:pt>
                <c:pt idx="15">
                  <c:v>0.0625472911227482</c:v>
                </c:pt>
                <c:pt idx="16">
                  <c:v>0.0629029480806038</c:v>
                </c:pt>
                <c:pt idx="17">
                  <c:v>0.0634067972040432</c:v>
                </c:pt>
                <c:pt idx="18">
                  <c:v>0.0637420000114248</c:v>
                </c:pt>
                <c:pt idx="19">
                  <c:v>0.0641536656336782</c:v>
                </c:pt>
                <c:pt idx="20">
                  <c:v>0.0642595055084639</c:v>
                </c:pt>
                <c:pt idx="21">
                  <c:v>0.0643156647550012</c:v>
                </c:pt>
                <c:pt idx="22">
                  <c:v>0.064648095073501</c:v>
                </c:pt>
                <c:pt idx="23">
                  <c:v>0.0651537633359709</c:v>
                </c:pt>
                <c:pt idx="24">
                  <c:v>0.0654725320954794</c:v>
                </c:pt>
                <c:pt idx="25">
                  <c:v>0.0656258803884782</c:v>
                </c:pt>
                <c:pt idx="26">
                  <c:v>0.065795766477286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76463462"/>
        <c:axId val="75696663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-0.0332953053344539</c:v>
                </c:pt>
                <c:pt idx="7">
                  <c:v>-0.0231593719591485</c:v>
                </c:pt>
                <c:pt idx="8">
                  <c:v>-0.0262126253427383</c:v>
                </c:pt>
                <c:pt idx="9">
                  <c:v>-0.0286999613726922</c:v>
                </c:pt>
                <c:pt idx="10">
                  <c:v>-0.0317776481131899</c:v>
                </c:pt>
                <c:pt idx="11">
                  <c:v>-0.0336786806390513</c:v>
                </c:pt>
                <c:pt idx="12">
                  <c:v>-0.0333992413848661</c:v>
                </c:pt>
                <c:pt idx="13">
                  <c:v>-0.0322987450424535</c:v>
                </c:pt>
                <c:pt idx="14">
                  <c:v>-0.0329020121704915</c:v>
                </c:pt>
                <c:pt idx="15">
                  <c:v>-0.0330422442456327</c:v>
                </c:pt>
                <c:pt idx="16">
                  <c:v>-0.0328187819756545</c:v>
                </c:pt>
                <c:pt idx="17">
                  <c:v>-0.0327789388052681</c:v>
                </c:pt>
                <c:pt idx="18">
                  <c:v>-0.0318849936849881</c:v>
                </c:pt>
                <c:pt idx="19">
                  <c:v>-0.0312282376963722</c:v>
                </c:pt>
                <c:pt idx="20">
                  <c:v>-0.0308658016966953</c:v>
                </c:pt>
                <c:pt idx="21">
                  <c:v>-0.0304527362534972</c:v>
                </c:pt>
                <c:pt idx="22">
                  <c:v>-0.0294405249094712</c:v>
                </c:pt>
                <c:pt idx="23">
                  <c:v>-0.0285033068266882</c:v>
                </c:pt>
                <c:pt idx="24">
                  <c:v>-0.0271861237177337</c:v>
                </c:pt>
                <c:pt idx="25">
                  <c:v>-0.0280486741768526</c:v>
                </c:pt>
                <c:pt idx="26">
                  <c:v>-0.0282053917663193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463462"/>
        <c:axId val="75696663"/>
      </c:lineChart>
      <c:catAx>
        <c:axId val="764634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75696663"/>
        <c:crosses val="autoZero"/>
        <c:auto val="1"/>
        <c:lblAlgn val="ctr"/>
        <c:lblOffset val="100"/>
      </c:catAx>
      <c:valAx>
        <c:axId val="756966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76463462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-0.0117328132990594</c:v>
                </c:pt>
                <c:pt idx="23">
                  <c:v>-0.0195881331115993</c:v>
                </c:pt>
                <c:pt idx="24">
                  <c:v>-0.0259966260361926</c:v>
                </c:pt>
                <c:pt idx="25">
                  <c:v>-0.0217929820184041</c:v>
                </c:pt>
                <c:pt idx="26">
                  <c:v>-0.0261186809053806</c:v>
                </c:pt>
                <c:pt idx="27">
                  <c:v>-0.0305778818927004</c:v>
                </c:pt>
                <c:pt idx="28">
                  <c:v>-0.0226514528962742</c:v>
                </c:pt>
                <c:pt idx="29">
                  <c:v>-0.025980464278514</c:v>
                </c:pt>
                <c:pt idx="30">
                  <c:v>-0.028716511485579</c:v>
                </c:pt>
                <c:pt idx="31">
                  <c:v>-0.0319269128468286</c:v>
                </c:pt>
                <c:pt idx="32">
                  <c:v>-0.0339341388357451</c:v>
                </c:pt>
                <c:pt idx="33">
                  <c:v>-0.0349445765325356</c:v>
                </c:pt>
                <c:pt idx="34">
                  <c:v>-0.033844080190123</c:v>
                </c:pt>
                <c:pt idx="35">
                  <c:v>-0.034447347318161</c:v>
                </c:pt>
                <c:pt idx="36">
                  <c:v>-0.0345875793933021</c:v>
                </c:pt>
                <c:pt idx="37">
                  <c:v>-0.034364117123324</c:v>
                </c:pt>
                <c:pt idx="38">
                  <c:v>-0.0343242739529376</c:v>
                </c:pt>
                <c:pt idx="39">
                  <c:v>-0.0334303288326576</c:v>
                </c:pt>
                <c:pt idx="40">
                  <c:v>-0.0327735728440417</c:v>
                </c:pt>
                <c:pt idx="41">
                  <c:v>-0.0324111368443648</c:v>
                </c:pt>
                <c:pt idx="42">
                  <c:v>-0.0319980714011666</c:v>
                </c:pt>
                <c:pt idx="43">
                  <c:v>-0.0309858600571407</c:v>
                </c:pt>
                <c:pt idx="44">
                  <c:v>-0.0300486419743577</c:v>
                </c:pt>
                <c:pt idx="45">
                  <c:v>-0.0287314588654032</c:v>
                </c:pt>
                <c:pt idx="46">
                  <c:v>-0.029594009324522</c:v>
                </c:pt>
                <c:pt idx="47">
                  <c:v>-0.0297507269139887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-0.0308929336293677</c:v>
                </c:pt>
                <c:pt idx="28">
                  <c:v>-0.0229977287702223</c:v>
                </c:pt>
                <c:pt idx="29">
                  <c:v>-0.0266476007907964</c:v>
                </c:pt>
                <c:pt idx="30">
                  <c:v>-0.0297003933899759</c:v>
                </c:pt>
                <c:pt idx="31">
                  <c:v>-0.0324052643268513</c:v>
                </c:pt>
                <c:pt idx="32">
                  <c:v>-0.0344586209085402</c:v>
                </c:pt>
                <c:pt idx="33">
                  <c:v>-0.0380432099587023</c:v>
                </c:pt>
                <c:pt idx="34">
                  <c:v>-0.0393161994004321</c:v>
                </c:pt>
                <c:pt idx="35">
                  <c:v>-0.0391902570026934</c:v>
                </c:pt>
                <c:pt idx="36">
                  <c:v>-0.039386925584518</c:v>
                </c:pt>
                <c:pt idx="37">
                  <c:v>-0.038437398737491</c:v>
                </c:pt>
                <c:pt idx="38">
                  <c:v>-0.0392094989322523</c:v>
                </c:pt>
                <c:pt idx="39">
                  <c:v>-0.0386041816685654</c:v>
                </c:pt>
                <c:pt idx="40">
                  <c:v>-0.0382934871198432</c:v>
                </c:pt>
                <c:pt idx="41">
                  <c:v>-0.0391878918336412</c:v>
                </c:pt>
                <c:pt idx="42">
                  <c:v>-0.0387238753616653</c:v>
                </c:pt>
                <c:pt idx="43">
                  <c:v>-0.0380895294462818</c:v>
                </c:pt>
                <c:pt idx="44">
                  <c:v>-0.0376001960388264</c:v>
                </c:pt>
                <c:pt idx="45">
                  <c:v>-0.0372842910197803</c:v>
                </c:pt>
                <c:pt idx="46">
                  <c:v>-0.0369208368409817</c:v>
                </c:pt>
                <c:pt idx="47">
                  <c:v>-0.0371841463002074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-0.0305406276246642</c:v>
                </c:pt>
                <c:pt idx="28">
                  <c:v>-0.0212068768679415</c:v>
                </c:pt>
                <c:pt idx="29">
                  <c:v>-0.023824132965935</c:v>
                </c:pt>
                <c:pt idx="30">
                  <c:v>-0.0279017420695844</c:v>
                </c:pt>
                <c:pt idx="31">
                  <c:v>-0.0295481296384521</c:v>
                </c:pt>
                <c:pt idx="32">
                  <c:v>-0.031883675495229</c:v>
                </c:pt>
                <c:pt idx="33">
                  <c:v>-0.0342965969153537</c:v>
                </c:pt>
                <c:pt idx="34">
                  <c:v>-0.0344681274289396</c:v>
                </c:pt>
                <c:pt idx="35">
                  <c:v>-0.0321455393057638</c:v>
                </c:pt>
                <c:pt idx="36">
                  <c:v>-0.0320598038557302</c:v>
                </c:pt>
                <c:pt idx="37">
                  <c:v>-0.0309312108994522</c:v>
                </c:pt>
                <c:pt idx="38">
                  <c:v>-0.0311615987129655</c:v>
                </c:pt>
                <c:pt idx="39">
                  <c:v>-0.0304996899660678</c:v>
                </c:pt>
                <c:pt idx="40">
                  <c:v>-0.0296767408756973</c:v>
                </c:pt>
                <c:pt idx="41">
                  <c:v>-0.0298438558973218</c:v>
                </c:pt>
                <c:pt idx="42">
                  <c:v>-0.028085366166927</c:v>
                </c:pt>
                <c:pt idx="43">
                  <c:v>-0.0275605369210548</c:v>
                </c:pt>
                <c:pt idx="44">
                  <c:v>-0.0276827525344555</c:v>
                </c:pt>
                <c:pt idx="45">
                  <c:v>-0.0269395041165422</c:v>
                </c:pt>
                <c:pt idx="46">
                  <c:v>-0.0263326393026471</c:v>
                </c:pt>
                <c:pt idx="47">
                  <c:v>-0.0256439387584558</c:v>
                </c:pt>
              </c:numCache>
            </c:numRef>
          </c:yVal>
          <c:smooth val="0"/>
        </c:ser>
        <c:axId val="85093105"/>
        <c:axId val="56041317"/>
      </c:scatterChart>
      <c:valAx>
        <c:axId val="85093105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041317"/>
        <c:crosses val="autoZero"/>
        <c:crossBetween val="midCat"/>
        <c:majorUnit val="2"/>
      </c:valAx>
      <c:valAx>
        <c:axId val="56041317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09310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-0.0132659362154107</c:v>
                </c:pt>
                <c:pt idx="8">
                  <c:v>-0.0137994135299992</c:v>
                </c:pt>
                <c:pt idx="9">
                  <c:v>-0.0141280593660302</c:v>
                </c:pt>
                <c:pt idx="10">
                  <c:v>-0.0146390816142345</c:v>
                </c:pt>
                <c:pt idx="11">
                  <c:v>-0.0147426852311102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-0.0762877740608488</c:v>
                </c:pt>
                <c:pt idx="6">
                  <c:v>-0.0918289547978347</c:v>
                </c:pt>
                <c:pt idx="7">
                  <c:v>-0.0822638594325002</c:v>
                </c:pt>
                <c:pt idx="8">
                  <c:v>-0.0855308821402322</c:v>
                </c:pt>
                <c:pt idx="9">
                  <c:v>-0.0887367734622482</c:v>
                </c:pt>
                <c:pt idx="10">
                  <c:v>-0.0915224746390053</c:v>
                </c:pt>
                <c:pt idx="11">
                  <c:v>-0.0944079284930862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0.0582850620135248</c:v>
                </c:pt>
                <c:pt idx="8">
                  <c:v>0.0587565506536055</c:v>
                </c:pt>
                <c:pt idx="9">
                  <c:v>0.0595550406045875</c:v>
                </c:pt>
                <c:pt idx="10">
                  <c:v>0.0596413626682992</c:v>
                </c:pt>
                <c:pt idx="11">
                  <c:v>0.0606231941503394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73520478"/>
        <c:axId val="58366233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-0.0332953053344539</c:v>
                </c:pt>
                <c:pt idx="7">
                  <c:v>-0.0231593719591485</c:v>
                </c:pt>
                <c:pt idx="8">
                  <c:v>-0.0262126253427383</c:v>
                </c:pt>
                <c:pt idx="9">
                  <c:v>-0.0286999613726922</c:v>
                </c:pt>
                <c:pt idx="10">
                  <c:v>-0.0317776481131899</c:v>
                </c:pt>
                <c:pt idx="11">
                  <c:v>-0.0336786806390513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520478"/>
        <c:axId val="58366233"/>
      </c:lineChart>
      <c:catAx>
        <c:axId val="735204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8366233"/>
        <c:crosses val="autoZero"/>
        <c:auto val="1"/>
        <c:lblAlgn val="ctr"/>
        <c:lblOffset val="100"/>
      </c:catAx>
      <c:valAx>
        <c:axId val="583662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7352047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9094277079068"/>
          <c:y val="0.0309463091874009"/>
          <c:w val="0.883006727113191"/>
          <c:h val="0.877696602109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result'!$C$178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c99">
                  <a:alpha val="70000"/>
                </a:srgbClr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numFmt formatCode="0.0%" sourceLinked="1"/>
              <c:txPr>
                <a:bodyPr/>
                <a:lstStyle/>
                <a:p>
                  <a:pPr>
                    <a:defRPr b="1" lang="es-AR" sz="1700" spc="-1" strike="noStrike">
                      <a:latin typeface="Helvetica neue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/>
              <a:lstStyle/>
              <a:p>
                <a:pPr>
                  <a:defRPr b="1" lang="es-AR" sz="1700" spc="-1" strike="noStrike"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result'!$C$179:$C$205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-0.0137164817797649</c:v>
                </c:pt>
                <c:pt idx="6">
                  <c:v>-0.0146305712707108</c:v>
                </c:pt>
                <c:pt idx="7">
                  <c:v>-0.0134997845015817</c:v>
                </c:pt>
                <c:pt idx="8">
                  <c:v>-0.0140468034437837</c:v>
                </c:pt>
                <c:pt idx="9">
                  <c:v>-0.0143027174673247</c:v>
                </c:pt>
                <c:pt idx="10">
                  <c:v>-0.01468647434512</c:v>
                </c:pt>
                <c:pt idx="11">
                  <c:v>-0.0147480465856015</c:v>
                </c:pt>
                <c:pt idx="12">
                  <c:v>-0.0148760118957815</c:v>
                </c:pt>
                <c:pt idx="13">
                  <c:v>-0.0148921628474924</c:v>
                </c:pt>
                <c:pt idx="14">
                  <c:v>-0.0146517286427919</c:v>
                </c:pt>
                <c:pt idx="15">
                  <c:v>-0.0144054064974401</c:v>
                </c:pt>
                <c:pt idx="16">
                  <c:v>-0.0139972419978262</c:v>
                </c:pt>
                <c:pt idx="17">
                  <c:v>-0.0137209957471427</c:v>
                </c:pt>
                <c:pt idx="18">
                  <c:v>-0.0134154029425186</c:v>
                </c:pt>
                <c:pt idx="19">
                  <c:v>-0.013230437494074</c:v>
                </c:pt>
                <c:pt idx="20">
                  <c:v>-0.013067612055234</c:v>
                </c:pt>
                <c:pt idx="21">
                  <c:v>-0.0128287084360287</c:v>
                </c:pt>
                <c:pt idx="22">
                  <c:v>-0.0125479960721105</c:v>
                </c:pt>
                <c:pt idx="23">
                  <c:v>-0.0124637380042444</c:v>
                </c:pt>
                <c:pt idx="24">
                  <c:v>-0.0122797448211226</c:v>
                </c:pt>
                <c:pt idx="25">
                  <c:v>-0.01212928411198</c:v>
                </c:pt>
                <c:pt idx="26">
                  <c:v>-0.0119159237548712</c:v>
                </c:pt>
              </c:numCache>
            </c:numRef>
          </c:val>
        </c:ser>
        <c:ser>
          <c:idx val="1"/>
          <c:order val="1"/>
          <c:tx>
            <c:strRef>
              <c:f>'Economic result'!$D$178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result'!$D$179:$D$205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-0.0763314877812944</c:v>
                </c:pt>
                <c:pt idx="6">
                  <c:v>-0.0920801247775264</c:v>
                </c:pt>
                <c:pt idx="7">
                  <c:v>-0.0832896017579724</c:v>
                </c:pt>
                <c:pt idx="8">
                  <c:v>-0.0864081583585547</c:v>
                </c:pt>
                <c:pt idx="9">
                  <c:v>-0.0885909763772454</c:v>
                </c:pt>
                <c:pt idx="10">
                  <c:v>-0.0907362209448511</c:v>
                </c:pt>
                <c:pt idx="11">
                  <c:v>-0.0927401979573911</c:v>
                </c:pt>
                <c:pt idx="12">
                  <c:v>-0.0960311354348654</c:v>
                </c:pt>
                <c:pt idx="13">
                  <c:v>-0.0976116037351047</c:v>
                </c:pt>
                <c:pt idx="14">
                  <c:v>-0.0976545744948818</c:v>
                </c:pt>
                <c:pt idx="15">
                  <c:v>-0.0985110881995665</c:v>
                </c:pt>
                <c:pt idx="16">
                  <c:v>-0.0982329356467753</c:v>
                </c:pt>
                <c:pt idx="17">
                  <c:v>-0.0992963552671696</c:v>
                </c:pt>
                <c:pt idx="18">
                  <c:v>-0.0991444009725372</c:v>
                </c:pt>
                <c:pt idx="19">
                  <c:v>-0.0993773224199666</c:v>
                </c:pt>
                <c:pt idx="20">
                  <c:v>-0.10029372679276</c:v>
                </c:pt>
                <c:pt idx="21">
                  <c:v>-0.100099906682027</c:v>
                </c:pt>
                <c:pt idx="22">
                  <c:v>-0.099816353963391</c:v>
                </c:pt>
                <c:pt idx="23">
                  <c:v>-0.0999006654166445</c:v>
                </c:pt>
                <c:pt idx="24">
                  <c:v>-0.0998742537059122</c:v>
                </c:pt>
                <c:pt idx="25">
                  <c:v>-0.0998909446324522</c:v>
                </c:pt>
                <c:pt idx="26">
                  <c:v>-0.100503569423628</c:v>
                </c:pt>
              </c:numCache>
            </c:numRef>
          </c:val>
        </c:ser>
        <c:ser>
          <c:idx val="2"/>
          <c:order val="2"/>
          <c:tx>
            <c:strRef>
              <c:f>'Economic result'!$E$178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result'!$E$179:$E$205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0.0514251825698654</c:v>
                </c:pt>
                <c:pt idx="6">
                  <c:v>0.0587072546075803</c:v>
                </c:pt>
                <c:pt idx="7">
                  <c:v>0.0583456853084436</c:v>
                </c:pt>
                <c:pt idx="8">
                  <c:v>0.0584042990647216</c:v>
                </c:pt>
                <c:pt idx="9">
                  <c:v>0.0578424875879362</c:v>
                </c:pt>
                <c:pt idx="10">
                  <c:v>0.0577776128120976</c:v>
                </c:pt>
                <c:pt idx="11">
                  <c:v>0.057922934831128</c:v>
                </c:pt>
                <c:pt idx="12">
                  <c:v>0.0582706566338327</c:v>
                </c:pt>
                <c:pt idx="13">
                  <c:v>0.0585942864440531</c:v>
                </c:pt>
                <c:pt idx="14">
                  <c:v>0.0585227653968684</c:v>
                </c:pt>
                <c:pt idx="15">
                  <c:v>0.0589362883743767</c:v>
                </c:pt>
                <c:pt idx="16">
                  <c:v>0.0591994981689986</c:v>
                </c:pt>
                <c:pt idx="17">
                  <c:v>0.059214571343948</c:v>
                </c:pt>
                <c:pt idx="18">
                  <c:v>0.0593623415083785</c:v>
                </c:pt>
                <c:pt idx="19">
                  <c:v>0.0597209920560855</c:v>
                </c:pt>
                <c:pt idx="20">
                  <c:v>0.0595801662762409</c:v>
                </c:pt>
                <c:pt idx="21">
                  <c:v>0.0596114590182787</c:v>
                </c:pt>
                <c:pt idx="22">
                  <c:v>0.0596815398511079</c:v>
                </c:pt>
                <c:pt idx="23">
                  <c:v>0.0601709266439506</c:v>
                </c:pt>
                <c:pt idx="24">
                  <c:v>0.0602764267691426</c:v>
                </c:pt>
                <c:pt idx="25">
                  <c:v>0.0605061111653386</c:v>
                </c:pt>
                <c:pt idx="26">
                  <c:v>0.0606420661401796</c:v>
                </c:pt>
              </c:numCache>
            </c:numRef>
          </c:val>
        </c:ser>
        <c:gapWidth val="100"/>
        <c:overlap val="100"/>
        <c:axId val="58996804"/>
        <c:axId val="91838022"/>
      </c:barChart>
      <c:lineChart>
        <c:grouping val="stacked"/>
        <c:varyColors val="0"/>
        <c:ser>
          <c:idx val="3"/>
          <c:order val="3"/>
          <c:tx>
            <c:strRef>
              <c:f>'Economic result'!$F$178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 w="54720">
              <a:solidFill>
                <a:srgbClr val="3465a4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result'!$F$179:$F$205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-0.0480034414406569</c:v>
                </c:pt>
                <c:pt idx="7">
                  <c:v>-0.0384437009511105</c:v>
                </c:pt>
                <c:pt idx="8">
                  <c:v>-0.0420506627376168</c:v>
                </c:pt>
                <c:pt idx="9">
                  <c:v>-0.0450512062566339</c:v>
                </c:pt>
                <c:pt idx="10">
                  <c:v>-0.0476450824778735</c:v>
                </c:pt>
                <c:pt idx="11">
                  <c:v>-0.0495653097118646</c:v>
                </c:pt>
                <c:pt idx="12">
                  <c:v>-0.0526364906968142</c:v>
                </c:pt>
                <c:pt idx="13">
                  <c:v>-0.053909480138544</c:v>
                </c:pt>
                <c:pt idx="14">
                  <c:v>-0.0537835377408052</c:v>
                </c:pt>
                <c:pt idx="15">
                  <c:v>-0.0539802063226299</c:v>
                </c:pt>
                <c:pt idx="16">
                  <c:v>-0.0530306794756029</c:v>
                </c:pt>
                <c:pt idx="17">
                  <c:v>-0.0538027796703642</c:v>
                </c:pt>
                <c:pt idx="18">
                  <c:v>-0.0531974624066773</c:v>
                </c:pt>
                <c:pt idx="19">
                  <c:v>-0.052886767857955</c:v>
                </c:pt>
                <c:pt idx="20">
                  <c:v>-0.0537811725717531</c:v>
                </c:pt>
                <c:pt idx="21">
                  <c:v>-0.0533171560997772</c:v>
                </c:pt>
                <c:pt idx="22">
                  <c:v>-0.0526828101843936</c:v>
                </c:pt>
                <c:pt idx="23">
                  <c:v>-0.0521934767769383</c:v>
                </c:pt>
                <c:pt idx="24">
                  <c:v>-0.0518775717578922</c:v>
                </c:pt>
                <c:pt idx="25">
                  <c:v>-0.0515141175790936</c:v>
                </c:pt>
                <c:pt idx="26">
                  <c:v>-0.0517774270383193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996804"/>
        <c:axId val="91838022"/>
      </c:lineChart>
      <c:catAx>
        <c:axId val="589968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lang="es-AR" sz="1800" spc="-1" strike="noStrike">
                <a:solidFill>
                  <a:srgbClr val="333333"/>
                </a:solidFill>
                <a:latin typeface="Helvetica neue"/>
              </a:defRPr>
            </a:pPr>
          </a:p>
        </c:txPr>
        <c:crossAx val="91838022"/>
        <c:crossesAt val="0"/>
        <c:auto val="1"/>
        <c:lblAlgn val="ctr"/>
        <c:lblOffset val="100"/>
      </c:catAx>
      <c:valAx>
        <c:axId val="91838022"/>
        <c:scaling>
          <c:orientation val="minMax"/>
          <c:max val="0.075"/>
          <c:min val="-0.1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8996804"/>
        <c:crossesA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03587793701862"/>
          <c:y val="0.913743193879661"/>
          <c:w val="0.858918734461073"/>
          <c:h val="0.0750594479098459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es-AR" sz="1800" spc="-1" strike="noStrike">
              <a:latin typeface="Helvetica neue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4.xml"/><Relationship Id="rId2" Type="http://schemas.openxmlformats.org/officeDocument/2006/relationships/chart" Target="../charts/chart265.xml"/><Relationship Id="rId3" Type="http://schemas.openxmlformats.org/officeDocument/2006/relationships/chart" Target="../charts/chart26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6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6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7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9.wmf"/><Relationship Id="rId2" Type="http://schemas.openxmlformats.org/officeDocument/2006/relationships/image" Target="../media/image20.wmf"/><Relationship Id="rId3" Type="http://schemas.openxmlformats.org/officeDocument/2006/relationships/chart" Target="../charts/chart27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72.xml"/><Relationship Id="rId2" Type="http://schemas.openxmlformats.org/officeDocument/2006/relationships/chart" Target="../charts/chart273.xml"/><Relationship Id="rId3" Type="http://schemas.openxmlformats.org/officeDocument/2006/relationships/chart" Target="../charts/chart274.xml"/><Relationship Id="rId4" Type="http://schemas.openxmlformats.org/officeDocument/2006/relationships/chart" Target="../charts/chart275.xml"/><Relationship Id="rId5" Type="http://schemas.openxmlformats.org/officeDocument/2006/relationships/chart" Target="../charts/chart276.xml"/><Relationship Id="rId6" Type="http://schemas.openxmlformats.org/officeDocument/2006/relationships/chart" Target="../charts/chart277.xml"/><Relationship Id="rId7" Type="http://schemas.openxmlformats.org/officeDocument/2006/relationships/chart" Target="../charts/chart2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105120</xdr:colOff>
      <xdr:row>142</xdr:row>
      <xdr:rowOff>137880</xdr:rowOff>
    </xdr:to>
    <xdr:graphicFrame>
      <xdr:nvGraphicFramePr>
        <xdr:cNvPr id="0" name=""/>
        <xdr:cNvGraphicFramePr/>
      </xdr:nvGraphicFramePr>
      <xdr:xfrm>
        <a:off x="2851920" y="19997280"/>
        <a:ext cx="6019200" cy="32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196560</xdr:colOff>
      <xdr:row>140</xdr:row>
      <xdr:rowOff>54360</xdr:rowOff>
    </xdr:to>
    <xdr:graphicFrame>
      <xdr:nvGraphicFramePr>
        <xdr:cNvPr id="1" name=""/>
        <xdr:cNvGraphicFramePr/>
      </xdr:nvGraphicFramePr>
      <xdr:xfrm>
        <a:off x="12112560" y="19589400"/>
        <a:ext cx="6008040" cy="32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372600</xdr:colOff>
      <xdr:row>142</xdr:row>
      <xdr:rowOff>97920</xdr:rowOff>
    </xdr:to>
    <xdr:graphicFrame>
      <xdr:nvGraphicFramePr>
        <xdr:cNvPr id="2" name=""/>
        <xdr:cNvGraphicFramePr/>
      </xdr:nvGraphicFramePr>
      <xdr:xfrm>
        <a:off x="18252360" y="19958040"/>
        <a:ext cx="6049440" cy="32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764640</xdr:colOff>
      <xdr:row>21</xdr:row>
      <xdr:rowOff>132480</xdr:rowOff>
    </xdr:to>
    <xdr:graphicFrame>
      <xdr:nvGraphicFramePr>
        <xdr:cNvPr id="3" name=""/>
        <xdr:cNvGraphicFramePr/>
      </xdr:nvGraphicFramePr>
      <xdr:xfrm>
        <a:off x="12147120" y="460800"/>
        <a:ext cx="3751920" cy="35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759960</xdr:colOff>
      <xdr:row>26</xdr:row>
      <xdr:rowOff>55440</xdr:rowOff>
    </xdr:to>
    <xdr:graphicFrame>
      <xdr:nvGraphicFramePr>
        <xdr:cNvPr id="4" name=""/>
        <xdr:cNvGraphicFramePr/>
      </xdr:nvGraphicFramePr>
      <xdr:xfrm>
        <a:off x="11290680" y="1212840"/>
        <a:ext cx="3750120" cy="357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567000</xdr:colOff>
      <xdr:row>35</xdr:row>
      <xdr:rowOff>40320</xdr:rowOff>
    </xdr:to>
    <xdr:graphicFrame>
      <xdr:nvGraphicFramePr>
        <xdr:cNvPr id="5" name="Chart 1"/>
        <xdr:cNvGraphicFramePr/>
      </xdr:nvGraphicFramePr>
      <xdr:xfrm>
        <a:off x="6226920" y="46080"/>
        <a:ext cx="7471800" cy="68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767160</xdr:colOff>
      <xdr:row>26</xdr:row>
      <xdr:rowOff>11520</xdr:rowOff>
    </xdr:to>
    <xdr:graphicFrame>
      <xdr:nvGraphicFramePr>
        <xdr:cNvPr id="6" name=""/>
        <xdr:cNvGraphicFramePr/>
      </xdr:nvGraphicFramePr>
      <xdr:xfrm>
        <a:off x="11297880" y="1168920"/>
        <a:ext cx="3750120" cy="357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241920</xdr:colOff>
      <xdr:row>83</xdr:row>
      <xdr:rowOff>151200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81960" y="13689000"/>
          <a:ext cx="10288800" cy="1253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420840</xdr:colOff>
      <xdr:row>73</xdr:row>
      <xdr:rowOff>110160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744040" y="7844400"/>
          <a:ext cx="13502880" cy="543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713880</xdr:colOff>
      <xdr:row>36</xdr:row>
      <xdr:rowOff>140040</xdr:rowOff>
    </xdr:to>
    <xdr:graphicFrame>
      <xdr:nvGraphicFramePr>
        <xdr:cNvPr id="9" name="Chart 1"/>
        <xdr:cNvGraphicFramePr/>
      </xdr:nvGraphicFramePr>
      <xdr:xfrm>
        <a:off x="6820560" y="327960"/>
        <a:ext cx="14040360" cy="696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639720</xdr:colOff>
      <xdr:row>41</xdr:row>
      <xdr:rowOff>141840</xdr:rowOff>
    </xdr:to>
    <xdr:graphicFrame>
      <xdr:nvGraphicFramePr>
        <xdr:cNvPr id="10" name="Chart 1"/>
        <xdr:cNvGraphicFramePr/>
      </xdr:nvGraphicFramePr>
      <xdr:xfrm>
        <a:off x="10944360" y="1496520"/>
        <a:ext cx="14039640" cy="70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28080</xdr:colOff>
      <xdr:row>140</xdr:row>
      <xdr:rowOff>115200</xdr:rowOff>
    </xdr:from>
    <xdr:to>
      <xdr:col>15</xdr:col>
      <xdr:colOff>636120</xdr:colOff>
      <xdr:row>194</xdr:row>
      <xdr:rowOff>30960</xdr:rowOff>
    </xdr:to>
    <xdr:graphicFrame>
      <xdr:nvGraphicFramePr>
        <xdr:cNvPr id="11" name=""/>
        <xdr:cNvGraphicFramePr/>
      </xdr:nvGraphicFramePr>
      <xdr:xfrm>
        <a:off x="6743520" y="24629760"/>
        <a:ext cx="6484320" cy="86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28440</xdr:colOff>
      <xdr:row>3</xdr:row>
      <xdr:rowOff>11880</xdr:rowOff>
    </xdr:from>
    <xdr:to>
      <xdr:col>48</xdr:col>
      <xdr:colOff>636840</xdr:colOff>
      <xdr:row>41</xdr:row>
      <xdr:rowOff>146880</xdr:rowOff>
    </xdr:to>
    <xdr:graphicFrame>
      <xdr:nvGraphicFramePr>
        <xdr:cNvPr id="12" name="Chart 1"/>
        <xdr:cNvGraphicFramePr/>
      </xdr:nvGraphicFramePr>
      <xdr:xfrm>
        <a:off x="26891280" y="1501560"/>
        <a:ext cx="14040000" cy="70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135360</xdr:rowOff>
    </xdr:from>
    <xdr:to>
      <xdr:col>23</xdr:col>
      <xdr:colOff>398880</xdr:colOff>
      <xdr:row>180</xdr:row>
      <xdr:rowOff>59040</xdr:rowOff>
    </xdr:to>
    <xdr:graphicFrame>
      <xdr:nvGraphicFramePr>
        <xdr:cNvPr id="13" name=""/>
        <xdr:cNvGraphicFramePr/>
      </xdr:nvGraphicFramePr>
      <xdr:xfrm>
        <a:off x="12318840" y="21723840"/>
        <a:ext cx="7387560" cy="93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256320</xdr:colOff>
      <xdr:row>92</xdr:row>
      <xdr:rowOff>102960</xdr:rowOff>
    </xdr:from>
    <xdr:to>
      <xdr:col>34</xdr:col>
      <xdr:colOff>74520</xdr:colOff>
      <xdr:row>150</xdr:row>
      <xdr:rowOff>28080</xdr:rowOff>
    </xdr:to>
    <xdr:graphicFrame>
      <xdr:nvGraphicFramePr>
        <xdr:cNvPr id="14" name="Chart 1"/>
        <xdr:cNvGraphicFramePr/>
      </xdr:nvGraphicFramePr>
      <xdr:xfrm>
        <a:off x="21242880" y="16814880"/>
        <a:ext cx="7373520" cy="93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1080</xdr:colOff>
      <xdr:row>165</xdr:row>
      <xdr:rowOff>102960</xdr:rowOff>
    </xdr:from>
    <xdr:to>
      <xdr:col>30</xdr:col>
      <xdr:colOff>659880</xdr:colOff>
      <xdr:row>223</xdr:row>
      <xdr:rowOff>26640</xdr:rowOff>
    </xdr:to>
    <xdr:graphicFrame>
      <xdr:nvGraphicFramePr>
        <xdr:cNvPr id="15" name=""/>
        <xdr:cNvGraphicFramePr/>
      </xdr:nvGraphicFramePr>
      <xdr:xfrm>
        <a:off x="18469080" y="28681560"/>
        <a:ext cx="7374600" cy="93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554760</xdr:colOff>
      <xdr:row>207</xdr:row>
      <xdr:rowOff>71640</xdr:rowOff>
    </xdr:from>
    <xdr:to>
      <xdr:col>17</xdr:col>
      <xdr:colOff>554760</xdr:colOff>
      <xdr:row>271</xdr:row>
      <xdr:rowOff>113760</xdr:rowOff>
    </xdr:to>
    <xdr:graphicFrame>
      <xdr:nvGraphicFramePr>
        <xdr:cNvPr id="16" name=""/>
        <xdr:cNvGraphicFramePr/>
      </xdr:nvGraphicFramePr>
      <xdr:xfrm>
        <a:off x="5591520" y="35477640"/>
        <a:ext cx="9234000" cy="104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171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103.552390712942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103.552390712942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103.552390712942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105.073839147017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105.073839147017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105.073839147017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99.7295637217998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99.7295637217998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99.7295637217998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98.4011159101485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98.4011159101485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98.4011159101485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98.3082407076737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98.3082407076737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98.3082407076737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88.0547759009108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-0.11045673300527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4713951014.78764</v>
      </c>
      <c r="Q34" s="9" t="n">
        <f aca="false">P34/$B$14*100</f>
        <v>91.9898699161296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94.3792536538427</v>
      </c>
      <c r="M35" s="7"/>
      <c r="O35" s="5" t="n">
        <f aca="false">O31+1</f>
        <v>2021</v>
      </c>
      <c r="P35" s="6" t="n">
        <f aca="false">'Low scenario'!AG38</f>
        <v>4721785222.67767</v>
      </c>
      <c r="Q35" s="6" t="n">
        <f aca="false">P35/$B$14*100</f>
        <v>92.1427496898988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94.1362260203655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4731631517.87382</v>
      </c>
      <c r="Q37" s="9" t="n">
        <f aca="false">P37/$B$14*100</f>
        <v>92.3348941163912</v>
      </c>
      <c r="R37" s="10" t="n">
        <f aca="false">AVERAGE(P35:P38)/AVERAGE(P31:P34)-1</f>
        <v>0.0550000000000002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96.9442647937856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4783963956.87934</v>
      </c>
      <c r="Q38" s="9" t="n">
        <f aca="false">P38/$B$14*100</f>
        <v>93.3561296450189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98.2232357100445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4863438779.35799</v>
      </c>
      <c r="Q39" s="6" t="n">
        <f aca="false">P39/$B$14*100</f>
        <v>94.9070321805955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99.7843995815873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4968213093.76751</v>
      </c>
      <c r="Q41" s="9" t="n">
        <f aca="false">P41/$B$14*100</f>
        <v>96.9516388222108</v>
      </c>
      <c r="R41" s="10" t="n">
        <f aca="false">AVERAGE(P39:P42)/AVERAGE(P35:P38)-1</f>
        <v>0.044999999999999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103.133752585176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5070128657.7551</v>
      </c>
      <c r="Q42" s="9" t="n">
        <f aca="false">P42/$B$14*100</f>
        <v>98.9404586984117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5106610718.3259</v>
      </c>
      <c r="Q43" s="6" t="n">
        <f aca="false">P43/$B$14*100</f>
        <v>99.6523837896256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5142100552.04938</v>
      </c>
      <c r="Q45" s="9" t="n">
        <f aca="false">P45/$B$14*100</f>
        <v>100.344946180988</v>
      </c>
      <c r="R45" s="10" t="n">
        <f aca="false">AVERAGE(P43:P46)/AVERAGE(P39:P42)-1</f>
        <v>0.0350000000000017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106.276870331483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5149965168.93816</v>
      </c>
      <c r="Q46" s="9" t="n">
        <f aca="false">P46/$B$14*100</f>
        <v>100.498419367763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5208742932.69241</v>
      </c>
      <c r="Q47" s="6" t="n">
        <f aca="false">P47/$B$14*100</f>
        <v>101.645431465418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5296363568.61086</v>
      </c>
      <c r="Q49" s="9" t="n">
        <f aca="false">P49/$B$14*100</f>
        <v>103.355294566418</v>
      </c>
      <c r="R49" s="10" t="n">
        <f aca="false">AVERAGE(P47:P50)/AVERAGE(P43:P46)-1</f>
        <v>0.0299999999999976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108.962009927783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5355530231.18955</v>
      </c>
      <c r="Q50" s="9" t="n">
        <f aca="false">P50/$B$14*100</f>
        <v>104.509895786692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5391048935.33666</v>
      </c>
      <c r="Q51" s="6" t="n">
        <f aca="false">P51/$B$14*100</f>
        <v>105.203021566708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5416645002.85829</v>
      </c>
      <c r="Q52" s="9" t="n">
        <f aca="false">P52/$B$14*100</f>
        <v>105.702513163946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5428772657.82613</v>
      </c>
      <c r="Q53" s="9" t="n">
        <f aca="false">P53/$B$14*100</f>
        <v>105.939176930578</v>
      </c>
      <c r="R53" s="10" t="n">
        <f aca="false">AVERAGE(P51:P54)/AVERAGE(P47:P50)-1</f>
        <v>0.0250000000000006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5437331057.64237</v>
      </c>
      <c r="Q54" s="9" t="n">
        <f aca="false">P54/$B$14*100</f>
        <v>106.106188866705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5832746550.78881</v>
      </c>
      <c r="F55" s="6" t="n">
        <f aca="false">E55/$B$14*100</f>
        <v>113.822480288329</v>
      </c>
      <c r="G55" s="7"/>
      <c r="H55" s="2" t="n">
        <f aca="false">H54</f>
        <v>52</v>
      </c>
      <c r="K55" s="6" t="n">
        <f aca="false">'High scenario'!AG58</f>
        <v>6159257311.64474</v>
      </c>
      <c r="L55" s="6" t="n">
        <f aca="false">K55/$B$14*100</f>
        <v>120.194138017298</v>
      </c>
      <c r="M55" s="7"/>
      <c r="O55" s="5" t="n">
        <f aca="false">O51+1</f>
        <v>2026</v>
      </c>
      <c r="P55" s="6" t="n">
        <f aca="false">'Low scenario'!AG58</f>
        <v>5443158286.95332</v>
      </c>
      <c r="Q55" s="6" t="n">
        <f aca="false">P55/$B$14*100</f>
        <v>106.219903681433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5881994084.88761</v>
      </c>
      <c r="F56" s="9" t="n">
        <f aca="false">E56/$B$14*100</f>
        <v>114.78351578514</v>
      </c>
      <c r="G56" s="7"/>
      <c r="H56" s="2" t="n">
        <f aca="false">H55</f>
        <v>52</v>
      </c>
      <c r="K56" s="9" t="n">
        <f aca="false">'High scenario'!AG59</f>
        <v>6187438128.29882</v>
      </c>
      <c r="L56" s="9" t="n">
        <f aca="false">K56/$B$14*100</f>
        <v>120.744069412429</v>
      </c>
      <c r="M56" s="7"/>
      <c r="O56" s="7" t="n">
        <f aca="false">O52+1</f>
        <v>2026</v>
      </c>
      <c r="P56" s="9" t="n">
        <f aca="false">'Low scenario'!AG59</f>
        <v>5462662278.39526</v>
      </c>
      <c r="Q56" s="9" t="n">
        <f aca="false">P56/$B$14*100</f>
        <v>106.600512141293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5973435594.94451</v>
      </c>
      <c r="F57" s="9" t="n">
        <f aca="false">E57/$B$14*100</f>
        <v>116.567940907226</v>
      </c>
      <c r="G57" s="10" t="n">
        <f aca="false">AVERAGE(E55:E58)/AVERAGE(E51:E54)-1</f>
        <v>0.0386602497519182</v>
      </c>
      <c r="H57" s="2" t="n">
        <f aca="false">H56</f>
        <v>52</v>
      </c>
      <c r="K57" s="9" t="n">
        <f aca="false">'High scenario'!AG60</f>
        <v>6235782928.39182</v>
      </c>
      <c r="L57" s="9" t="n">
        <f aca="false">K57/$B$14*100</f>
        <v>121.687488607437</v>
      </c>
      <c r="M57" s="10" t="n">
        <f aca="false">AVERAGE(K55:K58)/AVERAGE(K51:K54)-1</f>
        <v>0.0365407219746525</v>
      </c>
      <c r="O57" s="7" t="n">
        <f aca="false">O53+1</f>
        <v>2026</v>
      </c>
      <c r="P57" s="9" t="n">
        <f aca="false">'Low scenario'!AG60</f>
        <v>5467208394.03835</v>
      </c>
      <c r="Q57" s="9" t="n">
        <f aca="false">P57/$B$14*100</f>
        <v>106.689226806617</v>
      </c>
      <c r="R57" s="10" t="n">
        <f aca="false">AVERAGE(P55:P58)/AVERAGE(P51:P54)-1</f>
        <v>0.0099765478486904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6029339017.41261</v>
      </c>
      <c r="F58" s="9" t="n">
        <f aca="false">E58/$B$14*100</f>
        <v>117.658861993291</v>
      </c>
      <c r="G58" s="7"/>
      <c r="H58" s="2" t="n">
        <f aca="false">H57</f>
        <v>52</v>
      </c>
      <c r="K58" s="9" t="n">
        <f aca="false">'High scenario'!AG61</f>
        <v>6321080309.37947</v>
      </c>
      <c r="L58" s="9" t="n">
        <f aca="false">K58/$B$14*100</f>
        <v>123.3520148099</v>
      </c>
      <c r="M58" s="7"/>
      <c r="O58" s="7" t="n">
        <f aca="false">O54+1</f>
        <v>2026</v>
      </c>
      <c r="P58" s="9" t="n">
        <f aca="false">'Low scenario'!AG61</f>
        <v>5516998373.63112</v>
      </c>
      <c r="Q58" s="9" t="n">
        <f aca="false">P58/$B$14*100</f>
        <v>107.660847795358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6098201950.2258</v>
      </c>
      <c r="F59" s="6" t="n">
        <f aca="false">E59/$B$14*100</f>
        <v>119.00267999472</v>
      </c>
      <c r="G59" s="7"/>
      <c r="H59" s="2" t="n">
        <f aca="false">H58</f>
        <v>52</v>
      </c>
      <c r="K59" s="6" t="n">
        <f aca="false">'High scenario'!AG62</f>
        <v>6350673241.51016</v>
      </c>
      <c r="L59" s="6" t="n">
        <f aca="false">K59/$B$14*100</f>
        <v>123.929502774581</v>
      </c>
      <c r="M59" s="7"/>
      <c r="O59" s="5" t="n">
        <f aca="false">O55+1</f>
        <v>2027</v>
      </c>
      <c r="P59" s="6" t="n">
        <f aca="false">'Low scenario'!AG62</f>
        <v>5556154178.33868</v>
      </c>
      <c r="Q59" s="6" t="n">
        <f aca="false">P59/$B$14*100</f>
        <v>108.424949367523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6141311481.75908</v>
      </c>
      <c r="F60" s="9" t="n">
        <f aca="false">E60/$B$14*100</f>
        <v>119.84393612688</v>
      </c>
      <c r="G60" s="7"/>
      <c r="H60" s="2" t="n">
        <f aca="false">H59</f>
        <v>52</v>
      </c>
      <c r="K60" s="9" t="n">
        <f aca="false">'High scenario'!AG63</f>
        <v>6435666250.69567</v>
      </c>
      <c r="L60" s="9" t="n">
        <f aca="false">K60/$B$14*100</f>
        <v>125.588089347549</v>
      </c>
      <c r="M60" s="7"/>
      <c r="O60" s="7" t="n">
        <f aca="false">O56+1</f>
        <v>2027</v>
      </c>
      <c r="P60" s="9" t="n">
        <f aca="false">'Low scenario'!AG63</f>
        <v>5559439816.99636</v>
      </c>
      <c r="Q60" s="9" t="n">
        <f aca="false">P60/$B$14*100</f>
        <v>108.489066595675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6211594587.00274</v>
      </c>
      <c r="F61" s="9" t="n">
        <f aca="false">E61/$B$14*100</f>
        <v>121.215467924386</v>
      </c>
      <c r="G61" s="10" t="n">
        <f aca="false">AVERAGE(E59:E62)/AVERAGE(E55:E58)-1</f>
        <v>0.0416517760921473</v>
      </c>
      <c r="H61" s="2" t="n">
        <f aca="false">H60</f>
        <v>52</v>
      </c>
      <c r="K61" s="9" t="n">
        <f aca="false">'High scenario'!AG64</f>
        <v>6487732900.37316</v>
      </c>
      <c r="L61" s="9" t="n">
        <f aca="false">K61/$B$14*100</f>
        <v>126.604138160058</v>
      </c>
      <c r="M61" s="10" t="n">
        <f aca="false">AVERAGE(K59:K62)/AVERAGE(K55:K58)-1</f>
        <v>0.0363352171948956</v>
      </c>
      <c r="O61" s="7" t="n">
        <f aca="false">O57+1</f>
        <v>2027</v>
      </c>
      <c r="P61" s="9" t="n">
        <f aca="false">'Low scenario'!AG64</f>
        <v>5548776586.88321</v>
      </c>
      <c r="Q61" s="9" t="n">
        <f aca="false">P61/$B$14*100</f>
        <v>108.280980184103</v>
      </c>
      <c r="R61" s="10" t="n">
        <f aca="false">AVERAGE(P59:P62)/AVERAGE(P55:P58)-1</f>
        <v>0.0175406233613877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6254283863.6191</v>
      </c>
      <c r="F62" s="9" t="n">
        <f aca="false">E62/$B$14*100</f>
        <v>122.048523038967</v>
      </c>
      <c r="G62" s="7"/>
      <c r="H62" s="2" t="n">
        <f aca="false">H61</f>
        <v>52</v>
      </c>
      <c r="K62" s="9" t="n">
        <f aca="false">'High scenario'!AG65</f>
        <v>6534362498.61646</v>
      </c>
      <c r="L62" s="9" t="n">
        <f aca="false">K62/$B$14*100</f>
        <v>127.514086240381</v>
      </c>
      <c r="M62" s="7"/>
      <c r="O62" s="7" t="n">
        <f aca="false">O58+1</f>
        <v>2027</v>
      </c>
      <c r="P62" s="9" t="n">
        <f aca="false">'Low scenario'!AG65</f>
        <v>5609621475.61877</v>
      </c>
      <c r="Q62" s="9" t="n">
        <f aca="false">P62/$B$14*100</f>
        <v>109.468330961039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6299397845.24529</v>
      </c>
      <c r="F63" s="6" t="n">
        <f aca="false">E63/$B$14*100</f>
        <v>122.928894788307</v>
      </c>
      <c r="G63" s="7"/>
      <c r="H63" s="2" t="n">
        <f aca="false">H62</f>
        <v>52</v>
      </c>
      <c r="K63" s="6" t="n">
        <f aca="false">'High scenario'!AG66</f>
        <v>6608257766.89179</v>
      </c>
      <c r="L63" s="6" t="n">
        <f aca="false">K63/$B$14*100</f>
        <v>128.95610718942</v>
      </c>
      <c r="M63" s="7"/>
      <c r="O63" s="5" t="n">
        <f aca="false">O59+1</f>
        <v>2028</v>
      </c>
      <c r="P63" s="6" t="n">
        <f aca="false">'Low scenario'!AG66</f>
        <v>5651911932.60463</v>
      </c>
      <c r="Q63" s="6" t="n">
        <f aca="false">P63/$B$14*100</f>
        <v>110.29360335454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6300279023.62971</v>
      </c>
      <c r="F64" s="9" t="n">
        <f aca="false">E64/$B$14*100</f>
        <v>122.946090445347</v>
      </c>
      <c r="G64" s="7"/>
      <c r="H64" s="2" t="n">
        <f aca="false">H63</f>
        <v>52</v>
      </c>
      <c r="K64" s="9" t="n">
        <f aca="false">'High scenario'!AG67</f>
        <v>6668798742.48141</v>
      </c>
      <c r="L64" s="9" t="n">
        <f aca="false">K64/$B$14*100</f>
        <v>130.137527287256</v>
      </c>
      <c r="M64" s="7"/>
      <c r="O64" s="7" t="n">
        <f aca="false">O60+1</f>
        <v>2028</v>
      </c>
      <c r="P64" s="9" t="n">
        <f aca="false">'Low scenario'!AG67</f>
        <v>5689449689.41125</v>
      </c>
      <c r="Q64" s="9" t="n">
        <f aca="false">P64/$B$14*100</f>
        <v>111.026129711889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6356018034.93243</v>
      </c>
      <c r="F65" s="9" t="n">
        <f aca="false">E65/$B$14*100</f>
        <v>124.033803148111</v>
      </c>
      <c r="G65" s="10" t="n">
        <f aca="false">AVERAGE(E63:E66)/AVERAGE(E59:E62)-1</f>
        <v>0.0264534167907233</v>
      </c>
      <c r="H65" s="2" t="n">
        <f aca="false">H64</f>
        <v>52</v>
      </c>
      <c r="K65" s="9" t="n">
        <f aca="false">'High scenario'!AG68</f>
        <v>6731628899.90419</v>
      </c>
      <c r="L65" s="9" t="n">
        <f aca="false">K65/$B$14*100</f>
        <v>131.363619367975</v>
      </c>
      <c r="M65" s="10" t="n">
        <f aca="false">AVERAGE(K63:K66)/AVERAGE(K59:K62)-1</f>
        <v>0.039094220609553</v>
      </c>
      <c r="O65" s="7" t="n">
        <f aca="false">O61+1</f>
        <v>2028</v>
      </c>
      <c r="P65" s="9" t="n">
        <f aca="false">'Low scenario'!AG68</f>
        <v>5712661750.96497</v>
      </c>
      <c r="Q65" s="9" t="n">
        <f aca="false">P65/$B$14*100</f>
        <v>111.479098891271</v>
      </c>
      <c r="R65" s="10" t="n">
        <f aca="false">AVERAGE(P63:P66)/AVERAGE(P59:P62)-1</f>
        <v>0.023583230326486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6403239007.24804</v>
      </c>
      <c r="F66" s="9" t="n">
        <f aca="false">E66/$B$14*100</f>
        <v>124.955291531635</v>
      </c>
      <c r="G66" s="7"/>
      <c r="H66" s="2" t="n">
        <f aca="false">H65</f>
        <v>52</v>
      </c>
      <c r="K66" s="9" t="n">
        <f aca="false">'High scenario'!AG69</f>
        <v>6808710129.14174</v>
      </c>
      <c r="L66" s="9" t="n">
        <f aca="false">K66/$B$14*100</f>
        <v>132.867812395925</v>
      </c>
      <c r="M66" s="7"/>
      <c r="O66" s="7" t="n">
        <f aca="false">O62+1</f>
        <v>2028</v>
      </c>
      <c r="P66" s="9" t="n">
        <f aca="false">'Low scenario'!AG69</f>
        <v>5745261369.84645</v>
      </c>
      <c r="Q66" s="9" t="n">
        <f aca="false">P66/$B$14*100</f>
        <v>112.115260508312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6466880511.51246</v>
      </c>
      <c r="F67" s="6" t="n">
        <f aca="false">E67/$B$14*100</f>
        <v>126.197216549562</v>
      </c>
      <c r="G67" s="7"/>
      <c r="H67" s="2" t="n">
        <f aca="false">H66</f>
        <v>52</v>
      </c>
      <c r="K67" s="6" t="n">
        <f aca="false">'High scenario'!AG70</f>
        <v>6848105542.98712</v>
      </c>
      <c r="L67" s="6" t="n">
        <f aca="false">K67/$B$14*100</f>
        <v>133.636589793815</v>
      </c>
      <c r="M67" s="7"/>
      <c r="O67" s="5" t="n">
        <f aca="false">O63+1</f>
        <v>2029</v>
      </c>
      <c r="P67" s="6" t="n">
        <f aca="false">'Low scenario'!AG70</f>
        <v>5744018880.91831</v>
      </c>
      <c r="Q67" s="6" t="n">
        <f aca="false">P67/$B$14*100</f>
        <v>112.091014097072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6495642549.54243</v>
      </c>
      <c r="F68" s="9" t="n">
        <f aca="false">E68/$B$14*100</f>
        <v>126.758490124234</v>
      </c>
      <c r="G68" s="7"/>
      <c r="H68" s="2" t="n">
        <f aca="false">H67</f>
        <v>52</v>
      </c>
      <c r="K68" s="9" t="n">
        <f aca="false">'High scenario'!AG71</f>
        <v>6913497604.10303</v>
      </c>
      <c r="L68" s="9" t="n">
        <f aca="false">K68/$B$14*100</f>
        <v>134.912675857656</v>
      </c>
      <c r="M68" s="7"/>
      <c r="O68" s="7" t="n">
        <f aca="false">O64+1</f>
        <v>2029</v>
      </c>
      <c r="P68" s="9" t="n">
        <f aca="false">'Low scenario'!AG71</f>
        <v>5761656296.36835</v>
      </c>
      <c r="Q68" s="9" t="n">
        <f aca="false">P68/$B$14*100</f>
        <v>112.435197468476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6545457338.67371</v>
      </c>
      <c r="F69" s="9" t="n">
        <f aca="false">E69/$B$14*100</f>
        <v>127.730595255941</v>
      </c>
      <c r="G69" s="10" t="n">
        <f aca="false">AVERAGE(E67:E70)/AVERAGE(E63:E66)-1</f>
        <v>0.0286259945256631</v>
      </c>
      <c r="H69" s="2" t="n">
        <f aca="false">H68</f>
        <v>52</v>
      </c>
      <c r="K69" s="9" t="n">
        <f aca="false">'High scenario'!AG72</f>
        <v>6960997640.61461</v>
      </c>
      <c r="L69" s="9" t="n">
        <f aca="false">K69/$B$14*100</f>
        <v>135.839610008224</v>
      </c>
      <c r="M69" s="10" t="n">
        <f aca="false">AVERAGE(K67:K70)/AVERAGE(K63:K66)-1</f>
        <v>0.0350779492267985</v>
      </c>
      <c r="O69" s="7" t="n">
        <f aca="false">O65+1</f>
        <v>2029</v>
      </c>
      <c r="P69" s="9" t="n">
        <f aca="false">'Low scenario'!AG72</f>
        <v>5818479286.11894</v>
      </c>
      <c r="Q69" s="9" t="n">
        <f aca="false">P69/$B$14*100</f>
        <v>113.54406334744</v>
      </c>
      <c r="R69" s="10" t="n">
        <f aca="false">AVERAGE(P67:P70)/AVERAGE(P63:P66)-1</f>
        <v>0.0160232211863982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6576878214.6414</v>
      </c>
      <c r="F70" s="9" t="n">
        <f aca="false">E70/$B$14*100</f>
        <v>128.34375442621</v>
      </c>
      <c r="G70" s="7"/>
      <c r="H70" s="2" t="n">
        <f aca="false">H69</f>
        <v>52</v>
      </c>
      <c r="K70" s="9" t="n">
        <f aca="false">'High scenario'!AG73</f>
        <v>7035493989.80601</v>
      </c>
      <c r="L70" s="9" t="n">
        <f aca="false">K70/$B$14*100</f>
        <v>137.29336068358</v>
      </c>
      <c r="M70" s="7"/>
      <c r="O70" s="7" t="n">
        <f aca="false">O66+1</f>
        <v>2029</v>
      </c>
      <c r="P70" s="9" t="n">
        <f aca="false">'Low scenario'!AG73</f>
        <v>5840448261.7477</v>
      </c>
      <c r="Q70" s="9" t="n">
        <f aca="false">P70/$B$14*100</f>
        <v>113.972774465553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6624502607.35465</v>
      </c>
      <c r="F71" s="6" t="n">
        <f aca="false">E71/$B$14*100</f>
        <v>129.273115311969</v>
      </c>
      <c r="G71" s="7"/>
      <c r="H71" s="2" t="n">
        <f aca="false">H70</f>
        <v>52</v>
      </c>
      <c r="K71" s="6" t="n">
        <f aca="false">'High scenario'!AG74</f>
        <v>7106488444.80572</v>
      </c>
      <c r="L71" s="6" t="n">
        <f aca="false">K71/$B$14*100</f>
        <v>138.67877403635</v>
      </c>
      <c r="M71" s="7"/>
      <c r="O71" s="5" t="n">
        <f aca="false">O67+1</f>
        <v>2030</v>
      </c>
      <c r="P71" s="6" t="n">
        <f aca="false">'Low scenario'!AG74</f>
        <v>5881412758.95601</v>
      </c>
      <c r="Q71" s="6" t="n">
        <f aca="false">P71/$B$14*100</f>
        <v>114.772171565258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6620465159.29734</v>
      </c>
      <c r="F72" s="9" t="n">
        <f aca="false">E72/$B$14*100</f>
        <v>129.194326983363</v>
      </c>
      <c r="G72" s="7"/>
      <c r="H72" s="2" t="n">
        <f aca="false">H71</f>
        <v>52</v>
      </c>
      <c r="K72" s="9" t="n">
        <f aca="false">'High scenario'!AG75</f>
        <v>7169042939.13403</v>
      </c>
      <c r="L72" s="9" t="n">
        <f aca="false">K72/$B$14*100</f>
        <v>139.89948672044</v>
      </c>
      <c r="M72" s="7"/>
      <c r="O72" s="7" t="n">
        <f aca="false">O68+1</f>
        <v>2030</v>
      </c>
      <c r="P72" s="9" t="n">
        <f aca="false">'Low scenario'!AG75</f>
        <v>5872810051.52407</v>
      </c>
      <c r="Q72" s="9" t="n">
        <f aca="false">P72/$B$14*100</f>
        <v>114.604294993119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6657056622.70199</v>
      </c>
      <c r="F73" s="9" t="n">
        <f aca="false">E73/$B$14*100</f>
        <v>129.908387003944</v>
      </c>
      <c r="G73" s="10" t="n">
        <f aca="false">AVERAGE(E71:E74)/AVERAGE(E67:E70)-1</f>
        <v>0.0191797062254271</v>
      </c>
      <c r="H73" s="2" t="n">
        <f aca="false">H72</f>
        <v>52</v>
      </c>
      <c r="K73" s="9" t="n">
        <f aca="false">'High scenario'!AG76</f>
        <v>7188502278.14092</v>
      </c>
      <c r="L73" s="9" t="n">
        <f aca="false">K73/$B$14*100</f>
        <v>140.279223815349</v>
      </c>
      <c r="M73" s="10" t="n">
        <f aca="false">AVERAGE(K71:K74)/AVERAGE(K67:K70)-1</f>
        <v>0.0342931461049047</v>
      </c>
      <c r="O73" s="7" t="n">
        <f aca="false">O69+1</f>
        <v>2030</v>
      </c>
      <c r="P73" s="9" t="n">
        <f aca="false">'Low scenario'!AG76</f>
        <v>5918959000.48491</v>
      </c>
      <c r="Q73" s="9" t="n">
        <f aca="false">P73/$B$14*100</f>
        <v>115.504863496771</v>
      </c>
      <c r="R73" s="10" t="n">
        <f aca="false">AVERAGE(P71:P74)/AVERAGE(P67:P70)-1</f>
        <v>0.0188844610844201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6683134150.17142</v>
      </c>
      <c r="F74" s="9" t="n">
        <f aca="false">E74/$B$14*100</f>
        <v>130.417273997492</v>
      </c>
      <c r="G74" s="7"/>
      <c r="H74" s="2" t="n">
        <f aca="false">H73</f>
        <v>52</v>
      </c>
      <c r="K74" s="9" t="n">
        <f aca="false">'High scenario'!AG77</f>
        <v>7245973515.22907</v>
      </c>
      <c r="L74" s="9" t="n">
        <f aca="false">K74/$B$14*100</f>
        <v>141.400739844487</v>
      </c>
      <c r="M74" s="7"/>
      <c r="O74" s="7" t="n">
        <f aca="false">O70+1</f>
        <v>2030</v>
      </c>
      <c r="P74" s="9" t="n">
        <f aca="false">'Low scenario'!AG77</f>
        <v>5928871952.88751</v>
      </c>
      <c r="Q74" s="9" t="n">
        <f aca="false">P74/$B$14*100</f>
        <v>115.698308697864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6741868983.61424</v>
      </c>
      <c r="F75" s="6" t="n">
        <f aca="false">E75/$B$14*100</f>
        <v>131.563448336385</v>
      </c>
      <c r="G75" s="7"/>
      <c r="H75" s="2" t="n">
        <f aca="false">H74</f>
        <v>52</v>
      </c>
      <c r="K75" s="6" t="n">
        <f aca="false">'High scenario'!AG78</f>
        <v>7292914383.64036</v>
      </c>
      <c r="L75" s="6" t="n">
        <f aca="false">K75/$B$14*100</f>
        <v>142.316762171694</v>
      </c>
      <c r="M75" s="7"/>
      <c r="O75" s="5" t="n">
        <f aca="false">O71+1</f>
        <v>2031</v>
      </c>
      <c r="P75" s="6" t="n">
        <f aca="false">'Low scenario'!AG78</f>
        <v>5942836454.44398</v>
      </c>
      <c r="Q75" s="6" t="n">
        <f aca="false">P75/$B$14*100</f>
        <v>115.970817401836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6775191117.63927</v>
      </c>
      <c r="F76" s="9" t="n">
        <f aca="false">E76/$B$14*100</f>
        <v>132.213709394396</v>
      </c>
      <c r="G76" s="7"/>
      <c r="H76" s="2" t="n">
        <f aca="false">H75</f>
        <v>52</v>
      </c>
      <c r="K76" s="9" t="n">
        <f aca="false">'High scenario'!AG79</f>
        <v>7326002330.994</v>
      </c>
      <c r="L76" s="9" t="n">
        <f aca="false">K76/$B$14*100</f>
        <v>142.962453220096</v>
      </c>
      <c r="M76" s="7"/>
      <c r="O76" s="7" t="n">
        <f aca="false">O72+1</f>
        <v>2031</v>
      </c>
      <c r="P76" s="9" t="n">
        <f aca="false">'Low scenario'!AG79</f>
        <v>5946367401.62727</v>
      </c>
      <c r="Q76" s="9" t="n">
        <f aca="false">P76/$B$14*100</f>
        <v>116.039721675777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6801306702.8512</v>
      </c>
      <c r="F77" s="9" t="n">
        <f aca="false">E77/$B$14*100</f>
        <v>132.723339061504</v>
      </c>
      <c r="G77" s="10" t="n">
        <f aca="false">AVERAGE(E75:E78)/AVERAGE(E71:E74)-1</f>
        <v>0.0222115273712971</v>
      </c>
      <c r="H77" s="2" t="n">
        <f aca="false">H76</f>
        <v>52</v>
      </c>
      <c r="K77" s="9" t="n">
        <f aca="false">'High scenario'!AG80</f>
        <v>7374352850.45967</v>
      </c>
      <c r="L77" s="9" t="n">
        <f aca="false">K77/$B$14*100</f>
        <v>143.905984025162</v>
      </c>
      <c r="M77" s="10" t="n">
        <f aca="false">AVERAGE(K75:K78)/AVERAGE(K71:K74)-1</f>
        <v>0.0246871527482535</v>
      </c>
      <c r="O77" s="7" t="n">
        <f aca="false">O73+1</f>
        <v>2031</v>
      </c>
      <c r="P77" s="9" t="n">
        <f aca="false">'Low scenario'!AG80</f>
        <v>5990655522.11674</v>
      </c>
      <c r="Q77" s="9" t="n">
        <f aca="false">P77/$B$14*100</f>
        <v>116.903977250321</v>
      </c>
      <c r="R77" s="10" t="n">
        <f aca="false">AVERAGE(P75:P78)/AVERAGE(P71:P74)-1</f>
        <v>0.0125764761557592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6857288711.99163</v>
      </c>
      <c r="F78" s="9" t="n">
        <f aca="false">E78/$B$14*100</f>
        <v>133.815793718398</v>
      </c>
      <c r="G78" s="7"/>
      <c r="H78" s="2" t="n">
        <f aca="false">H77</f>
        <v>52</v>
      </c>
      <c r="K78" s="9" t="n">
        <f aca="false">'High scenario'!AG81</f>
        <v>7425505944.80541</v>
      </c>
      <c r="L78" s="9" t="n">
        <f aca="false">K78/$B$14*100</f>
        <v>144.904205364312</v>
      </c>
      <c r="M78" s="7"/>
      <c r="O78" s="7" t="n">
        <f aca="false">O74+1</f>
        <v>2031</v>
      </c>
      <c r="P78" s="9" t="n">
        <f aca="false">'Low scenario'!AG81</f>
        <v>6019025052.05255</v>
      </c>
      <c r="Q78" s="9" t="n">
        <f aca="false">P78/$B$14*100</f>
        <v>117.457591269684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6907338318.1147</v>
      </c>
      <c r="F79" s="6" t="n">
        <f aca="false">E79/$B$14*100</f>
        <v>134.79248116003</v>
      </c>
      <c r="G79" s="7"/>
      <c r="H79" s="2" t="n">
        <f aca="false">H78</f>
        <v>52</v>
      </c>
      <c r="K79" s="6" t="n">
        <f aca="false">'High scenario'!AG82</f>
        <v>7488937719.8258</v>
      </c>
      <c r="L79" s="6" t="n">
        <f aca="false">K79/$B$14*100</f>
        <v>146.142037644362</v>
      </c>
      <c r="M79" s="7"/>
      <c r="O79" s="5" t="n">
        <f aca="false">O75+1</f>
        <v>2032</v>
      </c>
      <c r="P79" s="6" t="n">
        <f aca="false">'Low scenario'!AG82</f>
        <v>6036831968.41561</v>
      </c>
      <c r="Q79" s="6" t="n">
        <f aca="false">P79/$B$14*100</f>
        <v>117.805082347701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6946401764.90222</v>
      </c>
      <c r="F80" s="9" t="n">
        <f aca="false">E80/$B$14*100</f>
        <v>135.554780423893</v>
      </c>
      <c r="G80" s="7"/>
      <c r="H80" s="2" t="n">
        <f aca="false">H79</f>
        <v>52</v>
      </c>
      <c r="K80" s="9" t="n">
        <f aca="false">'High scenario'!AG83</f>
        <v>7550441521.68777</v>
      </c>
      <c r="L80" s="9" t="n">
        <f aca="false">K80/$B$14*100</f>
        <v>147.342246707816</v>
      </c>
      <c r="M80" s="7"/>
      <c r="O80" s="7" t="n">
        <f aca="false">O76+1</f>
        <v>2032</v>
      </c>
      <c r="P80" s="9" t="n">
        <f aca="false">'Low scenario'!AG83</f>
        <v>6047349979.71353</v>
      </c>
      <c r="Q80" s="9" t="n">
        <f aca="false">P80/$B$14*100</f>
        <v>118.010334902943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6958834895.87025</v>
      </c>
      <c r="F81" s="9" t="n">
        <f aca="false">E81/$B$14*100</f>
        <v>135.79740536777</v>
      </c>
      <c r="G81" s="10" t="n">
        <f aca="false">AVERAGE(E79:E82)/AVERAGE(E75:E78)-1</f>
        <v>0.0236529231727995</v>
      </c>
      <c r="H81" s="2" t="n">
        <f aca="false">H80</f>
        <v>52</v>
      </c>
      <c r="K81" s="9" t="n">
        <f aca="false">'High scenario'!AG84</f>
        <v>7578083243.14031</v>
      </c>
      <c r="L81" s="9" t="n">
        <f aca="false">K81/$B$14*100</f>
        <v>147.881657989924</v>
      </c>
      <c r="M81" s="10" t="n">
        <f aca="false">AVERAGE(K79:K82)/AVERAGE(K75:K78)-1</f>
        <v>0.0294302858421822</v>
      </c>
      <c r="O81" s="7" t="n">
        <f aca="false">O77+1</f>
        <v>2032</v>
      </c>
      <c r="P81" s="9" t="n">
        <f aca="false">'Low scenario'!AG84</f>
        <v>6056545657.24179</v>
      </c>
      <c r="Q81" s="9" t="n">
        <f aca="false">P81/$B$14*100</f>
        <v>118.189782923714</v>
      </c>
      <c r="R81" s="10" t="n">
        <f aca="false">AVERAGE(P79:P82)/AVERAGE(P75:P78)-1</f>
        <v>0.0143572478156457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7005864229.30188</v>
      </c>
      <c r="F82" s="9" t="n">
        <f aca="false">E82/$B$14*100</f>
        <v>136.715154035723</v>
      </c>
      <c r="G82" s="7"/>
      <c r="H82" s="2" t="n">
        <f aca="false">H81</f>
        <v>52</v>
      </c>
      <c r="K82" s="9" t="n">
        <f aca="false">'High scenario'!AG85</f>
        <v>7667115997.62889</v>
      </c>
      <c r="L82" s="9" t="n">
        <f aca="false">K82/$B$14*100</f>
        <v>149.619077720843</v>
      </c>
      <c r="M82" s="7"/>
      <c r="O82" s="7" t="n">
        <f aca="false">O78+1</f>
        <v>2032</v>
      </c>
      <c r="P82" s="9" t="n">
        <f aca="false">'Low scenario'!AG85</f>
        <v>6101279031.15204</v>
      </c>
      <c r="Q82" s="9" t="n">
        <f aca="false">P82/$B$14*100</f>
        <v>119.062727346345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7009266913.88637</v>
      </c>
      <c r="F83" s="6" t="n">
        <f aca="false">E83/$B$14*100</f>
        <v>136.781555343524</v>
      </c>
      <c r="G83" s="7"/>
      <c r="H83" s="2" t="n">
        <f aca="false">H82</f>
        <v>52</v>
      </c>
      <c r="K83" s="6" t="n">
        <f aca="false">'High scenario'!AG86</f>
        <v>7729496834.62078</v>
      </c>
      <c r="L83" s="6" t="n">
        <f aca="false">K83/$B$14*100</f>
        <v>150.836401588261</v>
      </c>
      <c r="M83" s="7"/>
      <c r="O83" s="5" t="n">
        <f aca="false">O79+1</f>
        <v>2033</v>
      </c>
      <c r="P83" s="6" t="n">
        <f aca="false">'Low scenario'!AG86</f>
        <v>6107066563.59934</v>
      </c>
      <c r="Q83" s="6" t="n">
        <f aca="false">P83/$B$14*100</f>
        <v>119.175667501067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7074305573.19762</v>
      </c>
      <c r="F84" s="9" t="n">
        <f aca="false">E84/$B$14*100</f>
        <v>138.050744987369</v>
      </c>
      <c r="G84" s="7"/>
      <c r="H84" s="2" t="n">
        <f aca="false">H83</f>
        <v>52</v>
      </c>
      <c r="K84" s="9" t="n">
        <f aca="false">'High scenario'!AG87</f>
        <v>7768113345.14623</v>
      </c>
      <c r="L84" s="9" t="n">
        <f aca="false">K84/$B$14*100</f>
        <v>151.589979164419</v>
      </c>
      <c r="M84" s="7"/>
      <c r="O84" s="7" t="n">
        <f aca="false">O80+1</f>
        <v>2033</v>
      </c>
      <c r="P84" s="9" t="n">
        <f aca="false">'Low scenario'!AG87</f>
        <v>6138146122.19048</v>
      </c>
      <c r="Q84" s="9" t="n">
        <f aca="false">P84/$B$14*100</f>
        <v>119.782166071561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7100181800.89406</v>
      </c>
      <c r="F85" s="9" t="n">
        <f aca="false">E85/$B$14*100</f>
        <v>138.555703739009</v>
      </c>
      <c r="G85" s="10" t="n">
        <f aca="false">AVERAGE(E83:E86)/AVERAGE(E79:E82)-1</f>
        <v>0.0175402619372524</v>
      </c>
      <c r="H85" s="2" t="n">
        <f aca="false">H84</f>
        <v>52</v>
      </c>
      <c r="K85" s="9" t="n">
        <f aca="false">'High scenario'!AG88</f>
        <v>7818150112.27999</v>
      </c>
      <c r="L85" s="9" t="n">
        <f aca="false">K85/$B$14*100</f>
        <v>152.566416061031</v>
      </c>
      <c r="M85" s="10" t="n">
        <f aca="false">AVERAGE(K83:K86)/AVERAGE(K79:K82)-1</f>
        <v>0.030250464177292</v>
      </c>
      <c r="O85" s="7" t="n">
        <f aca="false">O81+1</f>
        <v>2033</v>
      </c>
      <c r="P85" s="9" t="n">
        <f aca="false">'Low scenario'!AG88</f>
        <v>6141686794.86585</v>
      </c>
      <c r="Q85" s="9" t="n">
        <f aca="false">P85/$B$14*100</f>
        <v>119.851260132531</v>
      </c>
      <c r="R85" s="10" t="n">
        <f aca="false">AVERAGE(P83:P86)/AVERAGE(P79:P82)-1</f>
        <v>0.0129048329231147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7122627630.60815</v>
      </c>
      <c r="F86" s="9" t="n">
        <f aca="false">E86/$B$14*100</f>
        <v>138.993720372843</v>
      </c>
      <c r="G86" s="7"/>
      <c r="H86" s="2" t="n">
        <f aca="false">H85</f>
        <v>52</v>
      </c>
      <c r="K86" s="9" t="n">
        <f aca="false">'High scenario'!AG89</f>
        <v>7884940746.73847</v>
      </c>
      <c r="L86" s="9" t="n">
        <f aca="false">K86/$B$14*100</f>
        <v>153.869794427963</v>
      </c>
      <c r="M86" s="7"/>
      <c r="O86" s="7" t="n">
        <f aca="false">O82+1</f>
        <v>2033</v>
      </c>
      <c r="P86" s="9" t="n">
        <f aca="false">'Low scenario'!AG89</f>
        <v>6167946201.23267</v>
      </c>
      <c r="Q86" s="9" t="n">
        <f aca="false">P86/$B$14*100</f>
        <v>120.363696381482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7191375623.9638</v>
      </c>
      <c r="F87" s="6" t="n">
        <f aca="false">E87/$B$14*100</f>
        <v>140.335295401082</v>
      </c>
      <c r="G87" s="7"/>
      <c r="H87" s="2" t="n">
        <f aca="false">H86</f>
        <v>52</v>
      </c>
      <c r="K87" s="6" t="n">
        <f aca="false">'High scenario'!AG90</f>
        <v>7886709283.63836</v>
      </c>
      <c r="L87" s="6" t="n">
        <f aca="false">K87/$B$14*100</f>
        <v>153.90430634352</v>
      </c>
      <c r="M87" s="7"/>
      <c r="O87" s="5" t="n">
        <f aca="false">O83+1</f>
        <v>2034</v>
      </c>
      <c r="P87" s="6" t="n">
        <f aca="false">'Low scenario'!AG90</f>
        <v>6156524566.90058</v>
      </c>
      <c r="Q87" s="6" t="n">
        <f aca="false">P87/$B$14*100</f>
        <v>120.140810175592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7194865525.51059</v>
      </c>
      <c r="F88" s="9" t="n">
        <f aca="false">E88/$B$14*100</f>
        <v>140.403398694541</v>
      </c>
      <c r="G88" s="7"/>
      <c r="H88" s="2" t="n">
        <f aca="false">H87</f>
        <v>52</v>
      </c>
      <c r="K88" s="9" t="n">
        <f aca="false">'High scenario'!AG91</f>
        <v>7926431335.69254</v>
      </c>
      <c r="L88" s="9" t="n">
        <f aca="false">K88/$B$14*100</f>
        <v>154.679457886208</v>
      </c>
      <c r="M88" s="7"/>
      <c r="O88" s="7" t="n">
        <f aca="false">O84+1</f>
        <v>2034</v>
      </c>
      <c r="P88" s="9" t="n">
        <f aca="false">'Low scenario'!AG91</f>
        <v>6172949640.33322</v>
      </c>
      <c r="Q88" s="9" t="n">
        <f aca="false">P88/$B$14*100</f>
        <v>120.461335434274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7229487872.80279</v>
      </c>
      <c r="F89" s="9" t="n">
        <f aca="false">E89/$B$14*100</f>
        <v>141.079032618952</v>
      </c>
      <c r="G89" s="10" t="n">
        <f aca="false">AVERAGE(E87:E90)/AVERAGE(E83:E86)-1</f>
        <v>0.0214714006097136</v>
      </c>
      <c r="H89" s="2" t="n">
        <f aca="false">H88</f>
        <v>52</v>
      </c>
      <c r="K89" s="9" t="n">
        <f aca="false">'High scenario'!AG92</f>
        <v>7992308549.39681</v>
      </c>
      <c r="L89" s="9" t="n">
        <f aca="false">K89/$B$14*100</f>
        <v>155.965011405979</v>
      </c>
      <c r="M89" s="10" t="n">
        <f aca="false">AVERAGE(K87:K90)/AVERAGE(K83:K86)-1</f>
        <v>0.0209638042884415</v>
      </c>
      <c r="O89" s="7" t="n">
        <f aca="false">O85+1</f>
        <v>2034</v>
      </c>
      <c r="P89" s="9" t="n">
        <f aca="false">'Low scenario'!AG92</f>
        <v>6168917574.01048</v>
      </c>
      <c r="Q89" s="9" t="n">
        <f aca="false">P89/$B$14*100</f>
        <v>120.382652126926</v>
      </c>
      <c r="R89" s="10" t="n">
        <f aca="false">AVERAGE(P87:P90)/AVERAGE(P83:P86)-1</f>
        <v>0.00632992171973168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7298430562.29455</v>
      </c>
      <c r="F90" s="9" t="n">
        <f aca="false">E90/$B$14*100</f>
        <v>142.424407023166</v>
      </c>
      <c r="G90" s="7"/>
      <c r="H90" s="2" t="n">
        <f aca="false">H89</f>
        <v>52</v>
      </c>
      <c r="K90" s="9" t="n">
        <f aca="false">'High scenario'!AG93</f>
        <v>8049337260.29704</v>
      </c>
      <c r="L90" s="9" t="n">
        <f aca="false">K90/$B$14*100</f>
        <v>157.077891807312</v>
      </c>
      <c r="M90" s="7"/>
      <c r="O90" s="7" t="n">
        <f aca="false">O86+1</f>
        <v>2034</v>
      </c>
      <c r="P90" s="9" t="n">
        <f aca="false">'Low scenario'!AG93</f>
        <v>6211884151.65051</v>
      </c>
      <c r="Q90" s="9" t="n">
        <f aca="false">P90/$B$14*100</f>
        <v>121.221118601323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7346846599.07428</v>
      </c>
      <c r="F91" s="6" t="n">
        <f aca="false">E91/$B$14*100</f>
        <v>143.36921635853</v>
      </c>
      <c r="G91" s="7"/>
      <c r="H91" s="2" t="n">
        <f aca="false">H90</f>
        <v>52</v>
      </c>
      <c r="K91" s="6" t="n">
        <f aca="false">'High scenario'!AG94</f>
        <v>8094846372.41592</v>
      </c>
      <c r="L91" s="6" t="n">
        <f aca="false">K91/$B$14*100</f>
        <v>157.965974286464</v>
      </c>
      <c r="M91" s="7"/>
      <c r="O91" s="5" t="n">
        <f aca="false">O87+1</f>
        <v>2035</v>
      </c>
      <c r="P91" s="6" t="n">
        <f aca="false">'Low scenario'!AG94</f>
        <v>6232853548.41012</v>
      </c>
      <c r="Q91" s="6" t="n">
        <f aca="false">P91/$B$14*100</f>
        <v>121.630323549377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7353932449.0502</v>
      </c>
      <c r="F92" s="9" t="n">
        <f aca="false">E92/$B$14*100</f>
        <v>143.507492385474</v>
      </c>
      <c r="G92" s="7"/>
      <c r="H92" s="2" t="n">
        <f aca="false">H91</f>
        <v>52</v>
      </c>
      <c r="K92" s="9" t="n">
        <f aca="false">'High scenario'!AG95</f>
        <v>8204474423.40894</v>
      </c>
      <c r="L92" s="9" t="n">
        <f aca="false">K92/$B$14*100</f>
        <v>160.105298627843</v>
      </c>
      <c r="M92" s="7"/>
      <c r="O92" s="7" t="n">
        <f aca="false">O88+1</f>
        <v>2035</v>
      </c>
      <c r="P92" s="9" t="n">
        <f aca="false">'Low scenario'!AG95</f>
        <v>6248579444.7226</v>
      </c>
      <c r="Q92" s="9" t="n">
        <f aca="false">P92/$B$14*100</f>
        <v>121.937204794337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7365892412.9444</v>
      </c>
      <c r="F93" s="9" t="n">
        <f aca="false">E93/$B$14*100</f>
        <v>143.740883763402</v>
      </c>
      <c r="G93" s="10" t="n">
        <f aca="false">AVERAGE(E91:E94)/AVERAGE(E87:E90)-1</f>
        <v>0.0198958869818868</v>
      </c>
      <c r="H93" s="2" t="n">
        <f aca="false">H92</f>
        <v>52</v>
      </c>
      <c r="K93" s="9" t="n">
        <f aca="false">'High scenario'!AG96</f>
        <v>8234009490.6254</v>
      </c>
      <c r="L93" s="9" t="n">
        <f aca="false">K93/$B$14*100</f>
        <v>160.681657394127</v>
      </c>
      <c r="M93" s="10" t="n">
        <f aca="false">AVERAGE(K91:K94)/AVERAGE(K87:K90)-1</f>
        <v>0.0300834460401278</v>
      </c>
      <c r="O93" s="7" t="n">
        <f aca="false">O89+1</f>
        <v>2035</v>
      </c>
      <c r="P93" s="9" t="n">
        <f aca="false">'Low scenario'!AG96</f>
        <v>6286337890.4029</v>
      </c>
      <c r="Q93" s="9" t="n">
        <f aca="false">P93/$B$14*100</f>
        <v>122.674037760032</v>
      </c>
      <c r="R93" s="10" t="n">
        <f aca="false">AVERAGE(P91:P94)/AVERAGE(P87:P90)-1</f>
        <v>0.0149402839884136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7422760974.77372</v>
      </c>
      <c r="F94" s="9" t="n">
        <f aca="false">E94/$B$14*100</f>
        <v>144.850638953599</v>
      </c>
      <c r="G94" s="7"/>
      <c r="H94" s="2" t="n">
        <f aca="false">H93</f>
        <v>52</v>
      </c>
      <c r="K94" s="9" t="n">
        <f aca="false">'High scenario'!AG97</f>
        <v>8279757891.23184</v>
      </c>
      <c r="L94" s="9" t="n">
        <f aca="false">K94/$B$14*100</f>
        <v>161.57440944171</v>
      </c>
      <c r="M94" s="7"/>
      <c r="O94" s="7" t="n">
        <f aca="false">O90+1</f>
        <v>2035</v>
      </c>
      <c r="P94" s="9" t="n">
        <f aca="false">'Low scenario'!AG97</f>
        <v>6311683589.22869</v>
      </c>
      <c r="Q94" s="9" t="n">
        <f aca="false">P94/$B$14*100</f>
        <v>123.168643565354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7463835444.25822</v>
      </c>
      <c r="F95" s="6" t="n">
        <f aca="false">E95/$B$14*100</f>
        <v>145.65218209499</v>
      </c>
      <c r="G95" s="7"/>
      <c r="H95" s="2" t="n">
        <f aca="false">H94</f>
        <v>52</v>
      </c>
      <c r="K95" s="6" t="n">
        <f aca="false">'High scenario'!AG98</f>
        <v>8314151544.4467</v>
      </c>
      <c r="L95" s="6" t="n">
        <f aca="false">K95/$B$14*100</f>
        <v>162.245580541124</v>
      </c>
      <c r="M95" s="7"/>
      <c r="O95" s="5" t="n">
        <f aca="false">O91+1</f>
        <v>2036</v>
      </c>
      <c r="P95" s="6" t="n">
        <f aca="false">'Low scenario'!AG98</f>
        <v>6321562503.15891</v>
      </c>
      <c r="Q95" s="6" t="n">
        <f aca="false">P95/$B$14*100</f>
        <v>123.361424526485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7516745412.63882</v>
      </c>
      <c r="F96" s="9" t="n">
        <f aca="false">E96/$B$14*100</f>
        <v>146.684687756022</v>
      </c>
      <c r="G96" s="7"/>
      <c r="H96" s="2" t="n">
        <f aca="false">H95</f>
        <v>52</v>
      </c>
      <c r="K96" s="9" t="n">
        <f aca="false">'High scenario'!AG99</f>
        <v>8368594995.46614</v>
      </c>
      <c r="L96" s="9" t="n">
        <f aca="false">K96/$B$14*100</f>
        <v>163.308011177622</v>
      </c>
      <c r="M96" s="7"/>
      <c r="O96" s="7" t="n">
        <f aca="false">O92+1</f>
        <v>2036</v>
      </c>
      <c r="P96" s="9" t="n">
        <f aca="false">'Low scenario'!AG99</f>
        <v>6332218046.54295</v>
      </c>
      <c r="Q96" s="9" t="n">
        <f aca="false">P96/$B$14*100</f>
        <v>123.569360936241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7570907601.58145</v>
      </c>
      <c r="F97" s="9" t="n">
        <f aca="false">E97/$B$14*100</f>
        <v>147.741629735176</v>
      </c>
      <c r="G97" s="10" t="n">
        <f aca="false">AVERAGE(E95:E98)/AVERAGE(E91:E94)-1</f>
        <v>0.0225574608198205</v>
      </c>
      <c r="H97" s="2" t="n">
        <f aca="false">H96</f>
        <v>52</v>
      </c>
      <c r="K97" s="9" t="n">
        <f aca="false">'High scenario'!AG100</f>
        <v>8438594669.81537</v>
      </c>
      <c r="L97" s="9" t="n">
        <f aca="false">K97/$B$14*100</f>
        <v>164.674011994635</v>
      </c>
      <c r="M97" s="10" t="n">
        <f aca="false">AVERAGE(K95:K98)/AVERAGE(K91:K94)-1</f>
        <v>0.0244131467053224</v>
      </c>
      <c r="O97" s="7" t="n">
        <f aca="false">O93+1</f>
        <v>2036</v>
      </c>
      <c r="P97" s="9" t="n">
        <f aca="false">'Low scenario'!AG100</f>
        <v>6370300849.17347</v>
      </c>
      <c r="Q97" s="9" t="n">
        <f aca="false">P97/$B$14*100</f>
        <v>124.312523529368</v>
      </c>
      <c r="R97" s="10" t="n">
        <f aca="false">AVERAGE(P95:P98)/AVERAGE(P91:P94)-1</f>
        <v>0.0152995966909173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7603150694.13438</v>
      </c>
      <c r="F98" s="9" t="n">
        <f aca="false">E98/$B$14*100</f>
        <v>148.37083395905</v>
      </c>
      <c r="G98" s="7"/>
      <c r="H98" s="2" t="n">
        <f aca="false">H97</f>
        <v>52</v>
      </c>
      <c r="K98" s="9" t="n">
        <f aca="false">'High scenario'!AG101</f>
        <v>8492817703.49032</v>
      </c>
      <c r="L98" s="9" t="n">
        <f aca="false">K98/$B$14*100</f>
        <v>165.732141321513</v>
      </c>
      <c r="M98" s="7"/>
      <c r="O98" s="7" t="n">
        <f aca="false">O94+1</f>
        <v>2036</v>
      </c>
      <c r="P98" s="9" t="n">
        <f aca="false">'Low scenario'!AG101</f>
        <v>6439078612.55048</v>
      </c>
      <c r="Q98" s="9" t="n">
        <f aca="false">P98/$B$14*100</f>
        <v>125.65467950136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7631149617.79628</v>
      </c>
      <c r="F99" s="6" t="n">
        <f aca="false">E99/$B$14*100</f>
        <v>148.917215823726</v>
      </c>
      <c r="G99" s="7"/>
      <c r="H99" s="2" t="n">
        <f aca="false">H98</f>
        <v>52</v>
      </c>
      <c r="K99" s="6" t="n">
        <f aca="false">'High scenario'!AG102</f>
        <v>8527810779.00138</v>
      </c>
      <c r="L99" s="6" t="n">
        <f aca="false">K99/$B$14*100</f>
        <v>166.415009780292</v>
      </c>
      <c r="M99" s="7"/>
      <c r="O99" s="5" t="n">
        <f aca="false">O95+1</f>
        <v>2037</v>
      </c>
      <c r="P99" s="6" t="n">
        <f aca="false">'Low scenario'!AG102</f>
        <v>6445958553.17342</v>
      </c>
      <c r="Q99" s="6" t="n">
        <f aca="false">P99/$B$14*100</f>
        <v>125.788937333261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7665541041.65827</v>
      </c>
      <c r="F100" s="9" t="n">
        <f aca="false">E100/$B$14*100</f>
        <v>149.588343418682</v>
      </c>
      <c r="G100" s="7"/>
      <c r="H100" s="2" t="n">
        <f aca="false">H99</f>
        <v>52</v>
      </c>
      <c r="K100" s="9" t="n">
        <f aca="false">'High scenario'!AG103</f>
        <v>8600775875.13193</v>
      </c>
      <c r="L100" s="9" t="n">
        <f aca="false">K100/$B$14*100</f>
        <v>167.838878989033</v>
      </c>
      <c r="M100" s="7"/>
      <c r="O100" s="7" t="n">
        <f aca="false">O96+1</f>
        <v>2037</v>
      </c>
      <c r="P100" s="9" t="n">
        <f aca="false">'Low scenario'!AG103</f>
        <v>6448990767.66757</v>
      </c>
      <c r="Q100" s="9" t="n">
        <f aca="false">P100/$B$14*100</f>
        <v>125.848109143914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7732941452.79972</v>
      </c>
      <c r="F101" s="9" t="n">
        <f aca="false">E101/$B$14*100</f>
        <v>150.903621204502</v>
      </c>
      <c r="G101" s="10" t="n">
        <f aca="false">AVERAGE(E99:E102)/AVERAGE(E95:E98)-1</f>
        <v>0.020887881532841</v>
      </c>
      <c r="H101" s="2" t="n">
        <f aca="false">H100</f>
        <v>52</v>
      </c>
      <c r="K101" s="9" t="n">
        <f aca="false">'High scenario'!AG104</f>
        <v>8665552257.79472</v>
      </c>
      <c r="L101" s="9" t="n">
        <f aca="false">K101/$B$14*100</f>
        <v>169.102950464552</v>
      </c>
      <c r="M101" s="10" t="n">
        <f aca="false">AVERAGE(K99:K102)/AVERAGE(K95:K98)-1</f>
        <v>0.0263531530651038</v>
      </c>
      <c r="O101" s="7" t="n">
        <f aca="false">O97+1</f>
        <v>2037</v>
      </c>
      <c r="P101" s="9" t="n">
        <f aca="false">'Low scenario'!AG104</f>
        <v>6471522792.07903</v>
      </c>
      <c r="Q101" s="9" t="n">
        <f aca="false">P101/$B$14*100</f>
        <v>126.287807814532</v>
      </c>
      <c r="R101" s="10" t="n">
        <f aca="false">AVERAGE(P99:P102)/AVERAGE(P95:P98)-1</f>
        <v>0.0152517700750925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7754873570.64395</v>
      </c>
      <c r="F102" s="9" t="n">
        <f aca="false">E102/$B$14*100</f>
        <v>151.331613065501</v>
      </c>
      <c r="G102" s="7"/>
      <c r="H102" s="2" t="n">
        <f aca="false">H101</f>
        <v>52</v>
      </c>
      <c r="K102" s="9" t="n">
        <f aca="false">'High scenario'!AG105</f>
        <v>8705859076.28527</v>
      </c>
      <c r="L102" s="9" t="n">
        <f aca="false">K102/$B$14*100</f>
        <v>169.889513366468</v>
      </c>
      <c r="M102" s="7"/>
      <c r="O102" s="7" t="n">
        <f aca="false">O98+1</f>
        <v>2037</v>
      </c>
      <c r="P102" s="9" t="n">
        <f aca="false">'Low scenario'!AG105</f>
        <v>6485046160.38536</v>
      </c>
      <c r="Q102" s="9" t="n">
        <f aca="false">P102/$B$14*100</f>
        <v>126.551708073025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7805975181.8565</v>
      </c>
      <c r="F103" s="6" t="n">
        <f aca="false">E103/$B$14*100</f>
        <v>152.328829742806</v>
      </c>
      <c r="G103" s="7"/>
      <c r="H103" s="2" t="n">
        <f aca="false">H102</f>
        <v>52</v>
      </c>
      <c r="K103" s="6" t="n">
        <f aca="false">'High scenario'!AG106</f>
        <v>8734611909.03106</v>
      </c>
      <c r="L103" s="6" t="n">
        <f aca="false">K103/$B$14*100</f>
        <v>170.450607305651</v>
      </c>
      <c r="M103" s="7"/>
      <c r="O103" s="5" t="n">
        <f aca="false">O99+1</f>
        <v>2038</v>
      </c>
      <c r="P103" s="6" t="n">
        <f aca="false">'Low scenario'!AG106</f>
        <v>6498801827.17525</v>
      </c>
      <c r="Q103" s="6" t="n">
        <f aca="false">P103/$B$14*100</f>
        <v>126.820141494298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7821126458.8377</v>
      </c>
      <c r="F104" s="9" t="n">
        <f aca="false">E104/$B$14*100</f>
        <v>152.624497643086</v>
      </c>
      <c r="G104" s="7"/>
      <c r="H104" s="2" t="n">
        <f aca="false">H103</f>
        <v>52</v>
      </c>
      <c r="K104" s="9" t="n">
        <f aca="false">'High scenario'!AG107</f>
        <v>8803480427.86702</v>
      </c>
      <c r="L104" s="9" t="n">
        <f aca="false">K104/$B$14*100</f>
        <v>171.794534314897</v>
      </c>
      <c r="M104" s="7"/>
      <c r="O104" s="7" t="n">
        <f aca="false">O100+1</f>
        <v>2038</v>
      </c>
      <c r="P104" s="9" t="n">
        <f aca="false">'Low scenario'!AG107</f>
        <v>6519285770.51697</v>
      </c>
      <c r="Q104" s="9" t="n">
        <f aca="false">P104/$B$14*100</f>
        <v>127.219873115917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7854828400.24173</v>
      </c>
      <c r="F105" s="9" t="n">
        <f aca="false">E105/$B$14*100</f>
        <v>153.282170409721</v>
      </c>
      <c r="G105" s="10" t="n">
        <f aca="false">AVERAGE(E103:E106)/AVERAGE(E99:E102)-1</f>
        <v>0.0193219107070113</v>
      </c>
      <c r="H105" s="2" t="n">
        <f aca="false">H104</f>
        <v>52</v>
      </c>
      <c r="K105" s="9" t="n">
        <f aca="false">'High scenario'!AG108</f>
        <v>8823180066.116</v>
      </c>
      <c r="L105" s="9" t="n">
        <f aca="false">K105/$B$14*100</f>
        <v>172.178960702493</v>
      </c>
      <c r="M105" s="10" t="n">
        <f aca="false">AVERAGE(K103:K106)/AVERAGE(K99:K102)-1</f>
        <v>0.0215063754921143</v>
      </c>
      <c r="O105" s="7" t="n">
        <f aca="false">O101+1</f>
        <v>2038</v>
      </c>
      <c r="P105" s="9" t="n">
        <f aca="false">'Low scenario'!AG108</f>
        <v>6551394451.63682</v>
      </c>
      <c r="Q105" s="9" t="n">
        <f aca="false">P105/$B$14*100</f>
        <v>127.846454382911</v>
      </c>
      <c r="R105" s="10" t="n">
        <f aca="false">AVERAGE(P103:P106)/AVERAGE(P99:P102)-1</f>
        <v>0.010556799605798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7897391111.92672</v>
      </c>
      <c r="F106" s="9" t="n">
        <f aca="false">E106/$B$14*100</f>
        <v>154.112755687103</v>
      </c>
      <c r="G106" s="7"/>
      <c r="H106" s="2" t="n">
        <f aca="false">H105</f>
        <v>52</v>
      </c>
      <c r="K106" s="9" t="n">
        <f aca="false">'High scenario'!AG109</f>
        <v>8880695496.41092</v>
      </c>
      <c r="L106" s="9" t="n">
        <f aca="false">K106/$B$14*100</f>
        <v>173.301339135023</v>
      </c>
      <c r="M106" s="7"/>
      <c r="O106" s="7" t="n">
        <f aca="false">O102+1</f>
        <v>2038</v>
      </c>
      <c r="P106" s="9" t="n">
        <f aca="false">'Low scenario'!AG109</f>
        <v>6554945521.89325</v>
      </c>
      <c r="Q106" s="9" t="n">
        <f aca="false">P106/$B$14*100</f>
        <v>127.915751346313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7895227309.9277</v>
      </c>
      <c r="F107" s="6" t="n">
        <f aca="false">E107/$B$14*100</f>
        <v>154.070530414971</v>
      </c>
      <c r="G107" s="7"/>
      <c r="H107" s="2" t="n">
        <f aca="false">H106</f>
        <v>52</v>
      </c>
      <c r="K107" s="6" t="n">
        <f aca="false">'High scenario'!AG110</f>
        <v>8934372206.80834</v>
      </c>
      <c r="L107" s="6" t="n">
        <f aca="false">K107/$B$14*100</f>
        <v>174.348807297398</v>
      </c>
      <c r="M107" s="7"/>
      <c r="O107" s="5" t="n">
        <f aca="false">O103+1</f>
        <v>2039</v>
      </c>
      <c r="P107" s="6" t="n">
        <f aca="false">'Low scenario'!AG110</f>
        <v>6608106008.48748</v>
      </c>
      <c r="Q107" s="6" t="n">
        <f aca="false">P107/$B$14*100</f>
        <v>128.95314571701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7942651226.4243</v>
      </c>
      <c r="F108" s="9" t="n">
        <f aca="false">E108/$B$14*100</f>
        <v>154.995979130019</v>
      </c>
      <c r="G108" s="7"/>
      <c r="H108" s="2" t="n">
        <f aca="false">H107</f>
        <v>52</v>
      </c>
      <c r="K108" s="9" t="n">
        <f aca="false">'High scenario'!AG111</f>
        <v>8987219268.02961</v>
      </c>
      <c r="L108" s="9" t="n">
        <f aca="false">K108/$B$14*100</f>
        <v>175.380085363704</v>
      </c>
      <c r="M108" s="7"/>
      <c r="O108" s="7" t="n">
        <f aca="false">O104+1</f>
        <v>2039</v>
      </c>
      <c r="P108" s="9" t="n">
        <f aca="false">'Low scenario'!AG111</f>
        <v>6612791509.41093</v>
      </c>
      <c r="Q108" s="9" t="n">
        <f aca="false">P108/$B$14*100</f>
        <v>129.0445804008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7966757210.76786</v>
      </c>
      <c r="F109" s="9" t="n">
        <f aca="false">E109/$B$14*100</f>
        <v>155.466392665715</v>
      </c>
      <c r="G109" s="10" t="n">
        <f aca="false">AVERAGE(E107:E110)/AVERAGE(E103:E106)-1</f>
        <v>0.0133075183467601</v>
      </c>
      <c r="H109" s="2" t="n">
        <f aca="false">H108</f>
        <v>52</v>
      </c>
      <c r="K109" s="9" t="n">
        <f aca="false">'High scenario'!AG112</f>
        <v>9029140016.58408</v>
      </c>
      <c r="L109" s="9" t="n">
        <f aca="false">K109/$B$14*100</f>
        <v>176.198143123366</v>
      </c>
      <c r="M109" s="10" t="n">
        <f aca="false">AVERAGE(K107:K110)/AVERAGE(K103:K106)-1</f>
        <v>0.0232936313317944</v>
      </c>
      <c r="O109" s="7" t="n">
        <f aca="false">O105+1</f>
        <v>2039</v>
      </c>
      <c r="P109" s="9" t="n">
        <f aca="false">'Low scenario'!AG112</f>
        <v>6648752337.88108</v>
      </c>
      <c r="Q109" s="9" t="n">
        <f aca="false">P109/$B$14*100</f>
        <v>129.746333966475</v>
      </c>
      <c r="R109" s="10" t="n">
        <f aca="false">AVERAGE(P107:P110)/AVERAGE(P103:P106)-1</f>
        <v>0.0163292581429653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7992266297.6934</v>
      </c>
      <c r="F110" s="9" t="n">
        <f aca="false">E110/$B$14*100</f>
        <v>155.964186889838</v>
      </c>
      <c r="G110" s="7"/>
      <c r="H110" s="2" t="n">
        <f aca="false">H109</f>
        <v>52</v>
      </c>
      <c r="K110" s="9" t="n">
        <f aca="false">'High scenario'!AG113</f>
        <v>9112149815.65911</v>
      </c>
      <c r="L110" s="9" t="n">
        <f aca="false">K110/$B$14*100</f>
        <v>177.818028564416</v>
      </c>
      <c r="M110" s="7"/>
      <c r="O110" s="7" t="n">
        <f aca="false">O106+1</f>
        <v>2039</v>
      </c>
      <c r="P110" s="9" t="n">
        <f aca="false">'Low scenario'!AG113</f>
        <v>6681370237.09048</v>
      </c>
      <c r="Q110" s="9" t="n">
        <f aca="false">P110/$B$14*100</f>
        <v>130.382852312932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8044752809.44417</v>
      </c>
      <c r="F111" s="6" t="n">
        <f aca="false">E111/$B$14*100</f>
        <v>156.988429053823</v>
      </c>
      <c r="G111" s="7"/>
      <c r="H111" s="2" t="n">
        <f aca="false">H110</f>
        <v>52</v>
      </c>
      <c r="K111" s="6" t="n">
        <f aca="false">'High scenario'!AG114</f>
        <v>9157136799.24638</v>
      </c>
      <c r="L111" s="6" t="n">
        <f aca="false">K111/$B$14*100</f>
        <v>178.695922024728</v>
      </c>
      <c r="M111" s="7"/>
      <c r="O111" s="5" t="n">
        <f aca="false">O107+1</f>
        <v>2040</v>
      </c>
      <c r="P111" s="6" t="n">
        <f aca="false">'Low scenario'!AG114</f>
        <v>6677494346.40257</v>
      </c>
      <c r="Q111" s="6" t="n">
        <f aca="false">P111/$B$14*100</f>
        <v>130.307216677544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8059585580.78758</v>
      </c>
      <c r="F112" s="9" t="n">
        <f aca="false">E112/$B$14*100</f>
        <v>157.277881511453</v>
      </c>
      <c r="G112" s="7"/>
      <c r="H112" s="2" t="n">
        <f aca="false">H111</f>
        <v>52</v>
      </c>
      <c r="K112" s="9" t="n">
        <f aca="false">'High scenario'!AG115</f>
        <v>9198375314.02413</v>
      </c>
      <c r="L112" s="9" t="n">
        <f aca="false">K112/$B$14*100</f>
        <v>179.500666409648</v>
      </c>
      <c r="M112" s="7"/>
      <c r="O112" s="7" t="n">
        <f aca="false">O108+1</f>
        <v>2040</v>
      </c>
      <c r="P112" s="9" t="n">
        <f aca="false">'Low scenario'!AG115</f>
        <v>6670188105.69752</v>
      </c>
      <c r="Q112" s="9" t="n">
        <f aca="false">P112/$B$14*100</f>
        <v>130.164639860364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8077670430.37015</v>
      </c>
      <c r="F113" s="9" t="n">
        <f aca="false">E113/$B$14*100</f>
        <v>157.6307962862</v>
      </c>
      <c r="G113" s="10" t="n">
        <f aca="false">AVERAGE(E111:E114)/AVERAGE(E107:E110)-1</f>
        <v>0.0154445982768863</v>
      </c>
      <c r="H113" s="2" t="n">
        <f aca="false">H112</f>
        <v>52</v>
      </c>
      <c r="K113" s="9" t="n">
        <f aca="false">'High scenario'!AG116</f>
        <v>9257229246.16792</v>
      </c>
      <c r="L113" s="9" t="n">
        <f aca="false">K113/$B$14*100</f>
        <v>180.649164886823</v>
      </c>
      <c r="M113" s="10" t="n">
        <f aca="false">AVERAGE(K111:K114)/AVERAGE(K107:K110)-1</f>
        <v>0.0233170111669962</v>
      </c>
      <c r="O113" s="7" t="n">
        <f aca="false">O109+1</f>
        <v>2040</v>
      </c>
      <c r="P113" s="9" t="n">
        <f aca="false">'Low scenario'!AG116</f>
        <v>6678661191.39779</v>
      </c>
      <c r="Q113" s="9" t="n">
        <f aca="false">P113/$B$14*100</f>
        <v>130.329986943715</v>
      </c>
      <c r="R113" s="10" t="n">
        <f aca="false">AVERAGE(P111:P114)/AVERAGE(P107:P110)-1</f>
        <v>0.00567687274563533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8105983602.743</v>
      </c>
      <c r="F114" s="9" t="n">
        <f aca="false">E114/$B$14*100</f>
        <v>158.183310522203</v>
      </c>
      <c r="G114" s="7"/>
      <c r="H114" s="2" t="n">
        <f aca="false">H113</f>
        <v>52</v>
      </c>
      <c r="K114" s="9" t="n">
        <f aca="false">'High scenario'!AG117</f>
        <v>9291018553.79399</v>
      </c>
      <c r="L114" s="9" t="n">
        <f aca="false">K114/$B$14*100</f>
        <v>181.308542551828</v>
      </c>
      <c r="M114" s="7"/>
      <c r="O114" s="7" t="n">
        <f aca="false">O110+1</f>
        <v>2040</v>
      </c>
      <c r="P114" s="9" t="n">
        <f aca="false">'Low scenario'!AG117</f>
        <v>6675403211.70612</v>
      </c>
      <c r="Q114" s="9" t="n">
        <f aca="false">P114/$B$14*100</f>
        <v>130.266409463362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true" showOutlineSymbols="true" defaultGridColor="true" view="normal" topLeftCell="A91" colorId="64" zoomScale="60" zoomScaleNormal="60" zoomScalePageLayoutView="100" workbookViewId="0">
      <pane xSplit="1" ySplit="0" topLeftCell="Y91" activePane="topRight" state="frozen"/>
      <selection pane="topLeft" activeCell="A91" activeCellId="0" sqref="A91"/>
      <selection pane="topRight" activeCell="E229" activeCellId="0" sqref="E229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133</v>
      </c>
      <c r="D1" s="0" t="s">
        <v>134</v>
      </c>
      <c r="F1" s="0" t="s">
        <v>135</v>
      </c>
      <c r="H1" s="0" t="s">
        <v>136</v>
      </c>
      <c r="I1" s="97"/>
    </row>
    <row r="2" customFormat="false" ht="91.7" hidden="false" customHeight="false" outlineLevel="0" collapsed="false">
      <c r="A2" s="95"/>
      <c r="B2" s="96" t="s">
        <v>123</v>
      </c>
      <c r="C2" s="97" t="s">
        <v>0</v>
      </c>
      <c r="D2" s="97" t="s">
        <v>137</v>
      </c>
      <c r="E2" s="97" t="s">
        <v>125</v>
      </c>
      <c r="F2" s="97" t="s">
        <v>138</v>
      </c>
      <c r="G2" s="97" t="s">
        <v>127</v>
      </c>
      <c r="H2" s="97" t="s">
        <v>139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  <c r="L3" s="95"/>
      <c r="M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  <c r="L4" s="95"/>
      <c r="M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  <c r="L5" s="95"/>
      <c r="M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  <c r="L6" s="95"/>
      <c r="M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  <c r="L7" s="95"/>
      <c r="M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  <c r="L8" s="95"/>
      <c r="M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  <c r="L9" s="109" t="n">
        <f aca="false">SUM($C106:$J106)-$H106-$F106</f>
        <v>0.038388825748299</v>
      </c>
      <c r="M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  <c r="L10" s="110" t="n">
        <f aca="false">SUM($D$114:$J$114)</f>
        <v>0.0410125476757303</v>
      </c>
      <c r="M10" s="109" t="n">
        <f aca="false">Projected_fiscal_income!C9+I114</f>
        <v>0.0494075968194133</v>
      </c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  <c r="L11" s="95"/>
      <c r="M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  <c r="L12" s="95"/>
      <c r="M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  <c r="L13" s="103"/>
      <c r="M13" s="103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scenario'!$AL3-SUM($K106:$Q106)+Projected_fiscal_income!$C3</f>
        <v>0.00115825366281495</v>
      </c>
      <c r="D25" s="101" t="n">
        <f aca="false">'Central scenario'!$AL3-SUM($K106:$Q106)+Projected_fiscal_income!$C3</f>
        <v>0.00115825366281495</v>
      </c>
      <c r="E25" s="109"/>
      <c r="F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scenario'!AL4-SUM($K107:$Q107)+Projected_fiscal_income!C4</f>
        <v>-0.0117328132990594</v>
      </c>
      <c r="D26" s="101" t="n">
        <f aca="false">'Central scenario'!$AL4-SUM($K107:$Q107)+Projected_fiscal_income!$C4</f>
        <v>-0.0117328132990594</v>
      </c>
      <c r="E26" s="95"/>
      <c r="F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scenario'!AL5-SUM($K108:$Q108)+Projected_fiscal_income!C5+R108</f>
        <v>-0.0157640611870122</v>
      </c>
      <c r="D27" s="101" t="n">
        <f aca="false">'Central scenario'!$BO5-SUM($K108:$Q108)+Projected_fiscal_income!$C5</f>
        <v>-0.0195881331115993</v>
      </c>
      <c r="E27" s="95"/>
      <c r="F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scenario'!AL6-SUM($K109:$Q109)+Projected_fiscal_income!C6+R109</f>
        <v>-0.0182231542809677</v>
      </c>
      <c r="D28" s="101" t="n">
        <f aca="false">'Central scenario'!$BO6-SUM($K109:$Q109)+Projected_fiscal_income!$C6</f>
        <v>-0.0259966260361926</v>
      </c>
      <c r="E28" s="104"/>
      <c r="F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scenario'!AL7-SUM($K110:$Q110)+Projected_fiscal_income!C7+R110</f>
        <v>-0.00936350280989436</v>
      </c>
      <c r="D29" s="101" t="n">
        <f aca="false">'Central scenario'!$BO7-SUM($K110:$Q110)+Projected_fiscal_income!$C7</f>
        <v>-0.0217929820184041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scenario'!AL8-SUM($K111:$Q111)+Projected_fiscal_income!C8+R111</f>
        <v>-0.0110522958798301</v>
      </c>
      <c r="D30" s="101" t="n">
        <f aca="false">'Central scenario'!$BO8-SUM($K111:$Q111)+Projected_fiscal_income!$C8</f>
        <v>-0.0261186809053806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scenario'!AL9-SUM($K$114:$Q$114)+Projected_fiscal_income!C9+$I$114</f>
        <v>-0.0135058990219315</v>
      </c>
      <c r="D31" s="101" t="n">
        <f aca="false">'Central scenario'!$BO9-SUM($K$114:$Q$114)+Projected_fiscal_income!$C9</f>
        <v>-0.0305778818927004</v>
      </c>
      <c r="E31" s="103" t="n">
        <f aca="false">'Low scenario'!AL9-SUM($K$114:$Q$114)+Projected_fiscal_income!D9+$I$114</f>
        <v>-0.0138166334913605</v>
      </c>
      <c r="F31" s="103" t="n">
        <f aca="false">'Low scenario'!$BO9-SUM($K$114:$Q$114)+Projected_fiscal_income!$D9</f>
        <v>-0.0308929336293677</v>
      </c>
      <c r="G31" s="103" t="n">
        <f aca="false">'High scenario'!AL9-SUM($K$114:$Q$114)+Projected_fiscal_income!E9+$I$114</f>
        <v>-0.0134743080688826</v>
      </c>
      <c r="H31" s="103" t="n">
        <f aca="false">'High scenario'!$BO9-SUM($K$114:$Q$114)+Projected_fiscal_income!$E9</f>
        <v>-0.0305406276246642</v>
      </c>
      <c r="I31" s="103"/>
    </row>
    <row r="32" customFormat="false" ht="12.8" hidden="false" customHeight="false" outlineLevel="0" collapsed="false">
      <c r="A32" s="98" t="n">
        <v>2021</v>
      </c>
      <c r="B32" s="95"/>
      <c r="C32" s="101" t="n">
        <f aca="false">'Central scenario'!AL10-SUM($K$114:$Q$114)+Projected_fiscal_income!C10+$I$114</f>
        <v>-0.00545569931405287</v>
      </c>
      <c r="D32" s="101" t="n">
        <f aca="false">'Central scenario'!$BO10-SUM($K$114:$Q$114)+Projected_fiscal_income!$C10</f>
        <v>-0.0226514528962742</v>
      </c>
      <c r="E32" s="103" t="n">
        <f aca="false">'Low scenario'!AL10-SUM($K$114:$Q$114)+Projected_fiscal_income!D10+$I$114</f>
        <v>-0.00578268874792227</v>
      </c>
      <c r="F32" s="103" t="n">
        <f aca="false">'Low scenario'!$BO10-SUM($K$114:$Q$114)+Projected_fiscal_income!$D10</f>
        <v>-0.0229977287702223</v>
      </c>
      <c r="G32" s="103" t="n">
        <f aca="false">'High scenario'!AL10-SUM($K$114:$Q$114)+Projected_fiscal_income!E10+$I$114</f>
        <v>-0.00403955660145849</v>
      </c>
      <c r="H32" s="103" t="n">
        <f aca="false">'High scenario'!$BO10-SUM($K$114:$Q$114)+Projected_fiscal_income!$E10</f>
        <v>-0.0212068768679415</v>
      </c>
      <c r="I32" s="103"/>
    </row>
    <row r="33" customFormat="false" ht="12.8" hidden="false" customHeight="false" outlineLevel="0" collapsed="false">
      <c r="A33" s="98" t="n">
        <v>2022</v>
      </c>
      <c r="B33" s="95"/>
      <c r="C33" s="101" t="n">
        <f aca="false">'Central scenario'!AL11-SUM($K$114:$Q$114)+Projected_fiscal_income!C11+$I$114</f>
        <v>-0.0084475416312769</v>
      </c>
      <c r="D33" s="101" t="n">
        <f aca="false">'Central scenario'!$BO11-SUM($K$114:$Q$114)+Projected_fiscal_income!$C11</f>
        <v>-0.025980464278514</v>
      </c>
      <c r="E33" s="103" t="n">
        <f aca="false">'Low scenario'!AL11-SUM($K$114:$Q$114)+Projected_fiscal_income!D11+$I$114</f>
        <v>-0.00910475835775194</v>
      </c>
      <c r="F33" s="103" t="n">
        <f aca="false">'Low scenario'!$BO11-SUM($K$114:$Q$114)+Projected_fiscal_income!$D11</f>
        <v>-0.0266476007907964</v>
      </c>
      <c r="G33" s="103" t="n">
        <f aca="false">'High scenario'!AL11-SUM($K$114:$Q$114)+Projected_fiscal_income!E11+$I$114</f>
        <v>-0.00627855949437269</v>
      </c>
      <c r="H33" s="103" t="n">
        <f aca="false">'High scenario'!$BO11-SUM($K$114:$Q$114)+Projected_fiscal_income!$E11</f>
        <v>-0.023824132965935</v>
      </c>
      <c r="I33" s="103"/>
    </row>
    <row r="34" customFormat="false" ht="12.8" hidden="false" customHeight="false" outlineLevel="0" collapsed="false">
      <c r="A34" s="98" t="n">
        <v>2023</v>
      </c>
      <c r="B34" s="95"/>
      <c r="C34" s="101" t="n">
        <f aca="false">'Central scenario'!AL12-SUM($K$114:$Q$114)+Projected_fiscal_income!C12+$I$114</f>
        <v>-0.0108599707984624</v>
      </c>
      <c r="D34" s="101" t="n">
        <f aca="false">'Central scenario'!$BO12-SUM($K$114:$Q$114)+Projected_fiscal_income!$C12</f>
        <v>-0.028716511485579</v>
      </c>
      <c r="E34" s="103" t="n">
        <f aca="false">'Low scenario'!AL12-SUM($K$114:$Q$114)+Projected_fiscal_income!D12+$I$114</f>
        <v>-0.0118759189206853</v>
      </c>
      <c r="F34" s="103" t="n">
        <f aca="false">'Low scenario'!$BO12-SUM($K$114:$Q$114)+Projected_fiscal_income!$D12</f>
        <v>-0.0297003933899759</v>
      </c>
      <c r="G34" s="103" t="n">
        <f aca="false">'High scenario'!AL12-SUM($K$114:$Q$114)+Projected_fiscal_income!E12+$I$114</f>
        <v>-0.010006207212134</v>
      </c>
      <c r="H34" s="103" t="n">
        <f aca="false">'High scenario'!$BO12-SUM($K$114:$Q$114)+Projected_fiscal_income!$E12</f>
        <v>-0.0279017420695844</v>
      </c>
      <c r="I34" s="103"/>
    </row>
    <row r="35" customFormat="false" ht="12.8" hidden="false" customHeight="false" outlineLevel="0" collapsed="false">
      <c r="A35" s="98" t="n">
        <v>2024</v>
      </c>
      <c r="B35" s="95"/>
      <c r="C35" s="104" t="n">
        <f aca="false">'Central scenario'!AL13-SUM($K$114:$Q$114)+Projected_fiscal_income!C13+$I$114</f>
        <v>-0.0136726478551057</v>
      </c>
      <c r="D35" s="104" t="n">
        <f aca="false">'Central scenario'!$BO13-SUM($K$114:$Q$114)+Projected_fiscal_income!$C13</f>
        <v>-0.0319269128468286</v>
      </c>
      <c r="E35" s="103" t="n">
        <f aca="false">'Low scenario'!AL13-SUM($K$114:$Q$114)+Projected_fiscal_income!D13+$I$114</f>
        <v>-0.0141706223904967</v>
      </c>
      <c r="F35" s="103" t="n">
        <f aca="false">'Low scenario'!$BO13-SUM($K$114:$Q$114)+Projected_fiscal_income!$D13</f>
        <v>-0.0324052643268513</v>
      </c>
      <c r="G35" s="103" t="n">
        <f aca="false">'High scenario'!AL13-SUM($K$114:$Q$114)+Projected_fiscal_income!E13+$I$114</f>
        <v>-0.0112058031735722</v>
      </c>
      <c r="H35" s="103" t="n">
        <f aca="false">'High scenario'!$BO13-SUM($K$114:$Q$114)+Projected_fiscal_income!$E13</f>
        <v>-0.0295481296384521</v>
      </c>
      <c r="I35" s="103"/>
    </row>
    <row r="36" customFormat="false" ht="12.8" hidden="false" customHeight="false" outlineLevel="0" collapsed="false">
      <c r="A36" s="98" t="n">
        <v>2025</v>
      </c>
      <c r="B36" s="95"/>
      <c r="C36" s="105" t="n">
        <f aca="false">'Central scenario'!AL14-SUM($K$114:$Q$114)+Projected_fiscal_income!C14+$I$114</f>
        <v>-0.0146784535484292</v>
      </c>
      <c r="D36" s="105" t="n">
        <f aca="false">'Central scenario'!$BO14-SUM($K$114:$Q$114)+Projected_fiscal_income!$C14</f>
        <v>-0.0339341388357451</v>
      </c>
      <c r="E36" s="103" t="n">
        <f aca="false">'Low scenario'!AL14-SUM($K$114:$Q$114)+Projected_fiscal_income!D14+$I$114</f>
        <v>-0.0152199645267311</v>
      </c>
      <c r="F36" s="103" t="n">
        <f aca="false">'Low scenario'!$BO14-SUM($K$114:$Q$114)+Projected_fiscal_income!$D14</f>
        <v>-0.0344586209085402</v>
      </c>
      <c r="G36" s="103" t="n">
        <f aca="false">'High scenario'!AL14-SUM($K$114:$Q$114)+Projected_fiscal_income!E14+$I$114</f>
        <v>-0.0125733267764708</v>
      </c>
      <c r="H36" s="103" t="n">
        <f aca="false">'High scenario'!$BO14-SUM($K$114:$Q$114)+Projected_fiscal_income!$E14</f>
        <v>-0.031883675495229</v>
      </c>
      <c r="I36" s="103"/>
    </row>
    <row r="37" customFormat="false" ht="12.8" hidden="false" customHeight="false" outlineLevel="0" collapsed="false">
      <c r="A37" s="98" t="n">
        <v>2026</v>
      </c>
      <c r="B37" s="95"/>
      <c r="C37" s="106" t="n">
        <f aca="false">'Central scenario'!AL15-SUM($K$114:$Q$114)+Projected_fiscal_income!C15+$I$114</f>
        <v>-0.0146531845574133</v>
      </c>
      <c r="D37" s="106" t="n">
        <f aca="false">'Central scenario'!$BO15-SUM($K$114:$Q$114)+Projected_fiscal_income!$C15</f>
        <v>-0.0349445765325356</v>
      </c>
      <c r="E37" s="103" t="n">
        <f aca="false">'Low scenario'!AL15-SUM($K$114:$Q$114)+Projected_fiscal_income!D15+$I$114</f>
        <v>-0.0176638261142474</v>
      </c>
      <c r="F37" s="103" t="n">
        <f aca="false">'Low scenario'!$BO15-SUM($K$114:$Q$114)+Projected_fiscal_income!$D15</f>
        <v>-0.0380432099587023</v>
      </c>
      <c r="G37" s="103" t="n">
        <f aca="false">'High scenario'!AL15-SUM($K$114:$Q$114)+Projected_fiscal_income!E15+$I$114</f>
        <v>-0.0138454482215081</v>
      </c>
      <c r="H37" s="103" t="n">
        <f aca="false">'High scenario'!$BO15-SUM($K$114:$Q$114)+Projected_fiscal_income!$E15</f>
        <v>-0.0342965969153537</v>
      </c>
      <c r="I37" s="103"/>
    </row>
    <row r="38" customFormat="false" ht="12.8" hidden="false" customHeight="false" outlineLevel="0" collapsed="false">
      <c r="A38" s="98" t="n">
        <v>2027</v>
      </c>
      <c r="B38" s="95"/>
      <c r="C38" s="106" t="n">
        <f aca="false">'Central scenario'!AL16-SUM($K$114:$Q$114)+Projected_fiscal_income!C16+$I$114</f>
        <v>-0.012749331340061</v>
      </c>
      <c r="D38" s="106" t="n">
        <f aca="false">'Central scenario'!$BO16-SUM($K$114:$Q$114)+Projected_fiscal_income!$C16</f>
        <v>-0.033844080190123</v>
      </c>
      <c r="E38" s="103" t="n">
        <f aca="false">'Low scenario'!AL16-SUM($K$114:$Q$114)+Projected_fiscal_income!D16+$I$114</f>
        <v>-0.0181648266182631</v>
      </c>
      <c r="F38" s="103" t="n">
        <f aca="false">'Low scenario'!$BO16-SUM($K$114:$Q$114)+Projected_fiscal_income!$D16</f>
        <v>-0.0393161994004321</v>
      </c>
      <c r="G38" s="103" t="n">
        <f aca="false">'High scenario'!AL16-SUM($K$114:$Q$114)+Projected_fiscal_income!E16+$I$114</f>
        <v>-0.0133153028322846</v>
      </c>
      <c r="H38" s="103" t="n">
        <f aca="false">'High scenario'!$BO16-SUM($K$114:$Q$114)+Projected_fiscal_income!$E16</f>
        <v>-0.0344681274289396</v>
      </c>
      <c r="I38" s="103"/>
    </row>
    <row r="39" customFormat="false" ht="12.8" hidden="false" customHeight="false" outlineLevel="0" collapsed="false">
      <c r="A39" s="98" t="n">
        <v>2028</v>
      </c>
      <c r="B39" s="102"/>
      <c r="C39" s="106" t="n">
        <f aca="false">'Central scenario'!AL17-SUM($K$114:$Q$114)+Projected_fiscal_income!C17+$I$114</f>
        <v>-0.0125747794527086</v>
      </c>
      <c r="D39" s="106" t="n">
        <f aca="false">'Central scenario'!$BO17-SUM($K$114:$Q$114)+Projected_fiscal_income!$C17</f>
        <v>-0.034447347318161</v>
      </c>
      <c r="E39" s="103" t="n">
        <f aca="false">'Low scenario'!AL17-SUM($K$114:$Q$114)+Projected_fiscal_income!D17+$I$114</f>
        <v>-0.0171337429407448</v>
      </c>
      <c r="F39" s="103" t="n">
        <f aca="false">'Low scenario'!$BO17-SUM($K$114:$Q$114)+Projected_fiscal_income!$D17</f>
        <v>-0.0391902570026934</v>
      </c>
      <c r="G39" s="103" t="n">
        <f aca="false">'High scenario'!AL17-SUM($K$114:$Q$114)+Projected_fiscal_income!E17+$I$114</f>
        <v>-0.010250601985917</v>
      </c>
      <c r="H39" s="103" t="n">
        <f aca="false">'High scenario'!$BO17-SUM($K$114:$Q$114)+Projected_fiscal_income!$E17</f>
        <v>-0.0321455393057638</v>
      </c>
      <c r="I39" s="103"/>
    </row>
    <row r="40" customFormat="false" ht="12.8" hidden="false" customHeight="false" outlineLevel="0" collapsed="false">
      <c r="A40" s="98" t="n">
        <v>2029</v>
      </c>
      <c r="B40" s="102"/>
      <c r="C40" s="105" t="n">
        <f aca="false">'Central scenario'!AL18-SUM($K$114:$Q$114)+Projected_fiscal_income!C18+$I$114</f>
        <v>-0.0118397118317853</v>
      </c>
      <c r="D40" s="105" t="n">
        <f aca="false">'Central scenario'!$BO18-SUM($K$114:$Q$114)+Projected_fiscal_income!$C18</f>
        <v>-0.0345875793933021</v>
      </c>
      <c r="E40" s="103" t="n">
        <f aca="false">'Low scenario'!AL18-SUM($K$114:$Q$114)+Projected_fiscal_income!D18+$I$114</f>
        <v>-0.0164399040841411</v>
      </c>
      <c r="F40" s="103" t="n">
        <f aca="false">'Low scenario'!$BO18-SUM($K$114:$Q$114)+Projected_fiscal_income!$D18</f>
        <v>-0.039386925584518</v>
      </c>
      <c r="G40" s="103" t="n">
        <f aca="false">'High scenario'!AL18-SUM($K$114:$Q$114)+Projected_fiscal_income!E18+$I$114</f>
        <v>-0.00927581806111271</v>
      </c>
      <c r="H40" s="103" t="n">
        <f aca="false">'High scenario'!$BO18-SUM($K$114:$Q$114)+Projected_fiscal_income!$E18</f>
        <v>-0.0320598038557302</v>
      </c>
      <c r="I40" s="103"/>
    </row>
    <row r="41" customFormat="false" ht="12.8" hidden="false" customHeight="false" outlineLevel="0" collapsed="false">
      <c r="A41" s="98" t="n">
        <v>2030</v>
      </c>
      <c r="B41" s="102"/>
      <c r="C41" s="106" t="n">
        <f aca="false">'Central scenario'!AL19-SUM($K$114:$Q$114)+Projected_fiscal_income!C19+$I$114</f>
        <v>-0.0110234740027745</v>
      </c>
      <c r="D41" s="106" t="n">
        <f aca="false">'Central scenario'!$BO19-SUM($K$114:$Q$114)+Projected_fiscal_income!$C19</f>
        <v>-0.034364117123324</v>
      </c>
      <c r="E41" s="103" t="n">
        <f aca="false">'Low scenario'!AL19-SUM($K$114:$Q$114)+Projected_fiscal_income!D19+$I$114</f>
        <v>-0.0148238413293993</v>
      </c>
      <c r="F41" s="103" t="n">
        <f aca="false">'Low scenario'!$BO19-SUM($K$114:$Q$114)+Projected_fiscal_income!$D19</f>
        <v>-0.038437398737491</v>
      </c>
      <c r="G41" s="103" t="n">
        <f aca="false">'High scenario'!AL19-SUM($K$114:$Q$114)+Projected_fiscal_income!E19+$I$114</f>
        <v>-0.00753137944195158</v>
      </c>
      <c r="H41" s="103" t="n">
        <f aca="false">'High scenario'!$BO19-SUM($K$114:$Q$114)+Projected_fiscal_income!$E19</f>
        <v>-0.0309312108994522</v>
      </c>
      <c r="I41" s="103"/>
    </row>
    <row r="42" customFormat="false" ht="12.8" hidden="false" customHeight="false" outlineLevel="0" collapsed="false">
      <c r="A42" s="98" t="n">
        <v>2031</v>
      </c>
      <c r="B42" s="102"/>
      <c r="C42" s="106" t="n">
        <f aca="false">'Central scenario'!AL20-SUM($K$114:$Q$114)+Projected_fiscal_income!C20+$I$114</f>
        <v>-0.0101190549532866</v>
      </c>
      <c r="D42" s="106" t="n">
        <f aca="false">'Central scenario'!$BO20-SUM($K$114:$Q$114)+Projected_fiscal_income!$C20</f>
        <v>-0.0343242739529376</v>
      </c>
      <c r="E42" s="103" t="n">
        <f aca="false">'Low scenario'!AL20-SUM($K$114:$Q$114)+Projected_fiscal_income!D20+$I$114</f>
        <v>-0.0146268068003321</v>
      </c>
      <c r="F42" s="103" t="n">
        <f aca="false">'Low scenario'!$BO20-SUM($K$114:$Q$114)+Projected_fiscal_income!$D20</f>
        <v>-0.0392094989322523</v>
      </c>
      <c r="G42" s="103" t="n">
        <f aca="false">'High scenario'!AL20-SUM($K$114:$Q$114)+Projected_fiscal_income!E20+$I$114</f>
        <v>-0.00689969183358616</v>
      </c>
      <c r="H42" s="103" t="n">
        <f aca="false">'High scenario'!$BO20-SUM($K$114:$Q$114)+Projected_fiscal_income!$E20</f>
        <v>-0.0311615987129655</v>
      </c>
      <c r="I42" s="103"/>
    </row>
    <row r="43" customFormat="false" ht="12.8" hidden="false" customHeight="false" outlineLevel="0" collapsed="false">
      <c r="A43" s="98" t="n">
        <v>2032</v>
      </c>
      <c r="B43" s="102"/>
      <c r="C43" s="106" t="n">
        <f aca="false">'Central scenario'!AL21-SUM($K$114:$Q$114)+Projected_fiscal_income!C21+$I$114</f>
        <v>-0.00854658223036219</v>
      </c>
      <c r="D43" s="106" t="n">
        <f aca="false">'Central scenario'!$BO21-SUM($K$114:$Q$114)+Projected_fiscal_income!$C21</f>
        <v>-0.0334303288326576</v>
      </c>
      <c r="E43" s="103" t="n">
        <f aca="false">'Low scenario'!AL21-SUM($K$114:$Q$114)+Projected_fiscal_income!D21+$I$114</f>
        <v>-0.0132306278707443</v>
      </c>
      <c r="F43" s="103" t="n">
        <f aca="false">'Low scenario'!$BO21-SUM($K$114:$Q$114)+Projected_fiscal_income!$D21</f>
        <v>-0.0386041816685654</v>
      </c>
      <c r="G43" s="103" t="n">
        <f aca="false">'High scenario'!AL21-SUM($K$114:$Q$114)+Projected_fiscal_income!E21+$I$114</f>
        <v>-0.00546551563332239</v>
      </c>
      <c r="H43" s="103" t="n">
        <f aca="false">'High scenario'!$BO21-SUM($K$114:$Q$114)+Projected_fiscal_income!$E21</f>
        <v>-0.0304996899660678</v>
      </c>
      <c r="I43" s="103"/>
    </row>
    <row r="44" customFormat="false" ht="12.8" hidden="false" customHeight="false" outlineLevel="0" collapsed="false">
      <c r="A44" s="98" t="n">
        <v>2033</v>
      </c>
      <c r="B44" s="102"/>
      <c r="C44" s="105" t="n">
        <f aca="false">'Central scenario'!AL22-SUM($K$114:$Q$114)+Projected_fiscal_income!C22+$I$114</f>
        <v>-0.00717303320776815</v>
      </c>
      <c r="D44" s="105" t="n">
        <f aca="false">'Central scenario'!$BO22-SUM($K$114:$Q$114)+Projected_fiscal_income!$C22</f>
        <v>-0.0327735728440417</v>
      </c>
      <c r="E44" s="103" t="n">
        <f aca="false">'Low scenario'!AL22-SUM($K$114:$Q$114)+Projected_fiscal_income!D22+$I$114</f>
        <v>-0.0121999406768655</v>
      </c>
      <c r="F44" s="103" t="n">
        <f aca="false">'Low scenario'!$BO22-SUM($K$114:$Q$114)+Projected_fiscal_income!$D22</f>
        <v>-0.0382934871198432</v>
      </c>
      <c r="G44" s="103" t="n">
        <f aca="false">'High scenario'!AL22-SUM($K$114:$Q$114)+Projected_fiscal_income!E22+$I$114</f>
        <v>-0.00412268976997725</v>
      </c>
      <c r="H44" s="103" t="n">
        <f aca="false">'High scenario'!$BO22-SUM($K$114:$Q$114)+Projected_fiscal_income!$E22</f>
        <v>-0.0296767408756973</v>
      </c>
      <c r="I44" s="103"/>
    </row>
    <row r="45" customFormat="false" ht="12.8" hidden="false" customHeight="false" outlineLevel="0" collapsed="false">
      <c r="A45" s="98" t="n">
        <v>2034</v>
      </c>
      <c r="B45" s="102"/>
      <c r="C45" s="106" t="n">
        <f aca="false">'Central scenario'!AL23-SUM($K$114:$Q$114)+Projected_fiscal_income!C23+$I$114</f>
        <v>-0.0063909274003521</v>
      </c>
      <c r="D45" s="106" t="n">
        <f aca="false">'Central scenario'!$BO23-SUM($K$114:$Q$114)+Projected_fiscal_income!$C23</f>
        <v>-0.0324111368443648</v>
      </c>
      <c r="E45" s="103" t="n">
        <f aca="false">'Low scenario'!AL23-SUM($K$114:$Q$114)+Projected_fiscal_income!D23+$I$114</f>
        <v>-0.0124446649280138</v>
      </c>
      <c r="F45" s="103" t="n">
        <f aca="false">'Low scenario'!$BO23-SUM($K$114:$Q$114)+Projected_fiscal_income!$D23</f>
        <v>-0.0391878918336412</v>
      </c>
      <c r="G45" s="103" t="n">
        <f aca="false">'High scenario'!AL23-SUM($K$114:$Q$114)+Projected_fiscal_income!E23+$I$114</f>
        <v>-0.00366463705402687</v>
      </c>
      <c r="H45" s="103" t="n">
        <f aca="false">'High scenario'!$BO23-SUM($K$114:$Q$114)+Projected_fiscal_income!$E23</f>
        <v>-0.0298438558973218</v>
      </c>
      <c r="I45" s="103"/>
    </row>
    <row r="46" customFormat="false" ht="12.8" hidden="false" customHeight="false" outlineLevel="0" collapsed="false">
      <c r="A46" s="98" t="n">
        <v>2035</v>
      </c>
      <c r="B46" s="102"/>
      <c r="C46" s="106" t="n">
        <f aca="false">'Central scenario'!AL24-SUM($K$114:$Q$114)+Projected_fiscal_income!C24+$I$114</f>
        <v>-0.00538750811910851</v>
      </c>
      <c r="D46" s="106" t="n">
        <f aca="false">'Central scenario'!$BO24-SUM($K$114:$Q$114)+Projected_fiscal_income!$C24</f>
        <v>-0.0319980714011666</v>
      </c>
      <c r="E46" s="103" t="n">
        <f aca="false">'Low scenario'!AL24-SUM($K$114:$Q$114)+Projected_fiscal_income!D24+$I$114</f>
        <v>-0.0114549373836967</v>
      </c>
      <c r="F46" s="103" t="n">
        <f aca="false">'Low scenario'!$BO24-SUM($K$114:$Q$114)+Projected_fiscal_income!$D24</f>
        <v>-0.0387238753616653</v>
      </c>
      <c r="G46" s="103" t="n">
        <f aca="false">'High scenario'!AL24-SUM($K$114:$Q$114)+Projected_fiscal_income!E24+$I$114</f>
        <v>-0.00130639186970021</v>
      </c>
      <c r="H46" s="103" t="n">
        <f aca="false">'High scenario'!$BO24-SUM($K$114:$Q$114)+Projected_fiscal_income!$E24</f>
        <v>-0.028085366166927</v>
      </c>
      <c r="I46" s="103"/>
    </row>
    <row r="47" customFormat="false" ht="12.8" hidden="false" customHeight="false" outlineLevel="0" collapsed="false">
      <c r="A47" s="98" t="n">
        <v>2036</v>
      </c>
      <c r="B47" s="102"/>
      <c r="C47" s="106" t="n">
        <f aca="false">'Central scenario'!AL25-SUM($K$114:$Q$114)+Projected_fiscal_income!C25+$I$114</f>
        <v>-0.00360741764165959</v>
      </c>
      <c r="D47" s="106" t="n">
        <f aca="false">'Central scenario'!$BO25-SUM($K$114:$Q$114)+Projected_fiscal_income!$C25</f>
        <v>-0.0309858600571407</v>
      </c>
      <c r="E47" s="103" t="n">
        <f aca="false">'Low scenario'!AL25-SUM($K$114:$Q$114)+Projected_fiscal_income!D25+$I$114</f>
        <v>-0.0101162362238232</v>
      </c>
      <c r="F47" s="103" t="n">
        <f aca="false">'Low scenario'!$BO25-SUM($K$114:$Q$114)+Projected_fiscal_income!$D25</f>
        <v>-0.0380895294462818</v>
      </c>
      <c r="G47" s="103" t="n">
        <f aca="false">'High scenario'!AL25-SUM($K$114:$Q$114)+Projected_fiscal_income!E25+$I$114</f>
        <v>-0.000130312216894815</v>
      </c>
      <c r="H47" s="103" t="n">
        <f aca="false">'High scenario'!$BO25-SUM($K$114:$Q$114)+Projected_fiscal_income!$E25</f>
        <v>-0.0275605369210548</v>
      </c>
      <c r="I47" s="103"/>
    </row>
    <row r="48" customFormat="false" ht="12.8" hidden="false" customHeight="false" outlineLevel="0" collapsed="false">
      <c r="A48" s="98" t="n">
        <v>2037</v>
      </c>
      <c r="B48" s="102"/>
      <c r="C48" s="105" t="n">
        <f aca="false">'Central scenario'!AL26-SUM($K$114:$Q$114)+Projected_fiscal_income!C26+$I$114</f>
        <v>-0.00182374155078045</v>
      </c>
      <c r="D48" s="105" t="n">
        <f aca="false">'Central scenario'!$BO26-SUM($K$114:$Q$114)+Projected_fiscal_income!$C26</f>
        <v>-0.0300486419743577</v>
      </c>
      <c r="E48" s="103" t="n">
        <f aca="false">'Low scenario'!AL26-SUM($K$114:$Q$114)+Projected_fiscal_income!D26+$I$114</f>
        <v>-0.00880112210412406</v>
      </c>
      <c r="F48" s="103" t="n">
        <f aca="false">'Low scenario'!$BO26-SUM($K$114:$Q$114)+Projected_fiscal_income!$D26</f>
        <v>-0.0376001960388264</v>
      </c>
      <c r="G48" s="103" t="n">
        <f aca="false">'High scenario'!AL26-SUM($K$114:$Q$114)+Projected_fiscal_income!E26+$I$114</f>
        <v>0.000508720953853327</v>
      </c>
      <c r="H48" s="103" t="n">
        <f aca="false">'High scenario'!$BO26-SUM($K$114:$Q$114)+Projected_fiscal_income!$E26</f>
        <v>-0.0276827525344555</v>
      </c>
      <c r="I48" s="103"/>
    </row>
    <row r="49" customFormat="false" ht="12.8" hidden="false" customHeight="false" outlineLevel="0" collapsed="false">
      <c r="A49" s="98" t="n">
        <v>2038</v>
      </c>
      <c r="B49" s="102"/>
      <c r="C49" s="106" t="n">
        <f aca="false">'Central scenario'!AL27-SUM($K$114:$Q$114)+Projected_fiscal_income!C27+$I$114</f>
        <v>-1.80845314611891E-005</v>
      </c>
      <c r="D49" s="106" t="n">
        <f aca="false">'Central scenario'!$BO27-SUM($K$114:$Q$114)+Projected_fiscal_income!$C27</f>
        <v>-0.0287314588654032</v>
      </c>
      <c r="E49" s="103" t="n">
        <f aca="false">'Low scenario'!AL27-SUM($K$114:$Q$114)+Projected_fiscal_income!D27+$I$114</f>
        <v>-0.00766000534375736</v>
      </c>
      <c r="F49" s="103" t="n">
        <f aca="false">'Low scenario'!$BO27-SUM($K$114:$Q$114)+Projected_fiscal_income!$D27</f>
        <v>-0.0372842910197803</v>
      </c>
      <c r="G49" s="103" t="n">
        <f aca="false">'High scenario'!AL27-SUM($K$114:$Q$114)+Projected_fiscal_income!E27+$I$114</f>
        <v>0.00198628008148492</v>
      </c>
      <c r="H49" s="103" t="n">
        <f aca="false">'High scenario'!$BO27-SUM($K$114:$Q$114)+Projected_fiscal_income!$E27</f>
        <v>-0.0269395041165422</v>
      </c>
      <c r="I49" s="103"/>
    </row>
    <row r="50" customFormat="false" ht="12.8" hidden="false" customHeight="false" outlineLevel="0" collapsed="false">
      <c r="A50" s="98" t="n">
        <v>2039</v>
      </c>
      <c r="B50" s="107"/>
      <c r="C50" s="106" t="n">
        <f aca="false">'Central scenario'!AL28-SUM($K$114:$Q$114)+Projected_fiscal_income!C28+$I$114</f>
        <v>-0.000163851993287119</v>
      </c>
      <c r="D50" s="106" t="n">
        <f aca="false">'Central scenario'!$BO28-SUM($K$114:$Q$114)+Projected_fiscal_income!$C28</f>
        <v>-0.029594009324522</v>
      </c>
      <c r="E50" s="103" t="n">
        <f aca="false">'Low scenario'!AL28-SUM($K$114:$Q$114)+Projected_fiscal_income!D28+$I$114</f>
        <v>-0.00661100821735654</v>
      </c>
      <c r="F50" s="103" t="n">
        <f aca="false">'Low scenario'!$BO28-SUM($K$114:$Q$114)+Projected_fiscal_income!$D28</f>
        <v>-0.0369208368409817</v>
      </c>
      <c r="G50" s="103" t="n">
        <f aca="false">'High scenario'!AL28-SUM($K$114:$Q$114)+Projected_fiscal_income!E28+$I$114</f>
        <v>0.00335704552739133</v>
      </c>
      <c r="H50" s="103" t="n">
        <f aca="false">'High scenario'!$BO28-SUM($K$114:$Q$114)+Projected_fiscal_income!$E28</f>
        <v>-0.0263326393026471</v>
      </c>
      <c r="I50" s="103"/>
    </row>
    <row r="51" customFormat="false" ht="12.8" hidden="false" customHeight="false" outlineLevel="0" collapsed="false">
      <c r="A51" s="98" t="n">
        <v>2040</v>
      </c>
      <c r="B51" s="108"/>
      <c r="C51" s="106" t="n">
        <f aca="false">'Central scenario'!AL29-SUM($K$114:$Q$114)+Projected_fiscal_income!C29+$I$114</f>
        <v>0.00051006216805758</v>
      </c>
      <c r="D51" s="106" t="n">
        <f aca="false">'Central scenario'!$BO29-SUM($K$114:$Q$114)+Projected_fiscal_income!$C29</f>
        <v>-0.0297507269139887</v>
      </c>
      <c r="E51" s="103" t="n">
        <f aca="false">'Low scenario'!AL29-SUM($K$114:$Q$114)+Projected_fiscal_income!D29+$I$114</f>
        <v>-0.00593506658396063</v>
      </c>
      <c r="F51" s="103" t="n">
        <f aca="false">'Low scenario'!$BO29-SUM($K$114:$Q$114)+Projected_fiscal_income!$D29</f>
        <v>-0.0371841463002074</v>
      </c>
      <c r="G51" s="103" t="n">
        <f aca="false">'High scenario'!AL29-SUM($K$114:$Q$114)+Projected_fiscal_income!E29+$I$114</f>
        <v>0.00476405807492739</v>
      </c>
      <c r="H51" s="103" t="n">
        <f aca="false">'High scenario'!$BO29-SUM($K$114:$Q$114)+Projected_fiscal_income!$E29</f>
        <v>-0.0256439387584558</v>
      </c>
      <c r="I51" s="103"/>
    </row>
    <row r="54" customFormat="false" ht="12.8" hidden="false" customHeight="false" outlineLevel="0" collapsed="false">
      <c r="C54" s="111"/>
      <c r="D54" s="111"/>
      <c r="E54" s="111"/>
      <c r="F54" s="111" t="s">
        <v>140</v>
      </c>
      <c r="G54" s="111"/>
      <c r="H54" s="111"/>
      <c r="I54" s="111"/>
      <c r="J54" s="111"/>
    </row>
    <row r="55" customFormat="false" ht="12.8" hidden="false" customHeight="false" outlineLevel="0" collapsed="false">
      <c r="C55" s="112" t="s">
        <v>141</v>
      </c>
      <c r="D55" s="112"/>
      <c r="E55" s="112"/>
      <c r="F55" s="112"/>
      <c r="G55" s="112"/>
      <c r="H55" s="112"/>
      <c r="I55" s="111"/>
      <c r="J55" s="112" t="s">
        <v>142</v>
      </c>
      <c r="K55" s="112"/>
      <c r="L55" s="112"/>
      <c r="M55" s="112"/>
      <c r="N55" s="112"/>
      <c r="O55" s="112"/>
      <c r="P55" s="112"/>
    </row>
    <row r="56" customFormat="false" ht="12.8" hidden="false" customHeight="false" outlineLevel="0" collapsed="false">
      <c r="B56" s="113"/>
      <c r="C56" s="114" t="s">
        <v>143</v>
      </c>
      <c r="D56" s="114"/>
      <c r="E56" s="114"/>
      <c r="F56" s="114"/>
      <c r="G56" s="114"/>
      <c r="H56" s="114"/>
      <c r="I56" s="114"/>
      <c r="J56" s="114"/>
      <c r="K56" s="115"/>
      <c r="L56" s="115" t="s">
        <v>144</v>
      </c>
      <c r="M56" s="115"/>
      <c r="N56" s="115"/>
      <c r="O56" s="115"/>
      <c r="P56" s="115"/>
      <c r="Q56" s="115"/>
      <c r="R56" s="115"/>
    </row>
    <row r="57" customFormat="false" ht="12.8" hidden="false" customHeight="false" outlineLevel="0" collapsed="false">
      <c r="B57" s="113"/>
      <c r="C57" s="116" t="s">
        <v>145</v>
      </c>
      <c r="D57" s="117" t="s">
        <v>146</v>
      </c>
      <c r="E57" s="116" t="s">
        <v>147</v>
      </c>
      <c r="F57" s="117" t="s">
        <v>148</v>
      </c>
      <c r="G57" s="116" t="s">
        <v>149</v>
      </c>
      <c r="H57" s="117" t="s">
        <v>150</v>
      </c>
      <c r="I57" s="116" t="s">
        <v>151</v>
      </c>
      <c r="J57" s="117" t="s">
        <v>152</v>
      </c>
      <c r="K57" s="117" t="s">
        <v>153</v>
      </c>
      <c r="L57" s="118" t="s">
        <v>154</v>
      </c>
      <c r="M57" s="117" t="s">
        <v>155</v>
      </c>
      <c r="N57" s="118" t="s">
        <v>156</v>
      </c>
      <c r="O57" s="117" t="s">
        <v>157</v>
      </c>
      <c r="P57" s="118" t="s">
        <v>158</v>
      </c>
      <c r="Q57" s="117" t="s">
        <v>159</v>
      </c>
      <c r="R57" s="118" t="s">
        <v>160</v>
      </c>
    </row>
    <row r="58" customFormat="false" ht="12.8" hidden="false" customHeight="false" outlineLevel="0" collapsed="false">
      <c r="B58" s="117" t="n">
        <v>1993</v>
      </c>
      <c r="C58" s="119" t="n">
        <v>853307.6</v>
      </c>
      <c r="D58" s="117"/>
      <c r="E58" s="117"/>
      <c r="F58" s="120"/>
      <c r="G58" s="117"/>
      <c r="H58" s="119"/>
      <c r="I58" s="119" t="n">
        <v>3015865.81949566</v>
      </c>
      <c r="J58" s="119"/>
      <c r="K58" s="121" t="n">
        <v>352371.13373</v>
      </c>
      <c r="L58" s="121"/>
      <c r="M58" s="121" t="n">
        <v>1036245.35282</v>
      </c>
      <c r="N58" s="121" t="n">
        <v>214541.63623</v>
      </c>
      <c r="O58" s="121" t="n">
        <v>0</v>
      </c>
      <c r="P58" s="121"/>
      <c r="Q58" s="121"/>
      <c r="R58" s="121"/>
    </row>
    <row r="59" customFormat="false" ht="12.8" hidden="false" customHeight="false" outlineLevel="0" collapsed="false">
      <c r="B59" s="113" t="n">
        <v>1994</v>
      </c>
      <c r="C59" s="122" t="n">
        <v>1164662.22</v>
      </c>
      <c r="D59" s="123"/>
      <c r="E59" s="123"/>
      <c r="F59" s="123"/>
      <c r="G59" s="123"/>
      <c r="H59" s="122"/>
      <c r="I59" s="122" t="n">
        <v>3226509.52498154</v>
      </c>
      <c r="J59" s="122"/>
      <c r="K59" s="119" t="n">
        <v>293763.12069</v>
      </c>
      <c r="L59" s="119"/>
      <c r="M59" s="119" t="n">
        <v>1287640.9398</v>
      </c>
      <c r="N59" s="119" t="n">
        <v>456594.30016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3" t="n">
        <v>1995</v>
      </c>
      <c r="C60" s="119" t="n">
        <v>1243225.6</v>
      </c>
      <c r="D60" s="117"/>
      <c r="E60" s="117"/>
      <c r="F60" s="117"/>
      <c r="G60" s="117"/>
      <c r="H60" s="119"/>
      <c r="I60" s="119" t="n">
        <v>2990988.48141767</v>
      </c>
      <c r="J60" s="119"/>
      <c r="K60" s="121" t="n">
        <v>296927.9492</v>
      </c>
      <c r="L60" s="121"/>
      <c r="M60" s="121" t="n">
        <v>1187925.9343</v>
      </c>
      <c r="N60" s="121" t="n">
        <v>524982.07006</v>
      </c>
      <c r="O60" s="121" t="n">
        <v>0</v>
      </c>
      <c r="P60" s="121"/>
      <c r="Q60" s="121"/>
      <c r="R60" s="121"/>
    </row>
    <row r="61" customFormat="false" ht="12.8" hidden="false" customHeight="false" outlineLevel="0" collapsed="false">
      <c r="B61" s="113" t="n">
        <v>1996</v>
      </c>
      <c r="C61" s="122" t="n">
        <v>1456325.4</v>
      </c>
      <c r="D61" s="122"/>
      <c r="E61" s="123" t="n">
        <v>1903838.651715</v>
      </c>
      <c r="F61" s="122" t="n">
        <v>2338287</v>
      </c>
      <c r="G61" s="123" t="n">
        <v>172304</v>
      </c>
      <c r="H61" s="122"/>
      <c r="I61" s="122" t="n">
        <v>3231346.71425055</v>
      </c>
      <c r="J61" s="122" t="n">
        <v>516954.41</v>
      </c>
      <c r="K61" s="119" t="n">
        <v>330883.704</v>
      </c>
      <c r="L61" s="119"/>
      <c r="M61" s="119" t="n">
        <v>1011324.76855</v>
      </c>
      <c r="N61" s="119" t="n">
        <v>1019118.98165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3" t="n">
        <v>1997</v>
      </c>
      <c r="C62" s="119" t="n">
        <v>1669177.74063</v>
      </c>
      <c r="D62" s="119"/>
      <c r="E62" s="117" t="n">
        <v>2043538.989492</v>
      </c>
      <c r="F62" s="119" t="n">
        <v>3917421</v>
      </c>
      <c r="G62" s="117" t="n">
        <v>193825</v>
      </c>
      <c r="H62" s="119"/>
      <c r="I62" s="119" t="n">
        <v>3598188.08761998</v>
      </c>
      <c r="J62" s="119" t="n">
        <v>1986806.99</v>
      </c>
      <c r="K62" s="121" t="n">
        <v>246102.79437</v>
      </c>
      <c r="L62" s="121"/>
      <c r="M62" s="121" t="n">
        <v>1102667.44057</v>
      </c>
      <c r="N62" s="121" t="n">
        <v>1011029.82583</v>
      </c>
      <c r="O62" s="121" t="n">
        <v>0</v>
      </c>
      <c r="P62" s="121"/>
      <c r="Q62" s="121"/>
      <c r="R62" s="121"/>
    </row>
    <row r="63" customFormat="false" ht="12.8" hidden="false" customHeight="false" outlineLevel="0" collapsed="false">
      <c r="B63" s="113" t="n">
        <v>1998</v>
      </c>
      <c r="C63" s="122" t="n">
        <v>1902253.64072</v>
      </c>
      <c r="D63" s="122" t="n">
        <v>43509.9</v>
      </c>
      <c r="E63" s="123" t="n">
        <v>2097707.449838</v>
      </c>
      <c r="F63" s="122" t="n">
        <v>3692434</v>
      </c>
      <c r="G63" s="123" t="n">
        <v>197766</v>
      </c>
      <c r="H63" s="122"/>
      <c r="I63" s="122" t="n">
        <v>3797640.46271228</v>
      </c>
      <c r="J63" s="122" t="n">
        <v>1855405.55</v>
      </c>
      <c r="K63" s="119" t="n">
        <v>231684.89787</v>
      </c>
      <c r="L63" s="119"/>
      <c r="M63" s="119" t="n">
        <v>1323795.24164</v>
      </c>
      <c r="N63" s="119" t="n">
        <v>1121821.99199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3" t="n">
        <v>1999</v>
      </c>
      <c r="C64" s="119" t="n">
        <v>1850960.88511</v>
      </c>
      <c r="D64" s="119" t="n">
        <v>193381.3</v>
      </c>
      <c r="E64" s="117" t="n">
        <v>1876157.764481</v>
      </c>
      <c r="F64" s="119" t="n">
        <v>3587875</v>
      </c>
      <c r="G64" s="117" t="n">
        <v>196994</v>
      </c>
      <c r="H64" s="119"/>
      <c r="I64" s="119" t="n">
        <v>3702544.47452621</v>
      </c>
      <c r="J64" s="119" t="n">
        <v>1868434.31</v>
      </c>
      <c r="K64" s="121" t="n">
        <v>239526.32367</v>
      </c>
      <c r="L64" s="121"/>
      <c r="M64" s="121" t="n">
        <v>1408351.81663</v>
      </c>
      <c r="N64" s="121" t="n">
        <v>1053075.5174</v>
      </c>
      <c r="O64" s="121" t="n">
        <v>0</v>
      </c>
      <c r="P64" s="121"/>
      <c r="Q64" s="121"/>
      <c r="R64" s="121"/>
    </row>
    <row r="65" customFormat="false" ht="12.8" hidden="false" customHeight="false" outlineLevel="0" collapsed="false">
      <c r="B65" s="113" t="n">
        <v>2000</v>
      </c>
      <c r="C65" s="122" t="n">
        <v>2095954.20594</v>
      </c>
      <c r="D65" s="122" t="n">
        <v>225126.798267</v>
      </c>
      <c r="E65" s="123" t="n">
        <v>1959837.85384788</v>
      </c>
      <c r="F65" s="122" t="n">
        <v>3478201</v>
      </c>
      <c r="G65" s="123" t="n">
        <v>487254.75526</v>
      </c>
      <c r="H65" s="122"/>
      <c r="I65" s="122" t="n">
        <v>3765213.6844696</v>
      </c>
      <c r="J65" s="122" t="n">
        <v>1776845.4022295</v>
      </c>
      <c r="K65" s="119" t="n">
        <v>215402.99416</v>
      </c>
      <c r="L65" s="119"/>
      <c r="M65" s="119" t="n">
        <v>1300825.33734</v>
      </c>
      <c r="N65" s="119" t="n">
        <v>1093248.25442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3" t="n">
        <v>2001</v>
      </c>
      <c r="C66" s="119" t="n">
        <v>1994592.07047</v>
      </c>
      <c r="D66" s="119" t="n">
        <v>213002.63159</v>
      </c>
      <c r="E66" s="117" t="n">
        <v>1582734.84789566</v>
      </c>
      <c r="F66" s="119" t="n">
        <v>3419627</v>
      </c>
      <c r="G66" s="117" t="n">
        <v>225853.29969</v>
      </c>
      <c r="H66" s="119" t="n">
        <v>2933082</v>
      </c>
      <c r="I66" s="119" t="n">
        <v>3343942.45631307</v>
      </c>
      <c r="J66" s="119" t="n">
        <v>1739519.1815753</v>
      </c>
      <c r="K66" s="121" t="n">
        <v>184976.21637</v>
      </c>
      <c r="L66" s="121"/>
      <c r="M66" s="121" t="n">
        <v>1232567.64749</v>
      </c>
      <c r="N66" s="121" t="n">
        <v>1053013.16575</v>
      </c>
      <c r="O66" s="121" t="n">
        <v>0</v>
      </c>
      <c r="P66" s="121"/>
      <c r="Q66" s="121"/>
      <c r="R66" s="121"/>
    </row>
    <row r="67" customFormat="false" ht="12.8" hidden="false" customHeight="false" outlineLevel="0" collapsed="false">
      <c r="B67" s="113" t="n">
        <v>2002</v>
      </c>
      <c r="C67" s="122" t="n">
        <v>1721480.99196</v>
      </c>
      <c r="D67" s="122" t="n">
        <v>161900.70904</v>
      </c>
      <c r="E67" s="123" t="n">
        <v>1571513.88819431</v>
      </c>
      <c r="F67" s="122" t="n">
        <v>4483171</v>
      </c>
      <c r="G67" s="123" t="n">
        <v>217634.09198</v>
      </c>
      <c r="H67" s="122" t="n">
        <v>4857335</v>
      </c>
      <c r="I67" s="122" t="n">
        <v>3012321.73270982</v>
      </c>
      <c r="J67" s="122" t="n">
        <v>1808967.1664198</v>
      </c>
      <c r="K67" s="119" t="n">
        <v>210715.14495</v>
      </c>
      <c r="L67" s="119"/>
      <c r="M67" s="119" t="n">
        <v>1228490.33447</v>
      </c>
      <c r="N67" s="119" t="n">
        <v>896657.02276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3" t="n">
        <v>2003</v>
      </c>
      <c r="C68" s="119" t="n">
        <v>2926862.80533</v>
      </c>
      <c r="D68" s="119" t="n">
        <v>206266.978848</v>
      </c>
      <c r="E68" s="117" t="n">
        <v>2159757.59570741</v>
      </c>
      <c r="F68" s="119" t="n">
        <v>4973177</v>
      </c>
      <c r="G68" s="117" t="n">
        <v>256304.73254</v>
      </c>
      <c r="H68" s="119" t="n">
        <v>5900237</v>
      </c>
      <c r="I68" s="119" t="n">
        <v>4436735.16197493</v>
      </c>
      <c r="J68" s="119" t="n">
        <v>1866693.826383</v>
      </c>
      <c r="K68" s="121" t="n">
        <v>256579.96757</v>
      </c>
      <c r="L68" s="121"/>
      <c r="M68" s="121" t="n">
        <v>1474636.94382</v>
      </c>
      <c r="N68" s="121" t="n">
        <v>1080109.03364</v>
      </c>
      <c r="O68" s="121" t="n">
        <v>0</v>
      </c>
      <c r="P68" s="121"/>
      <c r="Q68" s="121"/>
      <c r="R68" s="121"/>
    </row>
    <row r="69" customFormat="false" ht="12.8" hidden="false" customHeight="false" outlineLevel="0" collapsed="false">
      <c r="B69" s="113" t="n">
        <v>2004</v>
      </c>
      <c r="C69" s="122" t="n">
        <v>4445674.9968</v>
      </c>
      <c r="D69" s="122" t="n">
        <v>319188.208521</v>
      </c>
      <c r="E69" s="123" t="n">
        <v>3193816.385506</v>
      </c>
      <c r="F69" s="122" t="n">
        <v>5378515</v>
      </c>
      <c r="G69" s="123" t="n">
        <v>343399.86403</v>
      </c>
      <c r="H69" s="122" t="n">
        <v>7681862</v>
      </c>
      <c r="I69" s="122" t="n">
        <v>6613425.98806711</v>
      </c>
      <c r="J69" s="122" t="n">
        <v>2024594.8909331</v>
      </c>
      <c r="K69" s="119" t="n">
        <v>292385.97512</v>
      </c>
      <c r="L69" s="119"/>
      <c r="M69" s="119" t="n">
        <v>1469347.76251</v>
      </c>
      <c r="N69" s="119" t="n">
        <v>1558850.89528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3" t="n">
        <v>2005</v>
      </c>
      <c r="C70" s="119" t="n">
        <v>5603319.4768</v>
      </c>
      <c r="D70" s="119" t="n">
        <v>414100.619296</v>
      </c>
      <c r="E70" s="117" t="n">
        <v>3799668.14863337</v>
      </c>
      <c r="F70" s="119" t="n">
        <v>6017379</v>
      </c>
      <c r="G70" s="117" t="n">
        <v>392086.011</v>
      </c>
      <c r="H70" s="119" t="n">
        <v>9434291</v>
      </c>
      <c r="I70" s="119" t="n">
        <v>8146311.50442478</v>
      </c>
      <c r="J70" s="119" t="n">
        <v>2283146.7197573</v>
      </c>
      <c r="K70" s="121" t="n">
        <v>443286.29688</v>
      </c>
      <c r="L70" s="121"/>
      <c r="M70" s="121" t="n">
        <v>1538056.66477</v>
      </c>
      <c r="N70" s="121" t="n">
        <v>1940345.98108</v>
      </c>
      <c r="O70" s="121" t="n">
        <v>0</v>
      </c>
      <c r="P70" s="121"/>
      <c r="Q70" s="121"/>
      <c r="R70" s="121"/>
    </row>
    <row r="71" customFormat="false" ht="12.8" hidden="false" customHeight="false" outlineLevel="0" collapsed="false">
      <c r="B71" s="113" t="n">
        <v>2006</v>
      </c>
      <c r="C71" s="122" t="n">
        <v>6733513.05459</v>
      </c>
      <c r="D71" s="122" t="n">
        <v>463050.868035</v>
      </c>
      <c r="E71" s="123" t="n">
        <v>4856595.57018673</v>
      </c>
      <c r="F71" s="122" t="n">
        <v>6572626</v>
      </c>
      <c r="G71" s="123" t="n">
        <v>398243.52609</v>
      </c>
      <c r="H71" s="122" t="n">
        <v>11685685</v>
      </c>
      <c r="I71" s="122" t="n">
        <v>10103645.4250591</v>
      </c>
      <c r="J71" s="122" t="n">
        <v>2437923.9389405</v>
      </c>
      <c r="K71" s="119" t="n">
        <v>596706.40429</v>
      </c>
      <c r="L71" s="119"/>
      <c r="M71" s="119" t="n">
        <v>1685933.6627</v>
      </c>
      <c r="N71" s="119" t="n">
        <v>2798293.27906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3" t="n">
        <v>2007</v>
      </c>
      <c r="C72" s="119" t="n">
        <v>8488745.60076</v>
      </c>
      <c r="D72" s="119" t="n">
        <v>525160.252624</v>
      </c>
      <c r="E72" s="117" t="n">
        <v>6461394.65383149</v>
      </c>
      <c r="F72" s="119" t="n">
        <v>7465676</v>
      </c>
      <c r="G72" s="117" t="n">
        <v>447075.21997</v>
      </c>
      <c r="H72" s="119" t="n">
        <v>15064961</v>
      </c>
      <c r="I72" s="119" t="n">
        <v>13371549.19129</v>
      </c>
      <c r="J72" s="119" t="n">
        <v>2704319.9941651</v>
      </c>
      <c r="K72" s="121" t="n">
        <v>838168.47267</v>
      </c>
      <c r="L72" s="121"/>
      <c r="M72" s="121" t="n">
        <v>2059936.26201</v>
      </c>
      <c r="N72" s="121" t="n">
        <v>4169261.10058</v>
      </c>
      <c r="O72" s="121" t="n">
        <v>0</v>
      </c>
      <c r="P72" s="121"/>
      <c r="Q72" s="121"/>
      <c r="R72" s="121"/>
    </row>
    <row r="73" customFormat="false" ht="12.8" hidden="false" customHeight="false" outlineLevel="0" collapsed="false">
      <c r="B73" s="113" t="n">
        <v>2008</v>
      </c>
      <c r="C73" s="122" t="n">
        <v>10735671.1304</v>
      </c>
      <c r="D73" s="122" t="n">
        <v>710091.538779</v>
      </c>
      <c r="E73" s="123" t="n">
        <v>8271840.77363275</v>
      </c>
      <c r="F73" s="122" t="n">
        <v>9693850</v>
      </c>
      <c r="G73" s="123" t="n">
        <v>555098.17588</v>
      </c>
      <c r="H73" s="122" t="n">
        <v>19495157</v>
      </c>
      <c r="I73" s="122" t="n">
        <v>16753835.7595</v>
      </c>
      <c r="J73" s="122" t="n">
        <v>3269922.0771961</v>
      </c>
      <c r="K73" s="119" t="n">
        <v>1265908.80827</v>
      </c>
      <c r="L73" s="119"/>
      <c r="M73" s="119" t="n">
        <v>2527385.48547</v>
      </c>
      <c r="N73" s="119" t="n">
        <v>6157865.94606</v>
      </c>
      <c r="O73" s="119" t="n">
        <v>1341518.04191</v>
      </c>
      <c r="P73" s="119"/>
      <c r="Q73" s="119"/>
      <c r="R73" s="119"/>
    </row>
    <row r="74" customFormat="false" ht="12.8" hidden="false" customHeight="false" outlineLevel="0" collapsed="false">
      <c r="B74" s="113" t="n">
        <v>2009</v>
      </c>
      <c r="C74" s="119" t="n">
        <v>11102856.8612</v>
      </c>
      <c r="D74" s="119" t="n">
        <v>900098.5</v>
      </c>
      <c r="E74" s="117" t="n">
        <v>9009731.229499</v>
      </c>
      <c r="F74" s="119" t="n">
        <v>11593279</v>
      </c>
      <c r="G74" s="117" t="n">
        <v>658385</v>
      </c>
      <c r="H74" s="119" t="n">
        <v>20561471</v>
      </c>
      <c r="I74" s="119" t="n">
        <v>18241431.1264</v>
      </c>
      <c r="J74" s="119" t="n">
        <v>3806449.67</v>
      </c>
      <c r="K74" s="121" t="n">
        <v>2218502.32568</v>
      </c>
      <c r="L74" s="121"/>
      <c r="M74" s="121" t="n">
        <v>3449309.24374</v>
      </c>
      <c r="N74" s="121" t="n">
        <v>8571574.85123</v>
      </c>
      <c r="O74" s="121" t="n">
        <v>2090315.13795</v>
      </c>
      <c r="P74" s="121"/>
      <c r="Q74" s="121"/>
      <c r="R74" s="121"/>
    </row>
    <row r="75" customFormat="false" ht="12.8" hidden="false" customHeight="false" outlineLevel="0" collapsed="false">
      <c r="B75" s="113" t="n">
        <v>2010</v>
      </c>
      <c r="C75" s="122" t="n">
        <v>15263717.30188</v>
      </c>
      <c r="D75" s="122" t="n">
        <v>1463000</v>
      </c>
      <c r="E75" s="123" t="n">
        <v>11741500</v>
      </c>
      <c r="F75" s="122" t="n">
        <v>15269008</v>
      </c>
      <c r="G75" s="123" t="n">
        <v>771500</v>
      </c>
      <c r="H75" s="122" t="n">
        <v>26884733</v>
      </c>
      <c r="I75" s="122" t="n">
        <v>24500782.05837</v>
      </c>
      <c r="J75" s="122" t="n">
        <v>4960800</v>
      </c>
      <c r="K75" s="119" t="n">
        <v>3204177.57701</v>
      </c>
      <c r="L75" s="119"/>
      <c r="M75" s="119" t="n">
        <v>4575635.74562</v>
      </c>
      <c r="N75" s="119" t="n">
        <v>11981071.62296</v>
      </c>
      <c r="O75" s="119" t="n">
        <v>2146300</v>
      </c>
      <c r="P75" s="119"/>
      <c r="Q75" s="119"/>
      <c r="R75" s="119"/>
    </row>
    <row r="76" customFormat="false" ht="12.8" hidden="false" customHeight="false" outlineLevel="0" collapsed="false">
      <c r="B76" s="113" t="n">
        <v>2011</v>
      </c>
      <c r="C76" s="119" t="n">
        <v>21562243.17099</v>
      </c>
      <c r="D76" s="119" t="n">
        <v>2085600</v>
      </c>
      <c r="E76" s="117" t="n">
        <v>15229500</v>
      </c>
      <c r="F76" s="119" t="n">
        <v>18131477</v>
      </c>
      <c r="G76" s="117" t="n">
        <v>1013100</v>
      </c>
      <c r="H76" s="119" t="n">
        <v>36179425</v>
      </c>
      <c r="I76" s="119" t="n">
        <v>32436095.45798</v>
      </c>
      <c r="J76" s="119" t="n">
        <v>5715000</v>
      </c>
      <c r="K76" s="121" t="n">
        <v>4769282.46596</v>
      </c>
      <c r="L76" s="121" t="n">
        <v>729678.74661</v>
      </c>
      <c r="M76" s="121" t="n">
        <v>5370180.45524</v>
      </c>
      <c r="N76" s="121" t="n">
        <v>17562855.03792</v>
      </c>
      <c r="O76" s="121" t="n">
        <v>2247300</v>
      </c>
      <c r="P76" s="121"/>
      <c r="Q76" s="121" t="n">
        <v>716700</v>
      </c>
      <c r="R76" s="121"/>
    </row>
    <row r="77" customFormat="false" ht="12.8" hidden="false" customHeight="false" outlineLevel="0" collapsed="false">
      <c r="B77" s="113" t="n">
        <v>2012</v>
      </c>
      <c r="C77" s="122" t="n">
        <v>27594331.3664</v>
      </c>
      <c r="D77" s="122" t="n">
        <v>2672800</v>
      </c>
      <c r="E77" s="123" t="n">
        <v>19313800</v>
      </c>
      <c r="F77" s="122" t="n">
        <v>25785407</v>
      </c>
      <c r="G77" s="123" t="n">
        <v>1229100</v>
      </c>
      <c r="H77" s="122" t="n">
        <v>43931228</v>
      </c>
      <c r="I77" s="122" t="n">
        <v>41041468.20529</v>
      </c>
      <c r="J77" s="122" t="n">
        <v>8238600</v>
      </c>
      <c r="K77" s="119" t="n">
        <v>6238307.1858</v>
      </c>
      <c r="L77" s="119" t="n">
        <v>953762.92164</v>
      </c>
      <c r="M77" s="119" t="n">
        <v>6683313.77334</v>
      </c>
      <c r="N77" s="119" t="n">
        <v>26606758.85089</v>
      </c>
      <c r="O77" s="119" t="n">
        <v>3258800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3" t="n">
        <v>2013</v>
      </c>
      <c r="C78" s="119" t="n">
        <v>36576358.35</v>
      </c>
      <c r="D78" s="119" t="n">
        <v>3099000</v>
      </c>
      <c r="E78" s="117" t="n">
        <v>24906800</v>
      </c>
      <c r="F78" s="119" t="n">
        <v>31010317</v>
      </c>
      <c r="G78" s="117" t="n">
        <v>1332400</v>
      </c>
      <c r="H78" s="119" t="n">
        <v>56514839</v>
      </c>
      <c r="I78" s="119" t="n">
        <v>53287660.80492</v>
      </c>
      <c r="J78" s="119" t="n">
        <v>8682000</v>
      </c>
      <c r="K78" s="121" t="n">
        <v>7042799.31211</v>
      </c>
      <c r="L78" s="121" t="n">
        <v>1253574.1296</v>
      </c>
      <c r="M78" s="121" t="n">
        <v>8856389.21015</v>
      </c>
      <c r="N78" s="121" t="n">
        <v>36122011.13802</v>
      </c>
      <c r="O78" s="121" t="n">
        <v>5590600</v>
      </c>
      <c r="P78" s="121"/>
      <c r="Q78" s="121" t="n">
        <v>0</v>
      </c>
      <c r="R78" s="121"/>
    </row>
    <row r="79" customFormat="false" ht="12.8" hidden="false" customHeight="false" outlineLevel="0" collapsed="false">
      <c r="B79" s="113" t="n">
        <v>2014</v>
      </c>
      <c r="C79" s="122" t="n">
        <v>53294684.66403</v>
      </c>
      <c r="D79" s="122" t="n">
        <v>2940800</v>
      </c>
      <c r="E79" s="123" t="n">
        <v>32721600</v>
      </c>
      <c r="F79" s="122" t="n">
        <v>44490091</v>
      </c>
      <c r="G79" s="123" t="n">
        <v>1984900</v>
      </c>
      <c r="H79" s="122" t="n">
        <v>76739818</v>
      </c>
      <c r="I79" s="122" t="n">
        <v>72676066.20744</v>
      </c>
      <c r="J79" s="122" t="n">
        <v>12167700</v>
      </c>
      <c r="K79" s="119" t="n">
        <v>9516808.09741</v>
      </c>
      <c r="L79" s="119" t="n">
        <v>1610245.75254</v>
      </c>
      <c r="M79" s="119" t="n">
        <v>11872462.07607</v>
      </c>
      <c r="N79" s="119" t="n">
        <v>49042610.26827</v>
      </c>
      <c r="O79" s="119" t="n">
        <v>8266200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3" t="n">
        <v>2015</v>
      </c>
      <c r="C80" s="119" t="n">
        <v>75797809.1</v>
      </c>
      <c r="D80" s="119" t="n">
        <v>3969300</v>
      </c>
      <c r="E80" s="124" t="n">
        <v>43272400</v>
      </c>
      <c r="F80" s="119" t="n">
        <v>56478261</v>
      </c>
      <c r="G80" s="117" t="n">
        <v>2916400</v>
      </c>
      <c r="H80" s="119" t="n">
        <v>97479599</v>
      </c>
      <c r="I80" s="119" t="n">
        <v>95600316.12798</v>
      </c>
      <c r="J80" s="119" t="n">
        <v>14199800</v>
      </c>
      <c r="K80" s="121" t="n">
        <v>12485483.44174</v>
      </c>
      <c r="L80" s="121" t="n">
        <v>2178603.64548</v>
      </c>
      <c r="M80" s="121" t="n">
        <v>16038444.76165</v>
      </c>
      <c r="N80" s="121" t="n">
        <v>68361691.35172</v>
      </c>
      <c r="O80" s="121" t="n">
        <v>10207500</v>
      </c>
      <c r="P80" s="121"/>
      <c r="Q80" s="121" t="n">
        <v>0</v>
      </c>
      <c r="R80" s="121"/>
    </row>
    <row r="81" customFormat="false" ht="12.8" hidden="false" customHeight="false" outlineLevel="0" collapsed="false">
      <c r="B81" s="113" t="n">
        <v>2016</v>
      </c>
      <c r="C81" s="122" t="n">
        <v>86485940.4164</v>
      </c>
      <c r="D81" s="122" t="n">
        <v>4810100</v>
      </c>
      <c r="E81" s="122" t="n">
        <v>58259500</v>
      </c>
      <c r="F81" s="122" t="n">
        <v>75663968</v>
      </c>
      <c r="G81" s="123" t="n">
        <v>4187600</v>
      </c>
      <c r="H81" s="122" t="n">
        <v>131669079</v>
      </c>
      <c r="I81" s="122" t="n">
        <v>126199197.124</v>
      </c>
      <c r="J81" s="122" t="n">
        <v>19962000</v>
      </c>
      <c r="K81" s="119" t="n">
        <v>14554479.38537</v>
      </c>
      <c r="L81" s="119" t="n">
        <v>2916910.09244</v>
      </c>
      <c r="M81" s="119" t="n">
        <v>22415518.30814</v>
      </c>
      <c r="N81" s="119" t="n">
        <v>88401916.12013</v>
      </c>
      <c r="O81" s="119" t="n">
        <v>16218300</v>
      </c>
      <c r="P81" s="119"/>
      <c r="Q81" s="119" t="n">
        <v>12099400</v>
      </c>
      <c r="R81" s="119" t="n">
        <v>31300557.6342019</v>
      </c>
    </row>
    <row r="82" customFormat="false" ht="12.8" hidden="false" customHeight="false" outlineLevel="0" collapsed="false">
      <c r="B82" s="125" t="n">
        <v>2017</v>
      </c>
      <c r="C82" s="126" t="n">
        <v>109245834.21693</v>
      </c>
      <c r="D82" s="126" t="n">
        <v>7282225.6</v>
      </c>
      <c r="E82" s="126" t="n">
        <v>74727533.13788</v>
      </c>
      <c r="F82" s="126" t="n">
        <v>102845595</v>
      </c>
      <c r="G82" s="127" t="n">
        <v>5625587</v>
      </c>
      <c r="H82" s="126" t="n">
        <v>172838482</v>
      </c>
      <c r="I82" s="126" t="n">
        <v>166461992.04945</v>
      </c>
      <c r="J82" s="126" t="n">
        <v>29455686.93297</v>
      </c>
      <c r="K82" s="128" t="n">
        <v>18322852.72915</v>
      </c>
      <c r="L82" s="128" t="n">
        <v>5017571.50117</v>
      </c>
      <c r="M82" s="128" t="n">
        <v>30933083.00808</v>
      </c>
      <c r="N82" s="128" t="n">
        <v>104611186.68281</v>
      </c>
      <c r="O82" s="128" t="n">
        <v>18023556.12808</v>
      </c>
      <c r="P82" s="128" t="n">
        <v>9373728.112</v>
      </c>
      <c r="Q82" s="128" t="n">
        <v>10845000</v>
      </c>
      <c r="R82" s="128" t="n">
        <v>77978329.8140266</v>
      </c>
    </row>
    <row r="83" customFormat="false" ht="12.8" hidden="false" customHeight="false" outlineLevel="0" collapsed="false">
      <c r="B83" s="113" t="n">
        <v>2018</v>
      </c>
      <c r="C83" s="129"/>
      <c r="D83" s="129" t="n">
        <v>11016890.5</v>
      </c>
      <c r="E83" s="129" t="n">
        <v>106984441.63282</v>
      </c>
      <c r="F83" s="129" t="n">
        <v>116408746.14157</v>
      </c>
      <c r="G83" s="129" t="n">
        <v>6845924</v>
      </c>
      <c r="H83" s="129" t="n">
        <v>232591321.05233</v>
      </c>
      <c r="I83" s="129" t="n">
        <v>260430300</v>
      </c>
      <c r="J83" s="129" t="n">
        <v>30341077.9158</v>
      </c>
      <c r="K83" s="119" t="n">
        <v>21525462.73405</v>
      </c>
      <c r="L83" s="119" t="n">
        <v>6263843.69233</v>
      </c>
      <c r="M83" s="119" t="n">
        <v>39299818.62715</v>
      </c>
      <c r="N83" s="119" t="n">
        <v>101267287.8766</v>
      </c>
      <c r="O83" s="119" t="n">
        <v>22662949.94606</v>
      </c>
      <c r="P83" s="119" t="n">
        <v>38198551.272</v>
      </c>
      <c r="Q83" s="119" t="n">
        <v>19529500</v>
      </c>
      <c r="R83" s="119" t="n">
        <v>168141700</v>
      </c>
    </row>
    <row r="84" customFormat="false" ht="12.8" hidden="false" customHeight="false" outlineLevel="0" collapsed="false">
      <c r="B84" s="113" t="n">
        <v>2019</v>
      </c>
      <c r="C84" s="126"/>
      <c r="D84" s="126" t="n">
        <v>14165433.64338</v>
      </c>
      <c r="E84" s="126" t="n">
        <v>151152893.48943</v>
      </c>
      <c r="F84" s="126" t="n">
        <v>161666292.57813</v>
      </c>
      <c r="G84" s="126" t="n">
        <v>9268001</v>
      </c>
      <c r="H84" s="126" t="n">
        <v>343312702.70225</v>
      </c>
      <c r="I84" s="126" t="n">
        <v>372410183.4225</v>
      </c>
      <c r="J84" s="126" t="n">
        <v>41698468.8906</v>
      </c>
      <c r="K84" s="130" t="n">
        <v>27068720.54651</v>
      </c>
      <c r="L84" s="130" t="n">
        <v>8542325.81757</v>
      </c>
      <c r="M84" s="130" t="n">
        <v>68320169.71474</v>
      </c>
      <c r="N84" s="130" t="n">
        <v>139790800.5498</v>
      </c>
      <c r="O84" s="130" t="n">
        <v>34713224.42191</v>
      </c>
      <c r="P84" s="130" t="n">
        <v>52849724.776</v>
      </c>
      <c r="Q84" s="130" t="n">
        <v>25059464.64687</v>
      </c>
      <c r="R84" s="130" t="n">
        <v>306424716.35524</v>
      </c>
    </row>
    <row r="85" customFormat="false" ht="12.8" hidden="false" customHeight="false" outlineLevel="0" collapsed="false">
      <c r="B85" s="113" t="n">
        <v>1993</v>
      </c>
      <c r="C85" s="131" t="n">
        <v>0.00360798997870177</v>
      </c>
      <c r="D85" s="131"/>
      <c r="E85" s="131"/>
      <c r="F85" s="131"/>
      <c r="G85" s="131"/>
      <c r="H85" s="131"/>
      <c r="I85" s="131" t="n">
        <v>0.0127518067972787</v>
      </c>
      <c r="J85" s="131" t="n">
        <v>0</v>
      </c>
      <c r="K85" s="132" t="n">
        <v>0.00148990999175634</v>
      </c>
      <c r="L85" s="132"/>
      <c r="M85" s="132" t="n">
        <v>0.00438149484248217</v>
      </c>
      <c r="N85" s="132" t="n">
        <v>0.000907133691920851</v>
      </c>
      <c r="O85" s="132"/>
      <c r="P85" s="132"/>
      <c r="Q85" s="132"/>
      <c r="R85" s="132"/>
    </row>
    <row r="86" customFormat="false" ht="12.8" hidden="false" customHeight="false" outlineLevel="0" collapsed="false">
      <c r="B86" s="113" t="n">
        <v>1994</v>
      </c>
      <c r="C86" s="133" t="n">
        <v>0.00452401493112597</v>
      </c>
      <c r="D86" s="133"/>
      <c r="E86" s="133"/>
      <c r="F86" s="133"/>
      <c r="G86" s="133"/>
      <c r="H86" s="133"/>
      <c r="I86" s="133" t="n">
        <v>0.0125330563795884</v>
      </c>
      <c r="J86" s="133" t="n">
        <v>0</v>
      </c>
      <c r="K86" s="131" t="n">
        <v>0.00114109371918643</v>
      </c>
      <c r="L86" s="131"/>
      <c r="M86" s="131" t="n">
        <v>0.00500171357630564</v>
      </c>
      <c r="N86" s="131" t="n">
        <v>0.00177359529305488</v>
      </c>
      <c r="O86" s="131"/>
      <c r="P86" s="131"/>
      <c r="Q86" s="131"/>
      <c r="R86" s="131"/>
    </row>
    <row r="87" customFormat="false" ht="12.8" hidden="false" customHeight="false" outlineLevel="0" collapsed="false">
      <c r="B87" s="113" t="n">
        <v>1995</v>
      </c>
      <c r="C87" s="131" t="n">
        <v>0.00481810842810914</v>
      </c>
      <c r="D87" s="131"/>
      <c r="E87" s="131"/>
      <c r="F87" s="131"/>
      <c r="G87" s="131"/>
      <c r="H87" s="131"/>
      <c r="I87" s="131" t="n">
        <v>0.011591546064283</v>
      </c>
      <c r="J87" s="131" t="n">
        <v>0</v>
      </c>
      <c r="K87" s="132" t="n">
        <v>0.00115074130920541</v>
      </c>
      <c r="L87" s="132"/>
      <c r="M87" s="132" t="n">
        <v>0.00460379512456971</v>
      </c>
      <c r="N87" s="132" t="n">
        <v>0.00203456278278236</v>
      </c>
      <c r="O87" s="132"/>
      <c r="P87" s="132"/>
      <c r="Q87" s="132"/>
      <c r="R87" s="132"/>
    </row>
    <row r="88" customFormat="false" ht="12.8" hidden="false" customHeight="false" outlineLevel="0" collapsed="false">
      <c r="B88" s="113" t="n">
        <v>1996</v>
      </c>
      <c r="C88" s="133" t="n">
        <v>0.00535119124011765</v>
      </c>
      <c r="D88" s="133"/>
      <c r="E88" s="133" t="n">
        <v>0.00699555519367766</v>
      </c>
      <c r="F88" s="133" t="n">
        <v>0.00859191284535789</v>
      </c>
      <c r="G88" s="133" t="n">
        <v>0.000633122003803018</v>
      </c>
      <c r="H88" s="133"/>
      <c r="I88" s="133" t="n">
        <v>0.0118734138888743</v>
      </c>
      <c r="J88" s="133" t="n">
        <v>0.00189952184472796</v>
      </c>
      <c r="K88" s="131" t="n">
        <v>0.00121581480233915</v>
      </c>
      <c r="L88" s="131"/>
      <c r="M88" s="131" t="n">
        <v>0.00371605977783452</v>
      </c>
      <c r="N88" s="131" t="n">
        <v>0.00374469920475403</v>
      </c>
      <c r="O88" s="131"/>
      <c r="P88" s="131"/>
      <c r="Q88" s="131"/>
      <c r="R88" s="131"/>
    </row>
    <row r="89" customFormat="false" ht="12.8" hidden="false" customHeight="false" outlineLevel="0" collapsed="false">
      <c r="B89" s="113" t="n">
        <v>1997</v>
      </c>
      <c r="C89" s="131" t="n">
        <v>0.00569959755309632</v>
      </c>
      <c r="D89" s="131"/>
      <c r="E89" s="131" t="n">
        <v>0.00697789668568757</v>
      </c>
      <c r="F89" s="131" t="n">
        <v>0.0133764802888043</v>
      </c>
      <c r="G89" s="131" t="n">
        <v>0.000661837543623088</v>
      </c>
      <c r="H89" s="131"/>
      <c r="I89" s="131" t="n">
        <v>0.0122864231415156</v>
      </c>
      <c r="J89" s="131" t="n">
        <v>0.00678417881034325</v>
      </c>
      <c r="K89" s="132" t="n">
        <v>0.000840346028141977</v>
      </c>
      <c r="L89" s="132"/>
      <c r="M89" s="132" t="n">
        <v>0.00376518359499552</v>
      </c>
      <c r="N89" s="132" t="n">
        <v>0.00345227651983493</v>
      </c>
      <c r="O89" s="132"/>
      <c r="P89" s="132"/>
      <c r="Q89" s="132"/>
      <c r="R89" s="132"/>
    </row>
    <row r="90" customFormat="false" ht="12.8" hidden="false" customHeight="false" outlineLevel="0" collapsed="false">
      <c r="B90" s="113" t="n">
        <v>1998</v>
      </c>
      <c r="C90" s="133" t="n">
        <v>0.00636315131456079</v>
      </c>
      <c r="D90" s="133" t="n">
        <v>0.000145543197528915</v>
      </c>
      <c r="E90" s="133" t="n">
        <v>0.00701695590496987</v>
      </c>
      <c r="F90" s="133" t="n">
        <v>0.0123514108518862</v>
      </c>
      <c r="G90" s="133" t="n">
        <v>0.000661539006122823</v>
      </c>
      <c r="H90" s="133"/>
      <c r="I90" s="133" t="n">
        <v>0.0127033327129764</v>
      </c>
      <c r="J90" s="133" t="n">
        <v>0.00620644167097362</v>
      </c>
      <c r="K90" s="131" t="n">
        <v>0.000774999732363437</v>
      </c>
      <c r="L90" s="131"/>
      <c r="M90" s="131" t="n">
        <v>0.0044281736419033</v>
      </c>
      <c r="N90" s="131" t="n">
        <v>0.00375256113602839</v>
      </c>
      <c r="O90" s="131"/>
      <c r="P90" s="131"/>
      <c r="Q90" s="131"/>
      <c r="R90" s="131"/>
    </row>
    <row r="91" customFormat="false" ht="12.8" hidden="false" customHeight="false" outlineLevel="0" collapsed="false">
      <c r="B91" s="113" t="n">
        <v>1999</v>
      </c>
      <c r="C91" s="131" t="n">
        <v>0.00652843236193813</v>
      </c>
      <c r="D91" s="131" t="n">
        <v>0.000682065594832189</v>
      </c>
      <c r="E91" s="131" t="n">
        <v>0.00661730302583426</v>
      </c>
      <c r="F91" s="131" t="n">
        <v>0.0126546160153983</v>
      </c>
      <c r="G91" s="131" t="n">
        <v>0.000694807769874193</v>
      </c>
      <c r="H91" s="131"/>
      <c r="I91" s="131" t="n">
        <v>0.0130590610333592</v>
      </c>
      <c r="J91" s="131" t="n">
        <v>0.00659006201248528</v>
      </c>
      <c r="K91" s="132" t="n">
        <v>0.000844821419816424</v>
      </c>
      <c r="L91" s="132"/>
      <c r="M91" s="132" t="n">
        <v>0.00496732786232554</v>
      </c>
      <c r="N91" s="132" t="n">
        <v>0.00371425044292621</v>
      </c>
      <c r="O91" s="132"/>
      <c r="P91" s="132"/>
      <c r="Q91" s="132"/>
      <c r="R91" s="132"/>
    </row>
    <row r="92" customFormat="false" ht="12.8" hidden="false" customHeight="false" outlineLevel="0" collapsed="false">
      <c r="B92" s="113" t="n">
        <v>2000</v>
      </c>
      <c r="C92" s="133" t="n">
        <v>0.00737482979989829</v>
      </c>
      <c r="D92" s="133" t="n">
        <v>0.000792131724972759</v>
      </c>
      <c r="E92" s="133" t="n">
        <v>0.00689589045722683</v>
      </c>
      <c r="F92" s="133" t="n">
        <v>0.0122384068851027</v>
      </c>
      <c r="G92" s="133" t="n">
        <v>0.00171445582114806</v>
      </c>
      <c r="H92" s="133"/>
      <c r="I92" s="133" t="n">
        <v>0.0132482904466693</v>
      </c>
      <c r="J92" s="133" t="n">
        <v>0.00625201275153695</v>
      </c>
      <c r="K92" s="131" t="n">
        <v>0.000757917523110217</v>
      </c>
      <c r="L92" s="131"/>
      <c r="M92" s="131" t="n">
        <v>0.00457708734050099</v>
      </c>
      <c r="N92" s="131" t="n">
        <v>0.00384670608858436</v>
      </c>
      <c r="O92" s="131"/>
      <c r="P92" s="131"/>
      <c r="Q92" s="131"/>
      <c r="R92" s="131"/>
    </row>
    <row r="93" customFormat="false" ht="12.8" hidden="false" customHeight="false" outlineLevel="0" collapsed="false">
      <c r="B93" s="113" t="n">
        <v>2001</v>
      </c>
      <c r="C93" s="131" t="n">
        <v>0.00742320990503864</v>
      </c>
      <c r="D93" s="131" t="n">
        <v>0.000792725123110313</v>
      </c>
      <c r="E93" s="131" t="n">
        <v>0.00589041397180548</v>
      </c>
      <c r="F93" s="131" t="n">
        <v>0.012726717103591</v>
      </c>
      <c r="G93" s="131" t="n">
        <v>0.000840551046084029</v>
      </c>
      <c r="H93" s="131" t="n">
        <v>0.0109159580432705</v>
      </c>
      <c r="I93" s="131" t="n">
        <v>0.0124450443431941</v>
      </c>
      <c r="J93" s="131" t="n">
        <v>0.006473913242637</v>
      </c>
      <c r="K93" s="132" t="n">
        <v>0.000688420104483218</v>
      </c>
      <c r="L93" s="132"/>
      <c r="M93" s="132" t="n">
        <v>0.00458720783308938</v>
      </c>
      <c r="N93" s="132" t="n">
        <v>0.00391896562603379</v>
      </c>
      <c r="O93" s="132"/>
      <c r="P93" s="132"/>
      <c r="Q93" s="132"/>
      <c r="R93" s="132"/>
    </row>
    <row r="94" customFormat="false" ht="12.8" hidden="false" customHeight="false" outlineLevel="0" collapsed="false">
      <c r="B94" s="113" t="n">
        <v>2002</v>
      </c>
      <c r="C94" s="133" t="n">
        <v>0.00550732676330524</v>
      </c>
      <c r="D94" s="133" t="n">
        <v>0.000517949435432862</v>
      </c>
      <c r="E94" s="133" t="n">
        <v>0.005027555073672</v>
      </c>
      <c r="F94" s="133" t="n">
        <v>0.014342468925354</v>
      </c>
      <c r="G94" s="133" t="n">
        <v>0.000696250533678235</v>
      </c>
      <c r="H94" s="133" t="n">
        <v>0.0155394867377431</v>
      </c>
      <c r="I94" s="133" t="n">
        <v>0.00963695804700716</v>
      </c>
      <c r="J94" s="133" t="n">
        <v>0.00578721074243246</v>
      </c>
      <c r="K94" s="131" t="n">
        <v>0.000674115579920293</v>
      </c>
      <c r="L94" s="131"/>
      <c r="M94" s="131" t="n">
        <v>0.00393016113979006</v>
      </c>
      <c r="N94" s="131" t="n">
        <v>0.00286856679917758</v>
      </c>
      <c r="O94" s="131"/>
      <c r="P94" s="131"/>
      <c r="Q94" s="131"/>
      <c r="R94" s="131"/>
    </row>
    <row r="95" customFormat="false" ht="12.8" hidden="false" customHeight="false" outlineLevel="0" collapsed="false">
      <c r="B95" s="113" t="n">
        <v>2003</v>
      </c>
      <c r="C95" s="131" t="n">
        <v>0.00778608650355386</v>
      </c>
      <c r="D95" s="131" t="n">
        <v>0.000548714663773305</v>
      </c>
      <c r="E95" s="131" t="n">
        <v>0.00574542115068131</v>
      </c>
      <c r="F95" s="131" t="n">
        <v>0.0132297237331965</v>
      </c>
      <c r="G95" s="131" t="n">
        <v>0.000681825883738911</v>
      </c>
      <c r="H95" s="131" t="n">
        <v>0.0156959033371192</v>
      </c>
      <c r="I95" s="131" t="n">
        <v>0.0118026727120887</v>
      </c>
      <c r="J95" s="131" t="n">
        <v>0.00496580829870134</v>
      </c>
      <c r="K95" s="132" t="n">
        <v>0.000682558068297916</v>
      </c>
      <c r="L95" s="132"/>
      <c r="M95" s="132" t="n">
        <v>0.00392285240873266</v>
      </c>
      <c r="N95" s="132" t="n">
        <v>0.00287332305220327</v>
      </c>
      <c r="O95" s="132"/>
      <c r="P95" s="132"/>
      <c r="Q95" s="132"/>
      <c r="R95" s="132"/>
    </row>
    <row r="96" customFormat="false" ht="12.8" hidden="false" customHeight="false" outlineLevel="0" collapsed="false">
      <c r="B96" s="113" t="n">
        <v>2004</v>
      </c>
      <c r="C96" s="133" t="n">
        <v>0.0091641635742257</v>
      </c>
      <c r="D96" s="133" t="n">
        <v>0.000657963741379203</v>
      </c>
      <c r="E96" s="133" t="n">
        <v>0.00658362471478164</v>
      </c>
      <c r="F96" s="133" t="n">
        <v>0.0110870883008554</v>
      </c>
      <c r="G96" s="133" t="n">
        <v>0.000707872826421854</v>
      </c>
      <c r="H96" s="133" t="n">
        <v>0.015835129642473</v>
      </c>
      <c r="I96" s="133" t="n">
        <v>0.0136326919048979</v>
      </c>
      <c r="J96" s="133" t="n">
        <v>0.00417343120345224</v>
      </c>
      <c r="K96" s="131" t="n">
        <v>0.000602714526981359</v>
      </c>
      <c r="L96" s="131"/>
      <c r="M96" s="131" t="n">
        <v>0.00302886361525675</v>
      </c>
      <c r="N96" s="131" t="n">
        <v>0.00321336233585605</v>
      </c>
      <c r="O96" s="131"/>
      <c r="P96" s="131"/>
      <c r="Q96" s="131"/>
      <c r="R96" s="131"/>
    </row>
    <row r="97" customFormat="false" ht="12.8" hidden="false" customHeight="false" outlineLevel="0" collapsed="false">
      <c r="B97" s="113" t="n">
        <v>2005</v>
      </c>
      <c r="C97" s="131" t="n">
        <v>0.00961880222981258</v>
      </c>
      <c r="D97" s="131" t="n">
        <v>0.000710855766254805</v>
      </c>
      <c r="E97" s="131" t="n">
        <v>0.00652260800262184</v>
      </c>
      <c r="F97" s="131" t="n">
        <v>0.0103295874494527</v>
      </c>
      <c r="G97" s="131" t="n">
        <v>0.000673064923836705</v>
      </c>
      <c r="H97" s="131" t="n">
        <v>0.0161951464097716</v>
      </c>
      <c r="I97" s="131" t="n">
        <v>0.0139841677041514</v>
      </c>
      <c r="J97" s="131" t="n">
        <v>0.00391930834033625</v>
      </c>
      <c r="K97" s="132" t="n">
        <v>0.000760956650522766</v>
      </c>
      <c r="L97" s="132"/>
      <c r="M97" s="132" t="n">
        <v>0.00264026760171751</v>
      </c>
      <c r="N97" s="132" t="n">
        <v>0.00333084778169367</v>
      </c>
      <c r="O97" s="132"/>
      <c r="P97" s="132"/>
      <c r="Q97" s="132"/>
      <c r="R97" s="132"/>
    </row>
    <row r="98" customFormat="false" ht="12.8" hidden="false" customHeight="false" outlineLevel="0" collapsed="false">
      <c r="B98" s="113" t="n">
        <v>2006</v>
      </c>
      <c r="C98" s="133" t="n">
        <v>0.00940560535877528</v>
      </c>
      <c r="D98" s="133" t="n">
        <v>0.000646805566494996</v>
      </c>
      <c r="E98" s="133" t="n">
        <v>0.00678386170042615</v>
      </c>
      <c r="F98" s="133" t="n">
        <v>0.00918087272210537</v>
      </c>
      <c r="G98" s="133" t="n">
        <v>0.000556280415991225</v>
      </c>
      <c r="H98" s="133" t="n">
        <v>0.0163229714661409</v>
      </c>
      <c r="I98" s="133" t="n">
        <v>0.0141131235333868</v>
      </c>
      <c r="J98" s="133" t="n">
        <v>0.00340537699689386</v>
      </c>
      <c r="K98" s="131" t="n">
        <v>0.000833500270706357</v>
      </c>
      <c r="L98" s="131"/>
      <c r="M98" s="131" t="n">
        <v>0.00235497081001743</v>
      </c>
      <c r="N98" s="131" t="n">
        <v>0.0039087534319118</v>
      </c>
      <c r="O98" s="131"/>
      <c r="P98" s="131"/>
      <c r="Q98" s="131"/>
      <c r="R98" s="131"/>
    </row>
    <row r="99" customFormat="false" ht="12.8" hidden="false" customHeight="false" outlineLevel="0" collapsed="false">
      <c r="B99" s="113" t="n">
        <v>2007</v>
      </c>
      <c r="C99" s="131" t="n">
        <v>0.00946369367588668</v>
      </c>
      <c r="D99" s="131" t="n">
        <v>0.000585475875391982</v>
      </c>
      <c r="E99" s="131" t="n">
        <v>0.00720349773674433</v>
      </c>
      <c r="F99" s="131" t="n">
        <v>0.00832312264618854</v>
      </c>
      <c r="G99" s="131" t="n">
        <v>0.000498422632844237</v>
      </c>
      <c r="H99" s="131" t="n">
        <v>0.0167951995322389</v>
      </c>
      <c r="I99" s="131" t="n">
        <v>0.0149072962567154</v>
      </c>
      <c r="J99" s="131" t="n">
        <v>0.00301491612895818</v>
      </c>
      <c r="K99" s="132" t="n">
        <v>0.000934433666315139</v>
      </c>
      <c r="L99" s="132"/>
      <c r="M99" s="132" t="n">
        <v>0.00229652373770847</v>
      </c>
      <c r="N99" s="132" t="n">
        <v>0.00464810842100707</v>
      </c>
      <c r="O99" s="132"/>
      <c r="P99" s="132"/>
      <c r="Q99" s="132"/>
      <c r="R99" s="132"/>
    </row>
    <row r="100" customFormat="false" ht="12.8" hidden="false" customHeight="false" outlineLevel="0" collapsed="false">
      <c r="B100" s="113" t="n">
        <v>2008</v>
      </c>
      <c r="C100" s="133" t="n">
        <v>0.00933824001867382</v>
      </c>
      <c r="D100" s="133" t="n">
        <v>0.000617660986798567</v>
      </c>
      <c r="E100" s="133" t="n">
        <v>0.00719511929922144</v>
      </c>
      <c r="F100" s="133" t="n">
        <v>0.00843202971714432</v>
      </c>
      <c r="G100" s="133" t="n">
        <v>0.00048284265951637</v>
      </c>
      <c r="H100" s="133" t="n">
        <v>0.0169575290688833</v>
      </c>
      <c r="I100" s="133" t="n">
        <v>0.0145730376476074</v>
      </c>
      <c r="J100" s="133" t="n">
        <v>0.00284428582324504</v>
      </c>
      <c r="K100" s="131" t="n">
        <v>0.00110112913760037</v>
      </c>
      <c r="L100" s="131"/>
      <c r="M100" s="131" t="n">
        <v>0.00219840306175176</v>
      </c>
      <c r="N100" s="131" t="n">
        <v>0.00535631443145592</v>
      </c>
      <c r="O100" s="131" t="n">
        <v>0.00116689653702816</v>
      </c>
      <c r="P100" s="131"/>
      <c r="Q100" s="131"/>
      <c r="R100" s="131"/>
    </row>
    <row r="101" customFormat="false" ht="12.8" hidden="false" customHeight="false" outlineLevel="0" collapsed="false">
      <c r="B101" s="113" t="n">
        <v>2009</v>
      </c>
      <c r="C101" s="131" t="n">
        <v>0.0088970241644898</v>
      </c>
      <c r="D101" s="131" t="n">
        <v>0.000721273651010169</v>
      </c>
      <c r="E101" s="131" t="n">
        <v>0.00721974510403148</v>
      </c>
      <c r="F101" s="131" t="n">
        <v>0.00929001289471043</v>
      </c>
      <c r="G101" s="131" t="n">
        <v>0.000527581984327637</v>
      </c>
      <c r="H101" s="131" t="n">
        <v>0.0164764714731884</v>
      </c>
      <c r="I101" s="131" t="n">
        <v>0.0146173597980544</v>
      </c>
      <c r="J101" s="131" t="n">
        <v>0.00305021267213239</v>
      </c>
      <c r="K101" s="132" t="n">
        <v>0.00177774684905904</v>
      </c>
      <c r="L101" s="132"/>
      <c r="M101" s="132" t="n">
        <v>0.00276402623901215</v>
      </c>
      <c r="N101" s="132" t="n">
        <v>0.00686863836330536</v>
      </c>
      <c r="O101" s="132" t="n">
        <v>0.00167502693461996</v>
      </c>
      <c r="P101" s="132"/>
      <c r="Q101" s="132"/>
      <c r="R101" s="132"/>
    </row>
    <row r="102" customFormat="false" ht="12.8" hidden="false" customHeight="false" outlineLevel="0" collapsed="false">
      <c r="B102" s="113" t="n">
        <v>2010</v>
      </c>
      <c r="C102" s="133" t="n">
        <v>0.00918548780578398</v>
      </c>
      <c r="D102" s="133" t="n">
        <v>0.000880412575395823</v>
      </c>
      <c r="E102" s="133" t="n">
        <v>0.00706586756938487</v>
      </c>
      <c r="F102" s="133" t="n">
        <v>0.00918867167260385</v>
      </c>
      <c r="G102" s="133" t="n">
        <v>0.000464277718330744</v>
      </c>
      <c r="H102" s="133" t="n">
        <v>0.0161788496372926</v>
      </c>
      <c r="I102" s="133" t="n">
        <v>0.0147442218942046</v>
      </c>
      <c r="J102" s="133" t="n">
        <v>0.0029853388270838</v>
      </c>
      <c r="K102" s="131" t="n">
        <v>0.00192822845700678</v>
      </c>
      <c r="L102" s="131"/>
      <c r="M102" s="131" t="n">
        <v>0.00275355246129494</v>
      </c>
      <c r="N102" s="131" t="n">
        <v>0.00721003836197678</v>
      </c>
      <c r="O102" s="131" t="n">
        <v>0.00129161278918117</v>
      </c>
      <c r="P102" s="131"/>
      <c r="Q102" s="131"/>
      <c r="R102" s="131"/>
    </row>
    <row r="103" customFormat="false" ht="12.8" hidden="false" customHeight="false" outlineLevel="0" collapsed="false">
      <c r="B103" s="113" t="n">
        <v>2011</v>
      </c>
      <c r="C103" s="131" t="n">
        <v>0.00989536698334916</v>
      </c>
      <c r="D103" s="131" t="n">
        <v>0.000957125713536113</v>
      </c>
      <c r="E103" s="131" t="n">
        <v>0.00698913792400184</v>
      </c>
      <c r="F103" s="131" t="n">
        <v>0.00832091621647902</v>
      </c>
      <c r="G103" s="131" t="n">
        <v>0.000464932901986689</v>
      </c>
      <c r="H103" s="131" t="n">
        <v>0.0166034992177078</v>
      </c>
      <c r="I103" s="131" t="n">
        <v>0.0148856065446608</v>
      </c>
      <c r="J103" s="131" t="n">
        <v>0.00262273372308155</v>
      </c>
      <c r="K103" s="132" t="n">
        <v>0.00218872405220907</v>
      </c>
      <c r="L103" s="132" t="n">
        <v>0.000334864926640407</v>
      </c>
      <c r="M103" s="132" t="n">
        <v>0.00246448878022597</v>
      </c>
      <c r="N103" s="132" t="n">
        <v>0.00805996363631593</v>
      </c>
      <c r="O103" s="132" t="n">
        <v>0.00103133324512357</v>
      </c>
      <c r="P103" s="132"/>
      <c r="Q103" s="132" t="n">
        <v>0.000328908706794847</v>
      </c>
      <c r="R103" s="132"/>
    </row>
    <row r="104" customFormat="false" ht="12.8" hidden="false" customHeight="false" outlineLevel="0" collapsed="false">
      <c r="B104" s="113" t="n">
        <v>2012</v>
      </c>
      <c r="C104" s="133" t="n">
        <v>0.0104606643560655</v>
      </c>
      <c r="D104" s="133" t="n">
        <v>0.00101322490187011</v>
      </c>
      <c r="E104" s="133" t="n">
        <v>0.00732161894258414</v>
      </c>
      <c r="F104" s="133" t="n">
        <v>0.00977492385410648</v>
      </c>
      <c r="G104" s="133" t="n">
        <v>0.000465936368934656</v>
      </c>
      <c r="H104" s="133" t="n">
        <v>0.0166537766309987</v>
      </c>
      <c r="I104" s="133" t="n">
        <v>0.0155583049965991</v>
      </c>
      <c r="J104" s="133" t="n">
        <v>0.00312314975925886</v>
      </c>
      <c r="K104" s="131" t="n">
        <v>0.00236486388288229</v>
      </c>
      <c r="L104" s="131" t="n">
        <v>0.000361559541561672</v>
      </c>
      <c r="M104" s="131" t="n">
        <v>0.00253356028964366</v>
      </c>
      <c r="N104" s="131" t="n">
        <v>0.0100862880222144</v>
      </c>
      <c r="O104" s="131" t="n">
        <v>0.00123537014000835</v>
      </c>
      <c r="P104" s="131"/>
      <c r="Q104" s="131" t="n">
        <v>0</v>
      </c>
      <c r="R104" s="131"/>
    </row>
    <row r="105" customFormat="false" ht="12.8" hidden="false" customHeight="false" outlineLevel="0" collapsed="false">
      <c r="B105" s="113" t="n">
        <v>2013</v>
      </c>
      <c r="C105" s="131" t="n">
        <v>0.0109238316835513</v>
      </c>
      <c r="D105" s="131" t="n">
        <v>0.000925541959737644</v>
      </c>
      <c r="E105" s="131" t="n">
        <v>0.0074386216465936</v>
      </c>
      <c r="F105" s="131" t="n">
        <v>0.00926148743732353</v>
      </c>
      <c r="G105" s="131" t="n">
        <v>0.000397932270782329</v>
      </c>
      <c r="H105" s="131" t="n">
        <v>0.0168786236987149</v>
      </c>
      <c r="I105" s="131" t="n">
        <v>0.0159148002617685</v>
      </c>
      <c r="J105" s="131" t="n">
        <v>0.00259295104693199</v>
      </c>
      <c r="K105" s="132" t="n">
        <v>0.00210339021534986</v>
      </c>
      <c r="L105" s="132" t="n">
        <v>0.000374390273180508</v>
      </c>
      <c r="M105" s="132" t="n">
        <v>0.0026450338256733</v>
      </c>
      <c r="N105" s="132" t="n">
        <v>0.0107881371340265</v>
      </c>
      <c r="O105" s="132" t="n">
        <v>0.00166967888999977</v>
      </c>
      <c r="P105" s="132"/>
      <c r="Q105" s="132" t="n">
        <v>0</v>
      </c>
      <c r="R105" s="132"/>
    </row>
    <row r="106" customFormat="false" ht="12.8" hidden="false" customHeight="false" outlineLevel="0" collapsed="false">
      <c r="B106" s="113" t="n">
        <v>2014</v>
      </c>
      <c r="C106" s="133" t="n">
        <v>0.0116387156111073</v>
      </c>
      <c r="D106" s="133" t="n">
        <v>0.000642224174604135</v>
      </c>
      <c r="E106" s="133" t="n">
        <v>0.00714587954016821</v>
      </c>
      <c r="F106" s="133" t="n">
        <v>0.00971593170924165</v>
      </c>
      <c r="G106" s="133" t="n">
        <v>0.000433470744073636</v>
      </c>
      <c r="H106" s="133" t="n">
        <v>0.0167587616547611</v>
      </c>
      <c r="I106" s="133" t="n">
        <v>0.015871302582137</v>
      </c>
      <c r="J106" s="133" t="n">
        <v>0.00265723309620876</v>
      </c>
      <c r="K106" s="131" t="n">
        <v>0.00207832026157001</v>
      </c>
      <c r="L106" s="131" t="n">
        <v>0.000351652186253678</v>
      </c>
      <c r="M106" s="131" t="n">
        <v>0.00259275780648903</v>
      </c>
      <c r="N106" s="131" t="n">
        <v>0.0107101298626129</v>
      </c>
      <c r="O106" s="131" t="n">
        <v>0.00180520724704594</v>
      </c>
      <c r="P106" s="131"/>
      <c r="Q106" s="131" t="n">
        <v>0</v>
      </c>
      <c r="R106" s="131"/>
    </row>
    <row r="107" customFormat="false" ht="12.8" hidden="false" customHeight="false" outlineLevel="0" collapsed="false">
      <c r="B107" s="113" t="n">
        <v>2015</v>
      </c>
      <c r="C107" s="131" t="n">
        <v>0.0127294769340055</v>
      </c>
      <c r="D107" s="131" t="n">
        <v>0.000666603868820108</v>
      </c>
      <c r="E107" s="131" t="n">
        <v>0.00726716278767824</v>
      </c>
      <c r="F107" s="131" t="n">
        <v>0.00948495384244874</v>
      </c>
      <c r="G107" s="131" t="n">
        <v>0.000489779941810133</v>
      </c>
      <c r="H107" s="131" t="n">
        <v>0.0163707146913644</v>
      </c>
      <c r="I107" s="131" t="n">
        <v>0.0160551081025211</v>
      </c>
      <c r="J107" s="131" t="n">
        <v>0.00238471307698379</v>
      </c>
      <c r="K107" s="132" t="n">
        <v>0.00209681091536374</v>
      </c>
      <c r="L107" s="132" t="n">
        <v>0.000365874491397112</v>
      </c>
      <c r="M107" s="132" t="n">
        <v>0.00269349490539226</v>
      </c>
      <c r="N107" s="132" t="n">
        <v>0.0114806560184775</v>
      </c>
      <c r="O107" s="132" t="n">
        <v>0.00171424659032607</v>
      </c>
      <c r="P107" s="132"/>
      <c r="Q107" s="132" t="n">
        <v>0</v>
      </c>
      <c r="R107" s="132" t="n">
        <v>0</v>
      </c>
    </row>
    <row r="108" customFormat="false" ht="12.8" hidden="false" customHeight="false" outlineLevel="0" collapsed="false">
      <c r="B108" s="113" t="n">
        <v>2016</v>
      </c>
      <c r="C108" s="133" t="n">
        <v>0.0105109702628087</v>
      </c>
      <c r="D108" s="133" t="n">
        <v>0.000584590024895527</v>
      </c>
      <c r="E108" s="133" t="n">
        <v>0.00708050197613375</v>
      </c>
      <c r="F108" s="133" t="n">
        <v>0.00919573417118446</v>
      </c>
      <c r="G108" s="133" t="n">
        <v>0.00050893519641016</v>
      </c>
      <c r="H108" s="133" t="n">
        <v>0.0160022515479057</v>
      </c>
      <c r="I108" s="133" t="n">
        <v>0.0153374756841884</v>
      </c>
      <c r="J108" s="133" t="n">
        <v>0.00242605893369462</v>
      </c>
      <c r="K108" s="131" t="n">
        <v>0.00176886207484977</v>
      </c>
      <c r="L108" s="131" t="n">
        <v>0.000354503345784394</v>
      </c>
      <c r="M108" s="131" t="n">
        <v>0.00272424448676778</v>
      </c>
      <c r="N108" s="131" t="n">
        <v>0.0107438261877048</v>
      </c>
      <c r="O108" s="131" t="n">
        <v>0.00197107261819154</v>
      </c>
      <c r="P108" s="131"/>
      <c r="Q108" s="131" t="n">
        <v>0.0014704867980335</v>
      </c>
      <c r="R108" s="131" t="n">
        <v>0.00380407762138458</v>
      </c>
    </row>
    <row r="109" customFormat="false" ht="12.8" hidden="false" customHeight="false" outlineLevel="0" collapsed="false">
      <c r="B109" s="113" t="n">
        <v>2017</v>
      </c>
      <c r="C109" s="131" t="n">
        <v>0.0102628562112773</v>
      </c>
      <c r="D109" s="131" t="n">
        <v>0.000684112440227956</v>
      </c>
      <c r="E109" s="131" t="n">
        <v>0.00702011141307824</v>
      </c>
      <c r="F109" s="131" t="n">
        <v>0.00966160001444418</v>
      </c>
      <c r="G109" s="131" t="n">
        <v>0.000528483222256211</v>
      </c>
      <c r="H109" s="131" t="n">
        <v>0.0162369256572215</v>
      </c>
      <c r="I109" s="131" t="n">
        <v>0.0156379005322433</v>
      </c>
      <c r="J109" s="131" t="n">
        <v>0.00276714880493469</v>
      </c>
      <c r="K109" s="132" t="n">
        <v>0.00172129952860513</v>
      </c>
      <c r="L109" s="132" t="n">
        <v>0.000471364562460638</v>
      </c>
      <c r="M109" s="132" t="n">
        <v>0.00290593948372479</v>
      </c>
      <c r="N109" s="132" t="n">
        <v>0.00982746458674933</v>
      </c>
      <c r="O109" s="132" t="n">
        <v>0.00169318277702992</v>
      </c>
      <c r="P109" s="132" t="n">
        <v>0.000880593978403211</v>
      </c>
      <c r="Q109" s="132" t="n">
        <v>0.00101880933409591</v>
      </c>
      <c r="R109" s="132" t="n">
        <v>0.00732550025557765</v>
      </c>
    </row>
    <row r="110" customFormat="false" ht="12.8" hidden="false" customHeight="false" outlineLevel="0" collapsed="false">
      <c r="B110" s="113" t="n">
        <v>2018</v>
      </c>
      <c r="C110" s="134" t="n">
        <v>0</v>
      </c>
      <c r="D110" s="134" t="n">
        <v>0.00075631386805743</v>
      </c>
      <c r="E110" s="134" t="n">
        <v>0.00734452401730619</v>
      </c>
      <c r="F110" s="134" t="n">
        <v>0.00799150623036929</v>
      </c>
      <c r="G110" s="134" t="n">
        <v>0.000469975376524546</v>
      </c>
      <c r="H110" s="134" t="n">
        <v>0.0159674857167433</v>
      </c>
      <c r="I110" s="134" t="n">
        <v>0.0178786425763565</v>
      </c>
      <c r="J110" s="134" t="n">
        <v>0.00208292693837073</v>
      </c>
      <c r="K110" s="131" t="n">
        <v>0.00147773148713019</v>
      </c>
      <c r="L110" s="131" t="n">
        <v>0.000430015334349855</v>
      </c>
      <c r="M110" s="131" t="n">
        <v>0.00269794801353933</v>
      </c>
      <c r="N110" s="131" t="n">
        <v>0.00695203916219705</v>
      </c>
      <c r="O110" s="131" t="n">
        <v>0.00155582043184477</v>
      </c>
      <c r="P110" s="131" t="n">
        <v>0.00262234557625097</v>
      </c>
      <c r="Q110" s="131" t="n">
        <v>0.00134070786001073</v>
      </c>
      <c r="R110" s="131" t="n">
        <v>0.0115429938700718</v>
      </c>
    </row>
    <row r="111" customFormat="false" ht="12.8" hidden="false" customHeight="false" outlineLevel="0" collapsed="false">
      <c r="B111" s="113" t="n">
        <v>2019</v>
      </c>
      <c r="C111" s="135" t="n">
        <v>0</v>
      </c>
      <c r="D111" s="135" t="n">
        <v>0.000655630335754841</v>
      </c>
      <c r="E111" s="135" t="n">
        <v>0.00699593283225069</v>
      </c>
      <c r="F111" s="135" t="n">
        <v>0.00748253306970056</v>
      </c>
      <c r="G111" s="135" t="n">
        <v>0.00042895846045955</v>
      </c>
      <c r="H111" s="135" t="n">
        <v>0.0158898222397003</v>
      </c>
      <c r="I111" s="135" t="n">
        <v>0.0172365647069281</v>
      </c>
      <c r="J111" s="135" t="n">
        <v>0.00192996429530297</v>
      </c>
      <c r="K111" s="136" t="n">
        <v>0.00125284370299925</v>
      </c>
      <c r="L111" s="136" t="n">
        <v>0.000395371443253911</v>
      </c>
      <c r="M111" s="136" t="n">
        <v>0.00316211821936252</v>
      </c>
      <c r="N111" s="136" t="n">
        <v>0.00647005180407838</v>
      </c>
      <c r="O111" s="136" t="n">
        <v>0.00160666051995564</v>
      </c>
      <c r="P111" s="136" t="n">
        <v>0.00244608697988098</v>
      </c>
      <c r="Q111" s="136" t="n">
        <v>0.00115984767102009</v>
      </c>
      <c r="R111" s="136" t="n">
        <v>0.0141825054372025</v>
      </c>
    </row>
    <row r="114" customFormat="false" ht="12.8" hidden="false" customHeight="false" outlineLevel="0" collapsed="false">
      <c r="B114" s="137" t="s">
        <v>161</v>
      </c>
      <c r="C114" s="137"/>
      <c r="D114" s="138" t="n">
        <f aca="false">AVERAGE(D100:D111)</f>
        <v>0.000758726208392369</v>
      </c>
      <c r="E114" s="138" t="n">
        <f aca="false">AVERAGE(E100:E111)*0.2869</f>
        <v>0.00205813029947858</v>
      </c>
      <c r="F114" s="138" t="n">
        <f aca="false">AVERAGE(F100:F111)/3</f>
        <v>0.00299445280082657</v>
      </c>
      <c r="G114" s="138" t="n">
        <f aca="false">AVERAGE(G100:G111)</f>
        <v>0.000471925570451055</v>
      </c>
      <c r="H114" s="138" t="n">
        <f aca="false">AVERAGE(H100:H111)</f>
        <v>0.0164145592695402</v>
      </c>
      <c r="I114" s="138" t="n">
        <f aca="false">AVERAGE(I100:I111)</f>
        <v>0.0156925271106058</v>
      </c>
      <c r="J114" s="138" t="n">
        <f aca="false">AVERAGE(J100:J111)</f>
        <v>0.00262222641643577</v>
      </c>
      <c r="K114" s="139" t="n">
        <f aca="false">AVERAGE(K100:K111)</f>
        <v>0.00182166254705213</v>
      </c>
      <c r="L114" s="139" t="n">
        <f aca="false">L111</f>
        <v>0.000395371443253911</v>
      </c>
      <c r="M114" s="139" t="n">
        <f aca="false">AVERAGE(M100:M111)</f>
        <v>0.00267796396440646</v>
      </c>
      <c r="N114" s="139" t="n">
        <f aca="false">N111</f>
        <v>0.00647005180407838</v>
      </c>
      <c r="O114" s="139" t="n">
        <f aca="false">AVERAGE(O100:O111)</f>
        <v>0.00153467572669624</v>
      </c>
      <c r="P114" s="139" t="n">
        <f aca="false">AVERAGE(P110:P111)</f>
        <v>0.00253421627806598</v>
      </c>
      <c r="Q114" s="139" t="n">
        <f aca="false">AVERAGE(Q108:Q111)</f>
        <v>0.00124746291579006</v>
      </c>
    </row>
    <row r="116" customFormat="false" ht="12.8" hidden="false" customHeight="false" outlineLevel="0" collapsed="false">
      <c r="D116" s="138" t="n">
        <f aca="false">SUM(D114:J114)-E114</f>
        <v>0.0389544173762517</v>
      </c>
      <c r="F116" s="111" t="s">
        <v>162</v>
      </c>
      <c r="G116" s="111"/>
      <c r="H116" s="111"/>
      <c r="I116" s="138" t="n">
        <v>0.0075</v>
      </c>
      <c r="K116" s="139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163</v>
      </c>
      <c r="D119" s="0" t="s">
        <v>164</v>
      </c>
      <c r="E119" s="0" t="s">
        <v>165</v>
      </c>
      <c r="F119" s="2" t="s">
        <v>166</v>
      </c>
      <c r="G119" s="0" t="s">
        <v>167</v>
      </c>
      <c r="H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pensions'!$Y$4:$Y$7)/AVERAGE('Central scenario'!$AG$3:$AG$6))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pensions'!$Y$14:$Y$17)/AVERAGE('Central scenario'!$AG$14:$AG$17)</f>
        <v>0.0109202595021298</v>
      </c>
      <c r="D122" s="32" t="n">
        <f aca="false">'Central scenario'!BM4+'Central scenario'!BN4+'Central scenario'!BL4-C122</f>
        <v>0.0828781179738681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-0.0117328132990594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pensions'!$Y$18:$Y$21)/AVERAGE('Central scenario'!$AG$18:$AG$21)</f>
        <v>0.0120403218026096</v>
      </c>
      <c r="D123" s="61" t="n">
        <f aca="false">'Central scenario'!BM5+'Central scenario'!BN5+'Central scenario'!BL5-C123</f>
        <v>0.0819364794999319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-0.0195881331115993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pensions'!$Y$22:$Y$25)/AVERAGE('Central scenario'!$AG$22:$AG$25)</f>
        <v>0.0152644230272318</v>
      </c>
      <c r="D124" s="32" t="n">
        <f aca="false">'Central scenario'!BM6+'Central scenario'!BN6+'Central scenario'!BL6-C124</f>
        <v>0.0850072793541843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-0.0259966260361926</v>
      </c>
      <c r="H124" s="32"/>
      <c r="I124" s="32" t="n">
        <f aca="false">SUM($C109:$J109)-$H109-$F109</f>
        <v>0.0369006126240177</v>
      </c>
      <c r="L124" s="140" t="n">
        <f aca="false">+SUM($D$114:$J$114)-$I$114+$I$116</f>
        <v>0.0328200205651245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pensions'!$Y$26:$Y$29)/AVERAGE('Central scenario'!$AG$26:$AG$29)</f>
        <v>0.0142020180814306</v>
      </c>
      <c r="D125" s="61" t="n">
        <f aca="false">'Central scenario'!BM7+'Central scenario'!BN7+'Central scenario'!BL7-C125</f>
        <v>0.0819274924771436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-0.0217929820184041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pensions'!$Y$30:$Y$33)/AVERAGE('Central scenario'!$AG$30:$AG$33)</f>
        <v>0.0137173289663037</v>
      </c>
      <c r="D126" s="32" t="n">
        <f aca="false">'Central scenario'!BM8+'Central scenario'!BN8+'Central scenario'!BL8-C126</f>
        <v>0.0762877740608488</v>
      </c>
      <c r="E126" s="32" t="n">
        <f aca="false">'Central scenario'!BK8</f>
        <v>0.0514250350291287</v>
      </c>
      <c r="F126" s="32" t="n">
        <f aca="false">SUM($C111:$J111)-$F111-SUM($K111:$R111)</f>
        <v>0.0124613870926432</v>
      </c>
      <c r="G126" s="32" t="n">
        <f aca="false">E126+F126-D126-C126</f>
        <v>-0.0261186809053806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pensions'!$Y$34:$Y$37)/AVERAGE('Central scenario'!$AG$34:$AG$37)</f>
        <v>0.0145825504311926</v>
      </c>
      <c r="D127" s="61" t="n">
        <f aca="false">'Central scenario'!BM9+'Central scenario'!BN9+'Central scenario'!BL9-C127</f>
        <v>0.0918289547978347</v>
      </c>
      <c r="E127" s="61" t="n">
        <f aca="false">'Central scenario'!BK9</f>
        <v>0.0587999583068625</v>
      </c>
      <c r="F127" s="61" t="n">
        <f aca="false">J127-SUM($K$114:$Q$114)</f>
        <v>0.0143162415877109</v>
      </c>
      <c r="G127" s="61" t="n">
        <f aca="false">E127+F127-D127-C127</f>
        <v>-0.0332953053344539</v>
      </c>
      <c r="H127" s="32" t="n">
        <f aca="false">SUM('Central pensions'!AB35:AB37)/AVERAGE('Central scenario'!AG34:AG37)</f>
        <v>0.0110114942616288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pensions'!$Y$38:$Y$41)/AVERAGE('Central scenario'!$AG$38:$AG$41)</f>
        <v>0.0132659362154107</v>
      </c>
      <c r="D128" s="32" t="n">
        <f aca="false">'Central scenario'!BM10+'Central scenario'!BN10+'Central scenario'!BL10-C128</f>
        <v>0.0822638594325002</v>
      </c>
      <c r="E128" s="32" t="n">
        <f aca="false">'Central scenario'!BK10</f>
        <v>0.0582850620135248</v>
      </c>
      <c r="F128" s="32" t="n">
        <f aca="false">J128-SUM($K$114:$Q$114)</f>
        <v>0.0140853616752376</v>
      </c>
      <c r="G128" s="32" t="n">
        <f aca="false">E128+F128-D128-C128</f>
        <v>-0.0231593719591485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pensions'!$Y$42:$Y$45)/AVERAGE('Central scenario'!$AG$42:$AG$45)</f>
        <v>0.0137994135299992</v>
      </c>
      <c r="D129" s="61" t="n">
        <f aca="false">'Central scenario'!BM11+'Central scenario'!BN11+'Central scenario'!BL11-C129</f>
        <v>0.0855308821402322</v>
      </c>
      <c r="E129" s="61" t="n">
        <f aca="false">'Central scenario'!BK11</f>
        <v>0.0587565506536055</v>
      </c>
      <c r="F129" s="61" t="n">
        <f aca="false">J129-SUM($K$114:$Q$114)</f>
        <v>0.0143611196738877</v>
      </c>
      <c r="G129" s="61" t="n">
        <f aca="false">E129+F129-D129-C129</f>
        <v>-0.0262126253427383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pensions'!$Y$46:$Y$49)/AVERAGE('Central scenario'!$AG$46:$AG$49)</f>
        <v>0.0141280593660302</v>
      </c>
      <c r="D130" s="32" t="n">
        <f aca="false">'Central scenario'!BM12+'Central scenario'!BN12+'Central scenario'!BL12-C130</f>
        <v>0.0887367734622482</v>
      </c>
      <c r="E130" s="32" t="n">
        <f aca="false">'Central scenario'!BK12</f>
        <v>0.0595550406045875</v>
      </c>
      <c r="F130" s="32" t="n">
        <f aca="false">J130-SUM($K$114:$Q$114)</f>
        <v>0.0146098308509987</v>
      </c>
      <c r="G130" s="32" t="n">
        <f aca="false">E130+F130-D130-C130</f>
        <v>-0.0286999613726922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pensions'!$Y$50:$Y$53)/AVERAGE('Central scenario'!$AG$50:$AG$53)</f>
        <v>0.0146390816142345</v>
      </c>
      <c r="D131" s="61" t="n">
        <f aca="false">'Central scenario'!BM13+'Central scenario'!BN13+'Central scenario'!BL13-C131</f>
        <v>0.0915224746390053</v>
      </c>
      <c r="E131" s="61" t="n">
        <f aca="false">'Central scenario'!BK13</f>
        <v>0.0596413626682992</v>
      </c>
      <c r="F131" s="61" t="n">
        <f aca="false">J131-SUM($K$114:$Q$114)</f>
        <v>0.0147425454717507</v>
      </c>
      <c r="G131" s="61" t="n">
        <f aca="false">E131+F131-D131-C131</f>
        <v>-0.0317776481131899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pensions'!$Y$54:$Y$57)/AVERAGE('Central scenario'!$AG$54:$AG$57)</f>
        <v>0.0147426852311102</v>
      </c>
      <c r="D132" s="32" t="n">
        <f aca="false">'Central scenario'!BM14+'Central scenario'!BN14+'Central scenario'!BL14-C132</f>
        <v>0.0944079284930862</v>
      </c>
      <c r="E132" s="32" t="n">
        <f aca="false">'Central scenario'!BK14</f>
        <v>0.0606231941503394</v>
      </c>
      <c r="F132" s="32" t="n">
        <f aca="false">J132-SUM($K$114:$Q$114)</f>
        <v>0.0148487389348057</v>
      </c>
      <c r="G132" s="32" t="n">
        <f aca="false">E132+F132-D132-C132</f>
        <v>-0.0336786806390513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pensions'!$Y$58:$Y$61)/AVERAGE('Central scenario'!$AG$58:$AG$61)</f>
        <v>0.0146258384938365</v>
      </c>
      <c r="D133" s="61" t="n">
        <f aca="false">'Central scenario'!BM15+'Central scenario'!BN15+'Central scenario'!BL15-C133</f>
        <v>0.09620353410023</v>
      </c>
      <c r="E133" s="61" t="n">
        <f aca="false">'Central scenario'!BK15</f>
        <v>0.061291515323419</v>
      </c>
      <c r="F133" s="61" t="n">
        <f aca="false">SUM($D$114:$J$114)-SUM($K$114:$Q$114)-$I$114+$I$116</f>
        <v>0.0161386158857814</v>
      </c>
      <c r="G133" s="61" t="n">
        <f aca="false">E133+F133-D133-C133</f>
        <v>-0.0333992413848661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pensions'!$Y$62:$Y$65)/AVERAGE('Central scenario'!$AG$62:$AG$65)</f>
        <v>0.01446211975752</v>
      </c>
      <c r="D134" s="32" t="n">
        <f aca="false">'Central scenario'!BM16+'Central scenario'!BN16+'Central scenario'!BL16-C134</f>
        <v>0.0960472158202755</v>
      </c>
      <c r="E134" s="32" t="n">
        <f aca="false">'Central scenario'!BK16</f>
        <v>0.0620719746495606</v>
      </c>
      <c r="F134" s="32" t="n">
        <f aca="false">SUM($D$114:$J$114)-SUM($K$114:$Q$114)-$I$114+$I$116</f>
        <v>0.0161386158857814</v>
      </c>
      <c r="G134" s="32" t="n">
        <f aca="false">E134+F134-D134-C134</f>
        <v>-0.0322987450424535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pensions'!$Y$66:$Y$69)/AVERAGE('Central scenario'!$AG$66:$AG$69)</f>
        <v>0.0143756339846409</v>
      </c>
      <c r="D135" s="61" t="n">
        <f aca="false">'Central scenario'!BM17+'Central scenario'!BN17+'Central scenario'!BL17-C135</f>
        <v>0.0969074130004848</v>
      </c>
      <c r="E135" s="61" t="n">
        <f aca="false">'Central scenario'!BK17</f>
        <v>0.0622424189288528</v>
      </c>
      <c r="F135" s="61" t="n">
        <f aca="false">SUM($D$114:$J$114)-SUM($K$114:$Q$114)-$I$114+$I$116</f>
        <v>0.0161386158857814</v>
      </c>
      <c r="G135" s="61" t="n">
        <f aca="false">E135+F135-D135-C135</f>
        <v>-0.0329020121704915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pensions'!$Y$70:$Y$73)/AVERAGE('Central scenario'!$AG$70:$AG$73)</f>
        <v>0.0141172749576091</v>
      </c>
      <c r="D136" s="32" t="n">
        <f aca="false">'Central scenario'!BM18+'Central scenario'!BN18+'Central scenario'!BL18-C136</f>
        <v>0.0976108762965532</v>
      </c>
      <c r="E136" s="32" t="n">
        <f aca="false">'Central scenario'!BK18</f>
        <v>0.0625472911227482</v>
      </c>
      <c r="F136" s="32" t="n">
        <f aca="false">SUM($D$114:$J$114)-SUM($K$114:$Q$114)-$I$114+$I$116</f>
        <v>0.0161386158857814</v>
      </c>
      <c r="G136" s="32" t="n">
        <f aca="false">E136+F136-D136-C136</f>
        <v>-0.0330422442456327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pensions'!$Y$74:$Y$77)/AVERAGE('Central scenario'!$AG$74:$AG$77)</f>
        <v>0.0137957747120986</v>
      </c>
      <c r="D137" s="61" t="n">
        <f aca="false">'Central scenario'!BM19+'Central scenario'!BN19+'Central scenario'!BL19-C137</f>
        <v>0.0980645712299411</v>
      </c>
      <c r="E137" s="61" t="n">
        <f aca="false">'Central scenario'!BK19</f>
        <v>0.0629029480806039</v>
      </c>
      <c r="F137" s="61" t="n">
        <f aca="false">SUM($D$114:$J$114)-SUM($K$114:$Q$114)-$I$114+$I$116</f>
        <v>0.0161386158857814</v>
      </c>
      <c r="G137" s="61" t="n">
        <f aca="false">E137+F137-D137-C137</f>
        <v>-0.0328187819756545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pensions'!$Y$78:$Y$81)/AVERAGE('Central scenario'!$AG$78:$AG$81)</f>
        <v>0.0136550279417129</v>
      </c>
      <c r="D138" s="32" t="n">
        <f aca="false">'Central scenario'!BM20+'Central scenario'!BN20+'Central scenario'!BL20-C138</f>
        <v>0.0986693239533798</v>
      </c>
      <c r="E138" s="32" t="n">
        <f aca="false">'Central scenario'!BK20</f>
        <v>0.0634067972040432</v>
      </c>
      <c r="F138" s="32" t="n">
        <f aca="false">SUM($D$114:$J$114)-SUM($K$114:$Q$114)-$I$114+$I$116</f>
        <v>0.0161386158857814</v>
      </c>
      <c r="G138" s="32" t="n">
        <f aca="false">E138+F138-D138-C138</f>
        <v>-0.0327789388052681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pensions'!$Y$82:$Y$85)/AVERAGE('Central scenario'!$AG$82:$AG$85)</f>
        <v>0.0129730686365159</v>
      </c>
      <c r="D139" s="61" t="n">
        <f aca="false">'Central scenario'!BM21+'Central scenario'!BN21+'Central scenario'!BL21-C139</f>
        <v>0.0987925409456783</v>
      </c>
      <c r="E139" s="61" t="n">
        <f aca="false">'Central scenario'!BK21</f>
        <v>0.0637420000114248</v>
      </c>
      <c r="F139" s="61" t="n">
        <f aca="false">SUM($D$114:$J$114)-SUM($K$114:$Q$114)-$I$114+$I$116</f>
        <v>0.0161386158857814</v>
      </c>
      <c r="G139" s="61" t="n">
        <f aca="false">E139+F139-D139-C139</f>
        <v>-0.0318849936849881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pensions'!$Y$86:$Y$89)/AVERAGE('Central scenario'!$AG$86:$AG$89)</f>
        <v>0.0128363175552903</v>
      </c>
      <c r="D140" s="32" t="n">
        <f aca="false">'Central scenario'!BM22+'Central scenario'!BN22+'Central scenario'!BL22-C140</f>
        <v>0.0986842016605415</v>
      </c>
      <c r="E140" s="32" t="n">
        <f aca="false">'Central scenario'!BK22</f>
        <v>0.0641536656336783</v>
      </c>
      <c r="F140" s="32" t="n">
        <f aca="false">SUM($D$114:$J$114)-SUM($K$114:$Q$114)-$I$114+$I$116</f>
        <v>0.0161386158857814</v>
      </c>
      <c r="G140" s="32" t="n">
        <f aca="false">E140+F140-D140-C140</f>
        <v>-0.0312282376963722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pensions'!$Y$90:$Y$93)/AVERAGE('Central scenario'!$AG$90:$AG$93)</f>
        <v>0.0127237633280774</v>
      </c>
      <c r="D141" s="61" t="n">
        <f aca="false">'Central scenario'!BM23+'Central scenario'!BN23+'Central scenario'!BL23-C141</f>
        <v>0.0985401597628632</v>
      </c>
      <c r="E141" s="61" t="n">
        <f aca="false">'Central scenario'!BK23</f>
        <v>0.064259505508464</v>
      </c>
      <c r="F141" s="61" t="n">
        <f aca="false">SUM($D$114:$J$114)-SUM($K$114:$Q$114)-$I$114+$I$116</f>
        <v>0.0161386158857814</v>
      </c>
      <c r="G141" s="61" t="n">
        <f aca="false">E141+F141-D141-C141</f>
        <v>-0.0308658016966953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pensions'!$Y$94:$Y$97)/AVERAGE('Central scenario'!$AG$94:$AG$97)</f>
        <v>0.0124483410243645</v>
      </c>
      <c r="D142" s="32" t="n">
        <f aca="false">'Central scenario'!BM24+'Central scenario'!BN24+'Central scenario'!BL24-C142</f>
        <v>0.0984586758699153</v>
      </c>
      <c r="E142" s="32" t="n">
        <f aca="false">'Central scenario'!BK24</f>
        <v>0.0643156647550012</v>
      </c>
      <c r="F142" s="32" t="n">
        <f aca="false">SUM($D$114:$J$114)-SUM($K$114:$Q$114)-$I$114+$I$116</f>
        <v>0.0161386158857814</v>
      </c>
      <c r="G142" s="32" t="n">
        <f aca="false">E142+F142-D142-C142</f>
        <v>-0.0304527362534972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pensions'!$Y$98:$Y$101)/AVERAGE('Central scenario'!$AG$98:$AG$101)</f>
        <v>0.0121658181571448</v>
      </c>
      <c r="D143" s="61" t="n">
        <f aca="false">'Central scenario'!BM25+'Central scenario'!BN25+'Central scenario'!BL25-C143</f>
        <v>0.0980614177116088</v>
      </c>
      <c r="E143" s="61" t="n">
        <f aca="false">'Central scenario'!BK25</f>
        <v>0.064648095073501</v>
      </c>
      <c r="F143" s="61" t="n">
        <f aca="false">SUM($D$114:$J$114)-SUM($K$114:$Q$114)-$I$114+$I$116</f>
        <v>0.0161386158857814</v>
      </c>
      <c r="G143" s="61" t="n">
        <f aca="false">E143+F143-D143-C143</f>
        <v>-0.0294405249094712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pensions'!$Y$102:$Y$105)/AVERAGE('Central scenario'!$AG$102:$AG$105)</f>
        <v>0.0119543253346388</v>
      </c>
      <c r="D144" s="32" t="n">
        <f aca="false">'Central scenario'!BM26+'Central scenario'!BN26+'Central scenario'!BL26-C144</f>
        <v>0.0978413607138018</v>
      </c>
      <c r="E144" s="32" t="n">
        <f aca="false">'Central scenario'!BK26</f>
        <v>0.065153763335971</v>
      </c>
      <c r="F144" s="32" t="n">
        <f aca="false">SUM($D$114:$J$114)-SUM($K$114:$Q$114)-$I$114+$I$116</f>
        <v>0.0161386158857814</v>
      </c>
      <c r="G144" s="32" t="n">
        <f aca="false">E144+F144-D144-C144</f>
        <v>-0.0285033068266882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pensions'!$Y$106:$Y$109)/AVERAGE('Central scenario'!$AG$106:$AG$109)</f>
        <v>0.0116684353315262</v>
      </c>
      <c r="D145" s="61" t="n">
        <f aca="false">'Central scenario'!BM27+'Central scenario'!BN27+'Central scenario'!BL27-C145</f>
        <v>0.0971288363674683</v>
      </c>
      <c r="E145" s="61" t="n">
        <f aca="false">'Central scenario'!BK27</f>
        <v>0.0654725320954795</v>
      </c>
      <c r="F145" s="61" t="n">
        <f aca="false">SUM($D$114:$J$114)-SUM($K$114:$Q$114)-$I$114+$I$116</f>
        <v>0.0161386158857814</v>
      </c>
      <c r="G145" s="61" t="n">
        <f aca="false">E145+F145-D145-C145</f>
        <v>-0.0271861237177337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pensions'!$Y$110:$Y$113)/AVERAGE('Central scenario'!$AG$110:$AG$113)</f>
        <v>0.0116333154888611</v>
      </c>
      <c r="D146" s="32" t="n">
        <f aca="false">'Central scenario'!BM28+'Central scenario'!BN28+'Central scenario'!BL28-C146</f>
        <v>0.0981798549622511</v>
      </c>
      <c r="E146" s="32" t="n">
        <f aca="false">'Central scenario'!BK28</f>
        <v>0.0656258803884783</v>
      </c>
      <c r="F146" s="32" t="n">
        <f aca="false">SUM($D$114:$J$114)-SUM($K$114:$Q$114)-$I$114+$I$116</f>
        <v>0.0161386158857814</v>
      </c>
      <c r="G146" s="32" t="n">
        <f aca="false">E146+F146-D146-C146</f>
        <v>-0.0280486741768526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pensions'!$Y$114:$Y$117)/AVERAGE('Central scenario'!$AG$114:$AG$117)</f>
        <v>0.0113469661190236</v>
      </c>
      <c r="D147" s="61" t="n">
        <f aca="false">'Central scenario'!BM29+'Central scenario'!BN29+'Central scenario'!BL29-C147</f>
        <v>0.098792808010363</v>
      </c>
      <c r="E147" s="61" t="n">
        <f aca="false">'Central scenario'!BK29</f>
        <v>0.065795766477286</v>
      </c>
      <c r="F147" s="61" t="n">
        <f aca="false">SUM($D$114:$J$114)-SUM($K$114:$Q$114)-$I$114+$I$116</f>
        <v>0.0161386158857814</v>
      </c>
      <c r="G147" s="61" t="n">
        <f aca="false">E147+F147-D147-C147</f>
        <v>-0.0282053917663193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-0.0828781179738681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-0.0117328132990594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-0.0819364794999319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-0.0195881331115993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-0.0850072793541843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-0.0259966260361926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-0.0819274924771436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-0.0217929820184041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-0.0137173289663037</v>
      </c>
      <c r="D154" s="32" t="n">
        <f aca="false">-D126</f>
        <v>-0.0762877740608488</v>
      </c>
      <c r="E154" s="32" t="n">
        <f aca="false">E126</f>
        <v>0.0514250350291287</v>
      </c>
      <c r="F154" s="32" t="n">
        <f aca="false">F126</f>
        <v>0.0124613870926432</v>
      </c>
      <c r="G154" s="32" t="n">
        <f aca="false">G126</f>
        <v>-0.0261186809053806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-0.0145825504311926</v>
      </c>
      <c r="D155" s="61" t="n">
        <f aca="false">-D127</f>
        <v>-0.0918289547978347</v>
      </c>
      <c r="E155" s="61" t="n">
        <f aca="false">E127</f>
        <v>0.0587999583068625</v>
      </c>
      <c r="F155" s="61" t="n">
        <f aca="false">F127</f>
        <v>0.0143162415877109</v>
      </c>
      <c r="G155" s="61" t="n">
        <f aca="false">G127</f>
        <v>-0.0332953053344539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-0.0132659362154107</v>
      </c>
      <c r="D156" s="32" t="n">
        <f aca="false">-D128</f>
        <v>-0.0822638594325002</v>
      </c>
      <c r="E156" s="32" t="n">
        <f aca="false">E128</f>
        <v>0.0582850620135248</v>
      </c>
      <c r="F156" s="32" t="n">
        <f aca="false">F128</f>
        <v>0.0140853616752376</v>
      </c>
      <c r="G156" s="32" t="n">
        <f aca="false">G128</f>
        <v>-0.0231593719591485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-0.0137994135299992</v>
      </c>
      <c r="D157" s="61" t="n">
        <f aca="false">-D129</f>
        <v>-0.0855308821402322</v>
      </c>
      <c r="E157" s="61" t="n">
        <f aca="false">E129</f>
        <v>0.0587565506536055</v>
      </c>
      <c r="F157" s="61" t="n">
        <f aca="false">F129</f>
        <v>0.0143611196738877</v>
      </c>
      <c r="G157" s="61" t="n">
        <f aca="false">G129</f>
        <v>-0.0262126253427383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-0.0141280593660302</v>
      </c>
      <c r="D158" s="32" t="n">
        <f aca="false">-D130</f>
        <v>-0.0887367734622482</v>
      </c>
      <c r="E158" s="32" t="n">
        <f aca="false">E130</f>
        <v>0.0595550406045875</v>
      </c>
      <c r="F158" s="32" t="n">
        <f aca="false">F130</f>
        <v>0.0146098308509987</v>
      </c>
      <c r="G158" s="32" t="n">
        <f aca="false">G130</f>
        <v>-0.0286999613726922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-0.0146390816142345</v>
      </c>
      <c r="D159" s="61" t="n">
        <f aca="false">-D131</f>
        <v>-0.0915224746390053</v>
      </c>
      <c r="E159" s="61" t="n">
        <f aca="false">E131</f>
        <v>0.0596413626682992</v>
      </c>
      <c r="F159" s="61" t="n">
        <f aca="false">F131</f>
        <v>0.0147425454717507</v>
      </c>
      <c r="G159" s="61" t="n">
        <f aca="false">G131</f>
        <v>-0.0317776481131899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-0.0147426852311102</v>
      </c>
      <c r="D160" s="32" t="n">
        <f aca="false">-D132</f>
        <v>-0.0944079284930862</v>
      </c>
      <c r="E160" s="32" t="n">
        <f aca="false">E132</f>
        <v>0.0606231941503394</v>
      </c>
      <c r="F160" s="32" t="n">
        <f aca="false">F132</f>
        <v>0.0148487389348057</v>
      </c>
      <c r="G160" s="32" t="n">
        <f aca="false">G132</f>
        <v>-0.0336786806390513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-0.0146258384938365</v>
      </c>
      <c r="D161" s="61" t="n">
        <f aca="false">-D133</f>
        <v>-0.09620353410023</v>
      </c>
      <c r="E161" s="61" t="n">
        <f aca="false">E133</f>
        <v>0.061291515323419</v>
      </c>
      <c r="F161" s="61" t="n">
        <f aca="false">F133</f>
        <v>0.0161386158857814</v>
      </c>
      <c r="G161" s="61" t="n">
        <f aca="false">G133</f>
        <v>-0.0333992413848661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-0.01446211975752</v>
      </c>
      <c r="D162" s="32" t="n">
        <f aca="false">-D134</f>
        <v>-0.0960472158202755</v>
      </c>
      <c r="E162" s="32" t="n">
        <f aca="false">E134</f>
        <v>0.0620719746495606</v>
      </c>
      <c r="F162" s="32" t="n">
        <f aca="false">F134</f>
        <v>0.0161386158857814</v>
      </c>
      <c r="G162" s="32" t="n">
        <f aca="false">G134</f>
        <v>-0.0322987450424535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-0.0143756339846409</v>
      </c>
      <c r="D163" s="61" t="n">
        <f aca="false">-D135</f>
        <v>-0.0969074130004848</v>
      </c>
      <c r="E163" s="61" t="n">
        <f aca="false">E135</f>
        <v>0.0622424189288528</v>
      </c>
      <c r="F163" s="61" t="n">
        <f aca="false">F135</f>
        <v>0.0161386158857814</v>
      </c>
      <c r="G163" s="61" t="n">
        <f aca="false">G135</f>
        <v>-0.0329020121704915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-0.0141172749576091</v>
      </c>
      <c r="D164" s="32" t="n">
        <f aca="false">-D136</f>
        <v>-0.0976108762965532</v>
      </c>
      <c r="E164" s="32" t="n">
        <f aca="false">E136</f>
        <v>0.0625472911227482</v>
      </c>
      <c r="F164" s="32" t="n">
        <f aca="false">F136</f>
        <v>0.0161386158857814</v>
      </c>
      <c r="G164" s="32" t="n">
        <f aca="false">G136</f>
        <v>-0.0330422442456327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-0.0137957747120986</v>
      </c>
      <c r="D165" s="61" t="n">
        <f aca="false">-D137</f>
        <v>-0.0980645712299411</v>
      </c>
      <c r="E165" s="61" t="n">
        <f aca="false">E137</f>
        <v>0.0629029480806039</v>
      </c>
      <c r="F165" s="61" t="n">
        <f aca="false">F137</f>
        <v>0.0161386158857814</v>
      </c>
      <c r="G165" s="61" t="n">
        <f aca="false">G137</f>
        <v>-0.0328187819756545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-0.0136550279417129</v>
      </c>
      <c r="D166" s="32" t="n">
        <f aca="false">-D138</f>
        <v>-0.0986693239533798</v>
      </c>
      <c r="E166" s="32" t="n">
        <f aca="false">E138</f>
        <v>0.0634067972040432</v>
      </c>
      <c r="F166" s="32" t="n">
        <f aca="false">F138</f>
        <v>0.0161386158857814</v>
      </c>
      <c r="G166" s="32" t="n">
        <f aca="false">G138</f>
        <v>-0.0327789388052681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-0.0129730686365159</v>
      </c>
      <c r="D167" s="61" t="n">
        <f aca="false">-D139</f>
        <v>-0.0987925409456783</v>
      </c>
      <c r="E167" s="61" t="n">
        <f aca="false">E139</f>
        <v>0.0637420000114248</v>
      </c>
      <c r="F167" s="61" t="n">
        <f aca="false">F139</f>
        <v>0.0161386158857814</v>
      </c>
      <c r="G167" s="61" t="n">
        <f aca="false">G139</f>
        <v>-0.0318849936849881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-0.0128363175552903</v>
      </c>
      <c r="D168" s="32" t="n">
        <f aca="false">-D140</f>
        <v>-0.0986842016605415</v>
      </c>
      <c r="E168" s="32" t="n">
        <f aca="false">E140</f>
        <v>0.0641536656336783</v>
      </c>
      <c r="F168" s="32" t="n">
        <f aca="false">F140</f>
        <v>0.0161386158857814</v>
      </c>
      <c r="G168" s="32" t="n">
        <f aca="false">G140</f>
        <v>-0.0312282376963722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-0.0127237633280774</v>
      </c>
      <c r="D169" s="61" t="n">
        <f aca="false">-D141</f>
        <v>-0.0985401597628632</v>
      </c>
      <c r="E169" s="61" t="n">
        <f aca="false">E141</f>
        <v>0.064259505508464</v>
      </c>
      <c r="F169" s="61" t="n">
        <f aca="false">F141</f>
        <v>0.0161386158857814</v>
      </c>
      <c r="G169" s="61" t="n">
        <f aca="false">G141</f>
        <v>-0.0308658016966953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-0.0124483410243645</v>
      </c>
      <c r="D170" s="32" t="n">
        <f aca="false">-D142</f>
        <v>-0.0984586758699153</v>
      </c>
      <c r="E170" s="32" t="n">
        <f aca="false">E142</f>
        <v>0.0643156647550012</v>
      </c>
      <c r="F170" s="32" t="n">
        <f aca="false">F142</f>
        <v>0.0161386158857814</v>
      </c>
      <c r="G170" s="32" t="n">
        <f aca="false">G142</f>
        <v>-0.0304527362534972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-0.0121658181571448</v>
      </c>
      <c r="D171" s="61" t="n">
        <f aca="false">-D143</f>
        <v>-0.0980614177116088</v>
      </c>
      <c r="E171" s="61" t="n">
        <f aca="false">E143</f>
        <v>0.064648095073501</v>
      </c>
      <c r="F171" s="61" t="n">
        <f aca="false">F143</f>
        <v>0.0161386158857814</v>
      </c>
      <c r="G171" s="61" t="n">
        <f aca="false">G143</f>
        <v>-0.0294405249094712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-0.0119543253346388</v>
      </c>
      <c r="D172" s="32" t="n">
        <f aca="false">-D144</f>
        <v>-0.0978413607138018</v>
      </c>
      <c r="E172" s="32" t="n">
        <f aca="false">E144</f>
        <v>0.065153763335971</v>
      </c>
      <c r="F172" s="32" t="n">
        <f aca="false">F144</f>
        <v>0.0161386158857814</v>
      </c>
      <c r="G172" s="32" t="n">
        <f aca="false">G144</f>
        <v>-0.0285033068266882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-0.0116684353315262</v>
      </c>
      <c r="D173" s="61" t="n">
        <f aca="false">-D145</f>
        <v>-0.0971288363674683</v>
      </c>
      <c r="E173" s="61" t="n">
        <f aca="false">E145</f>
        <v>0.0654725320954795</v>
      </c>
      <c r="F173" s="61" t="n">
        <f aca="false">F145</f>
        <v>0.0161386158857814</v>
      </c>
      <c r="G173" s="61" t="n">
        <f aca="false">G145</f>
        <v>-0.0271861237177337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-0.0116333154888611</v>
      </c>
      <c r="D174" s="32" t="n">
        <f aca="false">-D146</f>
        <v>-0.0981798549622511</v>
      </c>
      <c r="E174" s="32" t="n">
        <f aca="false">E146</f>
        <v>0.0656258803884783</v>
      </c>
      <c r="F174" s="32" t="n">
        <f aca="false">F146</f>
        <v>0.0161386158857814</v>
      </c>
      <c r="G174" s="32" t="n">
        <f aca="false">G146</f>
        <v>-0.0280486741768526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-0.0113469661190236</v>
      </c>
      <c r="D175" s="61" t="n">
        <f aca="false">-D147</f>
        <v>-0.098792808010363</v>
      </c>
      <c r="E175" s="61" t="n">
        <f aca="false">E147</f>
        <v>0.065795766477286</v>
      </c>
      <c r="F175" s="61" t="n">
        <f aca="false">F147</f>
        <v>0.0161386158857814</v>
      </c>
      <c r="G175" s="61" t="n">
        <f aca="false">G147</f>
        <v>-0.0282053917663193</v>
      </c>
    </row>
    <row r="178" customFormat="false" ht="12.8" hidden="false" customHeight="false" outlineLevel="0" collapsed="false">
      <c r="C178" s="61" t="s">
        <v>64</v>
      </c>
      <c r="D178" s="61" t="s">
        <v>170</v>
      </c>
      <c r="E178" s="61" t="s">
        <v>171</v>
      </c>
      <c r="F178" s="61" t="s">
        <v>173</v>
      </c>
    </row>
    <row r="179" customFormat="false" ht="12.8" hidden="false" customHeight="false" outlineLevel="0" collapsed="false">
      <c r="B179" s="5" t="n">
        <v>2014</v>
      </c>
      <c r="C179" s="61" t="n">
        <f aca="false">((SUM('Low pensions'!$Y$4:$Y$7)/AVERAGE('Low scenario'!$AG$3:$AG$6)))*-1</f>
        <v>-0.0100080003976103</v>
      </c>
      <c r="D179" s="61" t="n">
        <f aca="false">-('Low scenario'!BM3+'Low scenario'!BN3+'Low scenario'!BL3+C179)</f>
        <v>-0.0636642641339578</v>
      </c>
      <c r="E179" s="61" t="n">
        <f aca="false">'Low scenario'!BK3</f>
        <v>0.0539797598100557</v>
      </c>
      <c r="F179" s="61" t="n">
        <f aca="false">E179+D179+C179</f>
        <v>-0.0196925047215125</v>
      </c>
    </row>
    <row r="180" customFormat="false" ht="12.8" hidden="false" customHeight="false" outlineLevel="0" collapsed="false">
      <c r="B180" s="0" t="n">
        <v>2015</v>
      </c>
      <c r="C180" s="32" t="n">
        <f aca="false">(SUM('Low pensions'!$Y$14:$Y$17)/AVERAGE('Low scenario'!$AG$14:$AG$17))*-1</f>
        <v>-0.0109202595021298</v>
      </c>
      <c r="D180" s="32" t="n">
        <f aca="false">-('Low scenario'!BM4+'Low scenario'!BN4+'Low scenario'!BL4+C180)</f>
        <v>-0.0828781179738681</v>
      </c>
      <c r="E180" s="32" t="n">
        <f aca="false">'Low scenario'!BK4</f>
        <v>0.0608238023860763</v>
      </c>
      <c r="F180" s="32" t="n">
        <f aca="false">E180+D180+C180</f>
        <v>-0.0329745750899216</v>
      </c>
    </row>
    <row r="181" customFormat="false" ht="12.8" hidden="false" customHeight="false" outlineLevel="0" collapsed="false">
      <c r="B181" s="5" t="n">
        <v>2016</v>
      </c>
      <c r="C181" s="61" t="n">
        <f aca="false">(SUM('Low pensions'!$Y$18:$Y$21)/AVERAGE('Low scenario'!$AG$18:$AG$21))*-1</f>
        <v>-0.0120403218026096</v>
      </c>
      <c r="D181" s="61" t="n">
        <f aca="false">-('Low scenario'!BM5+'Low scenario'!BN5+'Low scenario'!BL5+C181)</f>
        <v>-0.0819364794999319</v>
      </c>
      <c r="E181" s="61" t="n">
        <f aca="false">'Low scenario'!BK5</f>
        <v>0.0607772092455274</v>
      </c>
      <c r="F181" s="61" t="n">
        <f aca="false">E181+D181+C181</f>
        <v>-0.0331995920570141</v>
      </c>
    </row>
    <row r="182" customFormat="false" ht="12.8" hidden="false" customHeight="false" outlineLevel="0" collapsed="false">
      <c r="B182" s="0" t="n">
        <v>2017</v>
      </c>
      <c r="C182" s="32" t="n">
        <f aca="false">(SUM('Low pensions'!$Y$22:$Y$25)/AVERAGE('Low scenario'!$AG$22:$AG$25))*-1</f>
        <v>-0.0152644230272318</v>
      </c>
      <c r="D182" s="32" t="n">
        <f aca="false">-('Low scenario'!BM6+'Low scenario'!BN6+'Low scenario'!BL6+C182)</f>
        <v>-0.0850072793541843</v>
      </c>
      <c r="E182" s="32" t="n">
        <f aca="false">'Low scenario'!BK6</f>
        <v>0.0632186182278524</v>
      </c>
      <c r="F182" s="32" t="n">
        <f aca="false">E182+D182+C182</f>
        <v>-0.0370530841535637</v>
      </c>
    </row>
    <row r="183" customFormat="false" ht="12.8" hidden="false" customHeight="false" outlineLevel="0" collapsed="false">
      <c r="B183" s="5" t="n">
        <f aca="false">B182+1</f>
        <v>2018</v>
      </c>
      <c r="C183" s="61" t="n">
        <f aca="false">(SUM('Low pensions'!$Y$26:$Y$29)/AVERAGE('Low scenario'!$AG$26:$AG$29))*-1</f>
        <v>-0.0142020180814306</v>
      </c>
      <c r="D183" s="61" t="n">
        <f aca="false">-('Low scenario'!BM7+'Low scenario'!BN7+'Low scenario'!BL7+C183)</f>
        <v>-0.0819274924771436</v>
      </c>
      <c r="E183" s="61" t="n">
        <f aca="false">'Low scenario'!BK7</f>
        <v>0.0584562617822061</v>
      </c>
      <c r="F183" s="61" t="n">
        <f aca="false">E183+D183+C183</f>
        <v>-0.0376732487763681</v>
      </c>
    </row>
    <row r="184" customFormat="false" ht="12.8" hidden="false" customHeight="false" outlineLevel="0" collapsed="false">
      <c r="B184" s="0" t="n">
        <f aca="false">B183+1</f>
        <v>2019</v>
      </c>
      <c r="C184" s="32" t="n">
        <f aca="false">(SUM('Low pensions'!$Y$30:$Y$33)/AVERAGE('Low scenario'!$AG$30:$AG$33))*-1</f>
        <v>-0.0137164817797649</v>
      </c>
      <c r="D184" s="32" t="n">
        <f aca="false">-('Low scenario'!BM8+'Low scenario'!BN8+'Low scenario'!BL8+C184)</f>
        <v>-0.0763314877812944</v>
      </c>
      <c r="E184" s="32" t="n">
        <f aca="false">'Low scenario'!BK8</f>
        <v>0.0514251825698654</v>
      </c>
      <c r="F184" s="32" t="n">
        <f aca="false">E184+D184+C184</f>
        <v>-0.0386227869911939</v>
      </c>
    </row>
    <row r="185" customFormat="false" ht="12.8" hidden="false" customHeight="false" outlineLevel="0" collapsed="false">
      <c r="B185" s="5" t="n">
        <f aca="false">B184+1</f>
        <v>2020</v>
      </c>
      <c r="C185" s="61" t="n">
        <f aca="false">(SUM('Low pensions'!$Y$34:$Y$37)/AVERAGE('Low scenario'!$AG$34:$AG$37))*-1</f>
        <v>-0.0146305712707108</v>
      </c>
      <c r="D185" s="61" t="n">
        <f aca="false">-('Low scenario'!BM9+'Low scenario'!BN9+'Low scenario'!BL9+C185)</f>
        <v>-0.0920801247775264</v>
      </c>
      <c r="E185" s="61" t="n">
        <f aca="false">'Low scenario'!BK9</f>
        <v>0.0587072546075803</v>
      </c>
      <c r="F185" s="61" t="n">
        <f aca="false">E185+D185+C185</f>
        <v>-0.0480034414406569</v>
      </c>
    </row>
    <row r="186" customFormat="false" ht="12.8" hidden="false" customHeight="false" outlineLevel="0" collapsed="false">
      <c r="B186" s="0" t="n">
        <f aca="false">B185+1</f>
        <v>2021</v>
      </c>
      <c r="C186" s="32" t="n">
        <f aca="false">(SUM('Low pensions'!$Y$38:$Y$41)/AVERAGE('Low scenario'!$AG$38:$AG$41))*-1</f>
        <v>-0.0134997845015817</v>
      </c>
      <c r="D186" s="32" t="n">
        <f aca="false">-('Low scenario'!BM10+'Low scenario'!BN10+'Low scenario'!BL10+C186)</f>
        <v>-0.0832896017579724</v>
      </c>
      <c r="E186" s="32" t="n">
        <f aca="false">'Low scenario'!BK10</f>
        <v>0.0583456853084436</v>
      </c>
      <c r="F186" s="32" t="n">
        <f aca="false">E186+D186+C186</f>
        <v>-0.0384437009511105</v>
      </c>
    </row>
    <row r="187" customFormat="false" ht="12.8" hidden="false" customHeight="false" outlineLevel="0" collapsed="false">
      <c r="B187" s="5" t="n">
        <f aca="false">B186+1</f>
        <v>2022</v>
      </c>
      <c r="C187" s="61" t="n">
        <f aca="false">(SUM('Low pensions'!$Y$42:$Y$45)/AVERAGE('Low scenario'!$AG$42:$AG$45))*-1</f>
        <v>-0.0140468034437837</v>
      </c>
      <c r="D187" s="61" t="n">
        <f aca="false">-('Low scenario'!BM11+'Low scenario'!BN11+'Low scenario'!BL11+C187)</f>
        <v>-0.0864081583585547</v>
      </c>
      <c r="E187" s="61" t="n">
        <f aca="false">'Low scenario'!BK11</f>
        <v>0.0584042990647216</v>
      </c>
      <c r="F187" s="61" t="n">
        <f aca="false">E187+D187+C187</f>
        <v>-0.0420506627376168</v>
      </c>
    </row>
    <row r="188" customFormat="false" ht="12.8" hidden="false" customHeight="false" outlineLevel="0" collapsed="false">
      <c r="B188" s="0" t="n">
        <f aca="false">B187+1</f>
        <v>2023</v>
      </c>
      <c r="C188" s="32" t="n">
        <f aca="false">(SUM('Low pensions'!$Y$46:$Y$49)/AVERAGE('Low scenario'!$AG$46:$AG$49))*-1</f>
        <v>-0.0143027174673247</v>
      </c>
      <c r="D188" s="32" t="n">
        <f aca="false">-('Low scenario'!BM12+'Low scenario'!BN12+'Low scenario'!BL12+C188)</f>
        <v>-0.0885909763772454</v>
      </c>
      <c r="E188" s="32" t="n">
        <f aca="false">'Low scenario'!BK12</f>
        <v>0.0578424875879362</v>
      </c>
      <c r="F188" s="32" t="n">
        <f aca="false">E188+D188+C188</f>
        <v>-0.0450512062566339</v>
      </c>
    </row>
    <row r="189" customFormat="false" ht="12.8" hidden="false" customHeight="false" outlineLevel="0" collapsed="false">
      <c r="B189" s="5" t="n">
        <f aca="false">B188+1</f>
        <v>2024</v>
      </c>
      <c r="C189" s="61" t="n">
        <f aca="false">(SUM('Low pensions'!$Y$50:$Y$53)/AVERAGE('Low scenario'!$AG$50:$AG$53))*-1</f>
        <v>-0.01468647434512</v>
      </c>
      <c r="D189" s="61" t="n">
        <f aca="false">-('Low scenario'!BM13+'Low scenario'!BN13+'Low scenario'!BL13+C189)</f>
        <v>-0.0907362209448511</v>
      </c>
      <c r="E189" s="61" t="n">
        <f aca="false">'Low scenario'!BK13</f>
        <v>0.0577776128120976</v>
      </c>
      <c r="F189" s="61" t="n">
        <f aca="false">E189+D189+C189</f>
        <v>-0.0476450824778735</v>
      </c>
    </row>
    <row r="190" customFormat="false" ht="12.8" hidden="false" customHeight="false" outlineLevel="0" collapsed="false">
      <c r="B190" s="0" t="n">
        <f aca="false">B189+1</f>
        <v>2025</v>
      </c>
      <c r="C190" s="32" t="n">
        <f aca="false">(SUM('Low pensions'!$Y$54:$Y$57)/AVERAGE('Low scenario'!$AG$54:$AG$57))*-1</f>
        <v>-0.0147480465856015</v>
      </c>
      <c r="D190" s="32" t="n">
        <f aca="false">-('Low scenario'!BM14+'Low scenario'!BN14+'Low scenario'!BL14+C190)</f>
        <v>-0.0927401979573911</v>
      </c>
      <c r="E190" s="32" t="n">
        <f aca="false">'Low scenario'!BK14</f>
        <v>0.057922934831128</v>
      </c>
      <c r="F190" s="32" t="n">
        <f aca="false">E190+D190+C190</f>
        <v>-0.0495653097118646</v>
      </c>
    </row>
    <row r="191" customFormat="false" ht="12.8" hidden="false" customHeight="false" outlineLevel="0" collapsed="false">
      <c r="B191" s="5" t="n">
        <f aca="false">B190+1</f>
        <v>2026</v>
      </c>
      <c r="C191" s="61" t="n">
        <f aca="false">(SUM('Low pensions'!$Y$58:$Y$61)/AVERAGE('Low scenario'!$AG$58:$AG$61))*-1</f>
        <v>-0.0148760118957815</v>
      </c>
      <c r="D191" s="61" t="n">
        <f aca="false">-('Low scenario'!BM15+'Low scenario'!BN15+'Low scenario'!BL15+C191)</f>
        <v>-0.0960311354348654</v>
      </c>
      <c r="E191" s="61" t="n">
        <f aca="false">'Low scenario'!BK15</f>
        <v>0.0582706566338327</v>
      </c>
      <c r="F191" s="61" t="n">
        <f aca="false">E191+D191+C191</f>
        <v>-0.0526364906968142</v>
      </c>
    </row>
    <row r="192" customFormat="false" ht="12.8" hidden="false" customHeight="false" outlineLevel="0" collapsed="false">
      <c r="B192" s="0" t="n">
        <f aca="false">B191+1</f>
        <v>2027</v>
      </c>
      <c r="C192" s="32" t="n">
        <f aca="false">(SUM('Low pensions'!$Y$62:$Y$65)/AVERAGE('Low scenario'!$AG$62:$AG$65))*-1</f>
        <v>-0.0148921628474924</v>
      </c>
      <c r="D192" s="32" t="n">
        <f aca="false">-('Low scenario'!BM16+'Low scenario'!BN16+'Low scenario'!BL16+C192)</f>
        <v>-0.0976116037351047</v>
      </c>
      <c r="E192" s="32" t="n">
        <f aca="false">'Low scenario'!BK16</f>
        <v>0.0585942864440531</v>
      </c>
      <c r="F192" s="32" t="n">
        <f aca="false">E192+D192+C192</f>
        <v>-0.053909480138544</v>
      </c>
    </row>
    <row r="193" customFormat="false" ht="12.8" hidden="false" customHeight="false" outlineLevel="0" collapsed="false">
      <c r="B193" s="5" t="n">
        <f aca="false">B192+1</f>
        <v>2028</v>
      </c>
      <c r="C193" s="61" t="n">
        <f aca="false">(SUM('Low pensions'!$Y$66:$Y$69)/AVERAGE('Low scenario'!$AG$66:$AG$69))*-1</f>
        <v>-0.0146517286427919</v>
      </c>
      <c r="D193" s="61" t="n">
        <f aca="false">-('Low scenario'!BM17+'Low scenario'!BN17+'Low scenario'!BL17+C193)</f>
        <v>-0.0976545744948818</v>
      </c>
      <c r="E193" s="61" t="n">
        <f aca="false">'Low scenario'!BK17</f>
        <v>0.0585227653968684</v>
      </c>
      <c r="F193" s="61" t="n">
        <f aca="false">E193+D193+C193</f>
        <v>-0.0537835377408052</v>
      </c>
    </row>
    <row r="194" customFormat="false" ht="12.8" hidden="false" customHeight="false" outlineLevel="0" collapsed="false">
      <c r="B194" s="0" t="n">
        <f aca="false">B193+1</f>
        <v>2029</v>
      </c>
      <c r="C194" s="32" t="n">
        <f aca="false">(SUM('Low pensions'!$Y$70:$Y$73)/AVERAGE('Low scenario'!$AG$70:$AG$73))*-1</f>
        <v>-0.0144054064974401</v>
      </c>
      <c r="D194" s="32" t="n">
        <f aca="false">-('Low scenario'!BM18+'Low scenario'!BN18+'Low scenario'!BL18+C194)</f>
        <v>-0.0985110881995665</v>
      </c>
      <c r="E194" s="32" t="n">
        <f aca="false">'Low scenario'!BK18</f>
        <v>0.0589362883743767</v>
      </c>
      <c r="F194" s="32" t="n">
        <f aca="false">E194+D194+C194</f>
        <v>-0.0539802063226299</v>
      </c>
    </row>
    <row r="195" customFormat="false" ht="12.8" hidden="false" customHeight="false" outlineLevel="0" collapsed="false">
      <c r="B195" s="5" t="n">
        <f aca="false">B194+1</f>
        <v>2030</v>
      </c>
      <c r="C195" s="61" t="n">
        <f aca="false">(SUM('Low pensions'!$Y$74:$Y$77)/AVERAGE('Low scenario'!$AG$74:$AG$77))*-1</f>
        <v>-0.0139972419978262</v>
      </c>
      <c r="D195" s="61" t="n">
        <f aca="false">-('Low scenario'!BM19+'Low scenario'!BN19+'Low scenario'!BL19+C195)</f>
        <v>-0.0982329356467753</v>
      </c>
      <c r="E195" s="61" t="n">
        <f aca="false">'Low scenario'!BK19</f>
        <v>0.0591994981689986</v>
      </c>
      <c r="F195" s="61" t="n">
        <f aca="false">E195+D195+C195</f>
        <v>-0.0530306794756029</v>
      </c>
    </row>
    <row r="196" customFormat="false" ht="12.8" hidden="false" customHeight="false" outlineLevel="0" collapsed="false">
      <c r="B196" s="0" t="n">
        <f aca="false">B195+1</f>
        <v>2031</v>
      </c>
      <c r="C196" s="32" t="n">
        <f aca="false">(SUM('Low pensions'!$Y$78:$Y$81)/AVERAGE('Low scenario'!$AG$78:$AG$81))*-1</f>
        <v>-0.0137209957471427</v>
      </c>
      <c r="D196" s="32" t="n">
        <f aca="false">-('Low scenario'!BM20+'Low scenario'!BN20+'Low scenario'!BL20+C196)</f>
        <v>-0.0992963552671696</v>
      </c>
      <c r="E196" s="32" t="n">
        <f aca="false">'Low scenario'!BK20</f>
        <v>0.059214571343948</v>
      </c>
      <c r="F196" s="32" t="n">
        <f aca="false">E196+D196+C196</f>
        <v>-0.0538027796703642</v>
      </c>
    </row>
    <row r="197" customFormat="false" ht="12.8" hidden="false" customHeight="false" outlineLevel="0" collapsed="false">
      <c r="B197" s="5" t="n">
        <f aca="false">B196+1</f>
        <v>2032</v>
      </c>
      <c r="C197" s="61" t="n">
        <f aca="false">(SUM('Low pensions'!$Y$82:$Y$85)/AVERAGE('Low scenario'!$AG$82:$AG$85))*-1</f>
        <v>-0.0134154029425186</v>
      </c>
      <c r="D197" s="61" t="n">
        <f aca="false">-('Low scenario'!BM21+'Low scenario'!BN21+'Low scenario'!BL21+C197)</f>
        <v>-0.0991444009725372</v>
      </c>
      <c r="E197" s="61" t="n">
        <f aca="false">'Low scenario'!BK21</f>
        <v>0.0593623415083785</v>
      </c>
      <c r="F197" s="61" t="n">
        <f aca="false">E197+D197+C197</f>
        <v>-0.0531974624066773</v>
      </c>
    </row>
    <row r="198" customFormat="false" ht="12.8" hidden="false" customHeight="false" outlineLevel="0" collapsed="false">
      <c r="B198" s="0" t="n">
        <f aca="false">B197+1</f>
        <v>2033</v>
      </c>
      <c r="C198" s="32" t="n">
        <f aca="false">(SUM('Low pensions'!$Y$86:$Y$89)/AVERAGE('Low scenario'!$AG$86:$AG$89))*-1</f>
        <v>-0.013230437494074</v>
      </c>
      <c r="D198" s="32" t="n">
        <f aca="false">-('Low scenario'!BM22+'Low scenario'!BN22+'Low scenario'!BL22+C198)</f>
        <v>-0.0993773224199666</v>
      </c>
      <c r="E198" s="32" t="n">
        <f aca="false">'Low scenario'!BK22</f>
        <v>0.0597209920560855</v>
      </c>
      <c r="F198" s="32" t="n">
        <f aca="false">E198+D198+C198</f>
        <v>-0.052886767857955</v>
      </c>
    </row>
    <row r="199" customFormat="false" ht="12.8" hidden="false" customHeight="false" outlineLevel="0" collapsed="false">
      <c r="B199" s="5" t="n">
        <f aca="false">B198+1</f>
        <v>2034</v>
      </c>
      <c r="C199" s="61" t="n">
        <f aca="false">(SUM('Low pensions'!$Y$90:$Y$93)/AVERAGE('Low scenario'!$AG$90:$AG$93))*-1</f>
        <v>-0.013067612055234</v>
      </c>
      <c r="D199" s="61" t="n">
        <f aca="false">-('Low scenario'!BM23+'Low scenario'!BN23+'Low scenario'!BL23+C199)</f>
        <v>-0.10029372679276</v>
      </c>
      <c r="E199" s="61" t="n">
        <f aca="false">'Low scenario'!BK23</f>
        <v>0.0595801662762409</v>
      </c>
      <c r="F199" s="61" t="n">
        <f aca="false">E199+D199+C199</f>
        <v>-0.0537811725717531</v>
      </c>
    </row>
    <row r="200" customFormat="false" ht="12.8" hidden="false" customHeight="false" outlineLevel="0" collapsed="false">
      <c r="B200" s="0" t="n">
        <f aca="false">B199+1</f>
        <v>2035</v>
      </c>
      <c r="C200" s="32" t="n">
        <f aca="false">(SUM('Low pensions'!$Y$94:$Y$97)/AVERAGE('Low scenario'!$AG$94:$AG$97))*-1</f>
        <v>-0.0128287084360287</v>
      </c>
      <c r="D200" s="32" t="n">
        <f aca="false">-('Low scenario'!BM24+'Low scenario'!BN24+'Low scenario'!BL24+C200)</f>
        <v>-0.100099906682027</v>
      </c>
      <c r="E200" s="32" t="n">
        <f aca="false">'Low scenario'!BK24</f>
        <v>0.0596114590182787</v>
      </c>
      <c r="F200" s="32" t="n">
        <f aca="false">E200+D200+C200</f>
        <v>-0.0533171560997772</v>
      </c>
    </row>
    <row r="201" customFormat="false" ht="12.8" hidden="false" customHeight="false" outlineLevel="0" collapsed="false">
      <c r="B201" s="5" t="n">
        <f aca="false">B200+1</f>
        <v>2036</v>
      </c>
      <c r="C201" s="61" t="n">
        <f aca="false">(SUM('Low pensions'!$Y$98:$Y$101)/AVERAGE('Low scenario'!$AG$98:$AG$101))*-1</f>
        <v>-0.0125479960721105</v>
      </c>
      <c r="D201" s="61" t="n">
        <f aca="false">-('Low scenario'!BM25+'Low scenario'!BN25+'Low scenario'!BL25+C201)</f>
        <v>-0.099816353963391</v>
      </c>
      <c r="E201" s="61" t="n">
        <f aca="false">'Low scenario'!BK25</f>
        <v>0.0596815398511079</v>
      </c>
      <c r="F201" s="61" t="n">
        <f aca="false">E201+D201+C201</f>
        <v>-0.0526828101843936</v>
      </c>
    </row>
    <row r="202" customFormat="false" ht="12.8" hidden="false" customHeight="false" outlineLevel="0" collapsed="false">
      <c r="B202" s="0" t="n">
        <f aca="false">B201+1</f>
        <v>2037</v>
      </c>
      <c r="C202" s="32" t="n">
        <f aca="false">(SUM('Low pensions'!$Y$102:$Y$105)/AVERAGE('Low scenario'!$AG$102:$AG$105))*-1</f>
        <v>-0.0124637380042444</v>
      </c>
      <c r="D202" s="32" t="n">
        <f aca="false">-('Low scenario'!BM26+'Low scenario'!BN26+'Low scenario'!BL26+C202)</f>
        <v>-0.0999006654166445</v>
      </c>
      <c r="E202" s="32" t="n">
        <f aca="false">'Low scenario'!BK26</f>
        <v>0.0601709266439506</v>
      </c>
      <c r="F202" s="32" t="n">
        <f aca="false">E202+D202+C202</f>
        <v>-0.0521934767769383</v>
      </c>
    </row>
    <row r="203" customFormat="false" ht="12.8" hidden="false" customHeight="false" outlineLevel="0" collapsed="false">
      <c r="B203" s="5" t="n">
        <f aca="false">B202+1</f>
        <v>2038</v>
      </c>
      <c r="C203" s="61" t="n">
        <f aca="false">(SUM('Low pensions'!$Y$106:$Y$109)/AVERAGE('Low scenario'!$AG$106:$AG$109))*-1</f>
        <v>-0.0122797448211226</v>
      </c>
      <c r="D203" s="61" t="n">
        <f aca="false">-('Low scenario'!BM27+'Low scenario'!BN27+'Low scenario'!BL27+C203)</f>
        <v>-0.0998742537059122</v>
      </c>
      <c r="E203" s="61" t="n">
        <f aca="false">'Low scenario'!BK27</f>
        <v>0.0602764267691426</v>
      </c>
      <c r="F203" s="61" t="n">
        <f aca="false">E203+D203+C203</f>
        <v>-0.0518775717578922</v>
      </c>
    </row>
    <row r="204" customFormat="false" ht="12.8" hidden="false" customHeight="false" outlineLevel="0" collapsed="false">
      <c r="B204" s="0" t="n">
        <f aca="false">B203+1</f>
        <v>2039</v>
      </c>
      <c r="C204" s="32" t="n">
        <f aca="false">(SUM('Low pensions'!$Y$110:$Y$113)/AVERAGE('Low scenario'!$AG$110:$AG$113))*-1</f>
        <v>-0.01212928411198</v>
      </c>
      <c r="D204" s="32" t="n">
        <f aca="false">-('Low scenario'!BM28+'Low scenario'!BN28+'Low scenario'!BL28+C204)</f>
        <v>-0.0998909446324522</v>
      </c>
      <c r="E204" s="32" t="n">
        <f aca="false">'Low scenario'!BK28</f>
        <v>0.0605061111653386</v>
      </c>
      <c r="F204" s="32" t="n">
        <f aca="false">E204+D204+C204</f>
        <v>-0.0515141175790936</v>
      </c>
    </row>
    <row r="205" customFormat="false" ht="12.8" hidden="false" customHeight="false" outlineLevel="0" collapsed="false">
      <c r="B205" s="5" t="n">
        <f aca="false">B204+1</f>
        <v>2040</v>
      </c>
      <c r="C205" s="61" t="n">
        <f aca="false">(SUM('Low pensions'!$Y$114:$Y$117)/AVERAGE('Low scenario'!$AG$114:$AG$117))*-1</f>
        <v>-0.0119159237548712</v>
      </c>
      <c r="D205" s="61" t="n">
        <f aca="false">-('Low scenario'!BM29+'Low scenario'!BN29+'Low scenario'!BL29+C205)</f>
        <v>-0.100503569423628</v>
      </c>
      <c r="E205" s="61" t="n">
        <f aca="false">'Low scenario'!BK29</f>
        <v>0.0606420661401796</v>
      </c>
      <c r="F205" s="61" t="n">
        <f aca="false">E205+D205+C205</f>
        <v>-0.0517774270383193</v>
      </c>
    </row>
    <row r="210" customFormat="false" ht="12.8" hidden="false" customHeight="false" outlineLevel="0" collapsed="false">
      <c r="D210" s="0" t="n">
        <v>-1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C2" s="0" t="s">
        <v>8</v>
      </c>
      <c r="D2" s="0" t="s">
        <v>10</v>
      </c>
      <c r="E2" s="0" t="s">
        <v>9</v>
      </c>
    </row>
    <row r="3" customFormat="false" ht="12.8" hidden="false" customHeight="false" outlineLevel="0" collapsed="false">
      <c r="B3" s="5" t="n">
        <v>2014</v>
      </c>
      <c r="C3" s="61" t="n">
        <f aca="false">SUM('Economic result'!$C106:$J106)-'Economic result'!$H106-'Economic result'!$F106-'Economic result'!$R106</f>
        <v>0.038388825748299</v>
      </c>
      <c r="D3" s="61" t="n">
        <f aca="false">SUM('Economic result'!$C106:$J106)-'Economic result'!$H106-'Economic result'!$F106-'Economic result'!$R106</f>
        <v>0.038388825748299</v>
      </c>
      <c r="E3" s="61" t="n">
        <f aca="false">SUM('Economic result'!$C106:$J106)-'Economic result'!$H106-'Economic result'!$F106-'Economic result'!$R106</f>
        <v>0.038388825748299</v>
      </c>
      <c r="F3" s="61"/>
    </row>
    <row r="4" customFormat="false" ht="12.8" hidden="false" customHeight="false" outlineLevel="0" collapsed="false">
      <c r="B4" s="0" t="n">
        <v>2015</v>
      </c>
      <c r="C4" s="32" t="n">
        <f aca="false">SUM('Economic result'!$C107:$J107)-'Economic result'!$H107-'Economic result'!$F107-'Economic result'!$R107</f>
        <v>0.0395928447118189</v>
      </c>
      <c r="D4" s="32" t="n">
        <f aca="false">SUM('Economic result'!$C107:$J107)-'Economic result'!$H107-'Economic result'!$F107-'Economic result'!$R107</f>
        <v>0.0395928447118189</v>
      </c>
      <c r="E4" s="32" t="n">
        <f aca="false">SUM('Economic result'!$C107:$J107)-'Economic result'!$H107-'Economic result'!$F107-'Economic result'!$R107</f>
        <v>0.0395928447118189</v>
      </c>
      <c r="F4" s="32"/>
    </row>
    <row r="5" customFormat="false" ht="12.8" hidden="false" customHeight="false" outlineLevel="0" collapsed="false">
      <c r="B5" s="5" t="n">
        <v>2016</v>
      </c>
      <c r="C5" s="61" t="n">
        <f aca="false">SUM('Economic result'!$C108:$J108)-'Economic result'!$H108-'Economic result'!$F108-'Economic result'!$R108</f>
        <v>0.0326444544567466</v>
      </c>
      <c r="D5" s="61" t="n">
        <f aca="false">SUM('Economic result'!$C108:$J108)-'Economic result'!$H108-'Economic result'!$F108-'Economic result'!$R108</f>
        <v>0.0326444544567466</v>
      </c>
      <c r="E5" s="61" t="n">
        <f aca="false">SUM('Economic result'!$C108:$J108)-'Economic result'!$H108-'Economic result'!$F108-'Economic result'!$R108</f>
        <v>0.0326444544567466</v>
      </c>
      <c r="F5" s="61"/>
    </row>
    <row r="6" customFormat="false" ht="12.8" hidden="false" customHeight="false" outlineLevel="0" collapsed="false">
      <c r="B6" s="0" t="n">
        <v>2017</v>
      </c>
      <c r="C6" s="32" t="n">
        <f aca="false">SUM('Economic result'!$C109:$J109)-'Economic result'!$H109-'Economic result'!$F109-'Economic result'!$R109</f>
        <v>0.02957511236844</v>
      </c>
      <c r="D6" s="32" t="n">
        <f aca="false">SUM('Economic result'!$C109:$J109)-'Economic result'!$H109-'Economic result'!$F109-'Economic result'!$R109</f>
        <v>0.02957511236844</v>
      </c>
      <c r="E6" s="32" t="n">
        <f aca="false">SUM('Economic result'!$C109:$J109)-'Economic result'!$H109-'Economic result'!$F109-'Economic result'!$R109</f>
        <v>0.02957511236844</v>
      </c>
      <c r="F6" s="32"/>
    </row>
    <row r="7" customFormat="false" ht="12.8" hidden="false" customHeight="false" outlineLevel="0" collapsed="false">
      <c r="B7" s="5" t="n">
        <f aca="false">B6+1</f>
        <v>2018</v>
      </c>
      <c r="C7" s="61" t="n">
        <f aca="false">SUM('Economic result'!$C110:$J110)-'Economic result'!$C110-'Economic result'!$F110-'Economic result'!$R110</f>
        <v>0.0329568746232869</v>
      </c>
      <c r="D7" s="61" t="n">
        <f aca="false">SUM('Economic result'!$C110:$J110)-'Economic result'!$C110-'Economic result'!$F110-'Economic result'!$R110</f>
        <v>0.0329568746232869</v>
      </c>
      <c r="E7" s="61" t="n">
        <f aca="false">SUM('Economic result'!$C110:$J110)-'Economic result'!$C110-'Economic result'!$F110-'Economic result'!$R110</f>
        <v>0.0329568746232869</v>
      </c>
      <c r="F7" s="61"/>
    </row>
    <row r="8" customFormat="false" ht="12.8" hidden="false" customHeight="false" outlineLevel="0" collapsed="false">
      <c r="B8" s="0" t="n">
        <f aca="false">B7+1</f>
        <v>2019</v>
      </c>
      <c r="C8" s="32" t="n">
        <f aca="false">SUM('Economic result'!$C111:$J111)-'Economic result'!$C111-'Economic result'!$F111-'Economic result'!$R111</f>
        <v>0.0289543674331939</v>
      </c>
      <c r="D8" s="32" t="n">
        <f aca="false">SUM('Economic result'!$C111:$J111)-'Economic result'!$C111-'Economic result'!$F111-'Economic result'!$R111</f>
        <v>0.0289543674331939</v>
      </c>
      <c r="E8" s="32" t="n">
        <f aca="false">SUM('Economic result'!$C111:$J111)-'Economic result'!$C111-'Economic result'!$F111-'Economic result'!$R111</f>
        <v>0.0289543674331939</v>
      </c>
      <c r="F8" s="32"/>
    </row>
    <row r="9" customFormat="false" ht="12.8" hidden="false" customHeight="false" outlineLevel="0" collapsed="false">
      <c r="B9" s="5" t="n">
        <f aca="false">B8+1</f>
        <v>2020</v>
      </c>
      <c r="C9" s="61" t="n">
        <v>0.0337150697088075</v>
      </c>
      <c r="D9" s="61" t="n">
        <v>0.0337919124906323</v>
      </c>
      <c r="E9" s="61" t="n">
        <v>0.0337150697088075</v>
      </c>
      <c r="F9" s="61"/>
    </row>
    <row r="10" customFormat="false" ht="12.8" hidden="false" customHeight="false" outlineLevel="0" collapsed="false">
      <c r="B10" s="0" t="n">
        <f aca="false">B9+1</f>
        <v>2021</v>
      </c>
      <c r="C10" s="32" t="n">
        <f aca="false">D15</f>
        <v>0.031274685417455</v>
      </c>
      <c r="D10" s="32" t="n">
        <v>0.0321273768602313</v>
      </c>
      <c r="E10" s="32" t="n">
        <v>0.031274685417455</v>
      </c>
      <c r="F10" s="32"/>
    </row>
    <row r="11" customFormat="false" ht="12.8" hidden="false" customHeight="false" outlineLevel="0" collapsed="false">
      <c r="B11" s="5" t="n">
        <f aca="false">B10+1</f>
        <v>2022</v>
      </c>
      <c r="C11" s="61" t="n">
        <v>0.031274685417455</v>
      </c>
      <c r="D11" s="61" t="n">
        <v>0.0320844666261635</v>
      </c>
      <c r="E11" s="61" t="n">
        <v>0.031274685417455</v>
      </c>
      <c r="F11" s="61"/>
    </row>
    <row r="12" customFormat="false" ht="12.8" hidden="false" customHeight="false" outlineLevel="0" collapsed="false">
      <c r="B12" s="0" t="n">
        <f aca="false">B11+1</f>
        <v>2023</v>
      </c>
      <c r="C12" s="32" t="n">
        <v>0.031274685417455</v>
      </c>
      <c r="D12" s="32" t="n">
        <v>0.0320322175460012</v>
      </c>
      <c r="E12" s="32" t="n">
        <v>0.031274685417455</v>
      </c>
      <c r="F12" s="32"/>
    </row>
    <row r="13" customFormat="false" ht="12.8" hidden="false" customHeight="false" outlineLevel="0" collapsed="false">
      <c r="B13" s="5" t="n">
        <f aca="false">B12+1</f>
        <v>2024</v>
      </c>
      <c r="C13" s="61" t="n">
        <v>0.031274685417455</v>
      </c>
      <c r="D13" s="61" t="n">
        <v>0.0319212228303654</v>
      </c>
      <c r="E13" s="61" t="n">
        <v>0.031274685417455</v>
      </c>
      <c r="F13" s="61"/>
    </row>
    <row r="14" customFormat="false" ht="12.8" hidden="false" customHeight="false" outlineLevel="0" collapsed="false">
      <c r="B14" s="0" t="n">
        <f aca="false">B13+1</f>
        <v>2025</v>
      </c>
      <c r="C14" s="32" t="n">
        <v>0.031274685417455</v>
      </c>
      <c r="D14" s="32" t="n">
        <v>0.0317880934826676</v>
      </c>
      <c r="E14" s="32" t="n">
        <v>0.031274685417455</v>
      </c>
      <c r="F14" s="32"/>
    </row>
    <row r="15" customFormat="false" ht="12.8" hidden="false" customHeight="false" outlineLevel="0" collapsed="false">
      <c r="B15" s="5" t="n">
        <f aca="false">B14+1</f>
        <v>2026</v>
      </c>
      <c r="C15" s="61" t="n">
        <v>0.031274685417455</v>
      </c>
      <c r="D15" s="61" t="n">
        <v>0.031274685417455</v>
      </c>
      <c r="E15" s="61" t="n">
        <v>0.031274685417455</v>
      </c>
      <c r="F15" s="61"/>
    </row>
    <row r="16" customFormat="false" ht="12.8" hidden="false" customHeight="false" outlineLevel="0" collapsed="false">
      <c r="B16" s="0" t="n">
        <f aca="false">B15+1</f>
        <v>2027</v>
      </c>
      <c r="C16" s="32" t="n">
        <v>0.031274685417455</v>
      </c>
      <c r="D16" s="32" t="n">
        <f aca="false">D15</f>
        <v>0.031274685417455</v>
      </c>
      <c r="E16" s="32" t="n">
        <v>0.031274685417455</v>
      </c>
      <c r="F16" s="32"/>
    </row>
    <row r="17" customFormat="false" ht="12.8" hidden="false" customHeight="false" outlineLevel="0" collapsed="false">
      <c r="B17" s="5" t="n">
        <f aca="false">B16+1</f>
        <v>2028</v>
      </c>
      <c r="C17" s="61" t="n">
        <v>0.031274685417455</v>
      </c>
      <c r="D17" s="61" t="n">
        <f aca="false">D16</f>
        <v>0.031274685417455</v>
      </c>
      <c r="E17" s="61" t="n">
        <v>0.031274685417455</v>
      </c>
      <c r="F17" s="61"/>
    </row>
    <row r="18" customFormat="false" ht="12.8" hidden="false" customHeight="false" outlineLevel="0" collapsed="false">
      <c r="B18" s="0" t="n">
        <f aca="false">B17+1</f>
        <v>2029</v>
      </c>
      <c r="C18" s="32" t="n">
        <v>0.031274685417455</v>
      </c>
      <c r="D18" s="32" t="n">
        <f aca="false">D17</f>
        <v>0.031274685417455</v>
      </c>
      <c r="E18" s="32" t="n">
        <v>0.031274685417455</v>
      </c>
      <c r="F18" s="32"/>
    </row>
    <row r="19" customFormat="false" ht="12.8" hidden="false" customHeight="false" outlineLevel="0" collapsed="false">
      <c r="B19" s="5" t="n">
        <f aca="false">B18+1</f>
        <v>2030</v>
      </c>
      <c r="C19" s="61" t="n">
        <v>0.031274685417455</v>
      </c>
      <c r="D19" s="61" t="n">
        <f aca="false">D18</f>
        <v>0.031274685417455</v>
      </c>
      <c r="E19" s="61" t="n">
        <v>0.031274685417455</v>
      </c>
      <c r="F19" s="61"/>
    </row>
    <row r="20" customFormat="false" ht="12.8" hidden="false" customHeight="false" outlineLevel="0" collapsed="false">
      <c r="B20" s="0" t="n">
        <f aca="false">B19+1</f>
        <v>2031</v>
      </c>
      <c r="C20" s="32" t="n">
        <v>0.031274685417455</v>
      </c>
      <c r="D20" s="32" t="n">
        <f aca="false">D19</f>
        <v>0.031274685417455</v>
      </c>
      <c r="E20" s="32" t="n">
        <v>0.031274685417455</v>
      </c>
      <c r="F20" s="32"/>
    </row>
    <row r="21" customFormat="false" ht="12.8" hidden="false" customHeight="false" outlineLevel="0" collapsed="false">
      <c r="B21" s="5" t="n">
        <f aca="false">B20+1</f>
        <v>2032</v>
      </c>
      <c r="C21" s="61" t="n">
        <v>0.031274685417455</v>
      </c>
      <c r="D21" s="61" t="n">
        <f aca="false">D20</f>
        <v>0.031274685417455</v>
      </c>
      <c r="E21" s="61" t="n">
        <v>0.031274685417455</v>
      </c>
      <c r="F21" s="61"/>
    </row>
    <row r="22" customFormat="false" ht="12.8" hidden="false" customHeight="false" outlineLevel="0" collapsed="false">
      <c r="B22" s="0" t="n">
        <f aca="false">B21+1</f>
        <v>2033</v>
      </c>
      <c r="C22" s="32" t="n">
        <v>0.031274685417455</v>
      </c>
      <c r="D22" s="32" t="n">
        <f aca="false">D21</f>
        <v>0.031274685417455</v>
      </c>
      <c r="E22" s="32" t="n">
        <v>0.031274685417455</v>
      </c>
      <c r="F22" s="32"/>
    </row>
    <row r="23" customFormat="false" ht="12.8" hidden="false" customHeight="false" outlineLevel="0" collapsed="false">
      <c r="B23" s="5" t="n">
        <f aca="false">B22+1</f>
        <v>2034</v>
      </c>
      <c r="C23" s="61" t="n">
        <v>0.031274685417455</v>
      </c>
      <c r="D23" s="61" t="n">
        <f aca="false">D22</f>
        <v>0.031274685417455</v>
      </c>
      <c r="E23" s="61" t="n">
        <v>0.031274685417455</v>
      </c>
      <c r="F23" s="61"/>
    </row>
    <row r="24" customFormat="false" ht="12.8" hidden="false" customHeight="false" outlineLevel="0" collapsed="false">
      <c r="B24" s="0" t="n">
        <f aca="false">B23+1</f>
        <v>2035</v>
      </c>
      <c r="C24" s="32" t="n">
        <v>0.031274685417455</v>
      </c>
      <c r="D24" s="32" t="n">
        <f aca="false">D23</f>
        <v>0.031274685417455</v>
      </c>
      <c r="E24" s="32" t="n">
        <v>0.031274685417455</v>
      </c>
      <c r="F24" s="32"/>
    </row>
    <row r="25" customFormat="false" ht="12.8" hidden="false" customHeight="false" outlineLevel="0" collapsed="false">
      <c r="B25" s="5" t="n">
        <f aca="false">B24+1</f>
        <v>2036</v>
      </c>
      <c r="C25" s="61" t="n">
        <v>0.031274685417455</v>
      </c>
      <c r="D25" s="61" t="n">
        <f aca="false">D24</f>
        <v>0.031274685417455</v>
      </c>
      <c r="E25" s="61" t="n">
        <v>0.031274685417455</v>
      </c>
      <c r="F25" s="61"/>
    </row>
    <row r="26" customFormat="false" ht="12.8" hidden="false" customHeight="false" outlineLevel="0" collapsed="false">
      <c r="B26" s="0" t="n">
        <f aca="false">B25+1</f>
        <v>2037</v>
      </c>
      <c r="C26" s="32" t="n">
        <v>0.031274685417455</v>
      </c>
      <c r="D26" s="32" t="n">
        <f aca="false">D25</f>
        <v>0.031274685417455</v>
      </c>
      <c r="E26" s="32" t="n">
        <v>0.031274685417455</v>
      </c>
      <c r="F26" s="32"/>
    </row>
    <row r="27" customFormat="false" ht="12.8" hidden="false" customHeight="false" outlineLevel="0" collapsed="false">
      <c r="B27" s="5" t="n">
        <f aca="false">B26+1</f>
        <v>2038</v>
      </c>
      <c r="C27" s="61" t="n">
        <v>0.031274685417455</v>
      </c>
      <c r="D27" s="61" t="n">
        <f aca="false">D26</f>
        <v>0.031274685417455</v>
      </c>
      <c r="E27" s="61" t="n">
        <v>0.031274685417455</v>
      </c>
      <c r="F27" s="61"/>
    </row>
    <row r="28" customFormat="false" ht="12.8" hidden="false" customHeight="false" outlineLevel="0" collapsed="false">
      <c r="B28" s="0" t="n">
        <f aca="false">B27+1</f>
        <v>2039</v>
      </c>
      <c r="C28" s="32" t="n">
        <v>0.031274685417455</v>
      </c>
      <c r="D28" s="32" t="n">
        <f aca="false">D27</f>
        <v>0.031274685417455</v>
      </c>
      <c r="E28" s="32" t="n">
        <v>0.031274685417455</v>
      </c>
      <c r="F28" s="32"/>
    </row>
    <row r="29" customFormat="false" ht="12.8" hidden="false" customHeight="false" outlineLevel="0" collapsed="false">
      <c r="B29" s="5" t="n">
        <f aca="false">B28+1</f>
        <v>2040</v>
      </c>
      <c r="C29" s="61" t="n">
        <v>0.031274685417455</v>
      </c>
      <c r="D29" s="61" t="n">
        <f aca="false">D28</f>
        <v>0.031274685417455</v>
      </c>
      <c r="E29" s="61" t="n">
        <v>0.031274685417455</v>
      </c>
      <c r="F29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0" zoomScaleNormal="60" zoomScalePageLayoutView="100" workbookViewId="0">
      <selection pane="topLeft" activeCell="AA37" activeCellId="0" sqref="AA37"/>
    </sheetView>
  </sheetViews>
  <sheetFormatPr defaultColWidth="9.328125" defaultRowHeight="12.8" zeroHeight="false" outlineLevelRow="0" outlineLevelCol="0"/>
  <cols>
    <col collapsed="false" customWidth="true" hidden="false" outlineLevel="0" max="7" min="6" style="111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1" width="8.83"/>
    <col collapsed="false" customWidth="true" hidden="false" outlineLevel="0" max="14" min="14" style="111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73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7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7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7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7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7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7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9.40365303224635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8.97656272374173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high_v2_m!B2+temporary_pension_bonus_high!B2</f>
        <v>17739542.6683295</v>
      </c>
      <c r="G14" s="162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high_v2_m!J2</f>
        <v>0</v>
      </c>
      <c r="K14" s="163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high_v2_m!B3+temporary_pension_bonus_high!B3</f>
        <v>20424458.4543804</v>
      </c>
      <c r="G15" s="164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high_v2_m!J3</f>
        <v>0</v>
      </c>
      <c r="K15" s="165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high_v2_m!B4+temporary_pension_bonus_high!B4</f>
        <v>19770972.3841794</v>
      </c>
      <c r="G16" s="164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high_v2_m!J4</f>
        <v>0</v>
      </c>
      <c r="K16" s="165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SUM(high_v5_m!C4:J4)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high_v2_m!B5+temporary_pension_bonus_high!B5</f>
        <v>21368066.5344648</v>
      </c>
      <c r="G17" s="164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high_v2_m!J5</f>
        <v>0</v>
      </c>
      <c r="K17" s="165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SUM(high_v5_m!C5:J5)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high_v2_m!B6+temporary_pension_bonus_high!B6</f>
        <v>18728958.0861916</v>
      </c>
      <c r="G18" s="162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high_v2_m!J6</f>
        <v>0</v>
      </c>
      <c r="K18" s="163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SUM(high_v5_m!C6:J6)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high_v2_m!B7+temporary_pension_bonus_high!B7</f>
        <v>19344977.1486059</v>
      </c>
      <c r="G19" s="164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high_v2_m!J7</f>
        <v>0</v>
      </c>
      <c r="K19" s="165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SUM(high_v5_m!C7:J7)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high_v2_m!D8+temporary_pension_bonus_high!B8</f>
        <v>18490578.4951819</v>
      </c>
      <c r="G20" s="165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high_v2_m!J8</f>
        <v>0</v>
      </c>
      <c r="K20" s="165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SUM(high_v5_m!C8:J8)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high_v2_m!D9+temporary_pension_bonus_high!B9</f>
        <v>20206487.8241816</v>
      </c>
      <c r="G21" s="165" t="n">
        <f aca="false">high_v2_m!E9+temporary_pension_bonus_high!B9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high_v2_m!J9</f>
        <v>18733.8129683629</v>
      </c>
      <c r="K21" s="165" t="n">
        <f aca="false">high_v2_m!K9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SUM(high_v5_m!C9:J9)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high_v2_m!D10+temporary_pension_bonus_high!B10</f>
        <v>19442559.2610445</v>
      </c>
      <c r="G22" s="163" t="n">
        <f aca="false">high_v2_m!E10+temporary_pension_bonus_high!B10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high_v2_m!J10</f>
        <v>52369.7306842421</v>
      </c>
      <c r="K22" s="163" t="n">
        <f aca="false">high_v2_m!K10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SUM(high_v5_m!C10:J10)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high_v2_m!D11+temporary_pension_bonus_high!B11</f>
        <v>20770363.766955</v>
      </c>
      <c r="G23" s="165" t="n">
        <f aca="false">high_v2_m!E11+temporary_pension_bonus_high!B11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high_v2_m!J11</f>
        <v>99239.5036172691</v>
      </c>
      <c r="K23" s="165" t="n">
        <f aca="false">high_v2_m!K11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SUM(high_v5_m!C11:J11)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high_v2_m!D12+temporary_pension_bonus_high!B12</f>
        <v>19946339.4687235</v>
      </c>
      <c r="G24" s="165" t="n">
        <f aca="false">high_v2_m!E12+temporary_pension_bonus_high!B12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high_v2_m!J12</f>
        <v>117229.967816862</v>
      </c>
      <c r="K24" s="165" t="n">
        <f aca="false">high_v2_m!K12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SUM(high_v5_m!C12:J12)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high_v2_m!D13+temporary_pension_bonus_high!B13</f>
        <v>21733835.2916423</v>
      </c>
      <c r="G25" s="165" t="n">
        <f aca="false">high_v2_m!E13+temporary_pension_bonus_high!B13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high_v2_m!J13</f>
        <v>162721.178424523</v>
      </c>
      <c r="K25" s="165" t="n">
        <f aca="false">high_v2_m!K13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SUM(high_v5_m!C13:J13)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high_v2_m!D14+temporary_pension_bonus_high!B14</f>
        <v>20218888.9531109</v>
      </c>
      <c r="G26" s="163" t="n">
        <f aca="false">high_v2_m!E14+temporary_pension_bonus_high!B14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high_v2_m!J14</f>
        <v>175524.962830442</v>
      </c>
      <c r="K26" s="163" t="n">
        <f aca="false">high_v2_m!K14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SUM(high_v5_m!C14:J14)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high_v2_m!D15+temporary_pension_bonus_high!B15</f>
        <v>20296024.1848378</v>
      </c>
      <c r="G27" s="165" t="n">
        <f aca="false">high_v2_m!E15+temporary_pension_bonus_high!B15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high_v2_m!J15</f>
        <v>202742.650637218</v>
      </c>
      <c r="K27" s="165" t="n">
        <f aca="false">high_v2_m!K15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SUM(high_v5_m!C15:J15)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high_v2_m!D16+temporary_pension_bonus_high!B16</f>
        <v>18996972.1123845</v>
      </c>
      <c r="G28" s="165" t="n">
        <f aca="false">high_v2_m!E16+temporary_pension_bonus_high!B16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high_v2_m!J16</f>
        <v>222862.309346122</v>
      </c>
      <c r="K28" s="165" t="n">
        <f aca="false">high_v2_m!K16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SUM(high_v5_m!C16:J16)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high_v2_m!D17+temporary_pension_bonus_high!B17</f>
        <v>17389518.3454195</v>
      </c>
      <c r="G29" s="165" t="n">
        <f aca="false">high_v2_m!E17+temporary_pension_bonus_high!B17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high_v2_m!J17</f>
        <v>230971.30147243</v>
      </c>
      <c r="K29" s="165" t="n">
        <f aca="false">high_v2_m!K17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SUM(high_v5_m!C17:J17)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high_v2_m!D18+temporary_pension_bonus_high!B18</f>
        <v>17226658.2022373</v>
      </c>
      <c r="G30" s="163" t="n">
        <f aca="false">high_v2_m!E18+temporary_pension_bonus_high!B18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high_v2_m!J18</f>
        <v>195590.567062491</v>
      </c>
      <c r="K30" s="163" t="n">
        <f aca="false">high_v2_m!K18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SUM(high_v5_m!C18:J18)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high_v2_m!D19+temporary_pension_bonus_high!B19</f>
        <v>17407059.925948</v>
      </c>
      <c r="G31" s="165" t="n">
        <f aca="false">high_v2_m!E19+temporary_pension_bonus_high!B19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high_v2_m!J19</f>
        <v>189500.232062338</v>
      </c>
      <c r="K31" s="165" t="n">
        <f aca="false">high_v2_m!K19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SUM(high_v5_m!C19:J19)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high_v2_m!D20+temporary_pension_bonus_high!B20</f>
        <v>17887101.6652212</v>
      </c>
      <c r="G32" s="165" t="n">
        <f aca="false">high_v2_m!E20+temporary_pension_bonus_high!B20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5" t="n">
        <f aca="false">high_v2_m!J20</f>
        <v>204565.659219299</v>
      </c>
      <c r="K32" s="165" t="n">
        <f aca="false">high_v2_m!K20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5" t="n">
        <f aca="false">SUM(high_v5_m!C20:J20)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high_v2_m!D21+temporary_pension_bonus_high!B21</f>
        <v>17591672.1891006</v>
      </c>
      <c r="G33" s="165" t="n">
        <f aca="false">high_v2_m!E21+temporary_pension_bonus_high!B21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high_v2_m!J21</f>
        <v>222675.54785813</v>
      </c>
      <c r="K33" s="165" t="n">
        <f aca="false">high_v2_m!K21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5" t="n">
        <f aca="false">SUM(high_v5_m!C21:J21)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high_v2_m!D22+temporary_pension_bonus_high!B22</f>
        <v>20095224.7597157</v>
      </c>
      <c r="G34" s="163" t="n">
        <f aca="false">high_v2_m!E22+temporary_pension_bonus_high!B22</f>
        <v>19376654.8524301</v>
      </c>
      <c r="H34" s="8" t="n">
        <f aca="false">F34-J34</f>
        <v>19851271.1038108</v>
      </c>
      <c r="I34" s="8" t="n">
        <f aca="false">G34-K34</f>
        <v>19140019.8062023</v>
      </c>
      <c r="J34" s="163" t="n">
        <f aca="false">high_v2_m!J22</f>
        <v>243953.655904947</v>
      </c>
      <c r="K34" s="163" t="n">
        <f aca="false">high_v2_m!K22</f>
        <v>236635.046227798</v>
      </c>
      <c r="L34" s="8" t="n">
        <f aca="false">H34-I34</f>
        <v>711251.297608551</v>
      </c>
      <c r="M34" s="8" t="n">
        <f aca="false">J34-K34</f>
        <v>7318.60967714837</v>
      </c>
      <c r="N34" s="163" t="n">
        <f aca="false">SUM(high_v5_m!C22:J22)</f>
        <v>3802902.90237036</v>
      </c>
      <c r="O34" s="5"/>
      <c r="P34" s="5"/>
      <c r="Q34" s="8" t="n">
        <f aca="false">I34*5.5017049523</f>
        <v>105302741.754903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23646376.0250224</v>
      </c>
      <c r="Y34" s="8" t="n">
        <f aca="false">N34*5.1890047538</f>
        <v>19733281.2386396</v>
      </c>
      <c r="Z34" s="8" t="n">
        <f aca="false">L34*5.5017049523</f>
        <v>3913094.78638276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high_v2_m!D23+temporary_pension_bonus_high!B23</f>
        <v>18610237.6341331</v>
      </c>
      <c r="G35" s="165" t="n">
        <f aca="false">high_v2_m!E23+temporary_pension_bonus_high!B23</f>
        <v>17878263.6368943</v>
      </c>
      <c r="H35" s="67" t="n">
        <f aca="false">F35-J35</f>
        <v>18320088.0995593</v>
      </c>
      <c r="I35" s="67" t="n">
        <f aca="false">G35-K35</f>
        <v>17596818.5883577</v>
      </c>
      <c r="J35" s="165" t="n">
        <f aca="false">high_v2_m!J23</f>
        <v>290149.534573842</v>
      </c>
      <c r="K35" s="165" t="n">
        <f aca="false">high_v2_m!K23</f>
        <v>281445.048536626</v>
      </c>
      <c r="L35" s="67" t="n">
        <f aca="false">H35-I35</f>
        <v>723269.511201572</v>
      </c>
      <c r="M35" s="67" t="n">
        <f aca="false">J35-K35</f>
        <v>8704.48603721522</v>
      </c>
      <c r="N35" s="165" t="n">
        <f aca="false">SUM(high_v5_m!C23:J23)</f>
        <v>2966127.70886977</v>
      </c>
      <c r="O35" s="7"/>
      <c r="P35" s="7"/>
      <c r="Q35" s="67" t="n">
        <f aca="false">I35*5.5017049523</f>
        <v>96812503.9722923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19370466.2333284</v>
      </c>
      <c r="Y35" s="67" t="n">
        <f aca="false">N35*5.1890047538</f>
        <v>15391250.7817032</v>
      </c>
      <c r="Z35" s="67" t="n">
        <f aca="false">L35*5.5017049523</f>
        <v>3979215.45162529</v>
      </c>
      <c r="AA35" s="67" t="n">
        <f aca="false">IFE_cost_high!B23*3</f>
        <v>1999006.1931</v>
      </c>
      <c r="AB35" s="67" t="n">
        <f aca="false">AA35*$AC$13</f>
        <v>17944204.4775103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high_v2_m!D24+temporary_pension_bonus_high!B24</f>
        <v>18509471.4014059</v>
      </c>
      <c r="G36" s="165" t="n">
        <f aca="false">high_v2_m!E24+temporary_pension_bonus_high!B24</f>
        <v>17779561.1245809</v>
      </c>
      <c r="H36" s="67" t="n">
        <f aca="false">F36-J36</f>
        <v>18210230.7531183</v>
      </c>
      <c r="I36" s="67" t="n">
        <f aca="false">G36-K36</f>
        <v>17489297.6957418</v>
      </c>
      <c r="J36" s="165" t="n">
        <f aca="false">high_v2_m!J24</f>
        <v>299240.648287684</v>
      </c>
      <c r="K36" s="165" t="n">
        <f aca="false">high_v2_m!K24</f>
        <v>290263.428839053</v>
      </c>
      <c r="L36" s="67" t="n">
        <f aca="false">H36-I36</f>
        <v>720933.057376437</v>
      </c>
      <c r="M36" s="67" t="n">
        <f aca="false">J36-K36</f>
        <v>8977.21944863064</v>
      </c>
      <c r="N36" s="165" t="n">
        <f aca="false">SUM(high_v5_m!C24:J24)</f>
        <v>2955506.1594936</v>
      </c>
      <c r="O36" s="7"/>
      <c r="P36" s="7"/>
      <c r="Q36" s="67" t="n">
        <f aca="false">I36*5.5017049523</f>
        <v>96220955.7449118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19302496.4835422</v>
      </c>
      <c r="Y36" s="67" t="n">
        <f aca="false">N36*5.1890047538</f>
        <v>15336135.5114975</v>
      </c>
      <c r="Z36" s="67" t="n">
        <f aca="false">L36*5.5017049523</f>
        <v>3966360.97204472</v>
      </c>
      <c r="AA36" s="67" t="n">
        <f aca="false">IFE_cost_high!B24*3</f>
        <v>2709585.858</v>
      </c>
      <c r="AB36" s="67" t="n">
        <f aca="false">AA36*$AC$13</f>
        <v>24322767.4097006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high_v2_m!D25+temporary_pension_bonus_high!B25</f>
        <v>18000667.4831861</v>
      </c>
      <c r="G37" s="165" t="n">
        <f aca="false">high_v2_m!E25+temporary_pension_bonus_high!B25</f>
        <v>17289554.4614951</v>
      </c>
      <c r="H37" s="67" t="n">
        <f aca="false">F37-J37</f>
        <v>17704100.7450408</v>
      </c>
      <c r="I37" s="67" t="n">
        <f aca="false">G37-K37</f>
        <v>17001884.7254942</v>
      </c>
      <c r="J37" s="165" t="n">
        <f aca="false">high_v2_m!J25</f>
        <v>296566.738145225</v>
      </c>
      <c r="K37" s="165" t="n">
        <f aca="false">high_v2_m!K25</f>
        <v>287669.736000868</v>
      </c>
      <c r="L37" s="67" t="n">
        <f aca="false">H37-I37</f>
        <v>702216.019546598</v>
      </c>
      <c r="M37" s="67" t="n">
        <f aca="false">J37-K37</f>
        <v>8897.00214435678</v>
      </c>
      <c r="N37" s="165" t="n">
        <f aca="false">SUM(high_v5_m!C25:J25)</f>
        <v>2951808.46225217</v>
      </c>
      <c r="O37" s="7"/>
      <c r="P37" s="7"/>
      <c r="Q37" s="67" t="n">
        <f aca="false">I37*5.5017049523</f>
        <v>93539353.3926854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19180333.4952575</v>
      </c>
      <c r="Y37" s="67" t="n">
        <f aca="false">N37*5.1890047538</f>
        <v>15316948.1429336</v>
      </c>
      <c r="Z37" s="67" t="n">
        <f aca="false">L37*5.5017049523</f>
        <v>3863385.35232391</v>
      </c>
      <c r="AA37" s="67" t="n">
        <f aca="false">IFE_cost_high!B25*3</f>
        <v>818742.81198</v>
      </c>
      <c r="AB37" s="67" t="n">
        <f aca="false">AA37*$AC$13</f>
        <v>7349496.20635116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high_v2_m!D26+temporary_pension_bonus_high!B26</f>
        <v>17458745.5463566</v>
      </c>
      <c r="G38" s="163" t="n">
        <f aca="false">high_v2_m!E26+temporary_pension_bonus_high!B26</f>
        <v>16767342.5253206</v>
      </c>
      <c r="H38" s="8" t="n">
        <f aca="false">F38-J38</f>
        <v>17157730.7113852</v>
      </c>
      <c r="I38" s="8" t="n">
        <f aca="false">G38-K38</f>
        <v>16475358.1353984</v>
      </c>
      <c r="J38" s="163" t="n">
        <f aca="false">high_v2_m!J26</f>
        <v>301014.834971356</v>
      </c>
      <c r="K38" s="163" t="n">
        <f aca="false">high_v2_m!K26</f>
        <v>291984.389922215</v>
      </c>
      <c r="L38" s="8" t="n">
        <f aca="false">H38-I38</f>
        <v>682372.575986842</v>
      </c>
      <c r="M38" s="8" t="n">
        <f aca="false">J38-K38</f>
        <v>9030.44504914078</v>
      </c>
      <c r="N38" s="163" t="n">
        <f aca="false">SUM(high_v5_m!C26:J26)</f>
        <v>3386475.78944687</v>
      </c>
      <c r="O38" s="5"/>
      <c r="P38" s="5"/>
      <c r="Q38" s="8" t="n">
        <f aca="false">I38*5.5017049523</f>
        <v>90642559.4444373</v>
      </c>
      <c r="R38" s="8"/>
      <c r="S38" s="8"/>
      <c r="T38" s="5"/>
      <c r="U38" s="5"/>
      <c r="V38" s="8" t="n">
        <f aca="false">K38*5.5017049523</f>
        <v>1606411.96402935</v>
      </c>
      <c r="W38" s="8" t="n">
        <f aca="false">M38*5.5017049523</f>
        <v>49682.8442483308</v>
      </c>
      <c r="X38" s="8" t="n">
        <f aca="false">N38*5.1890047538+L38*5.5017049523</f>
        <v>21326651.5506889</v>
      </c>
      <c r="Y38" s="8" t="n">
        <f aca="false">N38*5.1890047538</f>
        <v>17572438.9700684</v>
      </c>
      <c r="Z38" s="8" t="n">
        <f aca="false">L38*5.5017049523</f>
        <v>3754212.58062051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high_v2_m!D27+temporary_pension_bonus_high!B27</f>
        <v>18007334.7214737</v>
      </c>
      <c r="G39" s="165" t="n">
        <f aca="false">high_v2_m!E27+temporary_pension_bonus_high!B27</f>
        <v>17292986.1276364</v>
      </c>
      <c r="H39" s="67" t="n">
        <f aca="false">F39-J39</f>
        <v>17678956.3483214</v>
      </c>
      <c r="I39" s="67" t="n">
        <f aca="false">G39-K39</f>
        <v>16974459.1056787</v>
      </c>
      <c r="J39" s="165" t="n">
        <f aca="false">high_v2_m!J27</f>
        <v>328378.373152309</v>
      </c>
      <c r="K39" s="165" t="n">
        <f aca="false">high_v2_m!K27</f>
        <v>318527.02195774</v>
      </c>
      <c r="L39" s="67" t="n">
        <f aca="false">H39-I39</f>
        <v>704497.242642697</v>
      </c>
      <c r="M39" s="67" t="n">
        <f aca="false">J39-K39</f>
        <v>9851.35119456932</v>
      </c>
      <c r="N39" s="165" t="n">
        <f aca="false">SUM(high_v5_m!C27:J27)</f>
        <v>2920270.0300548</v>
      </c>
      <c r="O39" s="7"/>
      <c r="P39" s="7"/>
      <c r="Q39" s="67" t="n">
        <f aca="false">I39*5.5017049523</f>
        <v>93388465.7243261</v>
      </c>
      <c r="R39" s="67"/>
      <c r="S39" s="67"/>
      <c r="T39" s="7"/>
      <c r="U39" s="7"/>
      <c r="V39" s="67" t="n">
        <f aca="false">K39*5.5017049523</f>
        <v>1752441.69414627</v>
      </c>
      <c r="W39" s="67" t="n">
        <f aca="false">M39*5.5017049523</f>
        <v>54199.2276540085</v>
      </c>
      <c r="X39" s="67" t="n">
        <f aca="false">N39*5.1890047538+L39*5.5017049523</f>
        <v>19029231.037063</v>
      </c>
      <c r="Y39" s="67" t="n">
        <f aca="false">N39*5.1890047538</f>
        <v>15153295.068334</v>
      </c>
      <c r="Z39" s="67" t="n">
        <f aca="false">L39*5.5017049523</f>
        <v>3875935.96872902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high_v2_m!D28+temporary_pension_bonus_high!B28</f>
        <v>18547172.6668372</v>
      </c>
      <c r="G40" s="165" t="n">
        <f aca="false">high_v2_m!E28+temporary_pension_bonus_high!B28</f>
        <v>17810710.5063626</v>
      </c>
      <c r="H40" s="67" t="n">
        <f aca="false">F40-J40</f>
        <v>18196852.1002806</v>
      </c>
      <c r="I40" s="67" t="n">
        <f aca="false">G40-K40</f>
        <v>17470899.5568026</v>
      </c>
      <c r="J40" s="165" t="n">
        <f aca="false">high_v2_m!J28</f>
        <v>350320.566556694</v>
      </c>
      <c r="K40" s="165" t="n">
        <f aca="false">high_v2_m!K28</f>
        <v>339810.949559993</v>
      </c>
      <c r="L40" s="67" t="n">
        <f aca="false">H40-I40</f>
        <v>725952.543477967</v>
      </c>
      <c r="M40" s="67" t="n">
        <f aca="false">J40-K40</f>
        <v>10509.6169967008</v>
      </c>
      <c r="N40" s="165" t="n">
        <f aca="false">SUM(high_v5_m!C28:J28)</f>
        <v>3036640.16478368</v>
      </c>
      <c r="O40" s="7"/>
      <c r="P40" s="7"/>
      <c r="Q40" s="67" t="n">
        <f aca="false">I40*5.5017049523</f>
        <v>96119734.6127967</v>
      </c>
      <c r="R40" s="67"/>
      <c r="S40" s="67"/>
      <c r="T40" s="7"/>
      <c r="U40" s="7"/>
      <c r="V40" s="67" t="n">
        <f aca="false">K40*5.5017049523</f>
        <v>1869539.58403998</v>
      </c>
      <c r="W40" s="67" t="n">
        <f aca="false">M40*5.5017049523</f>
        <v>57820.8118775248</v>
      </c>
      <c r="X40" s="67" t="n">
        <f aca="false">N40*5.1890047538+L40*5.5017049523</f>
        <v>19751116.9542301</v>
      </c>
      <c r="Y40" s="67" t="n">
        <f aca="false">N40*5.1890047538</f>
        <v>15757140.2506425</v>
      </c>
      <c r="Z40" s="67" t="n">
        <f aca="false">L40*5.5017049523</f>
        <v>3993976.70358751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high_v2_m!D29+temporary_pension_bonus_high!B29</f>
        <v>19299494.5695397</v>
      </c>
      <c r="G41" s="165" t="n">
        <f aca="false">high_v2_m!E29+temporary_pension_bonus_high!B29</f>
        <v>18530691.0119909</v>
      </c>
      <c r="H41" s="67" t="n">
        <f aca="false">F41-J41</f>
        <v>18936438.1744483</v>
      </c>
      <c r="I41" s="67" t="n">
        <f aca="false">G41-K41</f>
        <v>18178526.3087522</v>
      </c>
      <c r="J41" s="165" t="n">
        <f aca="false">high_v2_m!J29</f>
        <v>363056.395091393</v>
      </c>
      <c r="K41" s="165" t="n">
        <f aca="false">high_v2_m!K29</f>
        <v>352164.703238651</v>
      </c>
      <c r="L41" s="67" t="n">
        <f aca="false">H41-I41</f>
        <v>757911.865696061</v>
      </c>
      <c r="M41" s="67" t="n">
        <f aca="false">J41-K41</f>
        <v>10891.6918527418</v>
      </c>
      <c r="N41" s="165" t="n">
        <f aca="false">SUM(high_v5_m!C29:J29)</f>
        <v>3136650.92853169</v>
      </c>
      <c r="O41" s="7"/>
      <c r="P41" s="7"/>
      <c r="Q41" s="67" t="n">
        <f aca="false">I41*5.5017049523</f>
        <v>100012888.218378</v>
      </c>
      <c r="R41" s="67"/>
      <c r="S41" s="67"/>
      <c r="T41" s="7"/>
      <c r="U41" s="7"/>
      <c r="V41" s="67" t="n">
        <f aca="false">K41*5.5017049523</f>
        <v>1937506.29183335</v>
      </c>
      <c r="W41" s="67" t="n">
        <f aca="false">M41*5.5017049523</f>
        <v>59922.8750051549</v>
      </c>
      <c r="X41" s="67" t="n">
        <f aca="false">N41*5.1890047538+L41*5.5017049523</f>
        <v>20445904.0440691</v>
      </c>
      <c r="Y41" s="67" t="n">
        <f aca="false">N41*5.1890047538</f>
        <v>16276096.5791621</v>
      </c>
      <c r="Z41" s="67" t="n">
        <f aca="false">L41*5.5017049523</f>
        <v>4169807.46490695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high_v2_m!D30+temporary_pension_bonus_high!B30</f>
        <v>19925261.8448385</v>
      </c>
      <c r="G42" s="163" t="n">
        <f aca="false">high_v2_m!E30+temporary_pension_bonus_high!B30</f>
        <v>19130910.9396838</v>
      </c>
      <c r="H42" s="8" t="n">
        <f aca="false">F42-J42</f>
        <v>19516415.8015885</v>
      </c>
      <c r="I42" s="8" t="n">
        <f aca="false">G42-K42</f>
        <v>18734330.2777312</v>
      </c>
      <c r="J42" s="163" t="n">
        <f aca="false">high_v2_m!J30</f>
        <v>408846.04325006</v>
      </c>
      <c r="K42" s="163" t="n">
        <f aca="false">high_v2_m!K30</f>
        <v>396580.661952558</v>
      </c>
      <c r="L42" s="8" t="n">
        <f aca="false">H42-I42</f>
        <v>782085.523857221</v>
      </c>
      <c r="M42" s="8" t="n">
        <f aca="false">J42-K42</f>
        <v>12265.3812975019</v>
      </c>
      <c r="N42" s="163" t="n">
        <f aca="false">SUM(high_v5_m!C30:J30)</f>
        <v>3877196.34682595</v>
      </c>
      <c r="O42" s="5"/>
      <c r="P42" s="5"/>
      <c r="Q42" s="8" t="n">
        <f aca="false">I42*5.5017049523</f>
        <v>103070757.667018</v>
      </c>
      <c r="R42" s="8"/>
      <c r="S42" s="8"/>
      <c r="T42" s="5"/>
      <c r="U42" s="5"/>
      <c r="V42" s="8" t="n">
        <f aca="false">K42*5.5017049523</f>
        <v>2181869.7918508</v>
      </c>
      <c r="W42" s="8" t="n">
        <f aca="false">M42*5.5017049523</f>
        <v>67480.5090263137</v>
      </c>
      <c r="X42" s="8" t="n">
        <f aca="false">N42*5.1890047538+L42*5.5017049523</f>
        <v>24421594.0748233</v>
      </c>
      <c r="Y42" s="8" t="n">
        <f aca="false">N42*5.1890047538</f>
        <v>20118790.2750959</v>
      </c>
      <c r="Z42" s="8" t="n">
        <f aca="false">L42*5.5017049523</f>
        <v>4302803.79972741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high_v2_m!D31+temporary_pension_bonus_high!B31</f>
        <v>20501134.5795974</v>
      </c>
      <c r="G43" s="165" t="n">
        <f aca="false">high_v2_m!E31+temporary_pension_bonus_high!B31</f>
        <v>19683054.0473345</v>
      </c>
      <c r="H43" s="67" t="n">
        <f aca="false">F43-J43</f>
        <v>20071128.7923858</v>
      </c>
      <c r="I43" s="67" t="n">
        <f aca="false">G43-K43</f>
        <v>19265948.4337393</v>
      </c>
      <c r="J43" s="165" t="n">
        <f aca="false">high_v2_m!J31</f>
        <v>430005.787211517</v>
      </c>
      <c r="K43" s="165" t="n">
        <f aca="false">high_v2_m!K31</f>
        <v>417105.613595171</v>
      </c>
      <c r="L43" s="67" t="n">
        <f aca="false">H43-I43</f>
        <v>805180.358646494</v>
      </c>
      <c r="M43" s="67" t="n">
        <f aca="false">J43-K43</f>
        <v>12900.1736163456</v>
      </c>
      <c r="N43" s="165" t="n">
        <f aca="false">SUM(high_v5_m!C31:J31)</f>
        <v>3273011.03836367</v>
      </c>
      <c r="O43" s="7"/>
      <c r="P43" s="7"/>
      <c r="Q43" s="67" t="n">
        <f aca="false">I43*5.5017049523</f>
        <v>105995563.90866</v>
      </c>
      <c r="R43" s="67"/>
      <c r="S43" s="67"/>
      <c r="T43" s="7"/>
      <c r="U43" s="7"/>
      <c r="V43" s="67" t="n">
        <f aca="false">K43*5.5017049523</f>
        <v>2294792.01994868</v>
      </c>
      <c r="W43" s="67" t="n">
        <f aca="false">M43*5.5017049523</f>
        <v>70972.9490705782</v>
      </c>
      <c r="X43" s="67" t="n">
        <f aca="false">N43*5.1890047538+L43*5.5017049523</f>
        <v>21413534.6039691</v>
      </c>
      <c r="Y43" s="67" t="n">
        <f aca="false">N43*5.1890047538</f>
        <v>16983669.837309</v>
      </c>
      <c r="Z43" s="67" t="n">
        <f aca="false">L43*5.5017049523</f>
        <v>4429864.7666601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high_v2_m!D32+temporary_pension_bonus_high!B32</f>
        <v>21053518.998997</v>
      </c>
      <c r="G44" s="165" t="n">
        <f aca="false">high_v2_m!E32+temporary_pension_bonus_high!B32</f>
        <v>20211188.2361521</v>
      </c>
      <c r="H44" s="67" t="n">
        <f aca="false">F44-J44</f>
        <v>20588505.8532797</v>
      </c>
      <c r="I44" s="67" t="n">
        <f aca="false">G44-K44</f>
        <v>19760125.4848064</v>
      </c>
      <c r="J44" s="165" t="n">
        <f aca="false">high_v2_m!J32</f>
        <v>465013.145717271</v>
      </c>
      <c r="K44" s="165" t="n">
        <f aca="false">high_v2_m!K32</f>
        <v>451062.751345753</v>
      </c>
      <c r="L44" s="67" t="n">
        <f aca="false">H44-I44</f>
        <v>828380.368473332</v>
      </c>
      <c r="M44" s="67" t="n">
        <f aca="false">J44-K44</f>
        <v>13950.3943715181</v>
      </c>
      <c r="N44" s="165" t="n">
        <f aca="false">SUM(high_v5_m!C32:J32)</f>
        <v>3354168.92353337</v>
      </c>
      <c r="O44" s="7"/>
      <c r="P44" s="7"/>
      <c r="Q44" s="67" t="n">
        <f aca="false">I44*5.5017049523</f>
        <v>108714380.237829</v>
      </c>
      <c r="R44" s="67"/>
      <c r="S44" s="67"/>
      <c r="T44" s="7"/>
      <c r="U44" s="7"/>
      <c r="V44" s="67" t="n">
        <f aca="false">K44*5.5017049523</f>
        <v>2481614.17287699</v>
      </c>
      <c r="W44" s="67" t="n">
        <f aca="false">M44*5.5017049523</f>
        <v>76750.9538003192</v>
      </c>
      <c r="X44" s="67" t="n">
        <f aca="false">N44*5.1890047538+L44*5.5017049523</f>
        <v>21962302.8648807</v>
      </c>
      <c r="Y44" s="67" t="n">
        <f aca="false">N44*5.1890047538</f>
        <v>17404798.4892629</v>
      </c>
      <c r="Z44" s="67" t="n">
        <f aca="false">L44*5.5017049523</f>
        <v>4557504.37561783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high_v2_m!D33+temporary_pension_bonus_high!B33</f>
        <v>21633414.3418969</v>
      </c>
      <c r="G45" s="165" t="n">
        <f aca="false">high_v2_m!E33+temporary_pension_bonus_high!B33</f>
        <v>20766512.399651</v>
      </c>
      <c r="H45" s="67" t="n">
        <f aca="false">F45-J45</f>
        <v>21138764.3324398</v>
      </c>
      <c r="I45" s="67" t="n">
        <f aca="false">G45-K45</f>
        <v>20286701.8904776</v>
      </c>
      <c r="J45" s="165" t="n">
        <f aca="false">high_v2_m!J33</f>
        <v>494650.009457128</v>
      </c>
      <c r="K45" s="165" t="n">
        <f aca="false">high_v2_m!K33</f>
        <v>479810.509173414</v>
      </c>
      <c r="L45" s="67" t="n">
        <f aca="false">H45-I45</f>
        <v>852062.441962253</v>
      </c>
      <c r="M45" s="67" t="n">
        <f aca="false">J45-K45</f>
        <v>14839.5002837139</v>
      </c>
      <c r="N45" s="165" t="n">
        <f aca="false">SUM(high_v5_m!C33:J33)</f>
        <v>3482062.98269269</v>
      </c>
      <c r="O45" s="7"/>
      <c r="P45" s="7"/>
      <c r="Q45" s="67" t="n">
        <f aca="false">I45*5.5017049523</f>
        <v>111611448.256674</v>
      </c>
      <c r="R45" s="67"/>
      <c r="S45" s="67"/>
      <c r="T45" s="7"/>
      <c r="U45" s="7"/>
      <c r="V45" s="67" t="n">
        <f aca="false">K45*5.5017049523</f>
        <v>2639775.85448496</v>
      </c>
      <c r="W45" s="67" t="n">
        <f aca="false">M45*5.5017049523</f>
        <v>81642.5522005658</v>
      </c>
      <c r="X45" s="67" t="n">
        <f aca="false">N45*5.1890047538+L45*5.5017049523</f>
        <v>22756237.5268359</v>
      </c>
      <c r="Y45" s="67" t="n">
        <f aca="false">N45*5.1890047538</f>
        <v>18068441.3702234</v>
      </c>
      <c r="Z45" s="67" t="n">
        <f aca="false">L45*5.5017049523</f>
        <v>4687796.15661256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high_v2_m!D34+temporary_pension_bonus_high!B34</f>
        <v>22151468.3308025</v>
      </c>
      <c r="G46" s="163" t="n">
        <f aca="false">high_v2_m!E34+temporary_pension_bonus_high!B34</f>
        <v>21262274.8701536</v>
      </c>
      <c r="H46" s="8" t="n">
        <f aca="false">F46-J46</f>
        <v>21622974.8942016</v>
      </c>
      <c r="I46" s="8" t="n">
        <f aca="false">G46-K46</f>
        <v>20749636.2366507</v>
      </c>
      <c r="J46" s="163" t="n">
        <f aca="false">high_v2_m!J34</f>
        <v>528493.436600936</v>
      </c>
      <c r="K46" s="163" t="n">
        <f aca="false">high_v2_m!K34</f>
        <v>512638.633502908</v>
      </c>
      <c r="L46" s="8" t="n">
        <f aca="false">H46-I46</f>
        <v>873338.657550935</v>
      </c>
      <c r="M46" s="8" t="n">
        <f aca="false">J46-K46</f>
        <v>15854.8030980282</v>
      </c>
      <c r="N46" s="163" t="n">
        <f aca="false">SUM(high_v5_m!C34:J34)</f>
        <v>4335166.56843932</v>
      </c>
      <c r="O46" s="5"/>
      <c r="P46" s="5"/>
      <c r="Q46" s="8" t="n">
        <f aca="false">I46*5.5017049523</f>
        <v>114158376.441605</v>
      </c>
      <c r="R46" s="8"/>
      <c r="S46" s="8"/>
      <c r="T46" s="5"/>
      <c r="U46" s="5"/>
      <c r="V46" s="8" t="n">
        <f aca="false">K46*5.5017049523</f>
        <v>2820386.50868325</v>
      </c>
      <c r="W46" s="8" t="n">
        <f aca="false">M46*5.5017049523</f>
        <v>87228.448722163</v>
      </c>
      <c r="X46" s="8" t="n">
        <f aca="false">N46*5.1890047538+L46*5.5017049523</f>
        <v>27300051.5494295</v>
      </c>
      <c r="Y46" s="8" t="n">
        <f aca="false">N46*5.1890047538</f>
        <v>22495199.9321464</v>
      </c>
      <c r="Z46" s="8" t="n">
        <f aca="false">L46*5.5017049523</f>
        <v>4804851.61728301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high_v2_m!D35+temporary_pension_bonus_high!B35</f>
        <v>22609618.6500109</v>
      </c>
      <c r="G47" s="165" t="n">
        <f aca="false">high_v2_m!E35+temporary_pension_bonus_high!B35</f>
        <v>21700365.057446</v>
      </c>
      <c r="H47" s="67" t="n">
        <f aca="false">F47-J47</f>
        <v>22065694.302895</v>
      </c>
      <c r="I47" s="67" t="n">
        <f aca="false">G47-K47</f>
        <v>21172758.4407436</v>
      </c>
      <c r="J47" s="165" t="n">
        <f aca="false">high_v2_m!J35</f>
        <v>543924.347115972</v>
      </c>
      <c r="K47" s="165" t="n">
        <f aca="false">high_v2_m!K35</f>
        <v>527606.616702492</v>
      </c>
      <c r="L47" s="67" t="n">
        <f aca="false">H47-I47</f>
        <v>892935.862151414</v>
      </c>
      <c r="M47" s="67" t="n">
        <f aca="false">J47-K47</f>
        <v>16317.7304134794</v>
      </c>
      <c r="N47" s="165" t="n">
        <f aca="false">SUM(high_v5_m!C35:J35)</f>
        <v>3649479.2933246</v>
      </c>
      <c r="O47" s="7"/>
      <c r="P47" s="7"/>
      <c r="Q47" s="67" t="n">
        <f aca="false">I47*5.5017049523</f>
        <v>116486269.96729</v>
      </c>
      <c r="R47" s="67"/>
      <c r="S47" s="67"/>
      <c r="T47" s="7"/>
      <c r="U47" s="7"/>
      <c r="V47" s="67" t="n">
        <f aca="false">K47*5.5017049523</f>
        <v>2902735.93597835</v>
      </c>
      <c r="W47" s="67" t="n">
        <f aca="false">M47*5.5017049523</f>
        <v>89775.3382261358</v>
      </c>
      <c r="X47" s="67" t="n">
        <f aca="false">N47*5.1890047538+L47*5.5017049523</f>
        <v>23849835.0568407</v>
      </c>
      <c r="Y47" s="67" t="n">
        <f aca="false">N47*5.1890047538</f>
        <v>18937165.401956</v>
      </c>
      <c r="Z47" s="67" t="n">
        <f aca="false">L47*5.5017049523</f>
        <v>4912669.65488471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high_v2_m!D36+temporary_pension_bonus_high!B36</f>
        <v>22978691.6594746</v>
      </c>
      <c r="G48" s="165" t="n">
        <f aca="false">high_v2_m!E36+temporary_pension_bonus_high!B36</f>
        <v>22052621.3842515</v>
      </c>
      <c r="H48" s="67" t="n">
        <f aca="false">F48-J48</f>
        <v>22408613.5635709</v>
      </c>
      <c r="I48" s="67" t="n">
        <f aca="false">G48-K48</f>
        <v>21499645.6312249</v>
      </c>
      <c r="J48" s="165" t="n">
        <f aca="false">high_v2_m!J36</f>
        <v>570078.095903739</v>
      </c>
      <c r="K48" s="165" t="n">
        <f aca="false">high_v2_m!K36</f>
        <v>552975.753026627</v>
      </c>
      <c r="L48" s="67" t="n">
        <f aca="false">H48-I48</f>
        <v>908967.932346039</v>
      </c>
      <c r="M48" s="67" t="n">
        <f aca="false">J48-K48</f>
        <v>17102.3428771122</v>
      </c>
      <c r="N48" s="165" t="n">
        <f aca="false">SUM(high_v5_m!C36:J36)</f>
        <v>3752878.97213906</v>
      </c>
      <c r="O48" s="7"/>
      <c r="P48" s="7"/>
      <c r="Q48" s="67" t="n">
        <f aca="false">I48*5.5017049523</f>
        <v>118284706.842005</v>
      </c>
      <c r="R48" s="67"/>
      <c r="S48" s="67"/>
      <c r="T48" s="7"/>
      <c r="U48" s="7"/>
      <c r="V48" s="67" t="n">
        <f aca="false">K48*5.5017049523</f>
        <v>3042309.43892841</v>
      </c>
      <c r="W48" s="67" t="n">
        <f aca="false">M48*5.5017049523</f>
        <v>94092.0445029409</v>
      </c>
      <c r="X48" s="67" t="n">
        <f aca="false">N48*5.1890047538+L48*5.5017049523</f>
        <v>24474580.2017357</v>
      </c>
      <c r="Y48" s="67" t="n">
        <f aca="false">N48*5.1890047538</f>
        <v>19473706.8268657</v>
      </c>
      <c r="Z48" s="67" t="n">
        <f aca="false">L48*5.5017049523</f>
        <v>5000873.37487009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high_v2_m!D37+temporary_pension_bonus_high!B37</f>
        <v>23361743.3346865</v>
      </c>
      <c r="G49" s="165" t="n">
        <f aca="false">high_v2_m!E37+temporary_pension_bonus_high!B37</f>
        <v>22418329.9442178</v>
      </c>
      <c r="H49" s="67" t="n">
        <f aca="false">F49-J49</f>
        <v>22769843.4951885</v>
      </c>
      <c r="I49" s="67" t="n">
        <f aca="false">G49-K49</f>
        <v>21844187.0999047</v>
      </c>
      <c r="J49" s="165" t="n">
        <f aca="false">high_v2_m!J37</f>
        <v>591899.839498046</v>
      </c>
      <c r="K49" s="165" t="n">
        <f aca="false">high_v2_m!K37</f>
        <v>574142.844313105</v>
      </c>
      <c r="L49" s="67" t="n">
        <f aca="false">H49-I49</f>
        <v>925656.395283725</v>
      </c>
      <c r="M49" s="67" t="n">
        <f aca="false">J49-K49</f>
        <v>17756.9951849415</v>
      </c>
      <c r="N49" s="165" t="n">
        <f aca="false">SUM(high_v5_m!C37:J37)</f>
        <v>3756100.29570957</v>
      </c>
      <c r="O49" s="7"/>
      <c r="P49" s="7"/>
      <c r="Q49" s="67" t="n">
        <f aca="false">I49*5.5017049523</f>
        <v>120180272.346514</v>
      </c>
      <c r="R49" s="67"/>
      <c r="S49" s="67"/>
      <c r="T49" s="7"/>
      <c r="U49" s="7"/>
      <c r="V49" s="67" t="n">
        <f aca="false">K49*5.5017049523</f>
        <v>3158764.52988502</v>
      </c>
      <c r="W49" s="67" t="n">
        <f aca="false">M49*5.5017049523</f>
        <v>97693.7483469596</v>
      </c>
      <c r="X49" s="67" t="n">
        <f aca="false">N49*5.1890047538+L49*5.5017049523</f>
        <v>24583110.6642472</v>
      </c>
      <c r="Y49" s="67" t="n">
        <f aca="false">N49*5.1890047538</f>
        <v>19490422.2901866</v>
      </c>
      <c r="Z49" s="67" t="n">
        <f aca="false">L49*5.5017049523</f>
        <v>5092688.37406064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high_v2_m!D38+temporary_pension_bonus_high!B38</f>
        <v>23713189.2447847</v>
      </c>
      <c r="G50" s="163" t="n">
        <f aca="false">high_v2_m!E38+temporary_pension_bonus_high!B38</f>
        <v>22754790.2949619</v>
      </c>
      <c r="H50" s="8" t="n">
        <f aca="false">F50-J50</f>
        <v>23082587.811916</v>
      </c>
      <c r="I50" s="8" t="n">
        <f aca="false">G50-K50</f>
        <v>22143106.9050793</v>
      </c>
      <c r="J50" s="163" t="n">
        <f aca="false">high_v2_m!J38</f>
        <v>630601.432868694</v>
      </c>
      <c r="K50" s="163" t="n">
        <f aca="false">high_v2_m!K38</f>
        <v>611683.389882633</v>
      </c>
      <c r="L50" s="8" t="n">
        <f aca="false">H50-I50</f>
        <v>939480.906836744</v>
      </c>
      <c r="M50" s="8" t="n">
        <f aca="false">J50-K50</f>
        <v>18918.042986061</v>
      </c>
      <c r="N50" s="163" t="n">
        <f aca="false">SUM(high_v5_m!C38:J38)</f>
        <v>4630478.40533897</v>
      </c>
      <c r="O50" s="5"/>
      <c r="P50" s="5"/>
      <c r="Q50" s="8" t="n">
        <f aca="false">I50*5.5017049523</f>
        <v>121824840.918983</v>
      </c>
      <c r="R50" s="8"/>
      <c r="S50" s="8"/>
      <c r="T50" s="5"/>
      <c r="U50" s="5"/>
      <c r="V50" s="8" t="n">
        <f aca="false">K50*5.5017049523</f>
        <v>3365301.53535694</v>
      </c>
      <c r="W50" s="8" t="n">
        <f aca="false">M50*5.5017049523</f>
        <v>104081.490784236</v>
      </c>
      <c r="X50" s="8" t="n">
        <f aca="false">N50*5.1890047538+L50*5.5017049523</f>
        <v>29196321.2154072</v>
      </c>
      <c r="Y50" s="8" t="n">
        <f aca="false">N50*5.1890047538</f>
        <v>24027574.4576721</v>
      </c>
      <c r="Z50" s="8" t="n">
        <f aca="false">L50*5.5017049523</f>
        <v>5168746.75773501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high_v2_m!D39+temporary_pension_bonus_high!B39</f>
        <v>24135184.7469475</v>
      </c>
      <c r="G51" s="165" t="n">
        <f aca="false">high_v2_m!E39+temporary_pension_bonus_high!B39</f>
        <v>23158155.2181789</v>
      </c>
      <c r="H51" s="67" t="n">
        <f aca="false">F51-J51</f>
        <v>23462410.9229767</v>
      </c>
      <c r="I51" s="67" t="n">
        <f aca="false">G51-K51</f>
        <v>22505564.6089272</v>
      </c>
      <c r="J51" s="165" t="n">
        <f aca="false">high_v2_m!J39</f>
        <v>672773.823970846</v>
      </c>
      <c r="K51" s="165" t="n">
        <f aca="false">high_v2_m!K39</f>
        <v>652590.609251721</v>
      </c>
      <c r="L51" s="67" t="n">
        <f aca="false">H51-I51</f>
        <v>956846.314049542</v>
      </c>
      <c r="M51" s="67" t="n">
        <f aca="false">J51-K51</f>
        <v>20183.2147191251</v>
      </c>
      <c r="N51" s="165" t="n">
        <f aca="false">SUM(high_v5_m!C39:J39)</f>
        <v>3907804.64676413</v>
      </c>
      <c r="O51" s="7"/>
      <c r="P51" s="7"/>
      <c r="Q51" s="67" t="n">
        <f aca="false">I51*5.5017049523</f>
        <v>123818976.263242</v>
      </c>
      <c r="R51" s="67"/>
      <c r="S51" s="67"/>
      <c r="T51" s="7"/>
      <c r="U51" s="7"/>
      <c r="V51" s="67" t="n">
        <f aca="false">K51*5.5017049523</f>
        <v>3590360.98674467</v>
      </c>
      <c r="W51" s="67" t="n">
        <f aca="false">M51*5.5017049523</f>
        <v>111042.092373545</v>
      </c>
      <c r="X51" s="67" t="n">
        <f aca="false">N51*5.1890047538+L51*5.5017049523</f>
        <v>25541902.9935771</v>
      </c>
      <c r="Y51" s="67" t="n">
        <f aca="false">N51*5.1890047538</f>
        <v>20277616.8889808</v>
      </c>
      <c r="Z51" s="67" t="n">
        <f aca="false">L51*5.5017049523</f>
        <v>5264286.10459637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high_v2_m!D40+temporary_pension_bonus_high!B40</f>
        <v>24490088.8017369</v>
      </c>
      <c r="G52" s="165" t="n">
        <f aca="false">high_v2_m!E40+temporary_pension_bonus_high!B40</f>
        <v>23498096.7690593</v>
      </c>
      <c r="H52" s="67" t="n">
        <f aca="false">F52-J52</f>
        <v>23789996.958668</v>
      </c>
      <c r="I52" s="67" t="n">
        <f aca="false">G52-K52</f>
        <v>22819007.6812825</v>
      </c>
      <c r="J52" s="165" t="n">
        <f aca="false">high_v2_m!J40</f>
        <v>700091.843068847</v>
      </c>
      <c r="K52" s="165" t="n">
        <f aca="false">high_v2_m!K40</f>
        <v>679089.087776782</v>
      </c>
      <c r="L52" s="67" t="n">
        <f aca="false">H52-I52</f>
        <v>970989.277385462</v>
      </c>
      <c r="M52" s="67" t="n">
        <f aca="false">J52-K52</f>
        <v>21002.7552920654</v>
      </c>
      <c r="N52" s="165" t="n">
        <f aca="false">SUM(high_v5_m!C40:J40)</f>
        <v>3990399.29294857</v>
      </c>
      <c r="O52" s="7"/>
      <c r="P52" s="7"/>
      <c r="Q52" s="67" t="n">
        <f aca="false">I52*5.5017049523</f>
        <v>125543447.566684</v>
      </c>
      <c r="R52" s="67"/>
      <c r="S52" s="67"/>
      <c r="T52" s="7"/>
      <c r="U52" s="7"/>
      <c r="V52" s="67" t="n">
        <f aca="false">K52*5.5017049523</f>
        <v>3736147.79727441</v>
      </c>
      <c r="W52" s="67" t="n">
        <f aca="false">M52*5.5017049523</f>
        <v>115550.962802301</v>
      </c>
      <c r="X52" s="67" t="n">
        <f aca="false">N52*5.1890047538+L52*5.5017049523</f>
        <v>26048297.4166921</v>
      </c>
      <c r="Y52" s="67" t="n">
        <f aca="false">N52*5.1890047538</f>
        <v>20706200.9006703</v>
      </c>
      <c r="Z52" s="67" t="n">
        <f aca="false">L52*5.5017049523</f>
        <v>5342096.5160218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high_v2_m!D41+temporary_pension_bonus_high!B41</f>
        <v>25003744.7877566</v>
      </c>
      <c r="G53" s="165" t="n">
        <f aca="false">high_v2_m!E41+temporary_pension_bonus_high!B41</f>
        <v>23988918.3733585</v>
      </c>
      <c r="H53" s="67" t="n">
        <f aca="false">F53-J53</f>
        <v>24212156.6474454</v>
      </c>
      <c r="I53" s="67" t="n">
        <f aca="false">G53-K53</f>
        <v>23221077.8772566</v>
      </c>
      <c r="J53" s="165" t="n">
        <f aca="false">high_v2_m!J41</f>
        <v>791588.140311215</v>
      </c>
      <c r="K53" s="165" t="n">
        <f aca="false">high_v2_m!K41</f>
        <v>767840.496101878</v>
      </c>
      <c r="L53" s="67" t="n">
        <f aca="false">H53-I53</f>
        <v>991078.770188749</v>
      </c>
      <c r="M53" s="67" t="n">
        <f aca="false">J53-K53</f>
        <v>23747.6442093365</v>
      </c>
      <c r="N53" s="165" t="n">
        <f aca="false">SUM(high_v5_m!C41:J41)</f>
        <v>3996513.73683063</v>
      </c>
      <c r="O53" s="7"/>
      <c r="P53" s="7"/>
      <c r="Q53" s="67" t="n">
        <f aca="false">I53*5.5017049523</f>
        <v>127755519.155047</v>
      </c>
      <c r="R53" s="67"/>
      <c r="S53" s="67"/>
      <c r="T53" s="7"/>
      <c r="U53" s="7"/>
      <c r="V53" s="67" t="n">
        <f aca="false">K53*5.5017049523</f>
        <v>4224431.85998019</v>
      </c>
      <c r="W53" s="67" t="n">
        <f aca="false">M53*5.5017049523</f>
        <v>130652.531751965</v>
      </c>
      <c r="X53" s="67" t="n">
        <f aca="false">N53*5.1890047538+L53*5.5017049523</f>
        <v>26190551.757108</v>
      </c>
      <c r="Y53" s="67" t="n">
        <f aca="false">N53*5.1890047538</f>
        <v>20737928.7790411</v>
      </c>
      <c r="Z53" s="67" t="n">
        <f aca="false">L53*5.5017049523</f>
        <v>5452622.97806683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high_v2_m!D42+temporary_pension_bonus_high!B42</f>
        <v>25365457.6136459</v>
      </c>
      <c r="G54" s="163" t="n">
        <f aca="false">high_v2_m!E42+temporary_pension_bonus_high!B42</f>
        <v>24334340.7160069</v>
      </c>
      <c r="H54" s="8" t="n">
        <f aca="false">F54-J54</f>
        <v>24489627.7603983</v>
      </c>
      <c r="I54" s="8" t="n">
        <f aca="false">G54-K54</f>
        <v>23484785.7583567</v>
      </c>
      <c r="J54" s="163" t="n">
        <f aca="false">high_v2_m!J42</f>
        <v>875829.853247608</v>
      </c>
      <c r="K54" s="163" t="n">
        <f aca="false">high_v2_m!K42</f>
        <v>849554.957650179</v>
      </c>
      <c r="L54" s="8" t="n">
        <f aca="false">H54-I54</f>
        <v>1004842.00204156</v>
      </c>
      <c r="M54" s="8" t="n">
        <f aca="false">J54-K54</f>
        <v>26274.8955974281</v>
      </c>
      <c r="N54" s="163" t="n">
        <f aca="false">SUM(high_v5_m!C42:J42)</f>
        <v>4964924.79189046</v>
      </c>
      <c r="O54" s="5"/>
      <c r="P54" s="5"/>
      <c r="Q54" s="8" t="n">
        <f aca="false">I54*5.5017049523</f>
        <v>129206362.110456</v>
      </c>
      <c r="R54" s="8"/>
      <c r="S54" s="8"/>
      <c r="T54" s="5"/>
      <c r="U54" s="5"/>
      <c r="V54" s="8" t="n">
        <f aca="false">K54*5.5017049523</f>
        <v>4674000.71775501</v>
      </c>
      <c r="W54" s="8" t="n">
        <f aca="false">M54*5.5017049523</f>
        <v>144556.723229536</v>
      </c>
      <c r="X54" s="8" t="n">
        <f aca="false">N54*5.1890047538+L54*5.5017049523</f>
        <v>31291362.5662902</v>
      </c>
      <c r="Y54" s="8" t="n">
        <f aca="false">N54*5.1890047538</f>
        <v>25763018.3473791</v>
      </c>
      <c r="Z54" s="8" t="n">
        <f aca="false">L54*5.5017049523</f>
        <v>5528344.21891112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high_v2_m!D43+temporary_pension_bonus_high!B43</f>
        <v>25676374.7152767</v>
      </c>
      <c r="G55" s="165" t="n">
        <f aca="false">high_v2_m!E43+temporary_pension_bonus_high!B43</f>
        <v>24631685.2126621</v>
      </c>
      <c r="H55" s="67" t="n">
        <f aca="false">F55-J55</f>
        <v>24716631.1138676</v>
      </c>
      <c r="I55" s="67" t="n">
        <f aca="false">G55-K55</f>
        <v>23700733.9192952</v>
      </c>
      <c r="J55" s="165" t="n">
        <f aca="false">high_v2_m!J43</f>
        <v>959743.601409129</v>
      </c>
      <c r="K55" s="165" t="n">
        <f aca="false">high_v2_m!K43</f>
        <v>930951.293366855</v>
      </c>
      <c r="L55" s="67" t="n">
        <f aca="false">H55-I55</f>
        <v>1015897.19457235</v>
      </c>
      <c r="M55" s="67" t="n">
        <f aca="false">J55-K55</f>
        <v>28792.3080422739</v>
      </c>
      <c r="N55" s="165" t="n">
        <f aca="false">SUM(high_v5_m!C43:J43)</f>
        <v>4148290.68145794</v>
      </c>
      <c r="O55" s="7"/>
      <c r="P55" s="7"/>
      <c r="Q55" s="67" t="n">
        <f aca="false">I55*5.5017049523</f>
        <v>130394445.176931</v>
      </c>
      <c r="R55" s="67"/>
      <c r="S55" s="67"/>
      <c r="T55" s="7"/>
      <c r="U55" s="7"/>
      <c r="V55" s="67" t="n">
        <f aca="false">K55*5.5017049523</f>
        <v>5121819.34106652</v>
      </c>
      <c r="W55" s="67" t="n">
        <f aca="false">M55*5.5017049523</f>
        <v>158406.783744325</v>
      </c>
      <c r="X55" s="67" t="n">
        <f aca="false">N55*5.1890047538+L55*5.5017049523</f>
        <v>27114666.6926359</v>
      </c>
      <c r="Y55" s="67" t="n">
        <f aca="false">N55*5.1890047538</f>
        <v>21525500.0662295</v>
      </c>
      <c r="Z55" s="67" t="n">
        <f aca="false">L55*5.5017049523</f>
        <v>5589166.62640639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high_v2_m!D44+temporary_pension_bonus_high!B44</f>
        <v>26068894.7849528</v>
      </c>
      <c r="G56" s="165" t="n">
        <f aca="false">high_v2_m!E44+temporary_pension_bonus_high!B44</f>
        <v>25006759.2159245</v>
      </c>
      <c r="H56" s="67" t="n">
        <f aca="false">F56-J56</f>
        <v>25049077.957615</v>
      </c>
      <c r="I56" s="67" t="n">
        <f aca="false">G56-K56</f>
        <v>24017536.8934068</v>
      </c>
      <c r="J56" s="165" t="n">
        <f aca="false">high_v2_m!J44</f>
        <v>1019816.82733781</v>
      </c>
      <c r="K56" s="165" t="n">
        <f aca="false">high_v2_m!K44</f>
        <v>989222.322517676</v>
      </c>
      <c r="L56" s="67" t="n">
        <f aca="false">H56-I56</f>
        <v>1031541.06420819</v>
      </c>
      <c r="M56" s="67" t="n">
        <f aca="false">J56-K56</f>
        <v>30594.5048201346</v>
      </c>
      <c r="N56" s="165" t="n">
        <f aca="false">SUM(high_v5_m!C44:J44)</f>
        <v>4160076.12159506</v>
      </c>
      <c r="O56" s="7"/>
      <c r="P56" s="7"/>
      <c r="Q56" s="67" t="n">
        <f aca="false">I56*5.5017049523</f>
        <v>132137401.668504</v>
      </c>
      <c r="R56" s="67"/>
      <c r="S56" s="67"/>
      <c r="T56" s="7"/>
      <c r="U56" s="7"/>
      <c r="V56" s="67" t="n">
        <f aca="false">K56*5.5017049523</f>
        <v>5442409.35072121</v>
      </c>
      <c r="W56" s="67" t="n">
        <f aca="false">M56*5.5017049523</f>
        <v>168321.938682101</v>
      </c>
      <c r="X56" s="67" t="n">
        <f aca="false">N56*5.1890047538+L56*5.5017049523</f>
        <v>27261889.3525817</v>
      </c>
      <c r="Y56" s="67" t="n">
        <f aca="false">N56*5.1890047538</f>
        <v>21586654.7711266</v>
      </c>
      <c r="Z56" s="67" t="n">
        <f aca="false">L56*5.5017049523</f>
        <v>5675234.58145502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high_v2_m!D45+temporary_pension_bonus_high!B45</f>
        <v>26362177.7120469</v>
      </c>
      <c r="G57" s="165" t="n">
        <f aca="false">high_v2_m!E45+temporary_pension_bonus_high!B45</f>
        <v>25287354.0142926</v>
      </c>
      <c r="H57" s="67" t="n">
        <f aca="false">F57-J57</f>
        <v>25267860.7753776</v>
      </c>
      <c r="I57" s="67" t="n">
        <f aca="false">G57-K57</f>
        <v>24225866.5857234</v>
      </c>
      <c r="J57" s="165" t="n">
        <f aca="false">high_v2_m!J45</f>
        <v>1094316.93666928</v>
      </c>
      <c r="K57" s="165" t="n">
        <f aca="false">high_v2_m!K45</f>
        <v>1061487.4285692</v>
      </c>
      <c r="L57" s="67" t="n">
        <f aca="false">H57-I57</f>
        <v>1041994.18965427</v>
      </c>
      <c r="M57" s="67" t="n">
        <f aca="false">J57-K57</f>
        <v>32829.5081000784</v>
      </c>
      <c r="N57" s="165" t="n">
        <f aca="false">SUM(high_v5_m!C45:J45)</f>
        <v>4187024.13341256</v>
      </c>
      <c r="O57" s="7"/>
      <c r="P57" s="7"/>
      <c r="Q57" s="67" t="n">
        <f aca="false">I57*5.5017049523</f>
        <v>133283570.168433</v>
      </c>
      <c r="R57" s="67"/>
      <c r="S57" s="67"/>
      <c r="T57" s="7"/>
      <c r="U57" s="7"/>
      <c r="V57" s="67" t="n">
        <f aca="false">K57*5.5017049523</f>
        <v>5839990.64256335</v>
      </c>
      <c r="W57" s="67" t="n">
        <f aca="false">M57*5.5017049523</f>
        <v>180618.267295775</v>
      </c>
      <c r="X57" s="67" t="n">
        <f aca="false">N57*5.1890047538+L57*5.5017049523</f>
        <v>27459232.7260418</v>
      </c>
      <c r="Y57" s="67" t="n">
        <f aca="false">N57*5.1890047538</f>
        <v>21726488.1325531</v>
      </c>
      <c r="Z57" s="67" t="n">
        <f aca="false">L57*5.5017049523</f>
        <v>5732744.59348871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high_v2_m!D46+temporary_pension_bonus_high!B46</f>
        <v>26858385.8583587</v>
      </c>
      <c r="G58" s="163" t="n">
        <f aca="false">high_v2_m!E46+temporary_pension_bonus_high!B46</f>
        <v>25763295.8547045</v>
      </c>
      <c r="H58" s="8" t="n">
        <f aca="false">F58-J58</f>
        <v>25615505.9440273</v>
      </c>
      <c r="I58" s="8" t="n">
        <f aca="false">G58-K58</f>
        <v>24557702.3378031</v>
      </c>
      <c r="J58" s="163" t="n">
        <f aca="false">high_v2_m!J46</f>
        <v>1242879.91433134</v>
      </c>
      <c r="K58" s="163" t="n">
        <f aca="false">high_v2_m!K46</f>
        <v>1205593.5169014</v>
      </c>
      <c r="L58" s="8" t="n">
        <f aca="false">H58-I58</f>
        <v>1057803.60622425</v>
      </c>
      <c r="M58" s="8" t="n">
        <f aca="false">J58-K58</f>
        <v>37286.3974299405</v>
      </c>
      <c r="N58" s="163" t="n">
        <f aca="false">SUM(high_v5_m!C46:J46)</f>
        <v>5130415.69020275</v>
      </c>
      <c r="O58" s="5"/>
      <c r="P58" s="5"/>
      <c r="Q58" s="8" t="n">
        <f aca="false">I58*5.5017049523</f>
        <v>135109232.569</v>
      </c>
      <c r="R58" s="8"/>
      <c r="S58" s="8"/>
      <c r="T58" s="5"/>
      <c r="U58" s="5"/>
      <c r="V58" s="8" t="n">
        <f aca="false">K58*5.5017049523</f>
        <v>6632819.82239723</v>
      </c>
      <c r="W58" s="8" t="n">
        <f aca="false">M58*5.5017049523</f>
        <v>205138.75739373</v>
      </c>
      <c r="X58" s="8" t="n">
        <f aca="false">N58*5.1890047538+L58*5.5017049523</f>
        <v>32441474.7443569</v>
      </c>
      <c r="Y58" s="8" t="n">
        <f aca="false">N58*5.1890047538</f>
        <v>26621751.4054322</v>
      </c>
      <c r="Z58" s="8" t="n">
        <f aca="false">L58*5.5017049523</f>
        <v>5819723.33892474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high_v2_m!D47+temporary_pension_bonus_high!B47</f>
        <v>27406024.6041431</v>
      </c>
      <c r="G59" s="165" t="n">
        <f aca="false">high_v2_m!E47+temporary_pension_bonus_high!B47</f>
        <v>26288096.1727202</v>
      </c>
      <c r="H59" s="67" t="n">
        <f aca="false">F59-J59</f>
        <v>26064306.8161703</v>
      </c>
      <c r="I59" s="67" t="n">
        <f aca="false">G59-K59</f>
        <v>24986629.9183866</v>
      </c>
      <c r="J59" s="165" t="n">
        <f aca="false">high_v2_m!J47</f>
        <v>1341717.78797278</v>
      </c>
      <c r="K59" s="165" t="n">
        <f aca="false">high_v2_m!K47</f>
        <v>1301466.2543336</v>
      </c>
      <c r="L59" s="67" t="n">
        <f aca="false">H59-I59</f>
        <v>1077676.89778368</v>
      </c>
      <c r="M59" s="67" t="n">
        <f aca="false">J59-K59</f>
        <v>40251.5336391835</v>
      </c>
      <c r="N59" s="165" t="n">
        <f aca="false">SUM(high_v5_m!C47:J47)</f>
        <v>4288633.39954013</v>
      </c>
      <c r="O59" s="7"/>
      <c r="P59" s="7"/>
      <c r="Q59" s="67" t="n">
        <f aca="false">I59*5.5017049523</f>
        <v>137469065.563275</v>
      </c>
      <c r="R59" s="67"/>
      <c r="S59" s="67"/>
      <c r="T59" s="7"/>
      <c r="U59" s="7"/>
      <c r="V59" s="67" t="n">
        <f aca="false">K59*5.5017049523</f>
        <v>7160283.33671849</v>
      </c>
      <c r="W59" s="67" t="n">
        <f aca="false">M59*5.5017049523</f>
        <v>221452.061960366</v>
      </c>
      <c r="X59" s="67" t="n">
        <f aca="false">N59*5.1890047538+L59*5.5017049523</f>
        <v>28182799.4230349</v>
      </c>
      <c r="Y59" s="67" t="n">
        <f aca="false">N59*5.1890047538</f>
        <v>22253739.0975192</v>
      </c>
      <c r="Z59" s="67" t="n">
        <f aca="false">L59*5.5017049523</f>
        <v>5929060.32551576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high_v2_m!D48+temporary_pension_bonus_high!B48</f>
        <v>27773814.7427598</v>
      </c>
      <c r="G60" s="165" t="n">
        <f aca="false">high_v2_m!E48+temporary_pension_bonus_high!B48</f>
        <v>26640150.8115537</v>
      </c>
      <c r="H60" s="67" t="n">
        <f aca="false">F60-J60</f>
        <v>26396267.8087593</v>
      </c>
      <c r="I60" s="67" t="n">
        <f aca="false">G60-K60</f>
        <v>25303930.2855732</v>
      </c>
      <c r="J60" s="165" t="n">
        <f aca="false">high_v2_m!J48</f>
        <v>1377546.93400048</v>
      </c>
      <c r="K60" s="165" t="n">
        <f aca="false">high_v2_m!K48</f>
        <v>1336220.52598047</v>
      </c>
      <c r="L60" s="67" t="n">
        <f aca="false">H60-I60</f>
        <v>1092337.52318605</v>
      </c>
      <c r="M60" s="67" t="n">
        <f aca="false">J60-K60</f>
        <v>41326.4080200149</v>
      </c>
      <c r="N60" s="165" t="n">
        <f aca="false">SUM(high_v5_m!C48:J48)</f>
        <v>4282263.1701492</v>
      </c>
      <c r="O60" s="7"/>
      <c r="P60" s="7"/>
      <c r="Q60" s="67" t="n">
        <f aca="false">I60*5.5017049523</f>
        <v>139214758.564792</v>
      </c>
      <c r="R60" s="67"/>
      <c r="S60" s="67"/>
      <c r="T60" s="7"/>
      <c r="U60" s="7"/>
      <c r="V60" s="67" t="n">
        <f aca="false">K60*5.5017049523</f>
        <v>7351491.08515165</v>
      </c>
      <c r="W60" s="67" t="n">
        <f aca="false">M60*5.5017049523</f>
        <v>227365.703664486</v>
      </c>
      <c r="X60" s="67" t="n">
        <f aca="false">N60*5.1890047538+L60*5.5017049523</f>
        <v>28230402.7078227</v>
      </c>
      <c r="Y60" s="67" t="n">
        <f aca="false">N60*5.1890047538</f>
        <v>22220683.9469269</v>
      </c>
      <c r="Z60" s="67" t="n">
        <f aca="false">L60*5.5017049523</f>
        <v>6009718.76089579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high_v2_m!D49+temporary_pension_bonus_high!B49</f>
        <v>28175872.4232129</v>
      </c>
      <c r="G61" s="165" t="n">
        <f aca="false">high_v2_m!E49+temporary_pension_bonus_high!B49</f>
        <v>27025561.1199841</v>
      </c>
      <c r="H61" s="67" t="n">
        <f aca="false">F61-J61</f>
        <v>26753022.187441</v>
      </c>
      <c r="I61" s="67" t="n">
        <f aca="false">G61-K61</f>
        <v>25645396.3912854</v>
      </c>
      <c r="J61" s="165" t="n">
        <f aca="false">high_v2_m!J49</f>
        <v>1422850.23577189</v>
      </c>
      <c r="K61" s="165" t="n">
        <f aca="false">high_v2_m!K49</f>
        <v>1380164.72869873</v>
      </c>
      <c r="L61" s="67" t="n">
        <f aca="false">H61-I61</f>
        <v>1107625.79615567</v>
      </c>
      <c r="M61" s="67" t="n">
        <f aca="false">J61-K61</f>
        <v>42685.5070731568</v>
      </c>
      <c r="N61" s="165" t="n">
        <f aca="false">SUM(high_v5_m!C49:J49)</f>
        <v>4326375.23219675</v>
      </c>
      <c r="O61" s="7"/>
      <c r="P61" s="7"/>
      <c r="Q61" s="67" t="n">
        <f aca="false">I61*5.5017049523</f>
        <v>141093404.329631</v>
      </c>
      <c r="R61" s="67"/>
      <c r="S61" s="67"/>
      <c r="T61" s="7"/>
      <c r="U61" s="7"/>
      <c r="V61" s="67" t="n">
        <f aca="false">K61*5.5017049523</f>
        <v>7593259.12287161</v>
      </c>
      <c r="W61" s="67" t="n">
        <f aca="false">M61*5.5017049523</f>
        <v>234843.065655823</v>
      </c>
      <c r="X61" s="67" t="n">
        <f aca="false">N61*5.1890047538+L61*5.5017049523</f>
        <v>28543411.9745964</v>
      </c>
      <c r="Y61" s="67" t="n">
        <f aca="false">N61*5.1890047538</f>
        <v>22449581.6465915</v>
      </c>
      <c r="Z61" s="67" t="n">
        <f aca="false">L61*5.5017049523</f>
        <v>6093830.32800489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high_v2_m!D50+temporary_pension_bonus_high!B50</f>
        <v>28344340.3050668</v>
      </c>
      <c r="G62" s="163" t="n">
        <f aca="false">high_v2_m!E50+temporary_pension_bonus_high!B50</f>
        <v>27186682.809142</v>
      </c>
      <c r="H62" s="8" t="n">
        <f aca="false">F62-J62</f>
        <v>26882289.0546775</v>
      </c>
      <c r="I62" s="8" t="n">
        <f aca="false">G62-K62</f>
        <v>25768493.0962644</v>
      </c>
      <c r="J62" s="163" t="n">
        <f aca="false">high_v2_m!J50</f>
        <v>1462051.2503893</v>
      </c>
      <c r="K62" s="163" t="n">
        <f aca="false">high_v2_m!K50</f>
        <v>1418189.71287762</v>
      </c>
      <c r="L62" s="8" t="n">
        <f aca="false">H62-I62</f>
        <v>1113795.95841314</v>
      </c>
      <c r="M62" s="8" t="n">
        <f aca="false">J62-K62</f>
        <v>43861.5375116791</v>
      </c>
      <c r="N62" s="163" t="n">
        <f aca="false">SUM(high_v5_m!C50:J50)</f>
        <v>5263067.7402714</v>
      </c>
      <c r="O62" s="5"/>
      <c r="P62" s="5"/>
      <c r="Q62" s="8" t="n">
        <f aca="false">I62*5.5017049523</f>
        <v>141770646.081026</v>
      </c>
      <c r="R62" s="8"/>
      <c r="S62" s="8"/>
      <c r="T62" s="5"/>
      <c r="U62" s="5"/>
      <c r="V62" s="8" t="n">
        <f aca="false">K62*5.5017049523</f>
        <v>7802461.3666397</v>
      </c>
      <c r="W62" s="8" t="n">
        <f aca="false">M62*5.5017049523</f>
        <v>241313.238143497</v>
      </c>
      <c r="X62" s="8" t="n">
        <f aca="false">N62*5.1890047538+L62*5.5017049523</f>
        <v>33437860.264093</v>
      </c>
      <c r="Y62" s="8" t="n">
        <f aca="false">N62*5.1890047538</f>
        <v>27310083.5238397</v>
      </c>
      <c r="Z62" s="8" t="n">
        <f aca="false">L62*5.5017049523</f>
        <v>6127776.74025327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high_v2_m!D51+temporary_pension_bonus_high!B51</f>
        <v>28567951.3654856</v>
      </c>
      <c r="G63" s="165" t="n">
        <f aca="false">high_v2_m!E51+temporary_pension_bonus_high!B51</f>
        <v>27400983.0184272</v>
      </c>
      <c r="H63" s="67" t="n">
        <f aca="false">F63-J63</f>
        <v>26995074.1386026</v>
      </c>
      <c r="I63" s="67" t="n">
        <f aca="false">G63-K63</f>
        <v>25875292.1083506</v>
      </c>
      <c r="J63" s="165" t="n">
        <f aca="false">high_v2_m!J51</f>
        <v>1572877.22688306</v>
      </c>
      <c r="K63" s="165" t="n">
        <f aca="false">high_v2_m!K51</f>
        <v>1525690.91007657</v>
      </c>
      <c r="L63" s="67" t="n">
        <f aca="false">H63-I63</f>
        <v>1119782.03025192</v>
      </c>
      <c r="M63" s="67" t="n">
        <f aca="false">J63-K63</f>
        <v>47186.3168064917</v>
      </c>
      <c r="N63" s="165" t="n">
        <f aca="false">SUM(high_v5_m!C51:J51)</f>
        <v>4342525.43493131</v>
      </c>
      <c r="O63" s="7"/>
      <c r="P63" s="7"/>
      <c r="Q63" s="67" t="n">
        <f aca="false">I63*5.5017049523</f>
        <v>142358222.734722</v>
      </c>
      <c r="R63" s="67"/>
      <c r="S63" s="67"/>
      <c r="T63" s="7"/>
      <c r="U63" s="7"/>
      <c r="V63" s="67" t="n">
        <f aca="false">K63*5.5017049523</f>
        <v>8393901.23564736</v>
      </c>
      <c r="W63" s="67" t="n">
        <f aca="false">M63*5.5017049523</f>
        <v>259605.192855072</v>
      </c>
      <c r="X63" s="67" t="n">
        <f aca="false">N63*5.1890047538+L63*5.5017049523</f>
        <v>28694095.4666895</v>
      </c>
      <c r="Y63" s="67" t="n">
        <f aca="false">N63*5.1890047538</f>
        <v>22533385.125356</v>
      </c>
      <c r="Z63" s="67" t="n">
        <f aca="false">L63*5.5017049523</f>
        <v>6160710.34133356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high_v2_m!D52+temporary_pension_bonus_high!B52</f>
        <v>28949973.8370481</v>
      </c>
      <c r="G64" s="165" t="n">
        <f aca="false">high_v2_m!E52+temporary_pension_bonus_high!B52</f>
        <v>27767419.52916</v>
      </c>
      <c r="H64" s="67" t="n">
        <f aca="false">F64-J64</f>
        <v>27287781.6187797</v>
      </c>
      <c r="I64" s="67" t="n">
        <f aca="false">G64-K64</f>
        <v>26155093.0774397</v>
      </c>
      <c r="J64" s="165" t="n">
        <f aca="false">high_v2_m!J52</f>
        <v>1662192.21826836</v>
      </c>
      <c r="K64" s="165" t="n">
        <f aca="false">high_v2_m!K52</f>
        <v>1612326.45172031</v>
      </c>
      <c r="L64" s="67" t="n">
        <f aca="false">H64-I64</f>
        <v>1132688.54134</v>
      </c>
      <c r="M64" s="67" t="n">
        <f aca="false">J64-K64</f>
        <v>49865.7665480506</v>
      </c>
      <c r="N64" s="165" t="n">
        <f aca="false">SUM(high_v5_m!C52:J52)</f>
        <v>4378211.46113124</v>
      </c>
      <c r="O64" s="7"/>
      <c r="P64" s="7"/>
      <c r="Q64" s="67" t="n">
        <f aca="false">I64*5.5017049523</f>
        <v>143897605.112018</v>
      </c>
      <c r="R64" s="67"/>
      <c r="S64" s="67"/>
      <c r="T64" s="7"/>
      <c r="U64" s="7"/>
      <c r="V64" s="67" t="n">
        <f aca="false">K64*5.5017049523</f>
        <v>8870544.42415389</v>
      </c>
      <c r="W64" s="67" t="n">
        <f aca="false">M64*5.5017049523</f>
        <v>274346.734767645</v>
      </c>
      <c r="X64" s="67" t="n">
        <f aca="false">N64*5.1890047538+L64*5.5017049523</f>
        <v>28950278.2422554</v>
      </c>
      <c r="Y64" s="67" t="n">
        <f aca="false">N64*5.1890047538</f>
        <v>22718560.0849516</v>
      </c>
      <c r="Z64" s="67" t="n">
        <f aca="false">L64*5.5017049523</f>
        <v>6231718.15730373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high_v2_m!D53+temporary_pension_bonus_high!B53</f>
        <v>29233464.4068581</v>
      </c>
      <c r="G65" s="165" t="n">
        <f aca="false">high_v2_m!E53+temporary_pension_bonus_high!B53</f>
        <v>28038823.321726</v>
      </c>
      <c r="H65" s="67" t="n">
        <f aca="false">F65-J65</f>
        <v>27527036.867031</v>
      </c>
      <c r="I65" s="67" t="n">
        <f aca="false">G65-K65</f>
        <v>26383588.6080938</v>
      </c>
      <c r="J65" s="165" t="n">
        <f aca="false">high_v2_m!J53</f>
        <v>1706427.5398271</v>
      </c>
      <c r="K65" s="165" t="n">
        <f aca="false">high_v2_m!K53</f>
        <v>1655234.71363229</v>
      </c>
      <c r="L65" s="67" t="n">
        <f aca="false">H65-I65</f>
        <v>1143448.2589372</v>
      </c>
      <c r="M65" s="67" t="n">
        <f aca="false">J65-K65</f>
        <v>51192.8261948132</v>
      </c>
      <c r="N65" s="165" t="n">
        <f aca="false">SUM(high_v5_m!C53:J53)</f>
        <v>4408349.35502792</v>
      </c>
      <c r="O65" s="7"/>
      <c r="P65" s="7"/>
      <c r="Q65" s="67" t="n">
        <f aca="false">I65*5.5017049523</f>
        <v>145154720.104595</v>
      </c>
      <c r="R65" s="67"/>
      <c r="S65" s="67"/>
      <c r="T65" s="7"/>
      <c r="U65" s="7"/>
      <c r="V65" s="67" t="n">
        <f aca="false">K65*5.5017049523</f>
        <v>9106613.02120962</v>
      </c>
      <c r="W65" s="67" t="n">
        <f aca="false">M65*5.5017049523</f>
        <v>281647.825398237</v>
      </c>
      <c r="X65" s="67" t="n">
        <f aca="false">N65*5.1890047538+L65*5.5017049523</f>
        <v>29165860.7085446</v>
      </c>
      <c r="Y65" s="67" t="n">
        <f aca="false">N65*5.1890047538</f>
        <v>22874945.759651</v>
      </c>
      <c r="Z65" s="67" t="n">
        <f aca="false">L65*5.5017049523</f>
        <v>6290914.9488936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high_v2_m!D54+temporary_pension_bonus_high!B54</f>
        <v>29344713.7271081</v>
      </c>
      <c r="G66" s="163" t="n">
        <f aca="false">high_v2_m!E54+temporary_pension_bonus_high!B54</f>
        <v>28146018.8912744</v>
      </c>
      <c r="H66" s="8" t="n">
        <f aca="false">F66-J66</f>
        <v>27585903.1801606</v>
      </c>
      <c r="I66" s="8" t="n">
        <f aca="false">G66-K66</f>
        <v>26439972.6607354</v>
      </c>
      <c r="J66" s="163" t="n">
        <f aca="false">high_v2_m!J54</f>
        <v>1758810.54694749</v>
      </c>
      <c r="K66" s="163" t="n">
        <f aca="false">high_v2_m!K54</f>
        <v>1706046.23053906</v>
      </c>
      <c r="L66" s="8" t="n">
        <f aca="false">H66-I66</f>
        <v>1145930.51942522</v>
      </c>
      <c r="M66" s="8" t="n">
        <f aca="false">J66-K66</f>
        <v>52764.3164084246</v>
      </c>
      <c r="N66" s="163" t="n">
        <f aca="false">SUM(high_v5_m!C54:J54)</f>
        <v>5263084.59716338</v>
      </c>
      <c r="O66" s="5"/>
      <c r="P66" s="5"/>
      <c r="Q66" s="8" t="n">
        <f aca="false">I66*5.5017049523</f>
        <v>145464928.526244</v>
      </c>
      <c r="R66" s="8"/>
      <c r="S66" s="8"/>
      <c r="T66" s="5"/>
      <c r="U66" s="5"/>
      <c r="V66" s="8" t="n">
        <f aca="false">K66*5.5017049523</f>
        <v>9386162.9954095</v>
      </c>
      <c r="W66" s="8" t="n">
        <f aca="false">M66*5.5017049523</f>
        <v>290293.700888954</v>
      </c>
      <c r="X66" s="8" t="n">
        <f aca="false">N66*5.1890047538+L66*5.5017049523</f>
        <v>33614742.6080458</v>
      </c>
      <c r="Y66" s="8" t="n">
        <f aca="false">N66*5.1890047538</f>
        <v>27310170.9943323</v>
      </c>
      <c r="Z66" s="8" t="n">
        <f aca="false">L66*5.5017049523</f>
        <v>6304571.61371347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high_v2_m!D55+temporary_pension_bonus_high!B55</f>
        <v>29481099.1036449</v>
      </c>
      <c r="G67" s="165" t="n">
        <f aca="false">high_v2_m!E55+temporary_pension_bonus_high!B55</f>
        <v>28277190.1920387</v>
      </c>
      <c r="H67" s="67" t="n">
        <f aca="false">F67-J67</f>
        <v>27644926.4634638</v>
      </c>
      <c r="I67" s="67" t="n">
        <f aca="false">G67-K67</f>
        <v>26496102.731063</v>
      </c>
      <c r="J67" s="165" t="n">
        <f aca="false">high_v2_m!J55</f>
        <v>1836172.64018114</v>
      </c>
      <c r="K67" s="165" t="n">
        <f aca="false">high_v2_m!K55</f>
        <v>1781087.46097571</v>
      </c>
      <c r="L67" s="67" t="n">
        <f aca="false">H67-I67</f>
        <v>1148823.73240076</v>
      </c>
      <c r="M67" s="67" t="n">
        <f aca="false">J67-K67</f>
        <v>55085.1792054346</v>
      </c>
      <c r="N67" s="165" t="n">
        <f aca="false">SUM(high_v5_m!C55:J55)</f>
        <v>4305818.19815966</v>
      </c>
      <c r="O67" s="7"/>
      <c r="P67" s="7"/>
      <c r="Q67" s="67" t="n">
        <f aca="false">I67*5.5017049523</f>
        <v>145773739.612139</v>
      </c>
      <c r="R67" s="67"/>
      <c r="S67" s="67"/>
      <c r="T67" s="7"/>
      <c r="U67" s="7"/>
      <c r="V67" s="67" t="n">
        <f aca="false">K67*5.5017049523</f>
        <v>9799017.70452948</v>
      </c>
      <c r="W67" s="67" t="n">
        <f aca="false">M67*5.5017049523</f>
        <v>303062.403232873</v>
      </c>
      <c r="X67" s="67" t="n">
        <f aca="false">N67*5.1890047538+L67*5.5017049523</f>
        <v>28663400.3171181</v>
      </c>
      <c r="Y67" s="67" t="n">
        <f aca="false">N67*5.1890047538</f>
        <v>22342911.099249</v>
      </c>
      <c r="Z67" s="67" t="n">
        <f aca="false">L67*5.5017049523</f>
        <v>6320489.21786903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high_v2_m!D56+temporary_pension_bonus_high!B56</f>
        <v>29813878.3068734</v>
      </c>
      <c r="G68" s="165" t="n">
        <f aca="false">high_v2_m!E56+temporary_pension_bonus_high!B56</f>
        <v>28594698.4404977</v>
      </c>
      <c r="H68" s="67" t="n">
        <f aca="false">F68-J68</f>
        <v>27887534.2131689</v>
      </c>
      <c r="I68" s="67" t="n">
        <f aca="false">G68-K68</f>
        <v>26726144.6696043</v>
      </c>
      <c r="J68" s="165" t="n">
        <f aca="false">high_v2_m!J56</f>
        <v>1926344.09370452</v>
      </c>
      <c r="K68" s="165" t="n">
        <f aca="false">high_v2_m!K56</f>
        <v>1868553.77089339</v>
      </c>
      <c r="L68" s="67" t="n">
        <f aca="false">H68-I68</f>
        <v>1161389.54356458</v>
      </c>
      <c r="M68" s="67" t="n">
        <f aca="false">J68-K68</f>
        <v>57790.3228111356</v>
      </c>
      <c r="N68" s="165" t="n">
        <f aca="false">SUM(high_v5_m!C56:J56)</f>
        <v>4275852.12498395</v>
      </c>
      <c r="O68" s="7"/>
      <c r="P68" s="7"/>
      <c r="Q68" s="67" t="n">
        <f aca="false">I68*5.5017049523</f>
        <v>147039362.484648</v>
      </c>
      <c r="R68" s="67"/>
      <c r="S68" s="67"/>
      <c r="T68" s="7"/>
      <c r="U68" s="7"/>
      <c r="V68" s="67" t="n">
        <f aca="false">K68*5.5017049523</f>
        <v>10280231.534963</v>
      </c>
      <c r="W68" s="67" t="n">
        <f aca="false">M68*5.5017049523</f>
        <v>317945.30520504</v>
      </c>
      <c r="X68" s="67" t="n">
        <f aca="false">N68*5.1890047538+L68*5.5017049523</f>
        <v>28577039.6064662</v>
      </c>
      <c r="Y68" s="67" t="n">
        <f aca="false">N68*5.1890047538</f>
        <v>22187417.0030875</v>
      </c>
      <c r="Z68" s="67" t="n">
        <f aca="false">L68*5.5017049523</f>
        <v>6389622.60337871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high_v2_m!D57+temporary_pension_bonus_high!B57</f>
        <v>30188474.286355</v>
      </c>
      <c r="G69" s="165" t="n">
        <f aca="false">high_v2_m!E57+temporary_pension_bonus_high!B57</f>
        <v>28953800.5709505</v>
      </c>
      <c r="H69" s="67" t="n">
        <f aca="false">F69-J69</f>
        <v>28151576.9206988</v>
      </c>
      <c r="I69" s="67" t="n">
        <f aca="false">G69-K69</f>
        <v>26978010.126264</v>
      </c>
      <c r="J69" s="165" t="n">
        <f aca="false">high_v2_m!J57</f>
        <v>2036897.36565625</v>
      </c>
      <c r="K69" s="165" t="n">
        <f aca="false">high_v2_m!K57</f>
        <v>1975790.44468656</v>
      </c>
      <c r="L69" s="67" t="n">
        <f aca="false">H69-I69</f>
        <v>1173566.79443481</v>
      </c>
      <c r="M69" s="67" t="n">
        <f aca="false">J69-K69</f>
        <v>61106.9209696872</v>
      </c>
      <c r="N69" s="165" t="n">
        <f aca="false">SUM(high_v5_m!C57:J57)</f>
        <v>4347005.90178721</v>
      </c>
      <c r="O69" s="7"/>
      <c r="P69" s="7"/>
      <c r="Q69" s="67" t="n">
        <f aca="false">I69*5.5017049523</f>
        <v>148425051.914866</v>
      </c>
      <c r="R69" s="67"/>
      <c r="S69" s="67"/>
      <c r="T69" s="7"/>
      <c r="U69" s="7"/>
      <c r="V69" s="67" t="n">
        <f aca="false">K69*5.5017049523</f>
        <v>10870216.0742391</v>
      </c>
      <c r="W69" s="67" t="n">
        <f aca="false">M69*5.5017049523</f>
        <v>336192.249718733</v>
      </c>
      <c r="X69" s="67" t="n">
        <f aca="false">N69*5.1890047538+L69*5.5017049523</f>
        <v>29013252.5339673</v>
      </c>
      <c r="Y69" s="67" t="n">
        <f aca="false">N69*5.1890047538</f>
        <v>22556634.2891705</v>
      </c>
      <c r="Z69" s="67" t="n">
        <f aca="false">L69*5.5017049523</f>
        <v>6456618.24479684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high_v2_m!D58+temporary_pension_bonus_high!B58</f>
        <v>30469745.599031</v>
      </c>
      <c r="G70" s="163" t="n">
        <f aca="false">high_v2_m!E58+temporary_pension_bonus_high!B58</f>
        <v>29223701.5232062</v>
      </c>
      <c r="H70" s="8" t="n">
        <f aca="false">F70-J70</f>
        <v>28350437.3290762</v>
      </c>
      <c r="I70" s="8" t="n">
        <f aca="false">G70-K70</f>
        <v>27167972.5013501</v>
      </c>
      <c r="J70" s="163" t="n">
        <f aca="false">high_v2_m!J58</f>
        <v>2119308.26995474</v>
      </c>
      <c r="K70" s="163" t="n">
        <f aca="false">high_v2_m!K58</f>
        <v>2055729.0218561</v>
      </c>
      <c r="L70" s="8" t="n">
        <f aca="false">H70-I70</f>
        <v>1182464.82772613</v>
      </c>
      <c r="M70" s="8" t="n">
        <f aca="false">J70-K70</f>
        <v>63579.2480986421</v>
      </c>
      <c r="N70" s="163" t="n">
        <f aca="false">SUM(high_v5_m!C58:J58)</f>
        <v>5345160.78255795</v>
      </c>
      <c r="O70" s="5"/>
      <c r="P70" s="5"/>
      <c r="Q70" s="8" t="n">
        <f aca="false">I70*5.5017049523</f>
        <v>149470168.854628</v>
      </c>
      <c r="R70" s="8"/>
      <c r="S70" s="8"/>
      <c r="T70" s="5"/>
      <c r="U70" s="5"/>
      <c r="V70" s="8" t="n">
        <f aca="false">K70*5.5017049523</f>
        <v>11310014.5401325</v>
      </c>
      <c r="W70" s="8" t="n">
        <f aca="false">M70*5.5017049523</f>
        <v>349794.26412781</v>
      </c>
      <c r="X70" s="8" t="n">
        <f aca="false">N70*5.1890047538+L70*5.5017049523</f>
        <v>34241637.3091399</v>
      </c>
      <c r="Y70" s="8" t="n">
        <f aca="false">N70*5.1890047538</f>
        <v>27736064.7105185</v>
      </c>
      <c r="Z70" s="8" t="n">
        <f aca="false">L70*5.5017049523</f>
        <v>6505572.59862143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high_v2_m!D59+temporary_pension_bonus_high!B59</f>
        <v>30738828.6691338</v>
      </c>
      <c r="G71" s="165" t="n">
        <f aca="false">high_v2_m!E59+temporary_pension_bonus_high!B59</f>
        <v>29481195.6254198</v>
      </c>
      <c r="H71" s="67" t="n">
        <f aca="false">F71-J71</f>
        <v>28536240.0779621</v>
      </c>
      <c r="I71" s="67" t="n">
        <f aca="false">G71-K71</f>
        <v>27344684.6919832</v>
      </c>
      <c r="J71" s="165" t="n">
        <f aca="false">high_v2_m!J59</f>
        <v>2202588.59117173</v>
      </c>
      <c r="K71" s="165" t="n">
        <f aca="false">high_v2_m!K59</f>
        <v>2136510.93343657</v>
      </c>
      <c r="L71" s="67" t="n">
        <f aca="false">H71-I71</f>
        <v>1191555.38597889</v>
      </c>
      <c r="M71" s="67" t="n">
        <f aca="false">J71-K71</f>
        <v>66077.6577351508</v>
      </c>
      <c r="N71" s="165" t="n">
        <f aca="false">SUM(high_v5_m!C59:J59)</f>
        <v>4468590.77625386</v>
      </c>
      <c r="O71" s="7"/>
      <c r="P71" s="7"/>
      <c r="Q71" s="67" t="n">
        <f aca="false">I71*5.5017049523</f>
        <v>150442387.188966</v>
      </c>
      <c r="R71" s="67"/>
      <c r="S71" s="67"/>
      <c r="T71" s="7"/>
      <c r="U71" s="7"/>
      <c r="V71" s="67" t="n">
        <f aca="false">K71*5.5017049523</f>
        <v>11754452.7831311</v>
      </c>
      <c r="W71" s="67" t="n">
        <f aca="false">M71*5.5017049523</f>
        <v>363539.776797863</v>
      </c>
      <c r="X71" s="67" t="n">
        <f aca="false">N71*5.1890047538+L71*5.5017049523</f>
        <v>29743124.9487479</v>
      </c>
      <c r="Y71" s="67" t="n">
        <f aca="false">N71*5.1890047538</f>
        <v>23187538.7807681</v>
      </c>
      <c r="Z71" s="67" t="n">
        <f aca="false">L71*5.5017049523</f>
        <v>6555586.16797981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high_v2_m!D60+temporary_pension_bonus_high!B60</f>
        <v>31050384.4917044</v>
      </c>
      <c r="G72" s="165" t="n">
        <f aca="false">high_v2_m!E60+temporary_pension_bonus_high!B60</f>
        <v>29779575.0079024</v>
      </c>
      <c r="H72" s="67" t="n">
        <f aca="false">F72-J72</f>
        <v>28766804.1516256</v>
      </c>
      <c r="I72" s="67" t="n">
        <f aca="false">G72-K72</f>
        <v>27564502.078026</v>
      </c>
      <c r="J72" s="165" t="n">
        <f aca="false">high_v2_m!J60</f>
        <v>2283580.34007873</v>
      </c>
      <c r="K72" s="165" t="n">
        <f aca="false">high_v2_m!K60</f>
        <v>2215072.92987636</v>
      </c>
      <c r="L72" s="67" t="n">
        <f aca="false">H72-I72</f>
        <v>1202302.07359959</v>
      </c>
      <c r="M72" s="67" t="n">
        <f aca="false">J72-K72</f>
        <v>68507.4102023616</v>
      </c>
      <c r="N72" s="165" t="n">
        <f aca="false">SUM(high_v5_m!C60:J60)</f>
        <v>4420916.56131593</v>
      </c>
      <c r="O72" s="7"/>
      <c r="P72" s="7"/>
      <c r="Q72" s="67" t="n">
        <f aca="false">I72*5.5017049523</f>
        <v>151651757.59036</v>
      </c>
      <c r="R72" s="67"/>
      <c r="S72" s="67"/>
      <c r="T72" s="7"/>
      <c r="U72" s="7"/>
      <c r="V72" s="67" t="n">
        <f aca="false">K72*5.5017049523</f>
        <v>12186677.7080065</v>
      </c>
      <c r="W72" s="67" t="n">
        <f aca="false">M72*5.5017049523</f>
        <v>376907.557979581</v>
      </c>
      <c r="X72" s="67" t="n">
        <f aca="false">N72*5.1890047538+L72*5.5017049523</f>
        <v>29554868.325305</v>
      </c>
      <c r="Y72" s="67" t="n">
        <f aca="false">N72*5.1890047538</f>
        <v>22940157.0528215</v>
      </c>
      <c r="Z72" s="67" t="n">
        <f aca="false">L72*5.5017049523</f>
        <v>6614711.27248343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high_v2_m!D61+temporary_pension_bonus_high!B61</f>
        <v>31298209.4592604</v>
      </c>
      <c r="G73" s="165" t="n">
        <f aca="false">high_v2_m!E61+temporary_pension_bonus_high!B61</f>
        <v>30015489.608989</v>
      </c>
      <c r="H73" s="67" t="n">
        <f aca="false">F73-J73</f>
        <v>28958942.0781835</v>
      </c>
      <c r="I73" s="67" t="n">
        <f aca="false">G73-K73</f>
        <v>27746400.2493444</v>
      </c>
      <c r="J73" s="165" t="n">
        <f aca="false">high_v2_m!J61</f>
        <v>2339267.38107691</v>
      </c>
      <c r="K73" s="165" t="n">
        <f aca="false">high_v2_m!K61</f>
        <v>2269089.3596446</v>
      </c>
      <c r="L73" s="67" t="n">
        <f aca="false">H73-I73</f>
        <v>1212541.82883913</v>
      </c>
      <c r="M73" s="67" t="n">
        <f aca="false">J73-K73</f>
        <v>70178.0214323076</v>
      </c>
      <c r="N73" s="165" t="n">
        <f aca="false">SUM(high_v5_m!C61:J61)</f>
        <v>4485360.64514972</v>
      </c>
      <c r="O73" s="7"/>
      <c r="P73" s="7"/>
      <c r="Q73" s="67" t="n">
        <f aca="false">I73*5.5017049523</f>
        <v>152652507.660316</v>
      </c>
      <c r="R73" s="67"/>
      <c r="S73" s="67"/>
      <c r="T73" s="7"/>
      <c r="U73" s="7"/>
      <c r="V73" s="67" t="n">
        <f aca="false">K73*5.5017049523</f>
        <v>12483860.1671679</v>
      </c>
      <c r="W73" s="67" t="n">
        <f aca="false">M73*5.5017049523</f>
        <v>386098.768056742</v>
      </c>
      <c r="X73" s="67" t="n">
        <f aca="false">N73*5.1890047538+L73*5.5017049523</f>
        <v>29945605.0947845</v>
      </c>
      <c r="Y73" s="67" t="n">
        <f aca="false">N73*5.1890047538</f>
        <v>23274557.7101893</v>
      </c>
      <c r="Z73" s="67" t="n">
        <f aca="false">L73*5.5017049523</f>
        <v>6671047.38459517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high_v2_m!D62+temporary_pension_bonus_high!B62</f>
        <v>31544322.7378791</v>
      </c>
      <c r="G74" s="163" t="n">
        <f aca="false">high_v2_m!E62+temporary_pension_bonus_high!B62</f>
        <v>30250134.7005798</v>
      </c>
      <c r="H74" s="8" t="n">
        <f aca="false">F74-J74</f>
        <v>29154976.9002932</v>
      </c>
      <c r="I74" s="8" t="n">
        <f aca="false">G74-K74</f>
        <v>27932469.2381215</v>
      </c>
      <c r="J74" s="163" t="n">
        <f aca="false">high_v2_m!J62</f>
        <v>2389345.8375859</v>
      </c>
      <c r="K74" s="163" t="n">
        <f aca="false">high_v2_m!K62</f>
        <v>2317665.46245833</v>
      </c>
      <c r="L74" s="8" t="n">
        <f aca="false">H74-I74</f>
        <v>1222507.66217165</v>
      </c>
      <c r="M74" s="8" t="n">
        <f aca="false">J74-K74</f>
        <v>71680.3751275772</v>
      </c>
      <c r="N74" s="163" t="n">
        <f aca="false">SUM(high_v5_m!C62:J62)</f>
        <v>5362141.14643104</v>
      </c>
      <c r="O74" s="5"/>
      <c r="P74" s="5"/>
      <c r="Q74" s="8" t="n">
        <f aca="false">I74*5.5017049523</f>
        <v>153676204.33734</v>
      </c>
      <c r="R74" s="8"/>
      <c r="S74" s="8"/>
      <c r="T74" s="5"/>
      <c r="U74" s="5"/>
      <c r="V74" s="8" t="n">
        <f aca="false">K74*5.5017049523</f>
        <v>12751111.5525816</v>
      </c>
      <c r="W74" s="8" t="n">
        <f aca="false">M74*5.5017049523</f>
        <v>394364.274822113</v>
      </c>
      <c r="X74" s="8" t="n">
        <f aca="false">N74*5.1890047538+L74*5.5017049523</f>
        <v>34550052.3585717</v>
      </c>
      <c r="Y74" s="8" t="n">
        <f aca="false">N74*5.1890047538</f>
        <v>27824175.8993773</v>
      </c>
      <c r="Z74" s="8" t="n">
        <f aca="false">L74*5.5017049523</f>
        <v>6725876.45919447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high_v2_m!D63+temporary_pension_bonus_high!B63</f>
        <v>31727501.8777764</v>
      </c>
      <c r="G75" s="165" t="n">
        <f aca="false">high_v2_m!E63+temporary_pension_bonus_high!B63</f>
        <v>30425762.6516304</v>
      </c>
      <c r="H75" s="67" t="n">
        <f aca="false">F75-J75</f>
        <v>29252606.4476914</v>
      </c>
      <c r="I75" s="67" t="n">
        <f aca="false">G75-K75</f>
        <v>28025114.0844479</v>
      </c>
      <c r="J75" s="165" t="n">
        <f aca="false">high_v2_m!J63</f>
        <v>2474895.43008507</v>
      </c>
      <c r="K75" s="165" t="n">
        <f aca="false">high_v2_m!K63</f>
        <v>2400648.56718252</v>
      </c>
      <c r="L75" s="67" t="n">
        <f aca="false">H75-I75</f>
        <v>1227492.36324348</v>
      </c>
      <c r="M75" s="67" t="n">
        <f aca="false">J75-K75</f>
        <v>74246.8629025519</v>
      </c>
      <c r="N75" s="165" t="n">
        <f aca="false">SUM(high_v5_m!C63:J63)</f>
        <v>4498991.19208426</v>
      </c>
      <c r="O75" s="7"/>
      <c r="P75" s="7"/>
      <c r="Q75" s="67" t="n">
        <f aca="false">I75*5.5017049523</f>
        <v>154185908.947179</v>
      </c>
      <c r="R75" s="67"/>
      <c r="S75" s="67"/>
      <c r="T75" s="7"/>
      <c r="U75" s="7"/>
      <c r="V75" s="67" t="n">
        <f aca="false">K75*5.5017049523</f>
        <v>13207660.1108</v>
      </c>
      <c r="W75" s="67" t="n">
        <f aca="false">M75*5.5017049523</f>
        <v>408484.333323709</v>
      </c>
      <c r="X75" s="67" t="n">
        <f aca="false">N75*5.1890047538+L75*5.5017049523</f>
        <v>30098587.4967967</v>
      </c>
      <c r="Y75" s="67" t="n">
        <f aca="false">N75*5.1890047538</f>
        <v>23345286.6830296</v>
      </c>
      <c r="Z75" s="67" t="n">
        <f aca="false">L75*5.5017049523</f>
        <v>6753300.8137671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high_v2_m!D64+temporary_pension_bonus_high!B64</f>
        <v>32098638.4776915</v>
      </c>
      <c r="G76" s="165" t="n">
        <f aca="false">high_v2_m!E64+temporary_pension_bonus_high!B64</f>
        <v>30780117.1440939</v>
      </c>
      <c r="H76" s="67" t="n">
        <f aca="false">F76-J76</f>
        <v>29511733.5684419</v>
      </c>
      <c r="I76" s="67" t="n">
        <f aca="false">G76-K76</f>
        <v>28270819.3821217</v>
      </c>
      <c r="J76" s="165" t="n">
        <f aca="false">high_v2_m!J64</f>
        <v>2586904.90924961</v>
      </c>
      <c r="K76" s="165" t="n">
        <f aca="false">high_v2_m!K64</f>
        <v>2509297.76197212</v>
      </c>
      <c r="L76" s="67" t="n">
        <f aca="false">H76-I76</f>
        <v>1240914.18632013</v>
      </c>
      <c r="M76" s="67" t="n">
        <f aca="false">J76-K76</f>
        <v>77607.1472774884</v>
      </c>
      <c r="N76" s="165" t="n">
        <f aca="false">SUM(high_v5_m!C64:J64)</f>
        <v>4427788.79985524</v>
      </c>
      <c r="O76" s="7"/>
      <c r="P76" s="7"/>
      <c r="Q76" s="67" t="n">
        <f aca="false">I76*5.5017049523</f>
        <v>155537707.000198</v>
      </c>
      <c r="R76" s="67"/>
      <c r="S76" s="67"/>
      <c r="T76" s="7"/>
      <c r="U76" s="7"/>
      <c r="V76" s="67" t="n">
        <f aca="false">K76*5.5017049523</f>
        <v>13805415.9238373</v>
      </c>
      <c r="W76" s="67" t="n">
        <f aca="false">M76*5.5017049523</f>
        <v>426971.626510433</v>
      </c>
      <c r="X76" s="67" t="n">
        <f aca="false">N76*5.1890047538+L76*5.5017049523</f>
        <v>29802960.855528</v>
      </c>
      <c r="Y76" s="67" t="n">
        <f aca="false">N76*5.1890047538</f>
        <v>22975817.1312712</v>
      </c>
      <c r="Z76" s="67" t="n">
        <f aca="false">L76*5.5017049523</f>
        <v>6827143.7242568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high_v2_m!D65+temporary_pension_bonus_high!B65</f>
        <v>32395299.6028494</v>
      </c>
      <c r="G77" s="165" t="n">
        <f aca="false">high_v2_m!E65+temporary_pension_bonus_high!B65</f>
        <v>31064603.9804686</v>
      </c>
      <c r="H77" s="67" t="n">
        <f aca="false">F77-J77</f>
        <v>29791528.0299296</v>
      </c>
      <c r="I77" s="67" t="n">
        <f aca="false">G77-K77</f>
        <v>28538945.5547365</v>
      </c>
      <c r="J77" s="165" t="n">
        <f aca="false">high_v2_m!J65</f>
        <v>2603771.57291974</v>
      </c>
      <c r="K77" s="165" t="n">
        <f aca="false">high_v2_m!K65</f>
        <v>2525658.42573214</v>
      </c>
      <c r="L77" s="67" t="n">
        <f aca="false">H77-I77</f>
        <v>1252582.47519318</v>
      </c>
      <c r="M77" s="67" t="n">
        <f aca="false">J77-K77</f>
        <v>78113.1471875925</v>
      </c>
      <c r="N77" s="165" t="n">
        <f aca="false">SUM(high_v5_m!C65:J65)</f>
        <v>4453881.63410872</v>
      </c>
      <c r="O77" s="7"/>
      <c r="P77" s="7"/>
      <c r="Q77" s="67" t="n">
        <f aca="false">I77*5.5017049523</f>
        <v>157012858.091914</v>
      </c>
      <c r="R77" s="67"/>
      <c r="S77" s="67"/>
      <c r="T77" s="7"/>
      <c r="U77" s="7"/>
      <c r="V77" s="67" t="n">
        <f aca="false">K77*5.5017049523</f>
        <v>13895427.4686688</v>
      </c>
      <c r="W77" s="67" t="n">
        <f aca="false">M77*5.5017049523</f>
        <v>429755.488721716</v>
      </c>
      <c r="X77" s="67" t="n">
        <f aca="false">N77*5.1890047538+L77*5.5017049523</f>
        <v>30002552.1791871</v>
      </c>
      <c r="Y77" s="67" t="n">
        <f aca="false">N77*5.1890047538</f>
        <v>23111212.9722526</v>
      </c>
      <c r="Z77" s="67" t="n">
        <f aca="false">L77*5.5017049523</f>
        <v>6891339.20693451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high_v2_m!D66+temporary_pension_bonus_high!B66</f>
        <v>32614305.2517646</v>
      </c>
      <c r="G78" s="163" t="n">
        <f aca="false">high_v2_m!E66+temporary_pension_bonus_high!B66</f>
        <v>31275818.5940169</v>
      </c>
      <c r="H78" s="8" t="n">
        <f aca="false">F78-J78</f>
        <v>29873521.8429593</v>
      </c>
      <c r="I78" s="8" t="n">
        <f aca="false">G78-K78</f>
        <v>28617258.6874758</v>
      </c>
      <c r="J78" s="163" t="n">
        <f aca="false">high_v2_m!J66</f>
        <v>2740783.40880526</v>
      </c>
      <c r="K78" s="163" t="n">
        <f aca="false">high_v2_m!K66</f>
        <v>2658559.9065411</v>
      </c>
      <c r="L78" s="8" t="n">
        <f aca="false">H78-I78</f>
        <v>1256263.15548348</v>
      </c>
      <c r="M78" s="8" t="n">
        <f aca="false">J78-K78</f>
        <v>82223.5022641574</v>
      </c>
      <c r="N78" s="163" t="n">
        <f aca="false">SUM(high_v5_m!C66:J66)</f>
        <v>5441505.90015793</v>
      </c>
      <c r="O78" s="5"/>
      <c r="P78" s="5"/>
      <c r="Q78" s="8" t="n">
        <f aca="false">I78*5.5017049523</f>
        <v>157443713.842136</v>
      </c>
      <c r="R78" s="8"/>
      <c r="S78" s="8"/>
      <c r="T78" s="5"/>
      <c r="U78" s="5"/>
      <c r="V78" s="8" t="n">
        <f aca="false">K78*5.5017049523</f>
        <v>14626612.2038034</v>
      </c>
      <c r="W78" s="8" t="n">
        <f aca="false">M78*5.5017049523</f>
        <v>452369.449602165</v>
      </c>
      <c r="X78" s="8" t="n">
        <f aca="false">N78*5.1890047538+L78*5.5017049523</f>
        <v>35147589.2076657</v>
      </c>
      <c r="Y78" s="8" t="n">
        <f aca="false">N78*5.1890047538</f>
        <v>28235999.9837503</v>
      </c>
      <c r="Z78" s="8" t="n">
        <f aca="false">L78*5.5017049523</f>
        <v>6911589.22391547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high_v2_m!D67+temporary_pension_bonus_high!B67</f>
        <v>32900006.3168396</v>
      </c>
      <c r="G79" s="165" t="n">
        <f aca="false">high_v2_m!E67+temporary_pension_bonus_high!B67</f>
        <v>31549433.9756252</v>
      </c>
      <c r="H79" s="67" t="n">
        <f aca="false">F79-J79</f>
        <v>30090634.2723848</v>
      </c>
      <c r="I79" s="67" t="n">
        <f aca="false">G79-K79</f>
        <v>28824343.092504</v>
      </c>
      <c r="J79" s="165" t="n">
        <f aca="false">high_v2_m!J67</f>
        <v>2809372.04445478</v>
      </c>
      <c r="K79" s="165" t="n">
        <f aca="false">high_v2_m!K67</f>
        <v>2725090.88312114</v>
      </c>
      <c r="L79" s="67" t="n">
        <f aca="false">H79-I79</f>
        <v>1266291.17988083</v>
      </c>
      <c r="M79" s="67" t="n">
        <f aca="false">J79-K79</f>
        <v>84281.1613336429</v>
      </c>
      <c r="N79" s="165" t="n">
        <f aca="false">SUM(high_v5_m!C67:J67)</f>
        <v>4475964.98263735</v>
      </c>
      <c r="O79" s="7"/>
      <c r="P79" s="7"/>
      <c r="Q79" s="67" t="n">
        <f aca="false">I79*5.5017049523</f>
        <v>158583031.138824</v>
      </c>
      <c r="R79" s="67"/>
      <c r="S79" s="67"/>
      <c r="T79" s="7"/>
      <c r="U79" s="7"/>
      <c r="V79" s="67" t="n">
        <f aca="false">K79*5.5017049523</f>
        <v>14992646.0071351</v>
      </c>
      <c r="W79" s="67" t="n">
        <f aca="false">M79*5.5017049523</f>
        <v>463690.082694898</v>
      </c>
      <c r="X79" s="67" t="n">
        <f aca="false">N79*5.1890047538+L79*5.5017049523</f>
        <v>30192564.0281517</v>
      </c>
      <c r="Y79" s="67" t="n">
        <f aca="false">N79*5.1890047538</f>
        <v>23225803.5727476</v>
      </c>
      <c r="Z79" s="67" t="n">
        <f aca="false">L79*5.5017049523</f>
        <v>6966760.45540416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high_v2_m!D68+temporary_pension_bonus_high!B68</f>
        <v>33154418.7950417</v>
      </c>
      <c r="G80" s="165" t="n">
        <f aca="false">high_v2_m!E68+temporary_pension_bonus_high!B68</f>
        <v>31793879.1205864</v>
      </c>
      <c r="H80" s="67" t="n">
        <f aca="false">F80-J80</f>
        <v>30229438.3098812</v>
      </c>
      <c r="I80" s="67" t="n">
        <f aca="false">G80-K80</f>
        <v>28956648.0499807</v>
      </c>
      <c r="J80" s="165" t="n">
        <f aca="false">high_v2_m!J68</f>
        <v>2924980.48516045</v>
      </c>
      <c r="K80" s="165" t="n">
        <f aca="false">high_v2_m!K68</f>
        <v>2837231.07060564</v>
      </c>
      <c r="L80" s="67" t="n">
        <f aca="false">H80-I80</f>
        <v>1272790.2599005</v>
      </c>
      <c r="M80" s="67" t="n">
        <f aca="false">J80-K80</f>
        <v>87749.4145548139</v>
      </c>
      <c r="N80" s="165" t="n">
        <f aca="false">SUM(high_v5_m!C68:J68)</f>
        <v>4420107.4109436</v>
      </c>
      <c r="O80" s="7"/>
      <c r="P80" s="7"/>
      <c r="Q80" s="67" t="n">
        <f aca="false">I80*5.5017049523</f>
        <v>159310933.978587</v>
      </c>
      <c r="R80" s="67"/>
      <c r="S80" s="67"/>
      <c r="T80" s="7"/>
      <c r="U80" s="7"/>
      <c r="V80" s="67" t="n">
        <f aca="false">K80*5.5017049523</f>
        <v>15609608.2319705</v>
      </c>
      <c r="W80" s="67" t="n">
        <f aca="false">M80*5.5017049523</f>
        <v>482771.388617645</v>
      </c>
      <c r="X80" s="67" t="n">
        <f aca="false">N80*5.1890047538+L80*5.5017049523</f>
        <v>29938474.8438267</v>
      </c>
      <c r="Y80" s="67" t="n">
        <f aca="false">N80*5.1890047538</f>
        <v>22935958.3676929</v>
      </c>
      <c r="Z80" s="67" t="n">
        <f aca="false">L80*5.5017049523</f>
        <v>7002516.4761338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high_v2_m!D69+temporary_pension_bonus_high!B69</f>
        <v>33433659.4301511</v>
      </c>
      <c r="G81" s="165" t="n">
        <f aca="false">high_v2_m!E69+temporary_pension_bonus_high!B69</f>
        <v>32060200.0289954</v>
      </c>
      <c r="H81" s="67" t="n">
        <f aca="false">F81-J81</f>
        <v>30453225.6014564</v>
      </c>
      <c r="I81" s="67" t="n">
        <f aca="false">G81-K81</f>
        <v>29169179.2151615</v>
      </c>
      <c r="J81" s="165" t="n">
        <f aca="false">high_v2_m!J69</f>
        <v>2980433.82869472</v>
      </c>
      <c r="K81" s="165" t="n">
        <f aca="false">high_v2_m!K69</f>
        <v>2891020.81383388</v>
      </c>
      <c r="L81" s="67" t="n">
        <f aca="false">H81-I81</f>
        <v>1284046.38629494</v>
      </c>
      <c r="M81" s="67" t="n">
        <f aca="false">J81-K81</f>
        <v>89413.0148608414</v>
      </c>
      <c r="N81" s="165" t="n">
        <f aca="false">SUM(high_v5_m!C69:J69)</f>
        <v>4389986.54592206</v>
      </c>
      <c r="O81" s="7"/>
      <c r="P81" s="7"/>
      <c r="Q81" s="67" t="n">
        <f aca="false">I81*5.5017049523</f>
        <v>160480217.74258</v>
      </c>
      <c r="R81" s="67"/>
      <c r="S81" s="67"/>
      <c r="T81" s="7"/>
      <c r="U81" s="7"/>
      <c r="V81" s="67" t="n">
        <f aca="false">K81*5.5017049523</f>
        <v>15905543.5286722</v>
      </c>
      <c r="W81" s="67" t="n">
        <f aca="false">M81*5.5017049523</f>
        <v>491924.026659965</v>
      </c>
      <c r="X81" s="67" t="n">
        <f aca="false">N81*5.1890047538+L81*5.5017049523</f>
        <v>29844105.4183694</v>
      </c>
      <c r="Y81" s="67" t="n">
        <f aca="false">N81*5.1890047538</f>
        <v>22779661.0559076</v>
      </c>
      <c r="Z81" s="67" t="n">
        <f aca="false">L81*5.5017049523</f>
        <v>7064444.36246178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high_v2_m!D70+temporary_pension_bonus_high!B70</f>
        <v>33634907.6140449</v>
      </c>
      <c r="G82" s="163" t="n">
        <f aca="false">high_v2_m!E70+temporary_pension_bonus_high!B70</f>
        <v>32253962.7169001</v>
      </c>
      <c r="H82" s="8" t="n">
        <f aca="false">F82-J82</f>
        <v>30579044.3784222</v>
      </c>
      <c r="I82" s="8" t="n">
        <f aca="false">G82-K82</f>
        <v>29289775.3783461</v>
      </c>
      <c r="J82" s="163" t="n">
        <f aca="false">high_v2_m!J70</f>
        <v>3055863.23562271</v>
      </c>
      <c r="K82" s="163" t="n">
        <f aca="false">high_v2_m!K70</f>
        <v>2964187.33855403</v>
      </c>
      <c r="L82" s="8" t="n">
        <f aca="false">H82-I82</f>
        <v>1289269.00007614</v>
      </c>
      <c r="M82" s="8" t="n">
        <f aca="false">J82-K82</f>
        <v>91675.8970686817</v>
      </c>
      <c r="N82" s="163" t="n">
        <f aca="false">SUM(high_v5_m!C70:J70)</f>
        <v>5385707.51388707</v>
      </c>
      <c r="O82" s="5"/>
      <c r="P82" s="5"/>
      <c r="Q82" s="8" t="n">
        <f aca="false">I82*5.5017049523</f>
        <v>161143702.250801</v>
      </c>
      <c r="R82" s="8"/>
      <c r="S82" s="8"/>
      <c r="T82" s="5"/>
      <c r="U82" s="5"/>
      <c r="V82" s="8" t="n">
        <f aca="false">K82*5.5017049523</f>
        <v>16308084.1600677</v>
      </c>
      <c r="W82" s="8" t="n">
        <f aca="false">M82*5.5017049523</f>
        <v>504373.736909311</v>
      </c>
      <c r="X82" s="8" t="n">
        <f aca="false">N82*5.1890047538+L82*5.5017049523</f>
        <v>35039639.5347022</v>
      </c>
      <c r="Y82" s="8" t="n">
        <f aca="false">N82*5.1890047538</f>
        <v>27946461.8921364</v>
      </c>
      <c r="Z82" s="8" t="n">
        <f aca="false">L82*5.5017049523</f>
        <v>7093177.6425658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high_v2_m!D71+temporary_pension_bonus_high!B71</f>
        <v>33842700.9455021</v>
      </c>
      <c r="G83" s="165" t="n">
        <f aca="false">high_v2_m!E71+temporary_pension_bonus_high!B71</f>
        <v>32453401.886862</v>
      </c>
      <c r="H83" s="67" t="n">
        <f aca="false">F83-J83</f>
        <v>30681279.7880287</v>
      </c>
      <c r="I83" s="67" t="n">
        <f aca="false">G83-K83</f>
        <v>29386823.3641129</v>
      </c>
      <c r="J83" s="165" t="n">
        <f aca="false">high_v2_m!J71</f>
        <v>3161421.15747338</v>
      </c>
      <c r="K83" s="165" t="n">
        <f aca="false">high_v2_m!K71</f>
        <v>3066578.52274918</v>
      </c>
      <c r="L83" s="67" t="n">
        <f aca="false">H83-I83</f>
        <v>1294456.42391586</v>
      </c>
      <c r="M83" s="67" t="n">
        <f aca="false">J83-K83</f>
        <v>94842.6347242021</v>
      </c>
      <c r="N83" s="165" t="n">
        <f aca="false">SUM(high_v5_m!C71:J71)</f>
        <v>4409488.34199095</v>
      </c>
      <c r="O83" s="7"/>
      <c r="P83" s="7"/>
      <c r="Q83" s="67" t="n">
        <f aca="false">I83*5.5017049523</f>
        <v>161677631.634705</v>
      </c>
      <c r="R83" s="67"/>
      <c r="S83" s="67"/>
      <c r="T83" s="7"/>
      <c r="U83" s="7"/>
      <c r="V83" s="67" t="n">
        <f aca="false">K83*5.5017049523</f>
        <v>16871410.245226</v>
      </c>
      <c r="W83" s="67" t="n">
        <f aca="false">M83*5.5017049523</f>
        <v>521796.193151323</v>
      </c>
      <c r="X83" s="67" t="n">
        <f aca="false">N83*5.1890047538+L83*5.5017049523</f>
        <v>30002573.2864112</v>
      </c>
      <c r="Y83" s="67" t="n">
        <f aca="false">N83*5.1890047538</f>
        <v>22880855.9684167</v>
      </c>
      <c r="Z83" s="67" t="n">
        <f aca="false">L83*5.5017049523</f>
        <v>7121717.31799445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high_v2_m!D72+temporary_pension_bonus_high!B72</f>
        <v>34093626.098482</v>
      </c>
      <c r="G84" s="165" t="n">
        <f aca="false">high_v2_m!E72+temporary_pension_bonus_high!B72</f>
        <v>32694368.4380576</v>
      </c>
      <c r="H84" s="67" t="n">
        <f aca="false">F84-J84</f>
        <v>30815555.4625403</v>
      </c>
      <c r="I84" s="67" t="n">
        <f aca="false">G84-K84</f>
        <v>29514639.9211941</v>
      </c>
      <c r="J84" s="165" t="n">
        <f aca="false">high_v2_m!J72</f>
        <v>3278070.63594167</v>
      </c>
      <c r="K84" s="165" t="n">
        <f aca="false">high_v2_m!K72</f>
        <v>3179728.51686342</v>
      </c>
      <c r="L84" s="67" t="n">
        <f aca="false">H84-I84</f>
        <v>1300915.54134617</v>
      </c>
      <c r="M84" s="67" t="n">
        <f aca="false">J84-K84</f>
        <v>98342.1190782501</v>
      </c>
      <c r="N84" s="165" t="n">
        <f aca="false">SUM(high_v5_m!C72:J72)</f>
        <v>4516106.60287386</v>
      </c>
      <c r="O84" s="7"/>
      <c r="P84" s="7"/>
      <c r="Q84" s="67" t="n">
        <f aca="false">I84*5.5017049523</f>
        <v>162380840.619785</v>
      </c>
      <c r="R84" s="67"/>
      <c r="S84" s="67"/>
      <c r="T84" s="7"/>
      <c r="U84" s="7"/>
      <c r="V84" s="67" t="n">
        <f aca="false">K84*5.5017049523</f>
        <v>17493928.128197</v>
      </c>
      <c r="W84" s="67" t="n">
        <f aca="false">M84*5.5017049523</f>
        <v>541049.323552485</v>
      </c>
      <c r="X84" s="67" t="n">
        <f aca="false">N84*5.1890047538+L84*5.5017049523</f>
        <v>30591352.1073283</v>
      </c>
      <c r="Y84" s="67" t="n">
        <f aca="false">N84*5.1890047538</f>
        <v>23434098.6309801</v>
      </c>
      <c r="Z84" s="67" t="n">
        <f aca="false">L84*5.5017049523</f>
        <v>7157253.47634828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high_v2_m!D73+temporary_pension_bonus_high!B73</f>
        <v>34436546.410652</v>
      </c>
      <c r="G85" s="165" t="n">
        <f aca="false">high_v2_m!E73+temporary_pension_bonus_high!B73</f>
        <v>33023670.7432899</v>
      </c>
      <c r="H85" s="67" t="n">
        <f aca="false">F85-J85</f>
        <v>31076438.8646557</v>
      </c>
      <c r="I85" s="67" t="n">
        <f aca="false">G85-K85</f>
        <v>29764366.4236735</v>
      </c>
      <c r="J85" s="165" t="n">
        <f aca="false">high_v2_m!J73</f>
        <v>3360107.54599627</v>
      </c>
      <c r="K85" s="165" t="n">
        <f aca="false">high_v2_m!K73</f>
        <v>3259304.31961638</v>
      </c>
      <c r="L85" s="67" t="n">
        <f aca="false">H85-I85</f>
        <v>1312072.44098216</v>
      </c>
      <c r="M85" s="67" t="n">
        <f aca="false">J85-K85</f>
        <v>100803.226379888</v>
      </c>
      <c r="N85" s="165" t="n">
        <f aca="false">SUM(high_v5_m!C73:J73)</f>
        <v>4416556.08018828</v>
      </c>
      <c r="O85" s="7"/>
      <c r="P85" s="7"/>
      <c r="Q85" s="67" t="n">
        <f aca="false">I85*5.5017049523</f>
        <v>163754762.155196</v>
      </c>
      <c r="R85" s="67"/>
      <c r="S85" s="67"/>
      <c r="T85" s="7"/>
      <c r="U85" s="7"/>
      <c r="V85" s="67" t="n">
        <f aca="false">K85*5.5017049523</f>
        <v>17931730.7162862</v>
      </c>
      <c r="W85" s="67" t="n">
        <f aca="false">M85*5.5017049523</f>
        <v>554589.609782046</v>
      </c>
      <c r="X85" s="67" t="n">
        <f aca="false">N85*5.1890047538+L85*5.5017049523</f>
        <v>30136165.9418492</v>
      </c>
      <c r="Y85" s="67" t="n">
        <f aca="false">N85*5.1890047538</f>
        <v>22917530.4955213</v>
      </c>
      <c r="Z85" s="67" t="n">
        <f aca="false">L85*5.5017049523</f>
        <v>7218635.44632792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high_v2_m!D74+temporary_pension_bonus_high!B74</f>
        <v>34540901.7332403</v>
      </c>
      <c r="G86" s="163" t="n">
        <f aca="false">high_v2_m!E74+temporary_pension_bonus_high!B74</f>
        <v>33123661.6762557</v>
      </c>
      <c r="H86" s="8" t="n">
        <f aca="false">F86-J86</f>
        <v>31140309.5887834</v>
      </c>
      <c r="I86" s="8" t="n">
        <f aca="false">G86-K86</f>
        <v>29825087.2961325</v>
      </c>
      <c r="J86" s="163" t="n">
        <f aca="false">high_v2_m!J74</f>
        <v>3400592.14445689</v>
      </c>
      <c r="K86" s="163" t="n">
        <f aca="false">high_v2_m!K74</f>
        <v>3298574.38012318</v>
      </c>
      <c r="L86" s="8" t="n">
        <f aca="false">H86-I86</f>
        <v>1315222.29265088</v>
      </c>
      <c r="M86" s="8" t="n">
        <f aca="false">J86-K86</f>
        <v>102017.764333707</v>
      </c>
      <c r="N86" s="163" t="n">
        <f aca="false">SUM(high_v5_m!C74:J74)</f>
        <v>5490526.76114649</v>
      </c>
      <c r="O86" s="5"/>
      <c r="P86" s="5"/>
      <c r="Q86" s="8" t="n">
        <f aca="false">I86*5.5017049523</f>
        <v>164088830.479912</v>
      </c>
      <c r="R86" s="8"/>
      <c r="S86" s="8"/>
      <c r="T86" s="5"/>
      <c r="U86" s="5"/>
      <c r="V86" s="8" t="n">
        <f aca="false">K86*5.5017049523</f>
        <v>18147783.0026536</v>
      </c>
      <c r="W86" s="8" t="n">
        <f aca="false">M86*5.5017049523</f>
        <v>561271.639257329</v>
      </c>
      <c r="X86" s="8" t="n">
        <f aca="false">N86*5.1890047538+L86*5.5017049523</f>
        <v>35726334.465308</v>
      </c>
      <c r="Y86" s="8" t="n">
        <f aca="false">N86*5.1890047538</f>
        <v>28490369.4644553</v>
      </c>
      <c r="Z86" s="8" t="n">
        <f aca="false">L86*5.5017049523</f>
        <v>7235965.0008527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high_v2_m!D75+temporary_pension_bonus_high!B75</f>
        <v>34831363.8720184</v>
      </c>
      <c r="G87" s="165" t="n">
        <f aca="false">high_v2_m!E75+temporary_pension_bonus_high!B75</f>
        <v>33402000.8445748</v>
      </c>
      <c r="H87" s="67" t="n">
        <f aca="false">F87-J87</f>
        <v>31366817.6912223</v>
      </c>
      <c r="I87" s="67" t="n">
        <f aca="false">G87-K87</f>
        <v>30041391.0492025</v>
      </c>
      <c r="J87" s="165" t="n">
        <f aca="false">high_v2_m!J75</f>
        <v>3464546.18079615</v>
      </c>
      <c r="K87" s="165" t="n">
        <f aca="false">high_v2_m!K75</f>
        <v>3360609.79537226</v>
      </c>
      <c r="L87" s="67" t="n">
        <f aca="false">H87-I87</f>
        <v>1325426.64201976</v>
      </c>
      <c r="M87" s="67" t="n">
        <f aca="false">J87-K87</f>
        <v>103936.385423885</v>
      </c>
      <c r="N87" s="165" t="n">
        <f aca="false">SUM(high_v5_m!C75:J75)</f>
        <v>4500887.08076149</v>
      </c>
      <c r="O87" s="7"/>
      <c r="P87" s="7"/>
      <c r="Q87" s="67" t="n">
        <f aca="false">I87*5.5017049523</f>
        <v>165278869.909378</v>
      </c>
      <c r="R87" s="67"/>
      <c r="S87" s="67"/>
      <c r="T87" s="7"/>
      <c r="U87" s="7"/>
      <c r="V87" s="67" t="n">
        <f aca="false">K87*5.5017049523</f>
        <v>18489083.5539475</v>
      </c>
      <c r="W87" s="67" t="n">
        <f aca="false">M87*5.5017049523</f>
        <v>571827.326410748</v>
      </c>
      <c r="X87" s="67" t="n">
        <f aca="false">N87*5.1890047538+L87*5.5017049523</f>
        <v>30647230.7786989</v>
      </c>
      <c r="Y87" s="67" t="n">
        <f aca="false">N87*5.1890047538</f>
        <v>23355124.4583884</v>
      </c>
      <c r="Z87" s="67" t="n">
        <f aca="false">L87*5.5017049523</f>
        <v>7292106.32031049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high_v2_m!D76+temporary_pension_bonus_high!B76</f>
        <v>35048166.1120418</v>
      </c>
      <c r="G88" s="165" t="n">
        <f aca="false">high_v2_m!E76+temporary_pension_bonus_high!B76</f>
        <v>33610805.6295673</v>
      </c>
      <c r="H88" s="67" t="n">
        <f aca="false">F88-J88</f>
        <v>31535791.4706784</v>
      </c>
      <c r="I88" s="67" t="n">
        <f aca="false">G88-K88</f>
        <v>30203802.2274448</v>
      </c>
      <c r="J88" s="165" t="n">
        <f aca="false">high_v2_m!J76</f>
        <v>3512374.64136337</v>
      </c>
      <c r="K88" s="165" t="n">
        <f aca="false">high_v2_m!K76</f>
        <v>3407003.40212247</v>
      </c>
      <c r="L88" s="67" t="n">
        <f aca="false">H88-I88</f>
        <v>1331989.2432336</v>
      </c>
      <c r="M88" s="67" t="n">
        <f aca="false">J88-K88</f>
        <v>105371.239240901</v>
      </c>
      <c r="N88" s="165" t="n">
        <f aca="false">SUM(high_v5_m!C76:J76)</f>
        <v>4560279.24643724</v>
      </c>
      <c r="O88" s="7"/>
      <c r="P88" s="7"/>
      <c r="Q88" s="67" t="n">
        <f aca="false">I88*5.5017049523</f>
        <v>166172408.293023</v>
      </c>
      <c r="R88" s="67"/>
      <c r="S88" s="67"/>
      <c r="T88" s="7"/>
      <c r="U88" s="7"/>
      <c r="V88" s="67" t="n">
        <f aca="false">K88*5.5017049523</f>
        <v>18744327.4899601</v>
      </c>
      <c r="W88" s="67" t="n">
        <f aca="false">M88*5.5017049523</f>
        <v>579721.468761651</v>
      </c>
      <c r="X88" s="67" t="n">
        <f aca="false">N88*5.1890047538+L88*5.5017049523</f>
        <v>30991522.504327</v>
      </c>
      <c r="Y88" s="67" t="n">
        <f aca="false">N88*5.1890047538</f>
        <v>23663310.6884183</v>
      </c>
      <c r="Z88" s="67" t="n">
        <f aca="false">L88*5.5017049523</f>
        <v>7328211.81590862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high_v2_m!D77+temporary_pension_bonus_high!B77</f>
        <v>35438217.5188402</v>
      </c>
      <c r="G89" s="165" t="n">
        <f aca="false">high_v2_m!E77+temporary_pension_bonus_high!B77</f>
        <v>33984095.327723</v>
      </c>
      <c r="H89" s="67" t="n">
        <f aca="false">F89-J89</f>
        <v>31834316.3317522</v>
      </c>
      <c r="I89" s="67" t="n">
        <f aca="false">G89-K89</f>
        <v>30488311.1762477</v>
      </c>
      <c r="J89" s="165" t="n">
        <f aca="false">high_v2_m!J77</f>
        <v>3603901.18708798</v>
      </c>
      <c r="K89" s="165" t="n">
        <f aca="false">high_v2_m!K77</f>
        <v>3495784.15147534</v>
      </c>
      <c r="L89" s="67" t="n">
        <f aca="false">H89-I89</f>
        <v>1346005.15550451</v>
      </c>
      <c r="M89" s="67" t="n">
        <f aca="false">J89-K89</f>
        <v>108117.03561264</v>
      </c>
      <c r="N89" s="165" t="n">
        <f aca="false">SUM(high_v5_m!C77:J77)</f>
        <v>4522742.75812007</v>
      </c>
      <c r="O89" s="7"/>
      <c r="P89" s="7"/>
      <c r="Q89" s="67" t="n">
        <f aca="false">I89*5.5017049523</f>
        <v>167737692.585625</v>
      </c>
      <c r="R89" s="67"/>
      <c r="S89" s="67"/>
      <c r="T89" s="7"/>
      <c r="U89" s="7"/>
      <c r="V89" s="67" t="n">
        <f aca="false">K89*5.5017049523</f>
        <v>19232772.9783438</v>
      </c>
      <c r="W89" s="67" t="n">
        <f aca="false">M89*5.5017049523</f>
        <v>594828.030258057</v>
      </c>
      <c r="X89" s="67" t="n">
        <f aca="false">N89*5.1890047538+L89*5.5017049523</f>
        <v>30873856.9019601</v>
      </c>
      <c r="Y89" s="67" t="n">
        <f aca="false">N89*5.1890047538</f>
        <v>23468533.6720996</v>
      </c>
      <c r="Z89" s="67" t="n">
        <f aca="false">L89*5.5017049523</f>
        <v>7405323.22986051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high_v2_m!D78+temporary_pension_bonus_high!B78</f>
        <v>35777991.1973111</v>
      </c>
      <c r="G90" s="163" t="n">
        <f aca="false">high_v2_m!E78+temporary_pension_bonus_high!B78</f>
        <v>34310034.1173768</v>
      </c>
      <c r="H90" s="8" t="n">
        <f aca="false">F90-J90</f>
        <v>32083238.9032026</v>
      </c>
      <c r="I90" s="8" t="n">
        <f aca="false">G90-K90</f>
        <v>30726124.3920916</v>
      </c>
      <c r="J90" s="163" t="n">
        <f aca="false">high_v2_m!J78</f>
        <v>3694752.29410847</v>
      </c>
      <c r="K90" s="163" t="n">
        <f aca="false">high_v2_m!K78</f>
        <v>3583909.72528522</v>
      </c>
      <c r="L90" s="8" t="n">
        <f aca="false">H90-I90</f>
        <v>1357114.51111103</v>
      </c>
      <c r="M90" s="8" t="n">
        <f aca="false">J90-K90</f>
        <v>110842.568823255</v>
      </c>
      <c r="N90" s="163" t="n">
        <f aca="false">SUM(high_v5_m!C78:J78)</f>
        <v>5593238.12650998</v>
      </c>
      <c r="O90" s="5"/>
      <c r="P90" s="5"/>
      <c r="Q90" s="8" t="n">
        <f aca="false">I90*5.5017049523</f>
        <v>169046070.732956</v>
      </c>
      <c r="R90" s="8"/>
      <c r="S90" s="8"/>
      <c r="T90" s="5"/>
      <c r="U90" s="5"/>
      <c r="V90" s="8" t="n">
        <f aca="false">K90*5.5017049523</f>
        <v>19717613.8841978</v>
      </c>
      <c r="W90" s="8" t="n">
        <f aca="false">M90*5.5017049523</f>
        <v>609823.109820554</v>
      </c>
      <c r="X90" s="8" t="n">
        <f aca="false">N90*5.1890047538+L90*5.5017049523</f>
        <v>36489782.8542134</v>
      </c>
      <c r="Y90" s="8" t="n">
        <f aca="false">N90*5.1890047538</f>
        <v>29023339.2275957</v>
      </c>
      <c r="Z90" s="8" t="n">
        <f aca="false">L90*5.5017049523</f>
        <v>7466443.62661774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high_v2_m!D79+temporary_pension_bonus_high!B79</f>
        <v>35856749.4088103</v>
      </c>
      <c r="G91" s="165" t="n">
        <f aca="false">high_v2_m!E79+temporary_pension_bonus_high!B79</f>
        <v>34386824.8524298</v>
      </c>
      <c r="H91" s="67" t="n">
        <f aca="false">F91-J91</f>
        <v>32120707.4529688</v>
      </c>
      <c r="I91" s="67" t="n">
        <f aca="false">G91-K91</f>
        <v>30762864.1552635</v>
      </c>
      <c r="J91" s="165" t="n">
        <f aca="false">high_v2_m!J79</f>
        <v>3736041.95584149</v>
      </c>
      <c r="K91" s="165" t="n">
        <f aca="false">high_v2_m!K79</f>
        <v>3623960.69716625</v>
      </c>
      <c r="L91" s="67" t="n">
        <f aca="false">H91-I91</f>
        <v>1357843.29770522</v>
      </c>
      <c r="M91" s="67" t="n">
        <f aca="false">J91-K91</f>
        <v>112081.258675245</v>
      </c>
      <c r="N91" s="165" t="n">
        <f aca="false">SUM(high_v5_m!C79:J79)</f>
        <v>4631542.05496076</v>
      </c>
      <c r="O91" s="7"/>
      <c r="P91" s="7"/>
      <c r="Q91" s="67" t="n">
        <f aca="false">I91*5.5017049523</f>
        <v>169248202.069946</v>
      </c>
      <c r="R91" s="67"/>
      <c r="S91" s="67"/>
      <c r="T91" s="7"/>
      <c r="U91" s="7"/>
      <c r="V91" s="67" t="n">
        <f aca="false">K91*5.5017049523</f>
        <v>19937962.5145401</v>
      </c>
      <c r="W91" s="67" t="n">
        <f aca="false">M91*5.5017049523</f>
        <v>616638.015913613</v>
      </c>
      <c r="X91" s="67" t="n">
        <f aca="false">N91*5.1890047538+L91*5.5017049523</f>
        <v>31503546.9360482</v>
      </c>
      <c r="Y91" s="67" t="n">
        <f aca="false">N91*5.1890047538</f>
        <v>24033093.740616</v>
      </c>
      <c r="Z91" s="67" t="n">
        <f aca="false">L91*5.5017049523</f>
        <v>7470453.19543216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high_v2_m!D80+temporary_pension_bonus_high!B80</f>
        <v>35898138.3936313</v>
      </c>
      <c r="G92" s="165" t="n">
        <f aca="false">high_v2_m!E80+temporary_pension_bonus_high!B80</f>
        <v>34427259.7429195</v>
      </c>
      <c r="H92" s="67" t="n">
        <f aca="false">F92-J92</f>
        <v>32063614.5683136</v>
      </c>
      <c r="I92" s="67" t="n">
        <f aca="false">G92-K92</f>
        <v>30707771.6323613</v>
      </c>
      <c r="J92" s="165" t="n">
        <f aca="false">high_v2_m!J80</f>
        <v>3834523.82531771</v>
      </c>
      <c r="K92" s="165" t="n">
        <f aca="false">high_v2_m!K80</f>
        <v>3719488.11055818</v>
      </c>
      <c r="L92" s="67" t="n">
        <f aca="false">H92-I92</f>
        <v>1355842.93595229</v>
      </c>
      <c r="M92" s="67" t="n">
        <f aca="false">J92-K92</f>
        <v>115035.714759531</v>
      </c>
      <c r="N92" s="165" t="n">
        <f aca="false">SUM(high_v5_m!C80:J80)</f>
        <v>4607364.66404336</v>
      </c>
      <c r="O92" s="7"/>
      <c r="P92" s="7"/>
      <c r="Q92" s="67" t="n">
        <f aca="false">I92*5.5017049523</f>
        <v>168945099.26386</v>
      </c>
      <c r="R92" s="67"/>
      <c r="S92" s="67"/>
      <c r="T92" s="7"/>
      <c r="U92" s="7"/>
      <c r="V92" s="67" t="n">
        <f aca="false">K92*5.5017049523</f>
        <v>20463526.1578789</v>
      </c>
      <c r="W92" s="67" t="n">
        <f aca="false">M92*5.5017049523</f>
        <v>632892.561583882</v>
      </c>
      <c r="X92" s="67" t="n">
        <f aca="false">N92*5.1890047538+L92*5.5017049523</f>
        <v>31367084.9394808</v>
      </c>
      <c r="Y92" s="67" t="n">
        <f aca="false">N92*5.1890047538</f>
        <v>23907637.1442112</v>
      </c>
      <c r="Z92" s="67" t="n">
        <f aca="false">L92*5.5017049523</f>
        <v>7459447.79526967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high_v2_m!D81+temporary_pension_bonus_high!B81</f>
        <v>36017419.5892521</v>
      </c>
      <c r="G93" s="165" t="n">
        <f aca="false">high_v2_m!E81+temporary_pension_bonus_high!B81</f>
        <v>34542785.8148032</v>
      </c>
      <c r="H93" s="67" t="n">
        <f aca="false">F93-J93</f>
        <v>32103292.0023082</v>
      </c>
      <c r="I93" s="67" t="n">
        <f aca="false">G93-K93</f>
        <v>30746082.0554676</v>
      </c>
      <c r="J93" s="165" t="n">
        <f aca="false">high_v2_m!J81</f>
        <v>3914127.58694387</v>
      </c>
      <c r="K93" s="165" t="n">
        <f aca="false">high_v2_m!K81</f>
        <v>3796703.75933556</v>
      </c>
      <c r="L93" s="67" t="n">
        <f aca="false">H93-I93</f>
        <v>1357209.94684058</v>
      </c>
      <c r="M93" s="67" t="n">
        <f aca="false">J93-K93</f>
        <v>117423.827608316</v>
      </c>
      <c r="N93" s="165" t="n">
        <f aca="false">SUM(high_v5_m!C81:J81)</f>
        <v>4609817.80466671</v>
      </c>
      <c r="O93" s="7"/>
      <c r="P93" s="7"/>
      <c r="Q93" s="67" t="n">
        <f aca="false">I93*5.5017049523</f>
        <v>169155871.908388</v>
      </c>
      <c r="R93" s="67"/>
      <c r="S93" s="67"/>
      <c r="T93" s="7"/>
      <c r="U93" s="7"/>
      <c r="V93" s="67" t="n">
        <f aca="false">K93*5.5017049523</f>
        <v>20888343.8751525</v>
      </c>
      <c r="W93" s="67" t="n">
        <f aca="false">M93*5.5017049523</f>
        <v>646031.253870695</v>
      </c>
      <c r="X93" s="67" t="n">
        <f aca="false">N93*5.1890047538+L93*5.5017049523</f>
        <v>31387335.1884111</v>
      </c>
      <c r="Y93" s="67" t="n">
        <f aca="false">N93*5.1890047538</f>
        <v>23920366.5025674</v>
      </c>
      <c r="Z93" s="67" t="n">
        <f aca="false">L93*5.5017049523</f>
        <v>7466968.68584366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high_v2_m!D82+temporary_pension_bonus_high!B82</f>
        <v>36271900.265829</v>
      </c>
      <c r="G94" s="163" t="n">
        <f aca="false">high_v2_m!E82+temporary_pension_bonus_high!B82</f>
        <v>34788014.1585039</v>
      </c>
      <c r="H94" s="8" t="n">
        <f aca="false">F94-J94</f>
        <v>32261629.1324553</v>
      </c>
      <c r="I94" s="8" t="n">
        <f aca="false">G94-K94</f>
        <v>30898051.1591314</v>
      </c>
      <c r="J94" s="163" t="n">
        <f aca="false">high_v2_m!J82</f>
        <v>4010271.13337371</v>
      </c>
      <c r="K94" s="163" t="n">
        <f aca="false">high_v2_m!K82</f>
        <v>3889962.9993725</v>
      </c>
      <c r="L94" s="8" t="n">
        <f aca="false">H94-I94</f>
        <v>1363577.97332387</v>
      </c>
      <c r="M94" s="8" t="n">
        <f aca="false">J94-K94</f>
        <v>120308.134001211</v>
      </c>
      <c r="N94" s="163" t="n">
        <f aca="false">SUM(high_v5_m!C82:J82)</f>
        <v>5676610.49330642</v>
      </c>
      <c r="O94" s="5"/>
      <c r="P94" s="5"/>
      <c r="Q94" s="8" t="n">
        <f aca="false">I94*5.5017049523</f>
        <v>169991961.078612</v>
      </c>
      <c r="R94" s="8"/>
      <c r="S94" s="8"/>
      <c r="T94" s="5"/>
      <c r="U94" s="5"/>
      <c r="V94" s="8" t="n">
        <f aca="false">K94*5.5017049523</f>
        <v>21401428.6979115</v>
      </c>
      <c r="W94" s="8" t="n">
        <f aca="false">M94*5.5017049523</f>
        <v>661899.856636436</v>
      </c>
      <c r="X94" s="8" t="n">
        <f aca="false">N94*5.1890047538+L94*5.5017049523</f>
        <v>36957962.5239211</v>
      </c>
      <c r="Y94" s="8" t="n">
        <f aca="false">N94*5.1890047538</f>
        <v>29455958.835238</v>
      </c>
      <c r="Z94" s="8" t="n">
        <f aca="false">L94*5.5017049523</f>
        <v>7502003.68868314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high_v2_m!D83+temporary_pension_bonus_high!B83</f>
        <v>36480141.1967724</v>
      </c>
      <c r="G95" s="165" t="n">
        <f aca="false">high_v2_m!E83+temporary_pension_bonus_high!B83</f>
        <v>34988980.5697837</v>
      </c>
      <c r="H95" s="67" t="n">
        <f aca="false">F95-J95</f>
        <v>32414970.1301206</v>
      </c>
      <c r="I95" s="67" t="n">
        <f aca="false">G95-K95</f>
        <v>31045764.6351314</v>
      </c>
      <c r="J95" s="165" t="n">
        <f aca="false">high_v2_m!J83</f>
        <v>4065171.06665185</v>
      </c>
      <c r="K95" s="165" t="n">
        <f aca="false">high_v2_m!K83</f>
        <v>3943215.93465229</v>
      </c>
      <c r="L95" s="67" t="n">
        <f aca="false">H95-I95</f>
        <v>1369205.49498919</v>
      </c>
      <c r="M95" s="67" t="n">
        <f aca="false">J95-K95</f>
        <v>121955.131999556</v>
      </c>
      <c r="N95" s="165" t="n">
        <f aca="false">SUM(high_v5_m!C83:J83)</f>
        <v>4600921.84339619</v>
      </c>
      <c r="O95" s="7"/>
      <c r="P95" s="7"/>
      <c r="Q95" s="67" t="n">
        <f aca="false">I95*5.5017049523</f>
        <v>170804637.041043</v>
      </c>
      <c r="R95" s="67"/>
      <c r="S95" s="67"/>
      <c r="T95" s="7"/>
      <c r="U95" s="7"/>
      <c r="V95" s="67" t="n">
        <f aca="false">K95*5.5017049523</f>
        <v>21694410.6356648</v>
      </c>
      <c r="W95" s="67" t="n">
        <f aca="false">M95*5.5017049523</f>
        <v>670961.153680355</v>
      </c>
      <c r="X95" s="67" t="n">
        <f aca="false">N95*5.1890047538+L95*5.5017049523</f>
        <v>31407169.9697435</v>
      </c>
      <c r="Y95" s="67" t="n">
        <f aca="false">N95*5.1890047538</f>
        <v>23874205.3172451</v>
      </c>
      <c r="Z95" s="67" t="n">
        <f aca="false">L95*5.5017049523</f>
        <v>7532964.65249842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high_v2_m!D84+temporary_pension_bonus_high!B84</f>
        <v>36655334.6072296</v>
      </c>
      <c r="G96" s="165" t="n">
        <f aca="false">high_v2_m!E84+temporary_pension_bonus_high!B84</f>
        <v>35157828.8079403</v>
      </c>
      <c r="H96" s="67" t="n">
        <f aca="false">F96-J96</f>
        <v>32499335.7115695</v>
      </c>
      <c r="I96" s="67" t="n">
        <f aca="false">G96-K96</f>
        <v>31126509.8791499</v>
      </c>
      <c r="J96" s="165" t="n">
        <f aca="false">high_v2_m!J84</f>
        <v>4155998.89566019</v>
      </c>
      <c r="K96" s="165" t="n">
        <f aca="false">high_v2_m!K84</f>
        <v>4031318.92879039</v>
      </c>
      <c r="L96" s="67" t="n">
        <f aca="false">H96-I96</f>
        <v>1372825.83241957</v>
      </c>
      <c r="M96" s="67" t="n">
        <f aca="false">J96-K96</f>
        <v>124679.966869805</v>
      </c>
      <c r="N96" s="165" t="n">
        <f aca="false">SUM(high_v5_m!C84:J84)</f>
        <v>4599604.27869328</v>
      </c>
      <c r="O96" s="7"/>
      <c r="P96" s="7"/>
      <c r="Q96" s="67" t="n">
        <f aca="false">I96*5.5017049523</f>
        <v>171248873.549934</v>
      </c>
      <c r="R96" s="67"/>
      <c r="S96" s="67"/>
      <c r="T96" s="7"/>
      <c r="U96" s="7"/>
      <c r="V96" s="67" t="n">
        <f aca="false">K96*5.5017049523</f>
        <v>22179127.3148268</v>
      </c>
      <c r="W96" s="67" t="n">
        <f aca="false">M96*5.5017049523</f>
        <v>685952.391180209</v>
      </c>
      <c r="X96" s="67" t="n">
        <f aca="false">N96*5.1890047538+L96*5.5017049523</f>
        <v>31420251.1486063</v>
      </c>
      <c r="Y96" s="67" t="n">
        <f aca="false">N96*5.1890047538</f>
        <v>23867368.4677382</v>
      </c>
      <c r="Z96" s="67" t="n">
        <f aca="false">L96*5.5017049523</f>
        <v>7552882.6808681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high_v2_m!D85+temporary_pension_bonus_high!B85</f>
        <v>36884603.4327255</v>
      </c>
      <c r="G97" s="165" t="n">
        <f aca="false">high_v2_m!E85+temporary_pension_bonus_high!B85</f>
        <v>35379419.2526375</v>
      </c>
      <c r="H97" s="67" t="n">
        <f aca="false">F97-J97</f>
        <v>32585688.3812804</v>
      </c>
      <c r="I97" s="67" t="n">
        <f aca="false">G97-K97</f>
        <v>31209471.6527358</v>
      </c>
      <c r="J97" s="165" t="n">
        <f aca="false">high_v2_m!J85</f>
        <v>4298915.05144508</v>
      </c>
      <c r="K97" s="165" t="n">
        <f aca="false">high_v2_m!K85</f>
        <v>4169947.59990173</v>
      </c>
      <c r="L97" s="67" t="n">
        <f aca="false">H97-I97</f>
        <v>1376216.72854465</v>
      </c>
      <c r="M97" s="67" t="n">
        <f aca="false">J97-K97</f>
        <v>128967.451543353</v>
      </c>
      <c r="N97" s="165" t="n">
        <f aca="false">SUM(high_v5_m!C85:J85)</f>
        <v>4518030.52524186</v>
      </c>
      <c r="O97" s="7"/>
      <c r="P97" s="7"/>
      <c r="Q97" s="67" t="n">
        <f aca="false">I97*5.5017049523</f>
        <v>171705304.750523</v>
      </c>
      <c r="R97" s="67"/>
      <c r="S97" s="67"/>
      <c r="T97" s="7"/>
      <c r="U97" s="7"/>
      <c r="V97" s="67" t="n">
        <f aca="false">K97*5.5017049523</f>
        <v>22941821.3612108</v>
      </c>
      <c r="W97" s="67" t="n">
        <f aca="false">M97*5.5017049523</f>
        <v>709540.866841573</v>
      </c>
      <c r="X97" s="67" t="n">
        <f aca="false">N97*5.1890047538+L97*5.5017049523</f>
        <v>31015620.2641657</v>
      </c>
      <c r="Y97" s="67" t="n">
        <f aca="false">N97*5.1890047538</f>
        <v>23444081.8732935</v>
      </c>
      <c r="Z97" s="67" t="n">
        <f aca="false">L97*5.5017049523</f>
        <v>7571538.39087222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high_v2_m!D86+temporary_pension_bonus_high!B86</f>
        <v>37100696.522907</v>
      </c>
      <c r="G98" s="163" t="n">
        <f aca="false">high_v2_m!E86+temporary_pension_bonus_high!B86</f>
        <v>35587299.3053764</v>
      </c>
      <c r="H98" s="8" t="n">
        <f aca="false">F98-J98</f>
        <v>32752150.9575663</v>
      </c>
      <c r="I98" s="8" t="n">
        <f aca="false">G98-K98</f>
        <v>31369210.106996</v>
      </c>
      <c r="J98" s="163" t="n">
        <f aca="false">high_v2_m!J86</f>
        <v>4348545.56534063</v>
      </c>
      <c r="K98" s="163" t="n">
        <f aca="false">high_v2_m!K86</f>
        <v>4218089.19838041</v>
      </c>
      <c r="L98" s="8" t="n">
        <f aca="false">H98-I98</f>
        <v>1382940.85057036</v>
      </c>
      <c r="M98" s="8" t="n">
        <f aca="false">J98-K98</f>
        <v>130456.366960219</v>
      </c>
      <c r="N98" s="163" t="n">
        <f aca="false">SUM(high_v5_m!C86:J86)</f>
        <v>5522912.97556785</v>
      </c>
      <c r="O98" s="5"/>
      <c r="P98" s="5"/>
      <c r="Q98" s="8" t="n">
        <f aca="false">I98*5.5017049523</f>
        <v>172584138.595399</v>
      </c>
      <c r="R98" s="8"/>
      <c r="S98" s="8"/>
      <c r="T98" s="5"/>
      <c r="U98" s="5"/>
      <c r="V98" s="8" t="n">
        <f aca="false">K98*5.5017049523</f>
        <v>23206682.2319727</v>
      </c>
      <c r="W98" s="8" t="n">
        <f aca="false">M98*5.5017049523</f>
        <v>717732.440164104</v>
      </c>
      <c r="X98" s="8" t="n">
        <f aca="false">N98*5.1890047538+L98*5.5017049523</f>
        <v>36266954.2113662</v>
      </c>
      <c r="Y98" s="8" t="n">
        <f aca="false">N98*5.1890047538</f>
        <v>28658421.6850453</v>
      </c>
      <c r="Z98" s="8" t="n">
        <f aca="false">L98*5.5017049523</f>
        <v>7608532.52632092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high_v2_m!D87+temporary_pension_bonus_high!B87</f>
        <v>37363774.877887</v>
      </c>
      <c r="G99" s="165" t="n">
        <f aca="false">high_v2_m!E87+temporary_pension_bonus_high!B87</f>
        <v>35840167.2208456</v>
      </c>
      <c r="H99" s="67" t="n">
        <f aca="false">F99-J99</f>
        <v>32897576.8999714</v>
      </c>
      <c r="I99" s="67" t="n">
        <f aca="false">G99-K99</f>
        <v>31507955.1822674</v>
      </c>
      <c r="J99" s="165" t="n">
        <f aca="false">high_v2_m!J87</f>
        <v>4466197.9779156</v>
      </c>
      <c r="K99" s="165" t="n">
        <f aca="false">high_v2_m!K87</f>
        <v>4332212.03857813</v>
      </c>
      <c r="L99" s="67" t="n">
        <f aca="false">H99-I99</f>
        <v>1389621.71770392</v>
      </c>
      <c r="M99" s="67" t="n">
        <f aca="false">J99-K99</f>
        <v>133985.939337469</v>
      </c>
      <c r="N99" s="165" t="n">
        <f aca="false">SUM(high_v5_m!C87:J87)</f>
        <v>4594992.1604229</v>
      </c>
      <c r="O99" s="7"/>
      <c r="P99" s="7"/>
      <c r="Q99" s="67" t="n">
        <f aca="false">I99*5.5017049523</f>
        <v>173347473.063127</v>
      </c>
      <c r="R99" s="67"/>
      <c r="S99" s="67"/>
      <c r="T99" s="7"/>
      <c r="U99" s="7"/>
      <c r="V99" s="67" t="n">
        <f aca="false">K99*5.5017049523</f>
        <v>23834552.427059</v>
      </c>
      <c r="W99" s="67" t="n">
        <f aca="false">M99*5.5017049523</f>
        <v>737151.105991519</v>
      </c>
      <c r="X99" s="67" t="n">
        <f aca="false">N99*5.1890047538+L99*5.5017049523</f>
        <v>31488724.8502235</v>
      </c>
      <c r="Y99" s="67" t="n">
        <f aca="false">N99*5.1890047538</f>
        <v>23843436.1641082</v>
      </c>
      <c r="Z99" s="67" t="n">
        <f aca="false">L99*5.5017049523</f>
        <v>7645288.68611531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high_v2_m!D88+temporary_pension_bonus_high!B88</f>
        <v>37554105.5229979</v>
      </c>
      <c r="G100" s="165" t="n">
        <f aca="false">high_v2_m!E88+temporary_pension_bonus_high!B88</f>
        <v>36022033.6391759</v>
      </c>
      <c r="H100" s="67" t="n">
        <f aca="false">F100-J100</f>
        <v>33060880.3228254</v>
      </c>
      <c r="I100" s="67" t="n">
        <f aca="false">G100-K100</f>
        <v>31663605.1950086</v>
      </c>
      <c r="J100" s="165" t="n">
        <f aca="false">high_v2_m!J88</f>
        <v>4493225.20017249</v>
      </c>
      <c r="K100" s="165" t="n">
        <f aca="false">high_v2_m!K88</f>
        <v>4358428.44416732</v>
      </c>
      <c r="L100" s="67" t="n">
        <f aca="false">H100-I100</f>
        <v>1397275.12781681</v>
      </c>
      <c r="M100" s="67" t="n">
        <f aca="false">J100-K100</f>
        <v>134796.756005175</v>
      </c>
      <c r="N100" s="165" t="n">
        <f aca="false">SUM(high_v5_m!C88:J88)</f>
        <v>4632520.31678651</v>
      </c>
      <c r="O100" s="7"/>
      <c r="P100" s="7"/>
      <c r="Q100" s="67" t="n">
        <f aca="false">I100*5.5017049523</f>
        <v>174203813.509051</v>
      </c>
      <c r="R100" s="67"/>
      <c r="S100" s="67"/>
      <c r="T100" s="7"/>
      <c r="U100" s="7"/>
      <c r="V100" s="67" t="n">
        <f aca="false">K100*5.5017049523</f>
        <v>23978787.3555205</v>
      </c>
      <c r="W100" s="67" t="n">
        <f aca="false">M100*5.5017049523</f>
        <v>741611.980067643</v>
      </c>
      <c r="X100" s="67" t="n">
        <f aca="false">N100*5.1890047538+L100*5.5017049523</f>
        <v>31725565.4363157</v>
      </c>
      <c r="Y100" s="67" t="n">
        <f aca="false">N100*5.1890047538</f>
        <v>24038169.9458803</v>
      </c>
      <c r="Z100" s="67" t="n">
        <f aca="false">L100*5.5017049523</f>
        <v>7687395.49043537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high_v2_m!D89+temporary_pension_bonus_high!B89</f>
        <v>37957390.4975258</v>
      </c>
      <c r="G101" s="165" t="n">
        <f aca="false">high_v2_m!E89+temporary_pension_bonus_high!B89</f>
        <v>36409473.9573621</v>
      </c>
      <c r="H101" s="67" t="n">
        <f aca="false">F101-J101</f>
        <v>33336697.3258834</v>
      </c>
      <c r="I101" s="67" t="n">
        <f aca="false">G101-K101</f>
        <v>31927401.5808691</v>
      </c>
      <c r="J101" s="165" t="n">
        <f aca="false">high_v2_m!J89</f>
        <v>4620693.17164233</v>
      </c>
      <c r="K101" s="165" t="n">
        <f aca="false">high_v2_m!K89</f>
        <v>4482072.37649306</v>
      </c>
      <c r="L101" s="67" t="n">
        <f aca="false">H101-I101</f>
        <v>1409295.74501438</v>
      </c>
      <c r="M101" s="67" t="n">
        <f aca="false">J101-K101</f>
        <v>138620.79514927</v>
      </c>
      <c r="N101" s="165" t="n">
        <f aca="false">SUM(high_v5_m!C89:J89)</f>
        <v>4588154.68741598</v>
      </c>
      <c r="O101" s="7"/>
      <c r="P101" s="7"/>
      <c r="Q101" s="67" t="n">
        <f aca="false">I101*5.5017049523</f>
        <v>175655143.391538</v>
      </c>
      <c r="R101" s="67"/>
      <c r="S101" s="67"/>
      <c r="T101" s="7"/>
      <c r="U101" s="7"/>
      <c r="V101" s="67" t="n">
        <f aca="false">K101*5.5017049523</f>
        <v>24659039.7903189</v>
      </c>
      <c r="W101" s="67" t="n">
        <f aca="false">M101*5.5017049523</f>
        <v>762650.715164505</v>
      </c>
      <c r="X101" s="67" t="n">
        <f aca="false">N101*5.1890047538+L101*5.5017049523</f>
        <v>31561485.8637722</v>
      </c>
      <c r="Y101" s="67" t="n">
        <f aca="false">N101*5.1890047538</f>
        <v>23807956.4841713</v>
      </c>
      <c r="Z101" s="67" t="n">
        <f aca="false">L101*5.5017049523</f>
        <v>7753529.37960094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high_v2_m!D90+temporary_pension_bonus_high!B90</f>
        <v>38258669.3018247</v>
      </c>
      <c r="G102" s="163" t="n">
        <f aca="false">high_v2_m!E90+temporary_pension_bonus_high!B90</f>
        <v>36698471.0427503</v>
      </c>
      <c r="H102" s="8" t="n">
        <f aca="false">F102-J102</f>
        <v>33524792.4167368</v>
      </c>
      <c r="I102" s="8" t="n">
        <f aca="false">G102-K102</f>
        <v>32106610.464215</v>
      </c>
      <c r="J102" s="163" t="n">
        <f aca="false">high_v2_m!J90</f>
        <v>4733876.88508785</v>
      </c>
      <c r="K102" s="163" t="n">
        <f aca="false">high_v2_m!K90</f>
        <v>4591860.57853521</v>
      </c>
      <c r="L102" s="8" t="n">
        <f aca="false">H102-I102</f>
        <v>1418181.95252178</v>
      </c>
      <c r="M102" s="8" t="n">
        <f aca="false">J102-K102</f>
        <v>142016.306552636</v>
      </c>
      <c r="N102" s="163" t="n">
        <f aca="false">SUM(high_v5_m!C90:J90)</f>
        <v>5627285.81770285</v>
      </c>
      <c r="O102" s="5"/>
      <c r="P102" s="5"/>
      <c r="Q102" s="8" t="n">
        <f aca="false">I102*5.5017049523</f>
        <v>176641097.792539</v>
      </c>
      <c r="R102" s="8"/>
      <c r="S102" s="8"/>
      <c r="T102" s="5"/>
      <c r="U102" s="5"/>
      <c r="V102" s="8" t="n">
        <f aca="false">K102*5.5017049523</f>
        <v>25263062.0851983</v>
      </c>
      <c r="W102" s="8" t="n">
        <f aca="false">M102*5.5017049523</f>
        <v>781331.817067995</v>
      </c>
      <c r="X102" s="8" t="n">
        <f aca="false">N102*5.1890047538+L102*5.5017049523</f>
        <v>37002431.530503</v>
      </c>
      <c r="Y102" s="8" t="n">
        <f aca="false">N102*5.1890047538</f>
        <v>29200012.8590514</v>
      </c>
      <c r="Z102" s="8" t="n">
        <f aca="false">L102*5.5017049523</f>
        <v>7802418.67145157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high_v2_m!D91+temporary_pension_bonus_high!B91</f>
        <v>38623522.9079822</v>
      </c>
      <c r="G103" s="165" t="n">
        <f aca="false">high_v2_m!E91+temporary_pension_bonus_high!B91</f>
        <v>37049602.8800041</v>
      </c>
      <c r="H103" s="67" t="n">
        <f aca="false">F103-J103</f>
        <v>33779961.2780628</v>
      </c>
      <c r="I103" s="67" t="n">
        <f aca="false">G103-K103</f>
        <v>32351348.0989823</v>
      </c>
      <c r="J103" s="165" t="n">
        <f aca="false">high_v2_m!J91</f>
        <v>4843561.62991943</v>
      </c>
      <c r="K103" s="165" t="n">
        <f aca="false">high_v2_m!K91</f>
        <v>4698254.78102184</v>
      </c>
      <c r="L103" s="67" t="n">
        <f aca="false">H103-I103</f>
        <v>1428613.17908052</v>
      </c>
      <c r="M103" s="67" t="n">
        <f aca="false">J103-K103</f>
        <v>145306.848897584</v>
      </c>
      <c r="N103" s="165" t="n">
        <f aca="false">SUM(high_v5_m!C91:J91)</f>
        <v>4653818.91184014</v>
      </c>
      <c r="O103" s="7"/>
      <c r="P103" s="7"/>
      <c r="Q103" s="67" t="n">
        <f aca="false">I103*5.5017049523</f>
        <v>177987572.049752</v>
      </c>
      <c r="R103" s="67"/>
      <c r="S103" s="67"/>
      <c r="T103" s="7"/>
      <c r="U103" s="7"/>
      <c r="V103" s="67" t="n">
        <f aca="false">K103*5.5017049523</f>
        <v>25848411.595915</v>
      </c>
      <c r="W103" s="67" t="n">
        <f aca="false">M103*5.5017049523</f>
        <v>799435.410182945</v>
      </c>
      <c r="X103" s="67" t="n">
        <f aca="false">N103*5.1890047538+L103*5.5017049523</f>
        <v>32008496.6591312</v>
      </c>
      <c r="Y103" s="67" t="n">
        <f aca="false">N103*5.1890047538</f>
        <v>24148688.4568628</v>
      </c>
      <c r="Z103" s="67" t="n">
        <f aca="false">L103*5.5017049523</f>
        <v>7859808.20226832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high_v2_m!D92+temporary_pension_bonus_high!B92</f>
        <v>38902729.9644497</v>
      </c>
      <c r="G104" s="165" t="n">
        <f aca="false">high_v2_m!E92+temporary_pension_bonus_high!B92</f>
        <v>37317178.5906927</v>
      </c>
      <c r="H104" s="67" t="n">
        <f aca="false">F104-J104</f>
        <v>33976695.3639303</v>
      </c>
      <c r="I104" s="67" t="n">
        <f aca="false">G104-K104</f>
        <v>32538925.0281888</v>
      </c>
      <c r="J104" s="165" t="n">
        <f aca="false">high_v2_m!J92</f>
        <v>4926034.60051942</v>
      </c>
      <c r="K104" s="165" t="n">
        <f aca="false">high_v2_m!K92</f>
        <v>4778253.56250383</v>
      </c>
      <c r="L104" s="67" t="n">
        <f aca="false">H104-I104</f>
        <v>1437770.33574143</v>
      </c>
      <c r="M104" s="67" t="n">
        <f aca="false">J104-K104</f>
        <v>147781.038015584</v>
      </c>
      <c r="N104" s="165" t="n">
        <f aca="false">SUM(high_v5_m!C92:J92)</f>
        <v>4747380.18777451</v>
      </c>
      <c r="O104" s="7"/>
      <c r="P104" s="7"/>
      <c r="Q104" s="67" t="n">
        <f aca="false">I104*5.5017049523</f>
        <v>179019564.970105</v>
      </c>
      <c r="R104" s="67"/>
      <c r="S104" s="67"/>
      <c r="T104" s="7"/>
      <c r="U104" s="7"/>
      <c r="V104" s="67" t="n">
        <f aca="false">K104*5.5017049523</f>
        <v>26288541.2881725</v>
      </c>
      <c r="W104" s="67" t="n">
        <f aca="false">M104*5.5017049523</f>
        <v>813047.66870637</v>
      </c>
      <c r="X104" s="67" t="n">
        <f aca="false">N104*5.1890047538+L104*5.5017049523</f>
        <v>32544366.5388765</v>
      </c>
      <c r="Y104" s="67" t="n">
        <f aca="false">N104*5.1890047538</f>
        <v>24634178.3624578</v>
      </c>
      <c r="Z104" s="67" t="n">
        <f aca="false">L104*5.5017049523</f>
        <v>7910188.17641868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high_v2_m!D93+temporary_pension_bonus_high!B93</f>
        <v>39132632.2079704</v>
      </c>
      <c r="G105" s="165" t="n">
        <f aca="false">high_v2_m!E93+temporary_pension_bonus_high!B93</f>
        <v>37539430.1735306</v>
      </c>
      <c r="H105" s="67" t="n">
        <f aca="false">F105-J105</f>
        <v>34041560.1495836</v>
      </c>
      <c r="I105" s="67" t="n">
        <f aca="false">G105-K105</f>
        <v>32601090.2768955</v>
      </c>
      <c r="J105" s="165" t="n">
        <f aca="false">high_v2_m!J93</f>
        <v>5091072.05838675</v>
      </c>
      <c r="K105" s="165" t="n">
        <f aca="false">high_v2_m!K93</f>
        <v>4938339.89663515</v>
      </c>
      <c r="L105" s="67" t="n">
        <f aca="false">H105-I105</f>
        <v>1440469.87268813</v>
      </c>
      <c r="M105" s="67" t="n">
        <f aca="false">J105-K105</f>
        <v>152732.161751604</v>
      </c>
      <c r="N105" s="165" t="n">
        <f aca="false">SUM(high_v5_m!C93:J93)</f>
        <v>4721053.71848884</v>
      </c>
      <c r="O105" s="7"/>
      <c r="P105" s="7"/>
      <c r="Q105" s="67" t="n">
        <f aca="false">I105*5.5017049523</f>
        <v>179361579.826775</v>
      </c>
      <c r="R105" s="67"/>
      <c r="S105" s="67"/>
      <c r="T105" s="7"/>
      <c r="U105" s="7"/>
      <c r="V105" s="67" t="n">
        <f aca="false">K105*5.5017049523</f>
        <v>27169289.0654583</v>
      </c>
      <c r="W105" s="67" t="n">
        <f aca="false">M105*5.5017049523</f>
        <v>840287.290684283</v>
      </c>
      <c r="X105" s="67" t="n">
        <f aca="false">N105*5.1890047538+L105*5.5017049523</f>
        <v>32422610.420391</v>
      </c>
      <c r="Y105" s="67" t="n">
        <f aca="false">N105*5.1890047538</f>
        <v>24497570.1881838</v>
      </c>
      <c r="Z105" s="67" t="n">
        <f aca="false">L105*5.5017049523</f>
        <v>7925040.23220723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high_v2_m!D94+temporary_pension_bonus_high!B94</f>
        <v>38982812.4568717</v>
      </c>
      <c r="G106" s="163" t="n">
        <f aca="false">high_v2_m!E94+temporary_pension_bonus_high!B94</f>
        <v>37396787.3465856</v>
      </c>
      <c r="H106" s="8" t="n">
        <f aca="false">F106-J106</f>
        <v>33836908.637999</v>
      </c>
      <c r="I106" s="8" t="n">
        <f aca="false">G106-K106</f>
        <v>32405260.6422791</v>
      </c>
      <c r="J106" s="163" t="n">
        <f aca="false">high_v2_m!J94</f>
        <v>5145903.81887276</v>
      </c>
      <c r="K106" s="163" t="n">
        <f aca="false">high_v2_m!K94</f>
        <v>4991526.70430657</v>
      </c>
      <c r="L106" s="8" t="n">
        <f aca="false">H106-I106</f>
        <v>1431647.99571992</v>
      </c>
      <c r="M106" s="8" t="n">
        <f aca="false">J106-K106</f>
        <v>154377.114566184</v>
      </c>
      <c r="N106" s="163" t="n">
        <f aca="false">SUM(high_v5_m!C94:J94)</f>
        <v>5778813.57827022</v>
      </c>
      <c r="O106" s="5"/>
      <c r="P106" s="5"/>
      <c r="Q106" s="8" t="n">
        <f aca="false">I106*5.5017049523</f>
        <v>178284182.956199</v>
      </c>
      <c r="R106" s="8"/>
      <c r="S106" s="8"/>
      <c r="T106" s="5"/>
      <c r="U106" s="5"/>
      <c r="V106" s="8" t="n">
        <f aca="false">K106*5.5017049523</f>
        <v>27461907.1886212</v>
      </c>
      <c r="W106" s="8" t="n">
        <f aca="false">M106*5.5017049523</f>
        <v>849337.335730557</v>
      </c>
      <c r="X106" s="8" t="n">
        <f aca="false">N106*5.1890047538+L106*5.5017049523</f>
        <v>37862795.9969708</v>
      </c>
      <c r="Y106" s="8" t="n">
        <f aca="false">N106*5.1890047538</f>
        <v>29986291.1289682</v>
      </c>
      <c r="Z106" s="8" t="n">
        <f aca="false">L106*5.5017049523</f>
        <v>7876504.86800268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high_v2_m!D95+temporary_pension_bonus_high!B95</f>
        <v>39210857.6394006</v>
      </c>
      <c r="G107" s="165" t="n">
        <f aca="false">high_v2_m!E95+temporary_pension_bonus_high!B95</f>
        <v>37615954.2754132</v>
      </c>
      <c r="H107" s="67" t="n">
        <f aca="false">F107-J107</f>
        <v>33976506.7143785</v>
      </c>
      <c r="I107" s="67" t="n">
        <f aca="false">G107-K107</f>
        <v>32538633.8781417</v>
      </c>
      <c r="J107" s="165" t="n">
        <f aca="false">high_v2_m!J95</f>
        <v>5234350.92502217</v>
      </c>
      <c r="K107" s="165" t="n">
        <f aca="false">high_v2_m!K95</f>
        <v>5077320.39727151</v>
      </c>
      <c r="L107" s="67" t="n">
        <f aca="false">H107-I107</f>
        <v>1437872.83623675</v>
      </c>
      <c r="M107" s="67" t="n">
        <f aca="false">J107-K107</f>
        <v>157030.527750664</v>
      </c>
      <c r="N107" s="165" t="n">
        <f aca="false">SUM(high_v5_m!C95:J95)</f>
        <v>4740758.11389921</v>
      </c>
      <c r="O107" s="7"/>
      <c r="P107" s="7"/>
      <c r="Q107" s="67" t="n">
        <f aca="false">I107*5.5017049523</f>
        <v>179017963.148449</v>
      </c>
      <c r="R107" s="67"/>
      <c r="S107" s="67"/>
      <c r="T107" s="7"/>
      <c r="U107" s="7"/>
      <c r="V107" s="67" t="n">
        <f aca="false">K107*5.5017049523</f>
        <v>27933918.7740825</v>
      </c>
      <c r="W107" s="67" t="n">
        <f aca="false">M107*5.5017049523</f>
        <v>863935.632188113</v>
      </c>
      <c r="X107" s="67" t="n">
        <f aca="false">N107*5.1890047538+L107*5.5017049523</f>
        <v>32510568.4935403</v>
      </c>
      <c r="Y107" s="67" t="n">
        <f aca="false">N107*5.1890047538</f>
        <v>24599816.3896389</v>
      </c>
      <c r="Z107" s="67" t="n">
        <f aca="false">L107*5.5017049523</f>
        <v>7910752.10390135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high_v2_m!D96+temporary_pension_bonus_high!B96</f>
        <v>39563178.6410136</v>
      </c>
      <c r="G108" s="165" t="n">
        <f aca="false">high_v2_m!E96+temporary_pension_bonus_high!B96</f>
        <v>37955278.3832884</v>
      </c>
      <c r="H108" s="67" t="n">
        <f aca="false">F108-J108</f>
        <v>34192986.28209</v>
      </c>
      <c r="I108" s="67" t="n">
        <f aca="false">G108-K108</f>
        <v>32746191.7951325</v>
      </c>
      <c r="J108" s="165" t="n">
        <f aca="false">high_v2_m!J96</f>
        <v>5370192.3589236</v>
      </c>
      <c r="K108" s="165" t="n">
        <f aca="false">high_v2_m!K96</f>
        <v>5209086.58815589</v>
      </c>
      <c r="L108" s="67" t="n">
        <f aca="false">H108-I108</f>
        <v>1446794.48695746</v>
      </c>
      <c r="M108" s="67" t="n">
        <f aca="false">J108-K108</f>
        <v>161105.770767707</v>
      </c>
      <c r="N108" s="165" t="n">
        <f aca="false">SUM(high_v5_m!C96:J96)</f>
        <v>4761108.21289965</v>
      </c>
      <c r="O108" s="7"/>
      <c r="P108" s="7"/>
      <c r="Q108" s="67" t="n">
        <f aca="false">I108*5.5017049523</f>
        <v>180159885.568246</v>
      </c>
      <c r="R108" s="67"/>
      <c r="S108" s="67"/>
      <c r="T108" s="7"/>
      <c r="U108" s="7"/>
      <c r="V108" s="67" t="n">
        <f aca="false">K108*5.5017049523</f>
        <v>28658857.4790168</v>
      </c>
      <c r="W108" s="67" t="n">
        <f aca="false">M108*5.5017049523</f>
        <v>886356.416876804</v>
      </c>
      <c r="X108" s="67" t="n">
        <f aca="false">N108*5.1890047538+L108*5.5017049523</f>
        <v>32665249.5439467</v>
      </c>
      <c r="Y108" s="67" t="n">
        <f aca="false">N108*5.1890047538</f>
        <v>24705413.1500925</v>
      </c>
      <c r="Z108" s="67" t="n">
        <f aca="false">L108*5.5017049523</f>
        <v>7959836.39385418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high_v2_m!D97+temporary_pension_bonus_high!B97</f>
        <v>39819065.9458226</v>
      </c>
      <c r="G109" s="165" t="n">
        <f aca="false">high_v2_m!E97+temporary_pension_bonus_high!B97</f>
        <v>38200833.1938746</v>
      </c>
      <c r="H109" s="67" t="n">
        <f aca="false">F109-J109</f>
        <v>34377626.8277717</v>
      </c>
      <c r="I109" s="67" t="n">
        <f aca="false">G109-K109</f>
        <v>32922637.2493652</v>
      </c>
      <c r="J109" s="165" t="n">
        <f aca="false">high_v2_m!J97</f>
        <v>5441439.11805089</v>
      </c>
      <c r="K109" s="165" t="n">
        <f aca="false">high_v2_m!K97</f>
        <v>5278195.94450937</v>
      </c>
      <c r="L109" s="67" t="n">
        <f aca="false">H109-I109</f>
        <v>1454989.57840651</v>
      </c>
      <c r="M109" s="67" t="n">
        <f aca="false">J109-K109</f>
        <v>163243.173541528</v>
      </c>
      <c r="N109" s="165" t="n">
        <f aca="false">SUM(high_v5_m!C97:J97)</f>
        <v>4703625.4799809</v>
      </c>
      <c r="O109" s="7"/>
      <c r="P109" s="7"/>
      <c r="Q109" s="67" t="n">
        <f aca="false">I109*5.5017049523</f>
        <v>181130636.397609</v>
      </c>
      <c r="R109" s="67"/>
      <c r="S109" s="67"/>
      <c r="T109" s="7"/>
      <c r="U109" s="7"/>
      <c r="V109" s="67" t="n">
        <f aca="false">K109*5.5017049523</f>
        <v>29039076.767117</v>
      </c>
      <c r="W109" s="67" t="n">
        <f aca="false">M109*5.5017049523</f>
        <v>898115.776302594</v>
      </c>
      <c r="X109" s="67" t="n">
        <f aca="false">N109*5.1890047538+L109*5.5017049523</f>
        <v>32412058.3447797</v>
      </c>
      <c r="Y109" s="67" t="n">
        <f aca="false">N109*5.1890047538</f>
        <v>24407134.9757157</v>
      </c>
      <c r="Z109" s="67" t="n">
        <f aca="false">L109*5.5017049523</f>
        <v>8004923.36906396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high_v2_m!D98+temporary_pension_bonus_high!B98</f>
        <v>39935971.2587801</v>
      </c>
      <c r="G110" s="163" t="n">
        <f aca="false">high_v2_m!E98+temporary_pension_bonus_high!B98</f>
        <v>38314784.6380932</v>
      </c>
      <c r="H110" s="8" t="n">
        <f aca="false">F110-J110</f>
        <v>34325015.8234318</v>
      </c>
      <c r="I110" s="8" t="n">
        <f aca="false">G110-K110</f>
        <v>32872157.8658054</v>
      </c>
      <c r="J110" s="163" t="n">
        <f aca="false">high_v2_m!J98</f>
        <v>5610955.43534832</v>
      </c>
      <c r="K110" s="163" t="n">
        <f aca="false">high_v2_m!K98</f>
        <v>5442626.77228787</v>
      </c>
      <c r="L110" s="8" t="n">
        <f aca="false">H110-I110</f>
        <v>1452857.95762645</v>
      </c>
      <c r="M110" s="8" t="n">
        <f aca="false">J110-K110</f>
        <v>168328.663060449</v>
      </c>
      <c r="N110" s="163" t="n">
        <f aca="false">SUM(high_v5_m!C98:J98)</f>
        <v>5734334.11823168</v>
      </c>
      <c r="O110" s="5"/>
      <c r="P110" s="5"/>
      <c r="Q110" s="8" t="n">
        <f aca="false">I110*5.5017049523</f>
        <v>180852913.723089</v>
      </c>
      <c r="R110" s="8"/>
      <c r="S110" s="8"/>
      <c r="T110" s="5"/>
      <c r="U110" s="5"/>
      <c r="V110" s="8" t="n">
        <f aca="false">K110*5.5017049523</f>
        <v>29943726.6666168</v>
      </c>
      <c r="W110" s="8" t="n">
        <f aca="false">M110*5.5017049523</f>
        <v>926094.639173711</v>
      </c>
      <c r="X110" s="8" t="n">
        <f aca="false">N110*5.1890047538+L110*5.5017049523</f>
        <v>37748682.8198436</v>
      </c>
      <c r="Y110" s="8" t="n">
        <f aca="false">N110*5.1890047538</f>
        <v>29755486.9993817</v>
      </c>
      <c r="Z110" s="8" t="n">
        <f aca="false">L110*5.5017049523</f>
        <v>7993195.82046189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high_v2_m!D99+temporary_pension_bonus_high!B99</f>
        <v>40308855.0928778</v>
      </c>
      <c r="G111" s="165" t="n">
        <f aca="false">high_v2_m!E99+temporary_pension_bonus_high!B99</f>
        <v>38672524.5800346</v>
      </c>
      <c r="H111" s="67" t="n">
        <f aca="false">F111-J111</f>
        <v>34650907.6305635</v>
      </c>
      <c r="I111" s="67" t="n">
        <f aca="false">G111-K111</f>
        <v>33184315.5415897</v>
      </c>
      <c r="J111" s="165" t="n">
        <f aca="false">high_v2_m!J99</f>
        <v>5657947.46231433</v>
      </c>
      <c r="K111" s="165" t="n">
        <f aca="false">high_v2_m!K99</f>
        <v>5488209.0384449</v>
      </c>
      <c r="L111" s="67" t="n">
        <f aca="false">H111-I111</f>
        <v>1466592.08897379</v>
      </c>
      <c r="M111" s="67" t="n">
        <f aca="false">J111-K111</f>
        <v>169738.423869431</v>
      </c>
      <c r="N111" s="165" t="n">
        <f aca="false">SUM(high_v5_m!C99:J99)</f>
        <v>4738513.647056</v>
      </c>
      <c r="O111" s="7"/>
      <c r="P111" s="7"/>
      <c r="Q111" s="67" t="n">
        <f aca="false">I111*5.5017049523</f>
        <v>182570313.15385</v>
      </c>
      <c r="R111" s="67"/>
      <c r="S111" s="67"/>
      <c r="T111" s="7"/>
      <c r="U111" s="7"/>
      <c r="V111" s="67" t="n">
        <f aca="false">K111*5.5017049523</f>
        <v>30194506.8460699</v>
      </c>
      <c r="W111" s="67" t="n">
        <f aca="false">M111*5.5017049523</f>
        <v>933850.727198045</v>
      </c>
      <c r="X111" s="67" t="n">
        <f aca="false">N111*5.1890047538+L111*5.5017049523</f>
        <v>32656926.7994309</v>
      </c>
      <c r="Y111" s="67" t="n">
        <f aca="false">N111*5.1890047538</f>
        <v>24588169.8405198</v>
      </c>
      <c r="Z111" s="67" t="n">
        <f aca="false">L111*5.5017049523</f>
        <v>8068756.95891113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high_v2_m!D100+temporary_pension_bonus_high!B100</f>
        <v>40583543.0725508</v>
      </c>
      <c r="G112" s="165" t="n">
        <f aca="false">high_v2_m!E100+temporary_pension_bonus_high!B100</f>
        <v>38936910.084831</v>
      </c>
      <c r="H112" s="67" t="n">
        <f aca="false">F112-J112</f>
        <v>34802838.5947294</v>
      </c>
      <c r="I112" s="67" t="n">
        <f aca="false">G112-K112</f>
        <v>33329626.7413442</v>
      </c>
      <c r="J112" s="165" t="n">
        <f aca="false">high_v2_m!J100</f>
        <v>5780704.47782142</v>
      </c>
      <c r="K112" s="165" t="n">
        <f aca="false">high_v2_m!K100</f>
        <v>5607283.34348677</v>
      </c>
      <c r="L112" s="67" t="n">
        <f aca="false">H112-I112</f>
        <v>1473211.85338514</v>
      </c>
      <c r="M112" s="67" t="n">
        <f aca="false">J112-K112</f>
        <v>173421.134334642</v>
      </c>
      <c r="N112" s="165" t="n">
        <f aca="false">SUM(high_v5_m!C100:J100)</f>
        <v>4715445.69608009</v>
      </c>
      <c r="O112" s="7"/>
      <c r="P112" s="7"/>
      <c r="Q112" s="67" t="n">
        <f aca="false">I112*5.5017049523</f>
        <v>183369772.501164</v>
      </c>
      <c r="R112" s="67"/>
      <c r="S112" s="67"/>
      <c r="T112" s="7"/>
      <c r="U112" s="7"/>
      <c r="V112" s="67" t="n">
        <f aca="false">K112*5.5017049523</f>
        <v>30849618.5398105</v>
      </c>
      <c r="W112" s="67" t="n">
        <f aca="false">M112*5.5017049523</f>
        <v>954111.913602386</v>
      </c>
      <c r="X112" s="67" t="n">
        <f aca="false">N112*5.1890047538+L112*5.5017049523</f>
        <v>32573647.0828014</v>
      </c>
      <c r="Y112" s="67" t="n">
        <f aca="false">N112*5.1890047538</f>
        <v>24468470.1332453</v>
      </c>
      <c r="Z112" s="67" t="n">
        <f aca="false">L112*5.5017049523</f>
        <v>8105176.94955606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high_v2_m!D101+temporary_pension_bonus_high!B101</f>
        <v>40848069.3676473</v>
      </c>
      <c r="G113" s="165" t="n">
        <f aca="false">high_v2_m!E101+temporary_pension_bonus_high!B101</f>
        <v>39191549.9899709</v>
      </c>
      <c r="H113" s="67" t="n">
        <f aca="false">F113-J113</f>
        <v>34960339.9607684</v>
      </c>
      <c r="I113" s="67" t="n">
        <f aca="false">G113-K113</f>
        <v>33480452.4652984</v>
      </c>
      <c r="J113" s="165" t="n">
        <f aca="false">high_v2_m!J101</f>
        <v>5887729.40687885</v>
      </c>
      <c r="K113" s="165" t="n">
        <f aca="false">high_v2_m!K101</f>
        <v>5711097.52467248</v>
      </c>
      <c r="L113" s="67" t="n">
        <f aca="false">H113-I113</f>
        <v>1479887.49547002</v>
      </c>
      <c r="M113" s="67" t="n">
        <f aca="false">J113-K113</f>
        <v>176631.882206365</v>
      </c>
      <c r="N113" s="165" t="n">
        <f aca="false">SUM(high_v5_m!C101:J101)</f>
        <v>4722310.39502873</v>
      </c>
      <c r="O113" s="7"/>
      <c r="P113" s="7"/>
      <c r="Q113" s="67" t="n">
        <f aca="false">I113*5.5017049523</f>
        <v>184199571.133577</v>
      </c>
      <c r="R113" s="67"/>
      <c r="S113" s="67"/>
      <c r="T113" s="7"/>
      <c r="U113" s="7"/>
      <c r="V113" s="67" t="n">
        <f aca="false">K113*5.5017049523</f>
        <v>31420773.5345589</v>
      </c>
      <c r="W113" s="67" t="n">
        <f aca="false">M113*5.5017049523</f>
        <v>971776.501068831</v>
      </c>
      <c r="X113" s="67" t="n">
        <f aca="false">N113*5.1890047538+L113*5.5017049523</f>
        <v>32645995.4513975</v>
      </c>
      <c r="Y113" s="67" t="n">
        <f aca="false">N113*5.1890047538</f>
        <v>24504091.0887232</v>
      </c>
      <c r="Z113" s="67" t="n">
        <f aca="false">L113*5.5017049523</f>
        <v>8141904.36267426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high_v2_m!D102+temporary_pension_bonus_high!B102</f>
        <v>41059168.6778101</v>
      </c>
      <c r="G114" s="163" t="n">
        <f aca="false">high_v2_m!E102+temporary_pension_bonus_high!B102</f>
        <v>39395965.4284778</v>
      </c>
      <c r="H114" s="8" t="n">
        <f aca="false">F114-J114</f>
        <v>35052155.7750222</v>
      </c>
      <c r="I114" s="8" t="n">
        <f aca="false">G114-K114</f>
        <v>33569162.9127735</v>
      </c>
      <c r="J114" s="163" t="n">
        <f aca="false">high_v2_m!J102</f>
        <v>6007012.90278792</v>
      </c>
      <c r="K114" s="163" t="n">
        <f aca="false">high_v2_m!K102</f>
        <v>5826802.51570428</v>
      </c>
      <c r="L114" s="8" t="n">
        <f aca="false">H114-I114</f>
        <v>1482992.86224863</v>
      </c>
      <c r="M114" s="8" t="n">
        <f aca="false">J114-K114</f>
        <v>180210.387083638</v>
      </c>
      <c r="N114" s="163" t="n">
        <f aca="false">SUM(high_v5_m!C102:J102)</f>
        <v>5678464.23567065</v>
      </c>
      <c r="O114" s="5"/>
      <c r="P114" s="5"/>
      <c r="Q114" s="8" t="n">
        <f aca="false">I114*5.5017049523</f>
        <v>184687629.841772</v>
      </c>
      <c r="R114" s="8"/>
      <c r="S114" s="8"/>
      <c r="T114" s="5"/>
      <c r="U114" s="5"/>
      <c r="V114" s="8" t="n">
        <f aca="false">K114*5.5017049523</f>
        <v>32057348.2567243</v>
      </c>
      <c r="W114" s="8" t="n">
        <f aca="false">M114*5.5017049523</f>
        <v>991464.379073948</v>
      </c>
      <c r="X114" s="8" t="n">
        <f aca="false">N114*5.1890047538+L114*5.5017049523</f>
        <v>37624567.0876371</v>
      </c>
      <c r="Y114" s="8" t="n">
        <f aca="false">N114*5.1890047538</f>
        <v>29465577.9131783</v>
      </c>
      <c r="Z114" s="8" t="n">
        <f aca="false">L114*5.5017049523</f>
        <v>8158989.17445884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high_v2_m!D103+temporary_pension_bonus_high!B103</f>
        <v>41264185.9708466</v>
      </c>
      <c r="G115" s="165" t="n">
        <f aca="false">high_v2_m!E103+temporary_pension_bonus_high!B103</f>
        <v>39593432.3562541</v>
      </c>
      <c r="H115" s="67" t="n">
        <f aca="false">F115-J115</f>
        <v>35134602.5260496</v>
      </c>
      <c r="I115" s="67" t="n">
        <f aca="false">G115-K115</f>
        <v>33647736.414801</v>
      </c>
      <c r="J115" s="165" t="n">
        <f aca="false">high_v2_m!J103</f>
        <v>6129583.44479703</v>
      </c>
      <c r="K115" s="165" t="n">
        <f aca="false">high_v2_m!K103</f>
        <v>5945695.94145312</v>
      </c>
      <c r="L115" s="67" t="n">
        <f aca="false">H115-I115</f>
        <v>1486866.1112486</v>
      </c>
      <c r="M115" s="67" t="n">
        <f aca="false">J115-K115</f>
        <v>183887.503343911</v>
      </c>
      <c r="N115" s="165" t="n">
        <f aca="false">SUM(high_v5_m!C103:J103)</f>
        <v>4625908.35398179</v>
      </c>
      <c r="O115" s="7"/>
      <c r="P115" s="7"/>
      <c r="Q115" s="67" t="n">
        <f aca="false">I115*5.5017049523</f>
        <v>185119918.066995</v>
      </c>
      <c r="R115" s="67"/>
      <c r="S115" s="67"/>
      <c r="T115" s="7"/>
      <c r="U115" s="7"/>
      <c r="V115" s="67" t="n">
        <f aca="false">K115*5.5017049523</f>
        <v>32711464.8059627</v>
      </c>
      <c r="W115" s="67" t="n">
        <f aca="false">M115*5.5017049523</f>
        <v>1011694.78781328</v>
      </c>
      <c r="X115" s="67" t="n">
        <f aca="false">N115*5.1890047538+L115*5.5017049523</f>
        <v>32184159.0871181</v>
      </c>
      <c r="Y115" s="67" t="n">
        <f aca="false">N115*5.1890047538</f>
        <v>24003860.4394547</v>
      </c>
      <c r="Z115" s="67" t="n">
        <f aca="false">L115*5.5017049523</f>
        <v>8180298.64766345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high_v2_m!D104+temporary_pension_bonus_high!B104</f>
        <v>41425775.7480868</v>
      </c>
      <c r="G116" s="165" t="n">
        <f aca="false">high_v2_m!E104+temporary_pension_bonus_high!B104</f>
        <v>39749834.7487551</v>
      </c>
      <c r="H116" s="67" t="n">
        <f aca="false">F116-J116</f>
        <v>35229357.2643091</v>
      </c>
      <c r="I116" s="67" t="n">
        <f aca="false">G116-K116</f>
        <v>33739308.8194907</v>
      </c>
      <c r="J116" s="165" t="n">
        <f aca="false">high_v2_m!J104</f>
        <v>6196418.48377772</v>
      </c>
      <c r="K116" s="165" t="n">
        <f aca="false">high_v2_m!K104</f>
        <v>6010525.92926439</v>
      </c>
      <c r="L116" s="67" t="n">
        <f aca="false">H116-I116</f>
        <v>1490048.44481834</v>
      </c>
      <c r="M116" s="67" t="n">
        <f aca="false">J116-K116</f>
        <v>185892.554513331</v>
      </c>
      <c r="N116" s="165" t="n">
        <f aca="false">SUM(high_v5_m!C104:J104)</f>
        <v>4656742.35612486</v>
      </c>
      <c r="O116" s="7"/>
      <c r="P116" s="7"/>
      <c r="Q116" s="67" t="n">
        <f aca="false">I116*5.5017049523</f>
        <v>185623722.419371</v>
      </c>
      <c r="R116" s="67"/>
      <c r="S116" s="67"/>
      <c r="T116" s="7"/>
      <c r="U116" s="7"/>
      <c r="V116" s="67" t="n">
        <f aca="false">K116*5.5017049523</f>
        <v>33068140.2709614</v>
      </c>
      <c r="W116" s="67" t="n">
        <f aca="false">M116*5.5017049523</f>
        <v>1022725.98776169</v>
      </c>
      <c r="X116" s="67" t="n">
        <f aca="false">N116*5.1890047538+L116*5.5017049523</f>
        <v>32361665.1311777</v>
      </c>
      <c r="Y116" s="67" t="n">
        <f aca="false">N116*5.1890047538</f>
        <v>24163858.2231537</v>
      </c>
      <c r="Z116" s="67" t="n">
        <f aca="false">L116*5.5017049523</f>
        <v>8197806.90802398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high_v2_m!D105+temporary_pension_bonus_high!B105</f>
        <v>41777247.5877166</v>
      </c>
      <c r="G117" s="165" t="n">
        <f aca="false">high_v2_m!E105+temporary_pension_bonus_high!B105</f>
        <v>40087418.0922827</v>
      </c>
      <c r="H117" s="67" t="n">
        <f aca="false">F117-J117</f>
        <v>35433541.0041661</v>
      </c>
      <c r="I117" s="67" t="n">
        <f aca="false">G117-K117</f>
        <v>33934022.7062387</v>
      </c>
      <c r="J117" s="165" t="n">
        <f aca="false">high_v2_m!J105</f>
        <v>6343706.58355047</v>
      </c>
      <c r="K117" s="165" t="n">
        <f aca="false">high_v2_m!K105</f>
        <v>6153395.38604396</v>
      </c>
      <c r="L117" s="67" t="n">
        <f aca="false">H117-I117</f>
        <v>1499518.29792741</v>
      </c>
      <c r="M117" s="67" t="n">
        <f aca="false">J117-K117</f>
        <v>190311.197506514</v>
      </c>
      <c r="N117" s="165" t="n">
        <f aca="false">SUM(high_v5_m!C105:J105)</f>
        <v>4710090.23676346</v>
      </c>
      <c r="O117" s="7"/>
      <c r="P117" s="7"/>
      <c r="Q117" s="67" t="n">
        <f aca="false">I117*5.5017049523</f>
        <v>186694980.774374</v>
      </c>
      <c r="R117" s="67"/>
      <c r="S117" s="67"/>
      <c r="T117" s="7"/>
      <c r="U117" s="7"/>
      <c r="V117" s="67" t="n">
        <f aca="false">K117*5.5017049523</f>
        <v>33854165.868858</v>
      </c>
      <c r="W117" s="67" t="n">
        <f aca="false">M117*5.5017049523</f>
        <v>1047036.05779973</v>
      </c>
      <c r="X117" s="67" t="n">
        <f aca="false">N117*5.1890047538+L117*5.5017049523</f>
        <v>32690587.8751642</v>
      </c>
      <c r="Y117" s="67" t="n">
        <f aca="false">N117*5.1890047538</f>
        <v>24440680.6293925</v>
      </c>
      <c r="Z117" s="67" t="n">
        <f aca="false">L117*5.5017049523</f>
        <v>8249907.2457717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87" colorId="64" zoomScale="60" zoomScaleNormal="60" zoomScalePageLayoutView="100" workbookViewId="0">
      <selection pane="topLeft" activeCell="F14" activeCellId="0" sqref="F14"/>
    </sheetView>
  </sheetViews>
  <sheetFormatPr defaultColWidth="9.3281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71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8.54162379410289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8.98190470827316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9.38486087150759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8.96946312462788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low_v2_m!B2+temporary_pension_bonus_low!B2</f>
        <v>17739542.6683295</v>
      </c>
      <c r="G14" s="162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low_v2_m!J2</f>
        <v>0</v>
      </c>
      <c r="K14" s="163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low_v2_m!B3+temporary_pension_bonus_low!B3</f>
        <v>20424458.4543804</v>
      </c>
      <c r="G15" s="164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low_v2_m!J3</f>
        <v>0</v>
      </c>
      <c r="K15" s="165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4" t="n">
        <f aca="false">low_v2_m!B4+temporary_pension_bonus_low!B4</f>
        <v>19770972.3841794</v>
      </c>
      <c r="G16" s="164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low_v2_m!J4</f>
        <v>0</v>
      </c>
      <c r="K16" s="165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SUM(low_v5_m!C4:J4)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4" t="n">
        <f aca="false">low_v2_m!B5+temporary_pension_bonus_low!B5</f>
        <v>21368066.5344648</v>
      </c>
      <c r="G17" s="164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low_v2_m!J5</f>
        <v>0</v>
      </c>
      <c r="K17" s="165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SUM(low_v5_m!C5:J5)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low_v2_m!B6+temporary_pension_bonus_low!B6</f>
        <v>18728958.0861916</v>
      </c>
      <c r="G18" s="162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low_v2_m!J6</f>
        <v>0</v>
      </c>
      <c r="K18" s="163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SUM(low_v5_m!C6:J6)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low_v2_m!B7+temporary_pension_bonus_low!B7</f>
        <v>19344977.1486059</v>
      </c>
      <c r="G19" s="164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low_v2_m!J7</f>
        <v>0</v>
      </c>
      <c r="K19" s="165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SUM(low_v5_m!C7:J7)</f>
        <v>2801537.62062767</v>
      </c>
      <c r="O19" s="166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low_v2_m!D8+temporary_pension_bonus_low!B8</f>
        <v>18490578.4951819</v>
      </c>
      <c r="G20" s="165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low_v2_m!J8</f>
        <v>0</v>
      </c>
      <c r="K20" s="165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SUM(low_v5_m!C8:J8)</f>
        <v>2450156.14160319</v>
      </c>
      <c r="O20" s="166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low_v2_m!D9+temporary_pension_bonus_low!B9</f>
        <v>20206487.8241816</v>
      </c>
      <c r="G21" s="165" t="n">
        <f aca="false">low_v2_m!E9+temporary_pension_bonus_low!B9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low_v2_m!J9</f>
        <v>18733.8129683629</v>
      </c>
      <c r="K21" s="165" t="n">
        <f aca="false">low_v2_m!K9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SUM(low_v5_m!C9:J9)</f>
        <v>3892938.68981568</v>
      </c>
      <c r="O21" s="166" t="n">
        <v>112083822.294624</v>
      </c>
      <c r="P21" s="7"/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low_v2_m!D10+temporary_pension_bonus_low!B10</f>
        <v>19442559.2610445</v>
      </c>
      <c r="G22" s="163" t="n">
        <f aca="false">low_v2_m!E10+temporary_pension_bonus_low!B10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low_v2_m!J10</f>
        <v>52369.7306842421</v>
      </c>
      <c r="K22" s="163" t="n">
        <f aca="false">low_v2_m!K10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SUM(low_v5_m!C10:J10)</f>
        <v>4222415.9294058</v>
      </c>
      <c r="O22" s="167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low_v2_m!D11+temporary_pension_bonus_low!B11</f>
        <v>20770363.766955</v>
      </c>
      <c r="G23" s="165" t="n">
        <f aca="false">low_v2_m!E11+temporary_pension_bonus_low!B11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low_v2_m!J11</f>
        <v>99239.5036172691</v>
      </c>
      <c r="K23" s="165" t="n">
        <f aca="false">low_v2_m!K11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SUM(low_v5_m!C11:J11)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low_v2_m!D12+temporary_pension_bonus_low!B12</f>
        <v>19946339.4687235</v>
      </c>
      <c r="G24" s="165" t="n">
        <f aca="false">low_v2_m!E12+temporary_pension_bonus_low!B12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low_v2_m!J12</f>
        <v>117229.967816862</v>
      </c>
      <c r="K24" s="165" t="n">
        <f aca="false">low_v2_m!K12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SUM(low_v5_m!C12:J12)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low_v2_m!D13+temporary_pension_bonus_low!B13</f>
        <v>21733835.2916423</v>
      </c>
      <c r="G25" s="165" t="n">
        <f aca="false">low_v2_m!E13+temporary_pension_bonus_low!B13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low_v2_m!J13</f>
        <v>162721.178424523</v>
      </c>
      <c r="K25" s="165" t="n">
        <f aca="false">low_v2_m!K13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SUM(low_v5_m!C13:J13)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low_v2_m!D14+temporary_pension_bonus_low!B14</f>
        <v>20218888.9531109</v>
      </c>
      <c r="G26" s="163" t="n">
        <f aca="false">low_v2_m!E14+temporary_pension_bonus_low!B14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low_v2_m!J14</f>
        <v>175524.962830442</v>
      </c>
      <c r="K26" s="163" t="n">
        <f aca="false">low_v2_m!K14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SUM(low_v5_m!C14:J14)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low_v2_m!D15+temporary_pension_bonus_low!B15</f>
        <v>20296024.1848378</v>
      </c>
      <c r="G27" s="165" t="n">
        <f aca="false">low_v2_m!E15+temporary_pension_bonus_low!B15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low_v2_m!J15</f>
        <v>202742.650637218</v>
      </c>
      <c r="K27" s="165" t="n">
        <f aca="false">low_v2_m!K15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SUM(low_v5_m!C15:J15)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low_v2_m!D16+temporary_pension_bonus_low!B16</f>
        <v>18996972.1123845</v>
      </c>
      <c r="G28" s="165" t="n">
        <f aca="false">low_v2_m!E16+temporary_pension_bonus_low!B16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low_v2_m!J16</f>
        <v>222862.309346122</v>
      </c>
      <c r="K28" s="165" t="n">
        <f aca="false">low_v2_m!K16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SUM(low_v5_m!C16:J16)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low_v2_m!D17+temporary_pension_bonus_low!B17</f>
        <v>17389518.3454195</v>
      </c>
      <c r="G29" s="165" t="n">
        <f aca="false">low_v2_m!E17+temporary_pension_bonus_low!B17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low_v2_m!J17</f>
        <v>230971.30147243</v>
      </c>
      <c r="K29" s="165" t="n">
        <f aca="false">low_v2_m!K17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SUM(low_v5_m!C17:J17)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low_v2_m!D18+temporary_pension_bonus_low!B18</f>
        <v>17226658.2022373</v>
      </c>
      <c r="G30" s="163" t="n">
        <f aca="false">low_v2_m!E18+temporary_pension_bonus_low!B18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low_v2_m!J18</f>
        <v>195590.567062491</v>
      </c>
      <c r="K30" s="163" t="n">
        <f aca="false">low_v2_m!K18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SUM(low_v5_m!C18:J18)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low_v2_m!D19+temporary_pension_bonus_low!B19</f>
        <v>17407059.925948</v>
      </c>
      <c r="G31" s="165" t="n">
        <f aca="false">low_v2_m!E19+temporary_pension_bonus_low!B19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low_v2_m!J19</f>
        <v>189500.232062338</v>
      </c>
      <c r="K31" s="165" t="n">
        <f aca="false">low_v2_m!K19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SUM(low_v5_m!C19:J19)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low_v2_m!D20+temporary_pension_bonus_low!B20</f>
        <v>17897795.9099235</v>
      </c>
      <c r="G32" s="165" t="n">
        <f aca="false">low_v2_m!E20+temporary_pension_bonus_low!B20</f>
        <v>17183477.4961752</v>
      </c>
      <c r="H32" s="67" t="n">
        <f aca="false">F32-J32</f>
        <v>17693230.2507042</v>
      </c>
      <c r="I32" s="67" t="n">
        <f aca="false">G32-K32</f>
        <v>16985048.8067325</v>
      </c>
      <c r="J32" s="165" t="n">
        <f aca="false">low_v2_m!J20</f>
        <v>204565.659219299</v>
      </c>
      <c r="K32" s="165" t="n">
        <f aca="false">low_v2_m!K20</f>
        <v>198428.68944272</v>
      </c>
      <c r="L32" s="67" t="n">
        <f aca="false">H32-I32</f>
        <v>708181.443971694</v>
      </c>
      <c r="M32" s="67" t="n">
        <f aca="false">J32-K32</f>
        <v>6136.96977657895</v>
      </c>
      <c r="N32" s="165" t="n">
        <f aca="false">SUM(low_v5_m!C20:J20)</f>
        <v>3222133.25828742</v>
      </c>
      <c r="O32" s="7"/>
      <c r="P32" s="7"/>
      <c r="Q32" s="67" t="n">
        <f aca="false">I32*5.5017049523</f>
        <v>93446727.1350574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20615870.1520565</v>
      </c>
      <c r="Y32" s="67" t="n">
        <f aca="false">N32*5.1890047538</f>
        <v>16719664.7946305</v>
      </c>
      <c r="Z32" s="67" t="n">
        <f aca="false">L32*5.5017049523</f>
        <v>3896205.35742603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low_v2_m!D21+temporary_pension_bonus_low!B21</f>
        <v>17621153.161358</v>
      </c>
      <c r="G33" s="165" t="n">
        <f aca="false">low_v2_m!E21+temporary_pension_bonus_low!B21</f>
        <v>16917937.158817</v>
      </c>
      <c r="H33" s="67" t="n">
        <f aca="false">F33-J33</f>
        <v>17398477.6134999</v>
      </c>
      <c r="I33" s="67" t="n">
        <f aca="false">G33-K33</f>
        <v>16701941.8773947</v>
      </c>
      <c r="J33" s="165" t="n">
        <f aca="false">low_v2_m!J21</f>
        <v>222675.54785813</v>
      </c>
      <c r="K33" s="165" t="n">
        <f aca="false">low_v2_m!K21</f>
        <v>215995.281422386</v>
      </c>
      <c r="L33" s="67" t="n">
        <f aca="false">H33-I33</f>
        <v>696535.736105228</v>
      </c>
      <c r="M33" s="67" t="n">
        <f aca="false">J33-K33</f>
        <v>6680.26643574389</v>
      </c>
      <c r="N33" s="165" t="n">
        <f aca="false">SUM(low_v5_m!C21:J21)</f>
        <v>3291310.39926659</v>
      </c>
      <c r="O33" s="7"/>
      <c r="P33" s="7"/>
      <c r="Q33" s="67" t="n">
        <f aca="false">I33*5.5017049523</f>
        <v>91889156.339889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20910759.4168098</v>
      </c>
      <c r="Y33" s="67" t="n">
        <f aca="false">N33*5.1890047538</f>
        <v>17078625.3080257</v>
      </c>
      <c r="Z33" s="67" t="n">
        <f aca="false">L33*5.5017049523</f>
        <v>3832134.10878406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low_v2_m!D22+temporary_pension_bonus_low!B22</f>
        <v>20109821.0743411</v>
      </c>
      <c r="G34" s="163" t="n">
        <f aca="false">low_v2_m!E22+temporary_pension_bonus_low!B22</f>
        <v>19389403.6910782</v>
      </c>
      <c r="H34" s="8" t="n">
        <f aca="false">F34-J34</f>
        <v>19865867.4184362</v>
      </c>
      <c r="I34" s="8" t="n">
        <f aca="false">G34-K34</f>
        <v>19152768.6448504</v>
      </c>
      <c r="J34" s="163" t="n">
        <f aca="false">low_v2_m!J22</f>
        <v>243953.655904947</v>
      </c>
      <c r="K34" s="163" t="n">
        <f aca="false">low_v2_m!K22</f>
        <v>236635.046227798</v>
      </c>
      <c r="L34" s="8" t="n">
        <f aca="false">H34-I34</f>
        <v>713098.773585796</v>
      </c>
      <c r="M34" s="8" t="n">
        <f aca="false">J34-K34</f>
        <v>7318.60967714837</v>
      </c>
      <c r="N34" s="163" t="n">
        <f aca="false">SUM(low_v5_m!C22:J22)</f>
        <v>3800653.12600273</v>
      </c>
      <c r="O34" s="5"/>
      <c r="P34" s="5"/>
      <c r="Q34" s="8" t="n">
        <f aca="false">I34*5.5017049523</f>
        <v>105372882.10363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23644866.1924891</v>
      </c>
      <c r="Y34" s="8" t="n">
        <f aca="false">N34*5.1890047538</f>
        <v>19721607.138373</v>
      </c>
      <c r="Z34" s="8" t="n">
        <f aca="false">L34*5.5017049523</f>
        <v>3923259.05411603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low_v2_m!D23+temporary_pension_bonus_low!B23</f>
        <v>18627879.2636555</v>
      </c>
      <c r="G35" s="165" t="n">
        <f aca="false">low_v2_m!E23+temporary_pension_bonus_low!B23</f>
        <v>17895308.1987133</v>
      </c>
      <c r="H35" s="67" t="n">
        <f aca="false">F35-J35</f>
        <v>18336464.66592</v>
      </c>
      <c r="I35" s="67" t="n">
        <f aca="false">G35-K35</f>
        <v>17612636.0389099</v>
      </c>
      <c r="J35" s="165" t="n">
        <f aca="false">low_v2_m!J23</f>
        <v>291414.597735527</v>
      </c>
      <c r="K35" s="165" t="n">
        <f aca="false">low_v2_m!K23</f>
        <v>282672.159803461</v>
      </c>
      <c r="L35" s="67" t="n">
        <f aca="false">H35-I35</f>
        <v>723828.627010088</v>
      </c>
      <c r="M35" s="67" t="n">
        <f aca="false">J35-K35</f>
        <v>8742.43793206581</v>
      </c>
      <c r="N35" s="165" t="n">
        <f aca="false">SUM(low_v5_m!C23:J23)</f>
        <v>2966221.31103036</v>
      </c>
      <c r="O35" s="7"/>
      <c r="P35" s="7"/>
      <c r="Q35" s="67" t="n">
        <f aca="false">I35*5.5017049523</f>
        <v>96899526.9183279</v>
      </c>
      <c r="R35" s="67"/>
      <c r="S35" s="67"/>
      <c r="T35" s="7"/>
      <c r="U35" s="7"/>
      <c r="V35" s="67" t="n">
        <f aca="false">K35*5.5017049523</f>
        <v>1555178.82146804</v>
      </c>
      <c r="W35" s="67" t="n">
        <f aca="false">M35*5.5017049523</f>
        <v>48098.3140660218</v>
      </c>
      <c r="X35" s="67" t="n">
        <f aca="false">N35*5.1890047538+L35*5.5017049523</f>
        <v>19374028.0255973</v>
      </c>
      <c r="Y35" s="67" t="n">
        <f aca="false">N35*5.1890047538</f>
        <v>15391736.4837594</v>
      </c>
      <c r="Z35" s="67" t="n">
        <f aca="false">L35*5.5017049523</f>
        <v>3982291.54183791</v>
      </c>
      <c r="AA35" s="67" t="n">
        <f aca="false">IFE_cost_low!B23*3</f>
        <v>1999588.56084</v>
      </c>
      <c r="AB35" s="67" t="n">
        <f aca="false">AA35*$AC$13</f>
        <v>17935235.8608821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low_v2_m!D24+temporary_pension_bonus_low!B24</f>
        <v>18525378.6557178</v>
      </c>
      <c r="G36" s="165" t="n">
        <f aca="false">low_v2_m!E24+temporary_pension_bonus_low!B24</f>
        <v>17794938.9466172</v>
      </c>
      <c r="H36" s="67" t="n">
        <f aca="false">F36-J36</f>
        <v>18227234.8069191</v>
      </c>
      <c r="I36" s="67" t="n">
        <f aca="false">G36-K36</f>
        <v>17505739.4132825</v>
      </c>
      <c r="J36" s="165" t="n">
        <f aca="false">low_v2_m!J24</f>
        <v>298143.848798639</v>
      </c>
      <c r="K36" s="165" t="n">
        <f aca="false">low_v2_m!K24</f>
        <v>289199.53333468</v>
      </c>
      <c r="L36" s="67" t="n">
        <f aca="false">H36-I36</f>
        <v>721495.393636607</v>
      </c>
      <c r="M36" s="67" t="n">
        <f aca="false">J36-K36</f>
        <v>8944.31546395912</v>
      </c>
      <c r="N36" s="165" t="n">
        <f aca="false">SUM(low_v5_m!C24:J24)</f>
        <v>2955333.46344503</v>
      </c>
      <c r="O36" s="7"/>
      <c r="P36" s="7"/>
      <c r="Q36" s="67" t="n">
        <f aca="false">I36*5.5017049523</f>
        <v>96311413.2237297</v>
      </c>
      <c r="R36" s="67"/>
      <c r="S36" s="67"/>
      <c r="T36" s="7"/>
      <c r="U36" s="7"/>
      <c r="V36" s="67" t="n">
        <f aca="false">K36*5.5017049523</f>
        <v>1591090.50475026</v>
      </c>
      <c r="W36" s="67" t="n">
        <f aca="false">M36*5.5017049523</f>
        <v>49208.9846829974</v>
      </c>
      <c r="X36" s="67" t="n">
        <f aca="false">N36*5.1890047538+L36*5.5017049523</f>
        <v>19304694.1711126</v>
      </c>
      <c r="Y36" s="67" t="n">
        <f aca="false">N36*5.1890047538</f>
        <v>15335239.3908805</v>
      </c>
      <c r="Z36" s="67" t="n">
        <f aca="false">L36*5.5017049523</f>
        <v>3969454.78023216</v>
      </c>
      <c r="AA36" s="67" t="n">
        <f aca="false">IFE_cost_low!B24*3</f>
        <v>2709591.35356</v>
      </c>
      <c r="AB36" s="67" t="n">
        <f aca="false">AA36*$AC$13</f>
        <v>24303579.728567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low_v2_m!D25+temporary_pension_bonus_low!B25</f>
        <v>18015850.7767894</v>
      </c>
      <c r="G37" s="165" t="n">
        <f aca="false">low_v2_m!E25+temporary_pension_bonus_low!B25</f>
        <v>17304017.3812953</v>
      </c>
      <c r="H37" s="67" t="n">
        <f aca="false">F37-J37</f>
        <v>17718076.9171411</v>
      </c>
      <c r="I37" s="67" t="n">
        <f aca="false">G37-K37</f>
        <v>17015176.7374364</v>
      </c>
      <c r="J37" s="165" t="n">
        <f aca="false">low_v2_m!J25</f>
        <v>297773.859648287</v>
      </c>
      <c r="K37" s="165" t="n">
        <f aca="false">low_v2_m!K25</f>
        <v>288840.643858838</v>
      </c>
      <c r="L37" s="67" t="n">
        <f aca="false">H37-I37</f>
        <v>702900.179704681</v>
      </c>
      <c r="M37" s="67" t="n">
        <f aca="false">J37-K37</f>
        <v>8933.21578944864</v>
      </c>
      <c r="N37" s="165" t="n">
        <f aca="false">SUM(low_v5_m!C25:J25)</f>
        <v>2959625.64826466</v>
      </c>
      <c r="O37" s="7"/>
      <c r="P37" s="7"/>
      <c r="Q37" s="67" t="n">
        <f aca="false">I37*5.5017049523</f>
        <v>93612482.1206137</v>
      </c>
      <c r="R37" s="67"/>
      <c r="S37" s="67"/>
      <c r="T37" s="7"/>
      <c r="U37" s="7"/>
      <c r="V37" s="67" t="n">
        <f aca="false">K37*5.5017049523</f>
        <v>1589116.00074369</v>
      </c>
      <c r="W37" s="67" t="n">
        <f aca="false">M37*5.5017049523</f>
        <v>49147.9175487742</v>
      </c>
      <c r="X37" s="67" t="n">
        <f aca="false">N37*5.1890047538+L37*5.5017049523</f>
        <v>19224660.9579675</v>
      </c>
      <c r="Y37" s="67" t="n">
        <f aca="false">N37*5.1890047538</f>
        <v>15357511.5583137</v>
      </c>
      <c r="Z37" s="67" t="n">
        <f aca="false">L37*5.5017049523</f>
        <v>3867149.3996538</v>
      </c>
      <c r="AA37" s="67" t="n">
        <f aca="false">IFE_cost_low!B25*3</f>
        <v>820382.2552</v>
      </c>
      <c r="AB37" s="67" t="n">
        <f aca="false">AA37*$AC$13</f>
        <v>7358388.38611546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low_v2_m!D26+temporary_pension_bonus_low!B26</f>
        <v>17387785.8903874</v>
      </c>
      <c r="G38" s="163" t="n">
        <f aca="false">low_v2_m!E26+temporary_pension_bonus_low!B26</f>
        <v>16698846.118855</v>
      </c>
      <c r="H38" s="8" t="n">
        <f aca="false">F38-J38</f>
        <v>17088494.8210518</v>
      </c>
      <c r="I38" s="8" t="n">
        <f aca="false">G38-K38</f>
        <v>16408533.7815994</v>
      </c>
      <c r="J38" s="163" t="n">
        <f aca="false">low_v2_m!J26</f>
        <v>299291.069335594</v>
      </c>
      <c r="K38" s="163" t="n">
        <f aca="false">low_v2_m!K26</f>
        <v>290312.337255526</v>
      </c>
      <c r="L38" s="8" t="n">
        <f aca="false">H38-I38</f>
        <v>679961.039452331</v>
      </c>
      <c r="M38" s="8" t="n">
        <f aca="false">J38-K38</f>
        <v>8978.7320800678</v>
      </c>
      <c r="N38" s="163" t="n">
        <f aca="false">SUM(low_v5_m!C26:J26)</f>
        <v>3387776.75125744</v>
      </c>
      <c r="O38" s="5"/>
      <c r="P38" s="5"/>
      <c r="Q38" s="8" t="n">
        <f aca="false">I38*5.5017049523</f>
        <v>90274911.5662074</v>
      </c>
      <c r="R38" s="8"/>
      <c r="S38" s="8"/>
      <c r="T38" s="5"/>
      <c r="U38" s="5"/>
      <c r="V38" s="8" t="n">
        <f aca="false">K38*5.5017049523</f>
        <v>1597212.82359252</v>
      </c>
      <c r="W38" s="8" t="n">
        <f aca="false">M38*5.5017049523</f>
        <v>49398.3347502839</v>
      </c>
      <c r="X38" s="8" t="n">
        <f aca="false">N38*5.1890047538+L38*5.5017049523</f>
        <v>21320134.6852139</v>
      </c>
      <c r="Y38" s="8" t="n">
        <f aca="false">N38*5.1890047538</f>
        <v>17579189.667088</v>
      </c>
      <c r="Z38" s="8" t="n">
        <f aca="false">L38*5.5017049523</f>
        <v>3740945.01812595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low_v2_m!D27+temporary_pension_bonus_low!B27</f>
        <v>17745937.2953178</v>
      </c>
      <c r="G39" s="165" t="n">
        <f aca="false">low_v2_m!E27+temporary_pension_bonus_low!B27</f>
        <v>17041743.5424569</v>
      </c>
      <c r="H39" s="67" t="n">
        <f aca="false">F39-J39</f>
        <v>17422903.3225537</v>
      </c>
      <c r="I39" s="67" t="n">
        <f aca="false">G39-K39</f>
        <v>16728400.5888757</v>
      </c>
      <c r="J39" s="165" t="n">
        <f aca="false">low_v2_m!J27</f>
        <v>323033.972764131</v>
      </c>
      <c r="K39" s="165" t="n">
        <f aca="false">low_v2_m!K27</f>
        <v>313342.953581207</v>
      </c>
      <c r="L39" s="67" t="n">
        <f aca="false">H39-I39</f>
        <v>694502.733677987</v>
      </c>
      <c r="M39" s="67" t="n">
        <f aca="false">J39-K39</f>
        <v>9691.01918292395</v>
      </c>
      <c r="N39" s="165" t="n">
        <f aca="false">SUM(low_v5_m!C27:J27)</f>
        <v>2907842.81467877</v>
      </c>
      <c r="O39" s="7"/>
      <c r="P39" s="7"/>
      <c r="Q39" s="67" t="n">
        <f aca="false">I39*5.5017049523</f>
        <v>92034724.3638758</v>
      </c>
      <c r="R39" s="67"/>
      <c r="S39" s="67"/>
      <c r="T39" s="7"/>
      <c r="U39" s="7"/>
      <c r="V39" s="67" t="n">
        <f aca="false">K39*5.5017049523</f>
        <v>1723920.47948603</v>
      </c>
      <c r="W39" s="67" t="n">
        <f aca="false">M39*5.5017049523</f>
        <v>53317.128231527</v>
      </c>
      <c r="X39" s="67" t="n">
        <f aca="false">N39*5.1890047538+L39*5.5017049523</f>
        <v>18909759.3179334</v>
      </c>
      <c r="Y39" s="67" t="n">
        <f aca="false">N39*5.1890047538</f>
        <v>15088810.1886713</v>
      </c>
      <c r="Z39" s="67" t="n">
        <f aca="false">L39*5.5017049523</f>
        <v>3820949.12926207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low_v2_m!D28+temporary_pension_bonus_low!B28</f>
        <v>18067273.3550838</v>
      </c>
      <c r="G40" s="165" t="n">
        <f aca="false">low_v2_m!E28+temporary_pension_bonus_low!B28</f>
        <v>17349519.3556189</v>
      </c>
      <c r="H40" s="67" t="n">
        <f aca="false">F40-J40</f>
        <v>17728245.7071651</v>
      </c>
      <c r="I40" s="67" t="n">
        <f aca="false">G40-K40</f>
        <v>17020662.5371378</v>
      </c>
      <c r="J40" s="165" t="n">
        <f aca="false">low_v2_m!J28</f>
        <v>339027.647918698</v>
      </c>
      <c r="K40" s="165" t="n">
        <f aca="false">low_v2_m!K28</f>
        <v>328856.818481137</v>
      </c>
      <c r="L40" s="67" t="n">
        <f aca="false">H40-I40</f>
        <v>707583.170027308</v>
      </c>
      <c r="M40" s="67" t="n">
        <f aca="false">J40-K40</f>
        <v>10170.829437561</v>
      </c>
      <c r="N40" s="165" t="n">
        <f aca="false">SUM(low_v5_m!C28:J28)</f>
        <v>2979927.83628288</v>
      </c>
      <c r="O40" s="7"/>
      <c r="P40" s="7"/>
      <c r="Q40" s="67" t="n">
        <f aca="false">I40*5.5017049523</f>
        <v>93642663.3719979</v>
      </c>
      <c r="R40" s="67"/>
      <c r="S40" s="67"/>
      <c r="T40" s="7"/>
      <c r="U40" s="7"/>
      <c r="V40" s="67" t="n">
        <f aca="false">K40*5.5017049523</f>
        <v>1809273.18683529</v>
      </c>
      <c r="W40" s="67" t="n">
        <f aca="false">M40*5.5017049523</f>
        <v>55956.9026856279</v>
      </c>
      <c r="X40" s="67" t="n">
        <f aca="false">N40*5.1890047538+L40*5.5017049523</f>
        <v>19355773.5391562</v>
      </c>
      <c r="Y40" s="67" t="n">
        <f aca="false">N40*5.1890047538</f>
        <v>15462859.7084528</v>
      </c>
      <c r="Z40" s="67" t="n">
        <f aca="false">L40*5.5017049523</f>
        <v>3892913.83070337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low_v2_m!D29+temporary_pension_bonus_low!B29</f>
        <v>18636432.6743419</v>
      </c>
      <c r="G41" s="165" t="n">
        <f aca="false">low_v2_m!E29+temporary_pension_bonus_low!B29</f>
        <v>17894225.1348473</v>
      </c>
      <c r="H41" s="67" t="n">
        <f aca="false">F41-J41</f>
        <v>18284615.2781257</v>
      </c>
      <c r="I41" s="67" t="n">
        <f aca="false">G41-K41</f>
        <v>17552962.2605176</v>
      </c>
      <c r="J41" s="165" t="n">
        <f aca="false">low_v2_m!J29</f>
        <v>351817.396216163</v>
      </c>
      <c r="K41" s="165" t="n">
        <f aca="false">low_v2_m!K29</f>
        <v>341262.874329678</v>
      </c>
      <c r="L41" s="67" t="n">
        <f aca="false">H41-I41</f>
        <v>731653.017608114</v>
      </c>
      <c r="M41" s="67" t="n">
        <f aca="false">J41-K41</f>
        <v>10554.5218864849</v>
      </c>
      <c r="N41" s="165" t="n">
        <f aca="false">SUM(low_v5_m!C29:J29)</f>
        <v>3069707.45834486</v>
      </c>
      <c r="O41" s="7"/>
      <c r="P41" s="7"/>
      <c r="Q41" s="67" t="n">
        <f aca="false">I41*5.5017049523</f>
        <v>96571219.3962246</v>
      </c>
      <c r="R41" s="67"/>
      <c r="S41" s="67"/>
      <c r="T41" s="7"/>
      <c r="U41" s="7"/>
      <c r="V41" s="67" t="n">
        <f aca="false">K41*5.5017049523</f>
        <v>1877527.64573572</v>
      </c>
      <c r="W41" s="67" t="n">
        <f aca="false">M41*5.5017049523</f>
        <v>58067.8653320329</v>
      </c>
      <c r="X41" s="67" t="n">
        <f aca="false">N41*5.1890047538+L41*5.5017049523</f>
        <v>19954065.6244666</v>
      </c>
      <c r="Y41" s="67" t="n">
        <f aca="false">N41*5.1890047538</f>
        <v>15928726.5941268</v>
      </c>
      <c r="Z41" s="67" t="n">
        <f aca="false">L41*5.5017049523</f>
        <v>4025339.0303398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low_v2_m!D30+temporary_pension_bonus_low!B30</f>
        <v>19057019.6416058</v>
      </c>
      <c r="G42" s="163" t="n">
        <f aca="false">low_v2_m!E30+temporary_pension_bonus_low!B30</f>
        <v>18297437.9534412</v>
      </c>
      <c r="H42" s="8" t="n">
        <f aca="false">F42-J42</f>
        <v>18664354.2714206</v>
      </c>
      <c r="I42" s="8" t="n">
        <f aca="false">G42-K42</f>
        <v>17916552.5443616</v>
      </c>
      <c r="J42" s="163" t="n">
        <f aca="false">low_v2_m!J30</f>
        <v>392665.370185216</v>
      </c>
      <c r="K42" s="163" t="n">
        <f aca="false">low_v2_m!K30</f>
        <v>380885.40907966</v>
      </c>
      <c r="L42" s="8" t="n">
        <f aca="false">H42-I42</f>
        <v>747801.727058973</v>
      </c>
      <c r="M42" s="8" t="n">
        <f aca="false">J42-K42</f>
        <v>11779.9611055564</v>
      </c>
      <c r="N42" s="163" t="n">
        <f aca="false">SUM(low_v5_m!C30:J30)</f>
        <v>3782199.95951155</v>
      </c>
      <c r="O42" s="5"/>
      <c r="P42" s="5"/>
      <c r="Q42" s="8" t="n">
        <f aca="false">I42*5.5017049523</f>
        <v>98571585.8614573</v>
      </c>
      <c r="R42" s="8"/>
      <c r="S42" s="8"/>
      <c r="T42" s="5"/>
      <c r="U42" s="5"/>
      <c r="V42" s="8" t="n">
        <f aca="false">K42*5.5017049523</f>
        <v>2095519.14139238</v>
      </c>
      <c r="W42" s="8" t="n">
        <f aca="false">M42*5.5017049523</f>
        <v>64809.870352341</v>
      </c>
      <c r="X42" s="8" t="n">
        <f aca="false">N42*5.1890047538+L42*5.5017049523</f>
        <v>23740038.0348265</v>
      </c>
      <c r="Y42" s="8" t="n">
        <f aca="false">N42*5.1890047538</f>
        <v>19625853.5697276</v>
      </c>
      <c r="Z42" s="8" t="n">
        <f aca="false">L42*5.5017049523</f>
        <v>4114184.46509885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low_v2_m!D31+temporary_pension_bonus_low!B31</f>
        <v>19290191.6161149</v>
      </c>
      <c r="G43" s="165" t="n">
        <f aca="false">low_v2_m!E31+temporary_pension_bonus_low!B31</f>
        <v>18520700.6737624</v>
      </c>
      <c r="H43" s="67" t="n">
        <f aca="false">F43-J43</f>
        <v>18886886.5116217</v>
      </c>
      <c r="I43" s="67" t="n">
        <f aca="false">G43-K43</f>
        <v>18129494.7224039</v>
      </c>
      <c r="J43" s="165" t="n">
        <f aca="false">low_v2_m!J31</f>
        <v>403305.104493266</v>
      </c>
      <c r="K43" s="165" t="n">
        <f aca="false">low_v2_m!K31</f>
        <v>391205.951358468</v>
      </c>
      <c r="L43" s="67" t="n">
        <f aca="false">H43-I43</f>
        <v>757391.789217759</v>
      </c>
      <c r="M43" s="67" t="n">
        <f aca="false">J43-K43</f>
        <v>12099.1531347979</v>
      </c>
      <c r="N43" s="165" t="n">
        <f aca="false">SUM(low_v5_m!C31:J31)</f>
        <v>3157600.83203534</v>
      </c>
      <c r="O43" s="7"/>
      <c r="P43" s="7"/>
      <c r="Q43" s="67" t="n">
        <f aca="false">I43*5.5017049523</f>
        <v>99743130.8969462</v>
      </c>
      <c r="R43" s="67"/>
      <c r="S43" s="67"/>
      <c r="T43" s="7"/>
      <c r="U43" s="7"/>
      <c r="V43" s="67" t="n">
        <f aca="false">K43*5.5017049523</f>
        <v>2152299.71995811</v>
      </c>
      <c r="W43" s="67" t="n">
        <f aca="false">M43*5.5017049523</f>
        <v>66565.9707203539</v>
      </c>
      <c r="X43" s="67" t="n">
        <f aca="false">N43*5.1890047538+L43*5.5017049523</f>
        <v>20551751.8856049</v>
      </c>
      <c r="Y43" s="67" t="n">
        <f aca="false">N43*5.1890047538</f>
        <v>16384805.7280342</v>
      </c>
      <c r="Z43" s="67" t="n">
        <f aca="false">L43*5.5017049523</f>
        <v>4166946.1575707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low_v2_m!D32+temporary_pension_bonus_low!B32</f>
        <v>19606189.8638227</v>
      </c>
      <c r="G44" s="165" t="n">
        <f aca="false">low_v2_m!E32+temporary_pension_bonus_low!B32</f>
        <v>18822043.2395794</v>
      </c>
      <c r="H44" s="67" t="n">
        <f aca="false">F44-J44</f>
        <v>19179989.1073995</v>
      </c>
      <c r="I44" s="67" t="n">
        <f aca="false">G44-K44</f>
        <v>18408628.5058488</v>
      </c>
      <c r="J44" s="165" t="n">
        <f aca="false">low_v2_m!J32</f>
        <v>426200.75642327</v>
      </c>
      <c r="K44" s="165" t="n">
        <f aca="false">low_v2_m!K32</f>
        <v>413414.733730571</v>
      </c>
      <c r="L44" s="67" t="n">
        <f aca="false">H44-I44</f>
        <v>771360.601550676</v>
      </c>
      <c r="M44" s="67" t="n">
        <f aca="false">J44-K44</f>
        <v>12786.0226926981</v>
      </c>
      <c r="N44" s="165" t="n">
        <f aca="false">SUM(low_v5_m!C32:J32)</f>
        <v>3202195.07769651</v>
      </c>
      <c r="O44" s="7"/>
      <c r="P44" s="7"/>
      <c r="Q44" s="67" t="n">
        <f aca="false">I44*5.5017049523</f>
        <v>101278842.615679</v>
      </c>
      <c r="R44" s="67"/>
      <c r="S44" s="67"/>
      <c r="T44" s="7"/>
      <c r="U44" s="7"/>
      <c r="V44" s="67" t="n">
        <f aca="false">K44*5.5017049523</f>
        <v>2274485.88791927</v>
      </c>
      <c r="W44" s="67" t="n">
        <f aca="false">M44*5.5017049523</f>
        <v>70344.9243686374</v>
      </c>
      <c r="X44" s="67" t="n">
        <f aca="false">N44*5.1890047538+L44*5.5017049523</f>
        <v>20860003.9223226</v>
      </c>
      <c r="Y44" s="67" t="n">
        <f aca="false">N44*5.1890047538</f>
        <v>16616205.4807622</v>
      </c>
      <c r="Z44" s="67" t="n">
        <f aca="false">L44*5.5017049523</f>
        <v>4243798.44156046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low_v2_m!D33+temporary_pension_bonus_low!B33</f>
        <v>19927512.233379</v>
      </c>
      <c r="G45" s="165" t="n">
        <f aca="false">low_v2_m!E33+temporary_pension_bonus_low!B33</f>
        <v>19129394.7402817</v>
      </c>
      <c r="H45" s="67" t="n">
        <f aca="false">F45-J45</f>
        <v>19481967.7065755</v>
      </c>
      <c r="I45" s="67" t="n">
        <f aca="false">G45-K45</f>
        <v>18697216.5492823</v>
      </c>
      <c r="J45" s="165" t="n">
        <f aca="false">low_v2_m!J33</f>
        <v>445544.526803484</v>
      </c>
      <c r="K45" s="165" t="n">
        <f aca="false">low_v2_m!K33</f>
        <v>432178.190999379</v>
      </c>
      <c r="L45" s="67" t="n">
        <f aca="false">H45-I45</f>
        <v>784751.157293219</v>
      </c>
      <c r="M45" s="67" t="n">
        <f aca="false">J45-K45</f>
        <v>13366.3358041045</v>
      </c>
      <c r="N45" s="165" t="n">
        <f aca="false">SUM(low_v5_m!C33:J33)</f>
        <v>3281542.85839805</v>
      </c>
      <c r="O45" s="7"/>
      <c r="P45" s="7"/>
      <c r="Q45" s="67" t="n">
        <f aca="false">I45*5.5017049523</f>
        <v>102866568.883412</v>
      </c>
      <c r="R45" s="67"/>
      <c r="S45" s="67"/>
      <c r="T45" s="7"/>
      <c r="U45" s="7"/>
      <c r="V45" s="67" t="n">
        <f aca="false">K45*5.5017049523</f>
        <v>2377716.89369734</v>
      </c>
      <c r="W45" s="67" t="n">
        <f aca="false">M45*5.5017049523</f>
        <v>73537.6358875463</v>
      </c>
      <c r="X45" s="67" t="n">
        <f aca="false">N45*5.1890047538+L45*5.5017049523</f>
        <v>21345410.8204292</v>
      </c>
      <c r="Y45" s="67" t="n">
        <f aca="false">N45*5.1890047538</f>
        <v>17027941.4920259</v>
      </c>
      <c r="Z45" s="67" t="n">
        <f aca="false">L45*5.5017049523</f>
        <v>4317469.32840326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low_v2_m!D34+temporary_pension_bonus_low!B34</f>
        <v>20236459.1432034</v>
      </c>
      <c r="G46" s="163" t="n">
        <f aca="false">low_v2_m!E34+temporary_pension_bonus_low!B34</f>
        <v>19424766.3931753</v>
      </c>
      <c r="H46" s="8" t="n">
        <f aca="false">F46-J46</f>
        <v>19762525.9205372</v>
      </c>
      <c r="I46" s="8" t="n">
        <f aca="false">G46-K46</f>
        <v>18965051.1671891</v>
      </c>
      <c r="J46" s="163" t="n">
        <f aca="false">low_v2_m!J34</f>
        <v>473933.222666213</v>
      </c>
      <c r="K46" s="163" t="n">
        <f aca="false">low_v2_m!K34</f>
        <v>459715.225986227</v>
      </c>
      <c r="L46" s="8" t="n">
        <f aca="false">H46-I46</f>
        <v>797474.753348082</v>
      </c>
      <c r="M46" s="8" t="n">
        <f aca="false">J46-K46</f>
        <v>14217.9966799863</v>
      </c>
      <c r="N46" s="163" t="n">
        <f aca="false">SUM(low_v5_m!C34:J34)</f>
        <v>4037290.08473854</v>
      </c>
      <c r="O46" s="5"/>
      <c r="P46" s="5"/>
      <c r="Q46" s="8" t="n">
        <f aca="false">I46*5.5017049523</f>
        <v>104340115.927147</v>
      </c>
      <c r="R46" s="8"/>
      <c r="S46" s="8"/>
      <c r="T46" s="5"/>
      <c r="U46" s="5"/>
      <c r="V46" s="8" t="n">
        <f aca="false">K46*5.5017049523</f>
        <v>2529217.53545614</v>
      </c>
      <c r="W46" s="8" t="n">
        <f aca="false">M46*5.5017049523</f>
        <v>78223.2227460656</v>
      </c>
      <c r="X46" s="8" t="n">
        <f aca="false">N46*5.1890047538+L46*5.5017049523</f>
        <v>25336988.2420073</v>
      </c>
      <c r="Y46" s="8" t="n">
        <f aca="false">N46*5.1890047538</f>
        <v>20949517.4421779</v>
      </c>
      <c r="Z46" s="8" t="n">
        <f aca="false">L46*5.5017049523</f>
        <v>4387470.79982937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low_v2_m!D35+temporary_pension_bonus_low!B35</f>
        <v>20518430.3148755</v>
      </c>
      <c r="G47" s="165" t="n">
        <f aca="false">low_v2_m!E35+temporary_pension_bonus_low!B35</f>
        <v>19693888.6269332</v>
      </c>
      <c r="H47" s="67" t="n">
        <f aca="false">F47-J47</f>
        <v>20031818.2530923</v>
      </c>
      <c r="I47" s="67" t="n">
        <f aca="false">G47-K47</f>
        <v>19221874.9270035</v>
      </c>
      <c r="J47" s="165" t="n">
        <f aca="false">low_v2_m!J35</f>
        <v>486612.061783176</v>
      </c>
      <c r="K47" s="165" t="n">
        <f aca="false">low_v2_m!K35</f>
        <v>472013.699929681</v>
      </c>
      <c r="L47" s="67" t="n">
        <f aca="false">H47-I47</f>
        <v>809943.326088805</v>
      </c>
      <c r="M47" s="67" t="n">
        <f aca="false">J47-K47</f>
        <v>14598.3618534953</v>
      </c>
      <c r="N47" s="165" t="n">
        <f aca="false">SUM(low_v5_m!C35:J35)</f>
        <v>3339395.86979725</v>
      </c>
      <c r="O47" s="7"/>
      <c r="P47" s="7"/>
      <c r="Q47" s="67" t="n">
        <f aca="false">I47*5.5017049523</f>
        <v>105753084.478386</v>
      </c>
      <c r="R47" s="67"/>
      <c r="S47" s="67"/>
      <c r="T47" s="7"/>
      <c r="U47" s="7"/>
      <c r="V47" s="67" t="n">
        <f aca="false">K47*5.5017049523</f>
        <v>2596880.11045657</v>
      </c>
      <c r="W47" s="67" t="n">
        <f aca="false">M47*5.5017049523</f>
        <v>80315.8797048425</v>
      </c>
      <c r="X47" s="67" t="n">
        <f aca="false">N47*5.1890047538+L47*5.5017049523</f>
        <v>21784210.2514231</v>
      </c>
      <c r="Y47" s="67" t="n">
        <f aca="false">N47*5.1890047538</f>
        <v>17328141.043198</v>
      </c>
      <c r="Z47" s="67" t="n">
        <f aca="false">L47*5.5017049523</f>
        <v>4456069.20822511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low_v2_m!D36+temporary_pension_bonus_low!B36</f>
        <v>20806292.9675041</v>
      </c>
      <c r="G48" s="165" t="n">
        <f aca="false">low_v2_m!E36+temporary_pension_bonus_low!B36</f>
        <v>19968452.3174538</v>
      </c>
      <c r="H48" s="67" t="n">
        <f aca="false">F48-J48</f>
        <v>20304660.8100827</v>
      </c>
      <c r="I48" s="67" t="n">
        <f aca="false">G48-K48</f>
        <v>19481869.1247551</v>
      </c>
      <c r="J48" s="165" t="n">
        <f aca="false">low_v2_m!J36</f>
        <v>501632.157421381</v>
      </c>
      <c r="K48" s="165" t="n">
        <f aca="false">low_v2_m!K36</f>
        <v>486583.192698739</v>
      </c>
      <c r="L48" s="67" t="n">
        <f aca="false">H48-I48</f>
        <v>822791.685327668</v>
      </c>
      <c r="M48" s="67" t="n">
        <f aca="false">J48-K48</f>
        <v>15048.9647226414</v>
      </c>
      <c r="N48" s="165" t="n">
        <f aca="false">SUM(low_v5_m!C36:J36)</f>
        <v>3328851.20949572</v>
      </c>
      <c r="O48" s="7"/>
      <c r="P48" s="7"/>
      <c r="Q48" s="67" t="n">
        <f aca="false">I48*5.5017049523</f>
        <v>107183495.843725</v>
      </c>
      <c r="R48" s="67"/>
      <c r="S48" s="67"/>
      <c r="T48" s="7"/>
      <c r="U48" s="7"/>
      <c r="V48" s="67" t="n">
        <f aca="false">K48*5.5017049523</f>
        <v>2677037.1609766</v>
      </c>
      <c r="W48" s="67" t="n">
        <f aca="false">M48*5.5017049523</f>
        <v>82794.9637415442</v>
      </c>
      <c r="X48" s="67" t="n">
        <f aca="false">N48*5.1890047538+L48*5.5017049523</f>
        <v>21800181.8406447</v>
      </c>
      <c r="Y48" s="67" t="n">
        <f aca="false">N48*5.1890047538</f>
        <v>17273424.7507662</v>
      </c>
      <c r="Z48" s="67" t="n">
        <f aca="false">L48*5.5017049523</f>
        <v>4526757.08987849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low_v2_m!D37+temporary_pension_bonus_low!B37</f>
        <v>21081827.2896161</v>
      </c>
      <c r="G49" s="165" t="n">
        <f aca="false">low_v2_m!E37+temporary_pension_bonus_low!B37</f>
        <v>20232184.0037733</v>
      </c>
      <c r="H49" s="67" t="n">
        <f aca="false">F49-J49</f>
        <v>20555195.5606091</v>
      </c>
      <c r="I49" s="67" t="n">
        <f aca="false">G49-K49</f>
        <v>19721351.2266365</v>
      </c>
      <c r="J49" s="165" t="n">
        <f aca="false">low_v2_m!J37</f>
        <v>526631.729007027</v>
      </c>
      <c r="K49" s="165" t="n">
        <f aca="false">low_v2_m!K37</f>
        <v>510832.777136817</v>
      </c>
      <c r="L49" s="67" t="n">
        <f aca="false">H49-I49</f>
        <v>833844.333972584</v>
      </c>
      <c r="M49" s="67" t="n">
        <f aca="false">J49-K49</f>
        <v>15798.9518702107</v>
      </c>
      <c r="N49" s="165" t="n">
        <f aca="false">SUM(low_v5_m!C37:J37)</f>
        <v>3440943.95479169</v>
      </c>
      <c r="O49" s="7"/>
      <c r="P49" s="7"/>
      <c r="Q49" s="67" t="n">
        <f aca="false">I49*5.5017049523</f>
        <v>108501055.709634</v>
      </c>
      <c r="R49" s="67"/>
      <c r="S49" s="67"/>
      <c r="T49" s="7"/>
      <c r="U49" s="7"/>
      <c r="V49" s="67" t="n">
        <f aca="false">K49*5.5017049523</f>
        <v>2810451.21977079</v>
      </c>
      <c r="W49" s="67" t="n">
        <f aca="false">M49*5.5017049523</f>
        <v>86921.1717454876</v>
      </c>
      <c r="X49" s="67" t="n">
        <f aca="false">N49*5.1890047538+L49*5.5017049523</f>
        <v>22442640.0406377</v>
      </c>
      <c r="Y49" s="67" t="n">
        <f aca="false">N49*5.1890047538</f>
        <v>17855074.5389735</v>
      </c>
      <c r="Z49" s="67" t="n">
        <f aca="false">L49*5.5017049523</f>
        <v>4587565.50166426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low_v2_m!D38+temporary_pension_bonus_low!B38</f>
        <v>21397970.8548339</v>
      </c>
      <c r="G50" s="163" t="n">
        <f aca="false">low_v2_m!E38+temporary_pension_bonus_low!B38</f>
        <v>20534489.7750149</v>
      </c>
      <c r="H50" s="8" t="n">
        <f aca="false">F50-J50</f>
        <v>20830877.5289911</v>
      </c>
      <c r="I50" s="8" t="n">
        <f aca="false">G50-K50</f>
        <v>19984409.2489475</v>
      </c>
      <c r="J50" s="163" t="n">
        <f aca="false">low_v2_m!J38</f>
        <v>567093.32584275</v>
      </c>
      <c r="K50" s="163" t="n">
        <f aca="false">low_v2_m!K38</f>
        <v>550080.526067468</v>
      </c>
      <c r="L50" s="8" t="n">
        <f aca="false">H50-I50</f>
        <v>846468.280043639</v>
      </c>
      <c r="M50" s="8" t="n">
        <f aca="false">J50-K50</f>
        <v>17012.7997752824</v>
      </c>
      <c r="N50" s="163" t="n">
        <f aca="false">SUM(low_v5_m!C38:J38)</f>
        <v>4213389.43539852</v>
      </c>
      <c r="O50" s="5"/>
      <c r="P50" s="5"/>
      <c r="Q50" s="8" t="n">
        <f aca="false">I50*5.5017049523</f>
        <v>109948323.333724</v>
      </c>
      <c r="R50" s="8"/>
      <c r="S50" s="8"/>
      <c r="T50" s="5"/>
      <c r="U50" s="5"/>
      <c r="V50" s="8" t="n">
        <f aca="false">K50*5.5017049523</f>
        <v>3026380.75442918</v>
      </c>
      <c r="W50" s="8" t="n">
        <f aca="false">M50*5.5017049523</f>
        <v>93599.4047761594</v>
      </c>
      <c r="X50" s="8" t="n">
        <f aca="false">N50*5.1890047538+L50*5.5017049523</f>
        <v>26520316.5381746</v>
      </c>
      <c r="Y50" s="8" t="n">
        <f aca="false">N50*5.1890047538</f>
        <v>21863297.8098936</v>
      </c>
      <c r="Z50" s="8" t="n">
        <f aca="false">L50*5.5017049523</f>
        <v>4657018.72828095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low_v2_m!D39+temporary_pension_bonus_low!B39</f>
        <v>21692394.6967053</v>
      </c>
      <c r="G51" s="165" t="n">
        <f aca="false">low_v2_m!E39+temporary_pension_bonus_low!B39</f>
        <v>20815523.3162936</v>
      </c>
      <c r="H51" s="67" t="n">
        <f aca="false">F51-J51</f>
        <v>21094636.5297844</v>
      </c>
      <c r="I51" s="67" t="n">
        <f aca="false">G51-K51</f>
        <v>20235697.8943804</v>
      </c>
      <c r="J51" s="165" t="n">
        <f aca="false">low_v2_m!J39</f>
        <v>597758.166920833</v>
      </c>
      <c r="K51" s="165" t="n">
        <f aca="false">low_v2_m!K39</f>
        <v>579825.421913208</v>
      </c>
      <c r="L51" s="67" t="n">
        <f aca="false">H51-I51</f>
        <v>858938.635404069</v>
      </c>
      <c r="M51" s="67" t="n">
        <f aca="false">J51-K51</f>
        <v>17932.745007625</v>
      </c>
      <c r="N51" s="165" t="n">
        <f aca="false">SUM(low_v5_m!C39:J39)</f>
        <v>3524178.56442929</v>
      </c>
      <c r="O51" s="7"/>
      <c r="P51" s="7"/>
      <c r="Q51" s="67" t="n">
        <f aca="false">I51*5.5017049523</f>
        <v>111330839.318759</v>
      </c>
      <c r="R51" s="67"/>
      <c r="S51" s="67"/>
      <c r="T51" s="7"/>
      <c r="U51" s="7"/>
      <c r="V51" s="67" t="n">
        <f aca="false">K51*5.5017049523</f>
        <v>3190028.39520933</v>
      </c>
      <c r="W51" s="67" t="n">
        <f aca="false">M51*5.5017049523</f>
        <v>98660.6720167834</v>
      </c>
      <c r="X51" s="67" t="n">
        <f aca="false">N51*5.1890047538+L51*5.5017049523</f>
        <v>23012606.268188</v>
      </c>
      <c r="Y51" s="67" t="n">
        <f aca="false">N51*5.1890047538</f>
        <v>18286979.3240636</v>
      </c>
      <c r="Z51" s="67" t="n">
        <f aca="false">L51*5.5017049523</f>
        <v>4725626.94412437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low_v2_m!D40+temporary_pension_bonus_low!B40</f>
        <v>21896218.1047464</v>
      </c>
      <c r="G52" s="165" t="n">
        <f aca="false">low_v2_m!E40+temporary_pension_bonus_low!B40</f>
        <v>21009504.9380899</v>
      </c>
      <c r="H52" s="67" t="n">
        <f aca="false">F52-J52</f>
        <v>21297415.5589395</v>
      </c>
      <c r="I52" s="67" t="n">
        <f aca="false">G52-K52</f>
        <v>20428666.4686573</v>
      </c>
      <c r="J52" s="165" t="n">
        <f aca="false">low_v2_m!J40</f>
        <v>598802.545806872</v>
      </c>
      <c r="K52" s="165" t="n">
        <f aca="false">low_v2_m!K40</f>
        <v>580838.469432665</v>
      </c>
      <c r="L52" s="67" t="n">
        <f aca="false">H52-I52</f>
        <v>868749.090282217</v>
      </c>
      <c r="M52" s="67" t="n">
        <f aca="false">J52-K52</f>
        <v>17964.0763742062</v>
      </c>
      <c r="N52" s="165" t="n">
        <f aca="false">SUM(low_v5_m!C40:J40)</f>
        <v>3603232.77410117</v>
      </c>
      <c r="O52" s="7"/>
      <c r="P52" s="7"/>
      <c r="Q52" s="67" t="n">
        <f aca="false">I52*5.5017049523</f>
        <v>112392495.479497</v>
      </c>
      <c r="R52" s="67"/>
      <c r="S52" s="67"/>
      <c r="T52" s="7"/>
      <c r="U52" s="7"/>
      <c r="V52" s="67" t="n">
        <f aca="false">K52*5.5017049523</f>
        <v>3195601.88376405</v>
      </c>
      <c r="W52" s="67" t="n">
        <f aca="false">M52*5.5017049523</f>
        <v>98833.0479514658</v>
      </c>
      <c r="X52" s="67" t="n">
        <f aca="false">N52*5.1890047538+L52*5.5017049523</f>
        <v>23476793.1661707</v>
      </c>
      <c r="Y52" s="67" t="n">
        <f aca="false">N52*5.1890047538</f>
        <v>18697191.9938589</v>
      </c>
      <c r="Z52" s="67" t="n">
        <f aca="false">L52*5.5017049523</f>
        <v>4779601.17231179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low_v2_m!D41+temporary_pension_bonus_low!B41</f>
        <v>22196966.3685854</v>
      </c>
      <c r="G53" s="165" t="n">
        <f aca="false">low_v2_m!E41+temporary_pension_bonus_low!B41</f>
        <v>21296023.2096936</v>
      </c>
      <c r="H53" s="67" t="n">
        <f aca="false">F53-J53</f>
        <v>21518039.122948</v>
      </c>
      <c r="I53" s="67" t="n">
        <f aca="false">G53-K53</f>
        <v>20637463.7814253</v>
      </c>
      <c r="J53" s="165" t="n">
        <f aca="false">low_v2_m!J41</f>
        <v>678927.245637386</v>
      </c>
      <c r="K53" s="165" t="n">
        <f aca="false">low_v2_m!K41</f>
        <v>658559.428268265</v>
      </c>
      <c r="L53" s="67" t="n">
        <f aca="false">H53-I53</f>
        <v>880575.341522686</v>
      </c>
      <c r="M53" s="67" t="n">
        <f aca="false">J53-K53</f>
        <v>20367.8173691216</v>
      </c>
      <c r="N53" s="165" t="n">
        <f aca="false">SUM(low_v5_m!C41:J41)</f>
        <v>3621026.61831058</v>
      </c>
      <c r="O53" s="7"/>
      <c r="P53" s="7"/>
      <c r="Q53" s="67" t="n">
        <f aca="false">I53*5.5017049523</f>
        <v>113541236.68918</v>
      </c>
      <c r="R53" s="67"/>
      <c r="S53" s="67"/>
      <c r="T53" s="7"/>
      <c r="U53" s="7"/>
      <c r="V53" s="67" t="n">
        <f aca="false">K53*5.5017049523</f>
        <v>3623199.66788737</v>
      </c>
      <c r="W53" s="67" t="n">
        <f aca="false">M53*5.5017049523</f>
        <v>112057.721687238</v>
      </c>
      <c r="X53" s="67" t="n">
        <f aca="false">N53*5.1890047538+L53*5.5017049523</f>
        <v>23634190.0533785</v>
      </c>
      <c r="Y53" s="67" t="n">
        <f aca="false">N53*5.1890047538</f>
        <v>18789524.3360499</v>
      </c>
      <c r="Z53" s="67" t="n">
        <f aca="false">L53*5.5017049523</f>
        <v>4844665.71732863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low_v2_m!D42+temporary_pension_bonus_low!B42</f>
        <v>22456136.5562934</v>
      </c>
      <c r="G54" s="163" t="n">
        <f aca="false">low_v2_m!E42+temporary_pension_bonus_low!B42</f>
        <v>21544159.1764692</v>
      </c>
      <c r="H54" s="8" t="n">
        <f aca="false">F54-J54</f>
        <v>21679721.0837537</v>
      </c>
      <c r="I54" s="8" t="n">
        <f aca="false">G54-K54</f>
        <v>20791036.1681058</v>
      </c>
      <c r="J54" s="163" t="n">
        <f aca="false">low_v2_m!J42</f>
        <v>776415.472539658</v>
      </c>
      <c r="K54" s="163" t="n">
        <f aca="false">low_v2_m!K42</f>
        <v>753123.008363468</v>
      </c>
      <c r="L54" s="8" t="n">
        <f aca="false">H54-I54</f>
        <v>888684.915647969</v>
      </c>
      <c r="M54" s="8" t="n">
        <f aca="false">J54-K54</f>
        <v>23292.46417619</v>
      </c>
      <c r="N54" s="163" t="n">
        <f aca="false">SUM(low_v5_m!C42:J42)</f>
        <v>4377734.13155432</v>
      </c>
      <c r="O54" s="5"/>
      <c r="P54" s="5"/>
      <c r="Q54" s="8" t="n">
        <f aca="false">I54*5.5017049523</f>
        <v>114386146.649516</v>
      </c>
      <c r="R54" s="8"/>
      <c r="S54" s="8"/>
      <c r="T54" s="5"/>
      <c r="U54" s="5"/>
      <c r="V54" s="8" t="n">
        <f aca="false">K54*5.5017049523</f>
        <v>4143460.58480436</v>
      </c>
      <c r="W54" s="8" t="n">
        <f aca="false">M54*5.5017049523</f>
        <v>128148.265509415</v>
      </c>
      <c r="X54" s="8" t="n">
        <f aca="false">N54*5.1890047538+L54*5.5017049523</f>
        <v>27605365.4209626</v>
      </c>
      <c r="Y54" s="8" t="n">
        <f aca="false">N54*5.1890047538</f>
        <v>22716083.2195079</v>
      </c>
      <c r="Z54" s="8" t="n">
        <f aca="false">L54*5.5017049523</f>
        <v>4889282.20145474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low_v2_m!D43+temporary_pension_bonus_low!B43</f>
        <v>22721255.4065157</v>
      </c>
      <c r="G55" s="165" t="n">
        <f aca="false">low_v2_m!E43+temporary_pension_bonus_low!B43</f>
        <v>21798044.3679292</v>
      </c>
      <c r="H55" s="67" t="n">
        <f aca="false">F55-J55</f>
        <v>21881374.6876271</v>
      </c>
      <c r="I55" s="67" t="n">
        <f aca="false">G55-K55</f>
        <v>20983360.0706072</v>
      </c>
      <c r="J55" s="165" t="n">
        <f aca="false">low_v2_m!J43</f>
        <v>839880.718888656</v>
      </c>
      <c r="K55" s="165" t="n">
        <f aca="false">low_v2_m!K43</f>
        <v>814684.297321996</v>
      </c>
      <c r="L55" s="67" t="n">
        <f aca="false">H55-I55</f>
        <v>898014.617019907</v>
      </c>
      <c r="M55" s="67" t="n">
        <f aca="false">J55-K55</f>
        <v>25196.4215666597</v>
      </c>
      <c r="N55" s="165" t="n">
        <f aca="false">SUM(low_v5_m!C43:J43)</f>
        <v>3676161.57850174</v>
      </c>
      <c r="O55" s="7"/>
      <c r="P55" s="7"/>
      <c r="Q55" s="67" t="n">
        <f aca="false">I55*5.5017049523</f>
        <v>115444256.016354</v>
      </c>
      <c r="R55" s="67"/>
      <c r="S55" s="67"/>
      <c r="T55" s="7"/>
      <c r="U55" s="7"/>
      <c r="V55" s="67" t="n">
        <f aca="false">K55*5.5017049523</f>
        <v>4482152.63313747</v>
      </c>
      <c r="W55" s="67" t="n">
        <f aca="false">M55*5.5017049523</f>
        <v>138623.27731353</v>
      </c>
      <c r="X55" s="67" t="n">
        <f aca="false">N55*5.1890047538+L55*5.5017049523</f>
        <v>24016231.3722786</v>
      </c>
      <c r="Y55" s="67" t="n">
        <f aca="false">N55*5.1890047538</f>
        <v>19075619.9065824</v>
      </c>
      <c r="Z55" s="67" t="n">
        <f aca="false">L55*5.5017049523</f>
        <v>4940611.46569621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low_v2_m!D44+temporary_pension_bonus_low!B44</f>
        <v>22978700.7183443</v>
      </c>
      <c r="G56" s="165" t="n">
        <f aca="false">low_v2_m!E44+temporary_pension_bonus_low!B44</f>
        <v>22044717.4275134</v>
      </c>
      <c r="H56" s="67" t="n">
        <f aca="false">F56-J56</f>
        <v>22071011.5754257</v>
      </c>
      <c r="I56" s="67" t="n">
        <f aca="false">G56-K56</f>
        <v>21164258.9588823</v>
      </c>
      <c r="J56" s="165" t="n">
        <f aca="false">low_v2_m!J44</f>
        <v>907689.142918647</v>
      </c>
      <c r="K56" s="165" t="n">
        <f aca="false">low_v2_m!K44</f>
        <v>880458.468631088</v>
      </c>
      <c r="L56" s="67" t="n">
        <f aca="false">H56-I56</f>
        <v>906752.616543386</v>
      </c>
      <c r="M56" s="67" t="n">
        <f aca="false">J56-K56</f>
        <v>27230.6742875592</v>
      </c>
      <c r="N56" s="165" t="n">
        <f aca="false">SUM(low_v5_m!C44:J44)</f>
        <v>3691588.06896092</v>
      </c>
      <c r="O56" s="7"/>
      <c r="P56" s="7"/>
      <c r="Q56" s="67" t="n">
        <f aca="false">I56*5.5017049523</f>
        <v>116439508.325842</v>
      </c>
      <c r="R56" s="67"/>
      <c r="S56" s="67"/>
      <c r="T56" s="7"/>
      <c r="U56" s="7"/>
      <c r="V56" s="67" t="n">
        <f aca="false">K56*5.5017049523</f>
        <v>4844022.71716213</v>
      </c>
      <c r="W56" s="67" t="n">
        <f aca="false">M56*5.5017049523</f>
        <v>149815.135582333</v>
      </c>
      <c r="X56" s="67" t="n">
        <f aca="false">N56*5.1890047538+L56*5.5017049523</f>
        <v>24144353.3998573</v>
      </c>
      <c r="Y56" s="67" t="n">
        <f aca="false">N56*5.1890047538</f>
        <v>19155668.0389096</v>
      </c>
      <c r="Z56" s="67" t="n">
        <f aca="false">L56*5.5017049523</f>
        <v>4988685.36094773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low_v2_m!D45+temporary_pension_bonus_low!B45</f>
        <v>23180697.5646088</v>
      </c>
      <c r="G57" s="165" t="n">
        <f aca="false">low_v2_m!E45+temporary_pension_bonus_low!B45</f>
        <v>22237563.3230454</v>
      </c>
      <c r="H57" s="67" t="n">
        <f aca="false">F57-J57</f>
        <v>22212216.0662122</v>
      </c>
      <c r="I57" s="67" t="n">
        <f aca="false">G57-K57</f>
        <v>21298136.2696007</v>
      </c>
      <c r="J57" s="165" t="n">
        <f aca="false">low_v2_m!J45</f>
        <v>968481.498396593</v>
      </c>
      <c r="K57" s="165" t="n">
        <f aca="false">low_v2_m!K45</f>
        <v>939427.053444695</v>
      </c>
      <c r="L57" s="67" t="n">
        <f aca="false">H57-I57</f>
        <v>914079.796611529</v>
      </c>
      <c r="M57" s="67" t="n">
        <f aca="false">J57-K57</f>
        <v>29054.4449518978</v>
      </c>
      <c r="N57" s="165" t="n">
        <f aca="false">SUM(low_v5_m!C45:J45)</f>
        <v>3654684.10717768</v>
      </c>
      <c r="O57" s="7"/>
      <c r="P57" s="7"/>
      <c r="Q57" s="67" t="n">
        <f aca="false">I57*5.5017049523</f>
        <v>117176061.789222</v>
      </c>
      <c r="R57" s="67"/>
      <c r="S57" s="67"/>
      <c r="T57" s="7"/>
      <c r="U57" s="7"/>
      <c r="V57" s="67" t="n">
        <f aca="false">K57*5.5017049523</f>
        <v>5168450.47226128</v>
      </c>
      <c r="W57" s="67" t="n">
        <f aca="false">M57*5.5017049523</f>
        <v>159848.983678184</v>
      </c>
      <c r="X57" s="67" t="n">
        <f aca="false">N57*5.1890047538+L57*5.5017049523</f>
        <v>23993170.5495973</v>
      </c>
      <c r="Y57" s="67" t="n">
        <f aca="false">N57*5.1890047538</f>
        <v>18964173.2057823</v>
      </c>
      <c r="Z57" s="67" t="n">
        <f aca="false">L57*5.5017049523</f>
        <v>5028997.34381503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low_v2_m!D46+temporary_pension_bonus_low!B46</f>
        <v>23430370.1641825</v>
      </c>
      <c r="G58" s="163" t="n">
        <f aca="false">low_v2_m!E46+temporary_pension_bonus_low!B46</f>
        <v>22477312.3103853</v>
      </c>
      <c r="H58" s="8" t="n">
        <f aca="false">F58-J58</f>
        <v>22363831.1117875</v>
      </c>
      <c r="I58" s="8" t="n">
        <f aca="false">G58-K58</f>
        <v>21442769.4295622</v>
      </c>
      <c r="J58" s="163" t="n">
        <f aca="false">low_v2_m!J46</f>
        <v>1066539.05239497</v>
      </c>
      <c r="K58" s="163" t="n">
        <f aca="false">low_v2_m!K46</f>
        <v>1034542.88082312</v>
      </c>
      <c r="L58" s="8" t="n">
        <f aca="false">H58-I58</f>
        <v>921061.682225339</v>
      </c>
      <c r="M58" s="8" t="n">
        <f aca="false">J58-K58</f>
        <v>31996.1715718493</v>
      </c>
      <c r="N58" s="163" t="n">
        <f aca="false">SUM(low_v5_m!C46:J46)</f>
        <v>4472364.20543708</v>
      </c>
      <c r="O58" s="5"/>
      <c r="P58" s="5"/>
      <c r="Q58" s="8" t="n">
        <f aca="false">I58*5.5017049523</f>
        <v>117971790.761649</v>
      </c>
      <c r="R58" s="8"/>
      <c r="S58" s="8"/>
      <c r="T58" s="5"/>
      <c r="U58" s="5"/>
      <c r="V58" s="8" t="n">
        <f aca="false">K58*5.5017049523</f>
        <v>5691749.69079127</v>
      </c>
      <c r="W58" s="8" t="n">
        <f aca="false">M58*5.5017049523</f>
        <v>176033.495591484</v>
      </c>
      <c r="X58" s="8" t="n">
        <f aca="false">N58*5.1890047538+L58*5.5017049523</f>
        <v>28274528.7412109</v>
      </c>
      <c r="Y58" s="8" t="n">
        <f aca="false">N58*5.1890047538</f>
        <v>23207119.122738</v>
      </c>
      <c r="Z58" s="8" t="n">
        <f aca="false">L58*5.5017049523</f>
        <v>5067409.61847292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low_v2_m!D47+temporary_pension_bonus_low!B47</f>
        <v>23778622.8150767</v>
      </c>
      <c r="G59" s="165" t="n">
        <f aca="false">low_v2_m!E47+temporary_pension_bonus_low!B47</f>
        <v>22810648.1614215</v>
      </c>
      <c r="H59" s="67" t="n">
        <f aca="false">F59-J59</f>
        <v>22625898.2128551</v>
      </c>
      <c r="I59" s="67" t="n">
        <f aca="false">G59-K59</f>
        <v>21692505.2972665</v>
      </c>
      <c r="J59" s="165" t="n">
        <f aca="false">low_v2_m!J47</f>
        <v>1152724.60222165</v>
      </c>
      <c r="K59" s="165" t="n">
        <f aca="false">low_v2_m!K47</f>
        <v>1118142.864155</v>
      </c>
      <c r="L59" s="67" t="n">
        <f aca="false">H59-I59</f>
        <v>933392.915588591</v>
      </c>
      <c r="M59" s="67" t="n">
        <f aca="false">J59-K59</f>
        <v>34581.7380666495</v>
      </c>
      <c r="N59" s="165" t="n">
        <f aca="false">SUM(low_v5_m!C47:J47)</f>
        <v>3734889.50283583</v>
      </c>
      <c r="O59" s="7"/>
      <c r="P59" s="7"/>
      <c r="Q59" s="67" t="n">
        <f aca="false">I59*5.5017049523</f>
        <v>119345763.821765</v>
      </c>
      <c r="R59" s="67"/>
      <c r="S59" s="67"/>
      <c r="T59" s="7"/>
      <c r="U59" s="7"/>
      <c r="V59" s="67" t="n">
        <f aca="false">K59*5.5017049523</f>
        <v>6151692.13310045</v>
      </c>
      <c r="W59" s="67" t="n">
        <f aca="false">M59*5.5017049523</f>
        <v>190258.519580427</v>
      </c>
      <c r="X59" s="67" t="n">
        <f aca="false">N59*5.1890047538+L59*5.5017049523</f>
        <v>24515611.8112683</v>
      </c>
      <c r="Y59" s="67" t="n">
        <f aca="false">N59*5.1890047538</f>
        <v>19380359.3851328</v>
      </c>
      <c r="Z59" s="67" t="n">
        <f aca="false">L59*5.5017049523</f>
        <v>5135252.42613549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low_v2_m!D48+temporary_pension_bonus_low!B48</f>
        <v>24012283.8612537</v>
      </c>
      <c r="G60" s="165" t="n">
        <f aca="false">low_v2_m!E48+temporary_pension_bonus_low!B48</f>
        <v>23034075.939446</v>
      </c>
      <c r="H60" s="67" t="n">
        <f aca="false">F60-J60</f>
        <v>22803157.9214873</v>
      </c>
      <c r="I60" s="67" t="n">
        <f aca="false">G60-K60</f>
        <v>21861223.7778726</v>
      </c>
      <c r="J60" s="165" t="n">
        <f aca="false">low_v2_m!J48</f>
        <v>1209125.93976638</v>
      </c>
      <c r="K60" s="165" t="n">
        <f aca="false">low_v2_m!K48</f>
        <v>1172852.16157339</v>
      </c>
      <c r="L60" s="67" t="n">
        <f aca="false">H60-I60</f>
        <v>941934.143614743</v>
      </c>
      <c r="M60" s="67" t="n">
        <f aca="false">J60-K60</f>
        <v>36273.7781929912</v>
      </c>
      <c r="N60" s="165" t="n">
        <f aca="false">SUM(low_v5_m!C48:J48)</f>
        <v>3733258.76072287</v>
      </c>
      <c r="O60" s="7"/>
      <c r="P60" s="7"/>
      <c r="Q60" s="67" t="n">
        <f aca="false">I60*5.5017049523</f>
        <v>120274003.12206</v>
      </c>
      <c r="R60" s="67"/>
      <c r="S60" s="67"/>
      <c r="T60" s="7"/>
      <c r="U60" s="7"/>
      <c r="V60" s="67" t="n">
        <f aca="false">K60*5.5017049523</f>
        <v>6452686.54564406</v>
      </c>
      <c r="W60" s="67" t="n">
        <f aca="false">M60*5.5017049523</f>
        <v>199567.625123011</v>
      </c>
      <c r="X60" s="67" t="n">
        <f aca="false">N60*5.1890047538+L60*5.5017049523</f>
        <v>24554141.1992222</v>
      </c>
      <c r="Y60" s="67" t="n">
        <f aca="false">N60*5.1890047538</f>
        <v>19371897.4565565</v>
      </c>
      <c r="Z60" s="67" t="n">
        <f aca="false">L60*5.5017049523</f>
        <v>5182243.74266569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low_v2_m!D49+temporary_pension_bonus_low!B49</f>
        <v>24300211.3942917</v>
      </c>
      <c r="G61" s="165" t="n">
        <f aca="false">low_v2_m!E49+temporary_pension_bonus_low!B49</f>
        <v>23309151.4535641</v>
      </c>
      <c r="H61" s="67" t="n">
        <f aca="false">F61-J61</f>
        <v>23066617.8898261</v>
      </c>
      <c r="I61" s="67" t="n">
        <f aca="false">G61-K61</f>
        <v>22112565.7542324</v>
      </c>
      <c r="J61" s="165" t="n">
        <f aca="false">low_v2_m!J49</f>
        <v>1233593.50446563</v>
      </c>
      <c r="K61" s="165" t="n">
        <f aca="false">low_v2_m!K49</f>
        <v>1196585.69933166</v>
      </c>
      <c r="L61" s="67" t="n">
        <f aca="false">H61-I61</f>
        <v>954052.135593623</v>
      </c>
      <c r="M61" s="67" t="n">
        <f aca="false">J61-K61</f>
        <v>37007.8051339686</v>
      </c>
      <c r="N61" s="165" t="n">
        <f aca="false">SUM(low_v5_m!C49:J49)</f>
        <v>3748252.64374038</v>
      </c>
      <c r="O61" s="7"/>
      <c r="P61" s="7"/>
      <c r="Q61" s="67" t="n">
        <f aca="false">I61*5.5017049523</f>
        <v>121656812.51812</v>
      </c>
      <c r="R61" s="67"/>
      <c r="S61" s="67"/>
      <c r="T61" s="7"/>
      <c r="U61" s="7"/>
      <c r="V61" s="67" t="n">
        <f aca="false">K61*5.5017049523</f>
        <v>6583261.46786434</v>
      </c>
      <c r="W61" s="67" t="n">
        <f aca="false">M61*5.5017049523</f>
        <v>203606.024779308</v>
      </c>
      <c r="X61" s="67" t="n">
        <f aca="false">N61*5.1890047538+L61*5.5017049523</f>
        <v>24698614.1459601</v>
      </c>
      <c r="Y61" s="67" t="n">
        <f aca="false">N61*5.1890047538</f>
        <v>19449700.7868122</v>
      </c>
      <c r="Z61" s="67" t="n">
        <f aca="false">L61*5.5017049523</f>
        <v>5248913.35914783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low_v2_m!D50+temporary_pension_bonus_low!B50</f>
        <v>24421396.3541829</v>
      </c>
      <c r="G62" s="163" t="n">
        <f aca="false">low_v2_m!E50+temporary_pension_bonus_low!B50</f>
        <v>23424724.2146197</v>
      </c>
      <c r="H62" s="8" t="n">
        <f aca="false">F62-J62</f>
        <v>23137540.5572145</v>
      </c>
      <c r="I62" s="8" t="n">
        <f aca="false">G62-K62</f>
        <v>22179384.0915603</v>
      </c>
      <c r="J62" s="163" t="n">
        <f aca="false">low_v2_m!J50</f>
        <v>1283855.79696847</v>
      </c>
      <c r="K62" s="163" t="n">
        <f aca="false">low_v2_m!K50</f>
        <v>1245340.12305942</v>
      </c>
      <c r="L62" s="8" t="n">
        <f aca="false">H62-I62</f>
        <v>958156.465654206</v>
      </c>
      <c r="M62" s="8" t="n">
        <f aca="false">J62-K62</f>
        <v>38515.6739090544</v>
      </c>
      <c r="N62" s="163" t="n">
        <f aca="false">SUM(low_v5_m!C50:J50)</f>
        <v>4546807.50763673</v>
      </c>
      <c r="O62" s="5"/>
      <c r="P62" s="5"/>
      <c r="Q62" s="8" t="n">
        <f aca="false">I62*5.5017049523</f>
        <v>122024427.295501</v>
      </c>
      <c r="R62" s="8"/>
      <c r="S62" s="8"/>
      <c r="T62" s="5"/>
      <c r="U62" s="5"/>
      <c r="V62" s="8" t="n">
        <f aca="false">K62*5.5017049523</f>
        <v>6851493.92233389</v>
      </c>
      <c r="W62" s="8" t="n">
        <f aca="false">M62*5.5017049523</f>
        <v>211901.873886616</v>
      </c>
      <c r="X62" s="8" t="n">
        <f aca="false">N62*5.1890047538+L62*5.5017049523</f>
        <v>28864899.9439085</v>
      </c>
      <c r="Y62" s="8" t="n">
        <f aca="false">N62*5.1890047538</f>
        <v>23593405.7717405</v>
      </c>
      <c r="Z62" s="8" t="n">
        <f aca="false">L62*5.5017049523</f>
        <v>5271494.17216801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low_v2_m!D51+temporary_pension_bonus_low!B51</f>
        <v>24541230.5767263</v>
      </c>
      <c r="G63" s="165" t="n">
        <f aca="false">low_v2_m!E51+temporary_pension_bonus_low!B51</f>
        <v>23539854.5929139</v>
      </c>
      <c r="H63" s="67" t="n">
        <f aca="false">F63-J63</f>
        <v>23204145.2395261</v>
      </c>
      <c r="I63" s="67" t="n">
        <f aca="false">G63-K63</f>
        <v>22242881.8158297</v>
      </c>
      <c r="J63" s="165" t="n">
        <f aca="false">low_v2_m!J51</f>
        <v>1337085.33720018</v>
      </c>
      <c r="K63" s="165" t="n">
        <f aca="false">low_v2_m!K51</f>
        <v>1296972.77708417</v>
      </c>
      <c r="L63" s="67" t="n">
        <f aca="false">H63-I63</f>
        <v>961263.423696447</v>
      </c>
      <c r="M63" s="67" t="n">
        <f aca="false">J63-K63</f>
        <v>40112.5601160051</v>
      </c>
      <c r="N63" s="165" t="n">
        <f aca="false">SUM(low_v5_m!C51:J51)</f>
        <v>3788127.70492235</v>
      </c>
      <c r="O63" s="7"/>
      <c r="P63" s="7"/>
      <c r="Q63" s="67" t="n">
        <f aca="false">I63*5.5017049523</f>
        <v>122373773.039574</v>
      </c>
      <c r="R63" s="67"/>
      <c r="S63" s="67"/>
      <c r="T63" s="7"/>
      <c r="U63" s="7"/>
      <c r="V63" s="67" t="n">
        <f aca="false">K63*5.5017049523</f>
        <v>7135561.55068226</v>
      </c>
      <c r="W63" s="67" t="n">
        <f aca="false">M63*5.5017049523</f>
        <v>220687.470639657</v>
      </c>
      <c r="X63" s="67" t="n">
        <f aca="false">N63*5.1890047538+L63*5.5017049523</f>
        <v>24945200.4074592</v>
      </c>
      <c r="Y63" s="67" t="n">
        <f aca="false">N63*5.1890047538</f>
        <v>19656612.6688436</v>
      </c>
      <c r="Z63" s="67" t="n">
        <f aca="false">L63*5.5017049523</f>
        <v>5288587.7386156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low_v2_m!D52+temporary_pension_bonus_low!B52</f>
        <v>24850754.0405292</v>
      </c>
      <c r="G64" s="165" t="n">
        <f aca="false">low_v2_m!E52+temporary_pension_bonus_low!B52</f>
        <v>23835904.2233089</v>
      </c>
      <c r="H64" s="67" t="n">
        <f aca="false">F64-J64</f>
        <v>23421049.4576386</v>
      </c>
      <c r="I64" s="67" t="n">
        <f aca="false">G64-K64</f>
        <v>22449090.7779051</v>
      </c>
      <c r="J64" s="165" t="n">
        <f aca="false">low_v2_m!J52</f>
        <v>1429704.58289053</v>
      </c>
      <c r="K64" s="165" t="n">
        <f aca="false">low_v2_m!K52</f>
        <v>1386813.44540381</v>
      </c>
      <c r="L64" s="67" t="n">
        <f aca="false">H64-I64</f>
        <v>971958.679733526</v>
      </c>
      <c r="M64" s="67" t="n">
        <f aca="false">J64-K64</f>
        <v>42891.1374867158</v>
      </c>
      <c r="N64" s="165" t="n">
        <f aca="false">SUM(low_v5_m!C52:J52)</f>
        <v>3795770.02035599</v>
      </c>
      <c r="O64" s="7"/>
      <c r="P64" s="7"/>
      <c r="Q64" s="67" t="n">
        <f aca="false">I64*5.5017049523</f>
        <v>123508273.907433</v>
      </c>
      <c r="R64" s="67"/>
      <c r="S64" s="67"/>
      <c r="T64" s="7"/>
      <c r="U64" s="7"/>
      <c r="V64" s="67" t="n">
        <f aca="false">K64*5.5017049523</f>
        <v>7629838.40049439</v>
      </c>
      <c r="W64" s="67" t="n">
        <f aca="false">M64*5.5017049523</f>
        <v>235974.383520444</v>
      </c>
      <c r="X64" s="67" t="n">
        <f aca="false">N64*5.1890047538+L64*5.5017049523</f>
        <v>25043698.5616796</v>
      </c>
      <c r="Y64" s="67" t="n">
        <f aca="false">N64*5.1890047538</f>
        <v>19696268.6799587</v>
      </c>
      <c r="Z64" s="67" t="n">
        <f aca="false">L64*5.5017049523</f>
        <v>5347429.88172091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low_v2_m!D53+temporary_pension_bonus_low!B53</f>
        <v>24983269.5759308</v>
      </c>
      <c r="G65" s="165" t="n">
        <f aca="false">low_v2_m!E53+temporary_pension_bonus_low!B53</f>
        <v>23962411.6669731</v>
      </c>
      <c r="H65" s="67" t="n">
        <f aca="false">F65-J65</f>
        <v>23508796.8893519</v>
      </c>
      <c r="I65" s="67" t="n">
        <f aca="false">G65-K65</f>
        <v>22532173.1609915</v>
      </c>
      <c r="J65" s="165" t="n">
        <f aca="false">low_v2_m!J53</f>
        <v>1474472.6865789</v>
      </c>
      <c r="K65" s="165" t="n">
        <f aca="false">low_v2_m!K53</f>
        <v>1430238.50598153</v>
      </c>
      <c r="L65" s="67" t="n">
        <f aca="false">H65-I65</f>
        <v>976623.728360385</v>
      </c>
      <c r="M65" s="67" t="n">
        <f aca="false">J65-K65</f>
        <v>44234.1805973672</v>
      </c>
      <c r="N65" s="165" t="n">
        <f aca="false">SUM(low_v5_m!C53:J53)</f>
        <v>3850582.73690924</v>
      </c>
      <c r="O65" s="7"/>
      <c r="P65" s="7"/>
      <c r="Q65" s="67" t="n">
        <f aca="false">I65*5.5017049523</f>
        <v>123965368.665908</v>
      </c>
      <c r="R65" s="67"/>
      <c r="S65" s="67"/>
      <c r="T65" s="7"/>
      <c r="U65" s="7"/>
      <c r="V65" s="67" t="n">
        <f aca="false">K65*5.5017049523</f>
        <v>7868750.27132873</v>
      </c>
      <c r="W65" s="67" t="n">
        <f aca="false">M65*5.5017049523</f>
        <v>243363.410453468</v>
      </c>
      <c r="X65" s="67" t="n">
        <f aca="false">N65*5.1890047538+L65*5.5017049523</f>
        <v>25353787.7295763</v>
      </c>
      <c r="Y65" s="67" t="n">
        <f aca="false">N65*5.1890047538</f>
        <v>19980692.1267223</v>
      </c>
      <c r="Z65" s="67" t="n">
        <f aca="false">L65*5.5017049523</f>
        <v>5373095.60285402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low_v2_m!D54+temporary_pension_bonus_low!B54</f>
        <v>25065310.4627255</v>
      </c>
      <c r="G66" s="163" t="n">
        <f aca="false">low_v2_m!E54+temporary_pension_bonus_low!B54</f>
        <v>24041929.2918628</v>
      </c>
      <c r="H66" s="8" t="n">
        <f aca="false">F66-J66</f>
        <v>23505784.6580857</v>
      </c>
      <c r="I66" s="8" t="n">
        <f aca="false">G66-K66</f>
        <v>22529189.2613623</v>
      </c>
      <c r="J66" s="163" t="n">
        <f aca="false">low_v2_m!J54</f>
        <v>1559525.80463971</v>
      </c>
      <c r="K66" s="163" t="n">
        <f aca="false">low_v2_m!K54</f>
        <v>1512740.03050052</v>
      </c>
      <c r="L66" s="8" t="n">
        <f aca="false">H66-I66</f>
        <v>976595.396723434</v>
      </c>
      <c r="M66" s="8" t="n">
        <f aca="false">J66-K66</f>
        <v>46785.774139191</v>
      </c>
      <c r="N66" s="163" t="n">
        <f aca="false">SUM(low_v5_m!C54:J54)</f>
        <v>4596390.40001722</v>
      </c>
      <c r="O66" s="5"/>
      <c r="P66" s="5"/>
      <c r="Q66" s="8" t="n">
        <f aca="false">I66*5.5017049523</f>
        <v>123948952.130541</v>
      </c>
      <c r="R66" s="8"/>
      <c r="S66" s="8"/>
      <c r="T66" s="5"/>
      <c r="U66" s="5"/>
      <c r="V66" s="8" t="n">
        <f aca="false">K66*5.5017049523</f>
        <v>8322649.31734715</v>
      </c>
      <c r="W66" s="8" t="n">
        <f aca="false">M66*5.5017049523</f>
        <v>257401.525278777</v>
      </c>
      <c r="X66" s="8" t="n">
        <f aca="false">N66*5.1890047538+L66*5.5017049523</f>
        <v>29223631.3665567</v>
      </c>
      <c r="Y66" s="8" t="n">
        <f aca="false">N66*5.1890047538</f>
        <v>23850691.63601</v>
      </c>
      <c r="Z66" s="8" t="n">
        <f aca="false">L66*5.5017049523</f>
        <v>5372939.7305467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low_v2_m!D55+temporary_pension_bonus_low!B55</f>
        <v>25176287.5305769</v>
      </c>
      <c r="G67" s="165" t="n">
        <f aca="false">low_v2_m!E55+temporary_pension_bonus_low!B55</f>
        <v>24147719.9546607</v>
      </c>
      <c r="H67" s="67" t="n">
        <f aca="false">F67-J67</f>
        <v>23565237.789351</v>
      </c>
      <c r="I67" s="67" t="n">
        <f aca="false">G67-K67</f>
        <v>22585001.7056716</v>
      </c>
      <c r="J67" s="165" t="n">
        <f aca="false">low_v2_m!J55</f>
        <v>1611049.7412259</v>
      </c>
      <c r="K67" s="165" t="n">
        <f aca="false">low_v2_m!K55</f>
        <v>1562718.24898913</v>
      </c>
      <c r="L67" s="67" t="n">
        <f aca="false">H67-I67</f>
        <v>980236.083679423</v>
      </c>
      <c r="M67" s="67" t="n">
        <f aca="false">J67-K67</f>
        <v>48331.492236777</v>
      </c>
      <c r="N67" s="165" t="n">
        <f aca="false">SUM(low_v5_m!C55:J55)</f>
        <v>3832488.82675256</v>
      </c>
      <c r="O67" s="7"/>
      <c r="P67" s="7"/>
      <c r="Q67" s="67" t="n">
        <f aca="false">I67*5.5017049523</f>
        <v>124256015.731797</v>
      </c>
      <c r="R67" s="67"/>
      <c r="S67" s="67"/>
      <c r="T67" s="7"/>
      <c r="U67" s="7"/>
      <c r="V67" s="67" t="n">
        <f aca="false">K67*5.5017049523</f>
        <v>8597614.72951305</v>
      </c>
      <c r="W67" s="67" t="n">
        <f aca="false">M67*5.5017049523</f>
        <v>265905.610191125</v>
      </c>
      <c r="X67" s="67" t="n">
        <f aca="false">N67*5.1890047538+L67*5.5017049523</f>
        <v>25279772.4569066</v>
      </c>
      <c r="Y67" s="67" t="n">
        <f aca="false">N67*5.1890047538</f>
        <v>19886802.7409044</v>
      </c>
      <c r="Z67" s="67" t="n">
        <f aca="false">L67*5.5017049523</f>
        <v>5392969.71600224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low_v2_m!D56+temporary_pension_bonus_low!B56</f>
        <v>25374800.2754345</v>
      </c>
      <c r="G68" s="165" t="n">
        <f aca="false">low_v2_m!E56+temporary_pension_bonus_low!B56</f>
        <v>24336875.8240767</v>
      </c>
      <c r="H68" s="67" t="n">
        <f aca="false">F68-J68</f>
        <v>23688831.11709</v>
      </c>
      <c r="I68" s="67" t="n">
        <f aca="false">G68-K68</f>
        <v>22701485.7404824</v>
      </c>
      <c r="J68" s="165" t="n">
        <f aca="false">low_v2_m!J56</f>
        <v>1685969.15834457</v>
      </c>
      <c r="K68" s="165" t="n">
        <f aca="false">low_v2_m!K56</f>
        <v>1635390.08359424</v>
      </c>
      <c r="L68" s="67" t="n">
        <f aca="false">H68-I68</f>
        <v>987345.37660753</v>
      </c>
      <c r="M68" s="67" t="n">
        <f aca="false">J68-K68</f>
        <v>50579.0747503373</v>
      </c>
      <c r="N68" s="165" t="n">
        <f aca="false">SUM(low_v5_m!C56:J56)</f>
        <v>3832462.97204068</v>
      </c>
      <c r="O68" s="7"/>
      <c r="P68" s="7"/>
      <c r="Q68" s="67" t="n">
        <f aca="false">I68*5.5017049523</f>
        <v>124896876.52298</v>
      </c>
      <c r="R68" s="67"/>
      <c r="S68" s="67"/>
      <c r="T68" s="7"/>
      <c r="U68" s="7"/>
      <c r="V68" s="67" t="n">
        <f aca="false">K68*5.5017049523</f>
        <v>8997433.72185272</v>
      </c>
      <c r="W68" s="67" t="n">
        <f aca="false">M68*5.5017049523</f>
        <v>278271.146036683</v>
      </c>
      <c r="X68" s="67" t="n">
        <f aca="false">N68*5.1890047538+L68*5.5017049523</f>
        <v>25318751.5287937</v>
      </c>
      <c r="Y68" s="67" t="n">
        <f aca="false">N68*5.1890047538</f>
        <v>19886668.5806816</v>
      </c>
      <c r="Z68" s="67" t="n">
        <f aca="false">L68*5.5017049523</f>
        <v>5432082.94811216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low_v2_m!D57+temporary_pension_bonus_low!B57</f>
        <v>25554714.5795482</v>
      </c>
      <c r="G69" s="165" t="n">
        <f aca="false">low_v2_m!E57+temporary_pension_bonus_low!B57</f>
        <v>24508812.1660958</v>
      </c>
      <c r="H69" s="67" t="n">
        <f aca="false">F69-J69</f>
        <v>23818105.3496018</v>
      </c>
      <c r="I69" s="67" t="n">
        <f aca="false">G69-K69</f>
        <v>22824301.2130478</v>
      </c>
      <c r="J69" s="165" t="n">
        <f aca="false">low_v2_m!J57</f>
        <v>1736609.22994641</v>
      </c>
      <c r="K69" s="165" t="n">
        <f aca="false">low_v2_m!K57</f>
        <v>1684510.95304801</v>
      </c>
      <c r="L69" s="67" t="n">
        <f aca="false">H69-I69</f>
        <v>993804.13655404</v>
      </c>
      <c r="M69" s="67" t="n">
        <f aca="false">J69-K69</f>
        <v>52098.2768983925</v>
      </c>
      <c r="N69" s="165" t="n">
        <f aca="false">SUM(low_v5_m!C57:J57)</f>
        <v>3832733.11770473</v>
      </c>
      <c r="O69" s="7"/>
      <c r="P69" s="7"/>
      <c r="Q69" s="67" t="n">
        <f aca="false">I69*5.5017049523</f>
        <v>125572571.016612</v>
      </c>
      <c r="R69" s="67"/>
      <c r="S69" s="67"/>
      <c r="T69" s="7"/>
      <c r="U69" s="7"/>
      <c r="V69" s="67" t="n">
        <f aca="false">K69*5.5017049523</f>
        <v>9267682.25258786</v>
      </c>
      <c r="W69" s="67" t="n">
        <f aca="false">M69*5.5017049523</f>
        <v>286629.348018183</v>
      </c>
      <c r="X69" s="67" t="n">
        <f aca="false">N69*5.1890047538+L69*5.5017049523</f>
        <v>25355687.5075121</v>
      </c>
      <c r="Y69" s="67" t="n">
        <f aca="false">N69*5.1890047538</f>
        <v>19888070.3678165</v>
      </c>
      <c r="Z69" s="67" t="n">
        <f aca="false">L69*5.5017049523</f>
        <v>5467617.13969559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low_v2_m!D58+temporary_pension_bonus_low!B58</f>
        <v>25736473.5972478</v>
      </c>
      <c r="G70" s="163" t="n">
        <f aca="false">low_v2_m!E58+temporary_pension_bonus_low!B58</f>
        <v>24682615.9895312</v>
      </c>
      <c r="H70" s="8" t="n">
        <f aca="false">F70-J70</f>
        <v>23921075.7487853</v>
      </c>
      <c r="I70" s="8" t="n">
        <f aca="false">G70-K70</f>
        <v>22921680.0765225</v>
      </c>
      <c r="J70" s="163" t="n">
        <f aca="false">low_v2_m!J58</f>
        <v>1815397.84846255</v>
      </c>
      <c r="K70" s="163" t="n">
        <f aca="false">low_v2_m!K58</f>
        <v>1760935.91300868</v>
      </c>
      <c r="L70" s="8" t="n">
        <f aca="false">H70-I70</f>
        <v>999395.672262765</v>
      </c>
      <c r="M70" s="8" t="n">
        <f aca="false">J70-K70</f>
        <v>54461.9354538766</v>
      </c>
      <c r="N70" s="163" t="n">
        <f aca="false">SUM(low_v5_m!C58:J58)</f>
        <v>4648498.53068445</v>
      </c>
      <c r="O70" s="5"/>
      <c r="P70" s="5"/>
      <c r="Q70" s="8" t="n">
        <f aca="false">I70*5.5017049523</f>
        <v>126108320.79204</v>
      </c>
      <c r="R70" s="8"/>
      <c r="S70" s="8"/>
      <c r="T70" s="5"/>
      <c r="U70" s="5"/>
      <c r="V70" s="8" t="n">
        <f aca="false">K70*5.5017049523</f>
        <v>9688149.83328276</v>
      </c>
      <c r="W70" s="8" t="n">
        <f aca="false">M70*5.5017049523</f>
        <v>299633.499998436</v>
      </c>
      <c r="X70" s="8" t="n">
        <f aca="false">N70*5.1890047538+L70*5.5017049523</f>
        <v>29619461.0931492</v>
      </c>
      <c r="Y70" s="8" t="n">
        <f aca="false">N70*5.1890047538</f>
        <v>24121080.9737539</v>
      </c>
      <c r="Z70" s="8" t="n">
        <f aca="false">L70*5.5017049523</f>
        <v>5498380.11939525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low_v2_m!D59+temporary_pension_bonus_low!B59</f>
        <v>25859861.9543779</v>
      </c>
      <c r="G71" s="165" t="n">
        <f aca="false">low_v2_m!E59+temporary_pension_bonus_low!B59</f>
        <v>24800994.0923116</v>
      </c>
      <c r="H71" s="67" t="n">
        <f aca="false">F71-J71</f>
        <v>23979189.0555271</v>
      </c>
      <c r="I71" s="67" t="n">
        <f aca="false">G71-K71</f>
        <v>22976741.3804263</v>
      </c>
      <c r="J71" s="165" t="n">
        <f aca="false">low_v2_m!J59</f>
        <v>1880672.89885082</v>
      </c>
      <c r="K71" s="165" t="n">
        <f aca="false">low_v2_m!K59</f>
        <v>1824252.7118853</v>
      </c>
      <c r="L71" s="67" t="n">
        <f aca="false">H71-I71</f>
        <v>1002447.67510078</v>
      </c>
      <c r="M71" s="67" t="n">
        <f aca="false">J71-K71</f>
        <v>56420.1869655247</v>
      </c>
      <c r="N71" s="165" t="n">
        <f aca="false">SUM(low_v5_m!C59:J59)</f>
        <v>3829743.51899788</v>
      </c>
      <c r="O71" s="7"/>
      <c r="P71" s="7"/>
      <c r="Q71" s="67" t="n">
        <f aca="false">I71*5.5017049523</f>
        <v>126411251.840408</v>
      </c>
      <c r="R71" s="67"/>
      <c r="S71" s="67"/>
      <c r="T71" s="7"/>
      <c r="U71" s="7"/>
      <c r="V71" s="67" t="n">
        <f aca="false">K71*5.5017049523</f>
        <v>10036500.1792261</v>
      </c>
      <c r="W71" s="67" t="n">
        <f aca="false">M71*5.5017049523</f>
        <v>310407.222037919</v>
      </c>
      <c r="X71" s="67" t="n">
        <f aca="false">N71*5.1890047538+L71*5.5017049523</f>
        <v>25387728.6644383</v>
      </c>
      <c r="Y71" s="67" t="n">
        <f aca="false">N71*5.1890047538</f>
        <v>19872557.3259148</v>
      </c>
      <c r="Z71" s="67" t="n">
        <f aca="false">L71*5.5017049523</f>
        <v>5515171.33852359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low_v2_m!D60+temporary_pension_bonus_low!B60</f>
        <v>26019319.3081687</v>
      </c>
      <c r="G72" s="165" t="n">
        <f aca="false">low_v2_m!E60+temporary_pension_bonus_low!B60</f>
        <v>24953234.875455</v>
      </c>
      <c r="H72" s="67" t="n">
        <f aca="false">F72-J72</f>
        <v>24071050.0035885</v>
      </c>
      <c r="I72" s="67" t="n">
        <f aca="false">G72-K72</f>
        <v>23063413.6500123</v>
      </c>
      <c r="J72" s="165" t="n">
        <f aca="false">low_v2_m!J60</f>
        <v>1948269.30458012</v>
      </c>
      <c r="K72" s="165" t="n">
        <f aca="false">low_v2_m!K60</f>
        <v>1889821.22544272</v>
      </c>
      <c r="L72" s="67" t="n">
        <f aca="false">H72-I72</f>
        <v>1007636.35357627</v>
      </c>
      <c r="M72" s="67" t="n">
        <f aca="false">J72-K72</f>
        <v>58448.0791374035</v>
      </c>
      <c r="N72" s="165" t="n">
        <f aca="false">SUM(low_v5_m!C60:J60)</f>
        <v>3819037.9065162</v>
      </c>
      <c r="O72" s="7"/>
      <c r="P72" s="7"/>
      <c r="Q72" s="67" t="n">
        <f aca="false">I72*5.5017049523</f>
        <v>126888097.095216</v>
      </c>
      <c r="R72" s="67"/>
      <c r="S72" s="67"/>
      <c r="T72" s="7"/>
      <c r="U72" s="7"/>
      <c r="V72" s="67" t="n">
        <f aca="false">K72*5.5017049523</f>
        <v>10397238.7949799</v>
      </c>
      <c r="W72" s="67" t="n">
        <f aca="false">M72*5.5017049523</f>
        <v>321564.086442675</v>
      </c>
      <c r="X72" s="67" t="n">
        <f aca="false">N72*5.1890047538+L72*5.5017049523</f>
        <v>25360723.7684431</v>
      </c>
      <c r="Y72" s="67" t="n">
        <f aca="false">N72*5.1890047538</f>
        <v>19817005.851855</v>
      </c>
      <c r="Z72" s="67" t="n">
        <f aca="false">L72*5.5017049523</f>
        <v>5543717.91658809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low_v2_m!D61+temporary_pension_bonus_low!B61</f>
        <v>26078120.1585984</v>
      </c>
      <c r="G73" s="165" t="n">
        <f aca="false">low_v2_m!E61+temporary_pension_bonus_low!B61</f>
        <v>25009402.3416693</v>
      </c>
      <c r="H73" s="67" t="n">
        <f aca="false">F73-J73</f>
        <v>24086305.5108179</v>
      </c>
      <c r="I73" s="67" t="n">
        <f aca="false">G73-K73</f>
        <v>23077342.1333222</v>
      </c>
      <c r="J73" s="165" t="n">
        <f aca="false">low_v2_m!J61</f>
        <v>1991814.64778051</v>
      </c>
      <c r="K73" s="165" t="n">
        <f aca="false">low_v2_m!K61</f>
        <v>1932060.20834709</v>
      </c>
      <c r="L73" s="67" t="n">
        <f aca="false">H73-I73</f>
        <v>1008963.37749572</v>
      </c>
      <c r="M73" s="67" t="n">
        <f aca="false">J73-K73</f>
        <v>59754.4394334152</v>
      </c>
      <c r="N73" s="165" t="n">
        <f aca="false">SUM(low_v5_m!C61:J61)</f>
        <v>3779768.26596639</v>
      </c>
      <c r="O73" s="7"/>
      <c r="P73" s="7"/>
      <c r="Q73" s="67" t="n">
        <f aca="false">I73*5.5017049523</f>
        <v>126964727.50082</v>
      </c>
      <c r="R73" s="67"/>
      <c r="S73" s="67"/>
      <c r="T73" s="7"/>
      <c r="U73" s="7"/>
      <c r="V73" s="67" t="n">
        <f aca="false">K73*5.5017049523</f>
        <v>10629625.216405</v>
      </c>
      <c r="W73" s="67" t="n">
        <f aca="false">M73*5.5017049523</f>
        <v>328751.295352731</v>
      </c>
      <c r="X73" s="67" t="n">
        <f aca="false">N73*5.1890047538+L73*5.5017049523</f>
        <v>25164254.3110195</v>
      </c>
      <c r="Y73" s="67" t="n">
        <f aca="false">N73*5.1890047538</f>
        <v>19613235.500362</v>
      </c>
      <c r="Z73" s="67" t="n">
        <f aca="false">L73*5.5017049523</f>
        <v>5551018.81065754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low_v2_m!D62+temporary_pension_bonus_low!B62</f>
        <v>26157351.914761</v>
      </c>
      <c r="G74" s="163" t="n">
        <f aca="false">low_v2_m!E62+temporary_pension_bonus_low!B62</f>
        <v>25084790.423327</v>
      </c>
      <c r="H74" s="8" t="n">
        <f aca="false">F74-J74</f>
        <v>24121920.1099426</v>
      </c>
      <c r="I74" s="8" t="n">
        <f aca="false">G74-K74</f>
        <v>23110421.5726532</v>
      </c>
      <c r="J74" s="163" t="n">
        <f aca="false">low_v2_m!J62</f>
        <v>2035431.80481842</v>
      </c>
      <c r="K74" s="163" t="n">
        <f aca="false">low_v2_m!K62</f>
        <v>1974368.85067387</v>
      </c>
      <c r="L74" s="8" t="n">
        <f aca="false">H74-I74</f>
        <v>1011498.53728943</v>
      </c>
      <c r="M74" s="8" t="n">
        <f aca="false">J74-K74</f>
        <v>61062.9541445521</v>
      </c>
      <c r="N74" s="163" t="n">
        <f aca="false">SUM(low_v5_m!C62:J62)</f>
        <v>4575756.89184767</v>
      </c>
      <c r="O74" s="5"/>
      <c r="P74" s="5"/>
      <c r="Q74" s="8" t="n">
        <f aca="false">I74*5.5017049523</f>
        <v>127146720.816007</v>
      </c>
      <c r="R74" s="8"/>
      <c r="S74" s="8"/>
      <c r="T74" s="5"/>
      <c r="U74" s="5"/>
      <c r="V74" s="8" t="n">
        <f aca="false">K74*5.5017049523</f>
        <v>10862394.8834193</v>
      </c>
      <c r="W74" s="8" t="n">
        <f aca="false">M74*5.5017049523</f>
        <v>335950.35721915</v>
      </c>
      <c r="X74" s="8" t="n">
        <f aca="false">N74*5.1890047538+L74*5.5017049523</f>
        <v>29308590.7758801</v>
      </c>
      <c r="Y74" s="8" t="n">
        <f aca="false">N74*5.1890047538</f>
        <v>23743624.2640307</v>
      </c>
      <c r="Z74" s="8" t="n">
        <f aca="false">L74*5.5017049523</f>
        <v>5564966.51184944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low_v2_m!D63+temporary_pension_bonus_low!B63</f>
        <v>26216109.9040632</v>
      </c>
      <c r="G75" s="165" t="n">
        <f aca="false">low_v2_m!E63+temporary_pension_bonus_low!B63</f>
        <v>25140794.7835237</v>
      </c>
      <c r="H75" s="67" t="n">
        <f aca="false">F75-J75</f>
        <v>24129317.4038169</v>
      </c>
      <c r="I75" s="67" t="n">
        <f aca="false">G75-K75</f>
        <v>23116606.0582848</v>
      </c>
      <c r="J75" s="165" t="n">
        <f aca="false">low_v2_m!J63</f>
        <v>2086792.50024624</v>
      </c>
      <c r="K75" s="165" t="n">
        <f aca="false">low_v2_m!K63</f>
        <v>2024188.72523885</v>
      </c>
      <c r="L75" s="67" t="n">
        <f aca="false">H75-I75</f>
        <v>1012711.3455321</v>
      </c>
      <c r="M75" s="67" t="n">
        <f aca="false">J75-K75</f>
        <v>62603.7750073872</v>
      </c>
      <c r="N75" s="165" t="n">
        <f aca="false">SUM(low_v5_m!C63:J63)</f>
        <v>3773326.48155195</v>
      </c>
      <c r="O75" s="7"/>
      <c r="P75" s="7"/>
      <c r="Q75" s="67" t="n">
        <f aca="false">I75*5.5017049523</f>
        <v>127180746.031234</v>
      </c>
      <c r="R75" s="67"/>
      <c r="S75" s="67"/>
      <c r="T75" s="7"/>
      <c r="U75" s="7"/>
      <c r="V75" s="67" t="n">
        <f aca="false">K75*5.5017049523</f>
        <v>11136489.1340364</v>
      </c>
      <c r="W75" s="67" t="n">
        <f aca="false">M75*5.5017049523</f>
        <v>344427.498990817</v>
      </c>
      <c r="X75" s="67" t="n">
        <f aca="false">N75*5.1890047538+L75*5.5017049523</f>
        <v>25151448.0753768</v>
      </c>
      <c r="Y75" s="67" t="n">
        <f aca="false">N75*5.1890047538</f>
        <v>19579809.0504125</v>
      </c>
      <c r="Z75" s="67" t="n">
        <f aca="false">L75*5.5017049523</f>
        <v>5571639.02496436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low_v2_m!D64+temporary_pension_bonus_low!B64</f>
        <v>26378507.5711105</v>
      </c>
      <c r="G76" s="165" t="n">
        <f aca="false">low_v2_m!E64+temporary_pension_bonus_low!B64</f>
        <v>25296310.4745587</v>
      </c>
      <c r="H76" s="67" t="n">
        <f aca="false">F76-J76</f>
        <v>24226047.5342029</v>
      </c>
      <c r="I76" s="67" t="n">
        <f aca="false">G76-K76</f>
        <v>23208424.2387584</v>
      </c>
      <c r="J76" s="165" t="n">
        <f aca="false">low_v2_m!J64</f>
        <v>2152460.03690758</v>
      </c>
      <c r="K76" s="165" t="n">
        <f aca="false">low_v2_m!K64</f>
        <v>2087886.23580035</v>
      </c>
      <c r="L76" s="67" t="n">
        <f aca="false">H76-I76</f>
        <v>1017623.29544452</v>
      </c>
      <c r="M76" s="67" t="n">
        <f aca="false">J76-K76</f>
        <v>64573.8011072276</v>
      </c>
      <c r="N76" s="165" t="n">
        <f aca="false">SUM(low_v5_m!C64:J64)</f>
        <v>3817851.87225479</v>
      </c>
      <c r="O76" s="7"/>
      <c r="P76" s="7"/>
      <c r="Q76" s="67" t="n">
        <f aca="false">I76*5.5017049523</f>
        <v>127685902.569456</v>
      </c>
      <c r="R76" s="67"/>
      <c r="S76" s="67"/>
      <c r="T76" s="7"/>
      <c r="U76" s="7"/>
      <c r="V76" s="67" t="n">
        <f aca="false">K76*5.5017049523</f>
        <v>11486934.0433418</v>
      </c>
      <c r="W76" s="67" t="n">
        <f aca="false">M76*5.5017049523</f>
        <v>355266.001340469</v>
      </c>
      <c r="X76" s="67" t="n">
        <f aca="false">N76*5.1890047538+L76*5.5017049523</f>
        <v>25409514.6385573</v>
      </c>
      <c r="Y76" s="67" t="n">
        <f aca="false">N76*5.1890047538</f>
        <v>19810851.5144343</v>
      </c>
      <c r="Z76" s="67" t="n">
        <f aca="false">L76*5.5017049523</f>
        <v>5598663.12412297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low_v2_m!D65+temporary_pension_bonus_low!B65</f>
        <v>26601691.3669458</v>
      </c>
      <c r="G77" s="165" t="n">
        <f aca="false">low_v2_m!E65+temporary_pension_bonus_low!B65</f>
        <v>25510295.7452535</v>
      </c>
      <c r="H77" s="67" t="n">
        <f aca="false">F77-J77</f>
        <v>24381164.4713446</v>
      </c>
      <c r="I77" s="67" t="n">
        <f aca="false">G77-K77</f>
        <v>23356384.6565204</v>
      </c>
      <c r="J77" s="165" t="n">
        <f aca="false">low_v2_m!J65</f>
        <v>2220526.89560112</v>
      </c>
      <c r="K77" s="165" t="n">
        <f aca="false">low_v2_m!K65</f>
        <v>2153911.08873309</v>
      </c>
      <c r="L77" s="67" t="n">
        <f aca="false">H77-I77</f>
        <v>1024779.81482424</v>
      </c>
      <c r="M77" s="67" t="n">
        <f aca="false">J77-K77</f>
        <v>66615.806868034</v>
      </c>
      <c r="N77" s="165" t="n">
        <f aca="false">SUM(low_v5_m!C65:J65)</f>
        <v>3749587.95353981</v>
      </c>
      <c r="O77" s="7"/>
      <c r="P77" s="7"/>
      <c r="Q77" s="67" t="n">
        <f aca="false">I77*5.5017049523</f>
        <v>128499937.132602</v>
      </c>
      <c r="R77" s="67"/>
      <c r="S77" s="67"/>
      <c r="T77" s="7"/>
      <c r="U77" s="7"/>
      <c r="V77" s="67" t="n">
        <f aca="false">K77*5.5017049523</f>
        <v>11850183.3036967</v>
      </c>
      <c r="W77" s="67" t="n">
        <f aca="false">M77*5.5017049523</f>
        <v>366500.514547323</v>
      </c>
      <c r="X77" s="67" t="n">
        <f aca="false">N77*5.1890047538+L77*5.5017049523</f>
        <v>25094665.8979449</v>
      </c>
      <c r="Y77" s="67" t="n">
        <f aca="false">N77*5.1890047538</f>
        <v>19456629.7157093</v>
      </c>
      <c r="Z77" s="67" t="n">
        <f aca="false">L77*5.5017049523</f>
        <v>5638036.18223559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low_v2_m!D66+temporary_pension_bonus_low!B66</f>
        <v>26758225.4349575</v>
      </c>
      <c r="G78" s="163" t="n">
        <f aca="false">low_v2_m!E66+temporary_pension_bonus_low!B66</f>
        <v>25661488.7688806</v>
      </c>
      <c r="H78" s="8" t="n">
        <f aca="false">F78-J78</f>
        <v>24432377.5817782</v>
      </c>
      <c r="I78" s="8" t="n">
        <f aca="false">G78-K78</f>
        <v>23405416.3512967</v>
      </c>
      <c r="J78" s="163" t="n">
        <f aca="false">low_v2_m!J66</f>
        <v>2325847.85317934</v>
      </c>
      <c r="K78" s="163" t="n">
        <f aca="false">low_v2_m!K66</f>
        <v>2256072.41758396</v>
      </c>
      <c r="L78" s="8" t="n">
        <f aca="false">H78-I78</f>
        <v>1026961.23048148</v>
      </c>
      <c r="M78" s="8" t="n">
        <f aca="false">J78-K78</f>
        <v>69775.4355953806</v>
      </c>
      <c r="N78" s="163" t="n">
        <f aca="false">SUM(low_v5_m!C66:J66)</f>
        <v>4559751.59592308</v>
      </c>
      <c r="O78" s="5"/>
      <c r="P78" s="5"/>
      <c r="Q78" s="8" t="n">
        <f aca="false">I78*5.5017049523</f>
        <v>128769695.050572</v>
      </c>
      <c r="R78" s="8"/>
      <c r="S78" s="8"/>
      <c r="T78" s="5"/>
      <c r="U78" s="5"/>
      <c r="V78" s="8" t="n">
        <f aca="false">K78*5.5017049523</f>
        <v>12412244.7925691</v>
      </c>
      <c r="W78" s="8" t="n">
        <f aca="false">M78*5.5017049523</f>
        <v>383883.859563995</v>
      </c>
      <c r="X78" s="8" t="n">
        <f aca="false">N78*5.1890047538+L78*5.5017049523</f>
        <v>29310610.394952</v>
      </c>
      <c r="Y78" s="8" t="n">
        <f aca="false">N78*5.1890047538</f>
        <v>23660572.707392</v>
      </c>
      <c r="Z78" s="8" t="n">
        <f aca="false">L78*5.5017049523</f>
        <v>5650037.68756004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low_v2_m!D67+temporary_pension_bonus_low!B67</f>
        <v>26924484.9942548</v>
      </c>
      <c r="G79" s="165" t="n">
        <f aca="false">low_v2_m!E67+temporary_pension_bonus_low!B67</f>
        <v>25821152.4609167</v>
      </c>
      <c r="H79" s="67" t="n">
        <f aca="false">F79-J79</f>
        <v>24526013.7302572</v>
      </c>
      <c r="I79" s="67" t="n">
        <f aca="false">G79-K79</f>
        <v>23494635.3348391</v>
      </c>
      <c r="J79" s="165" t="n">
        <f aca="false">low_v2_m!J67</f>
        <v>2398471.26399757</v>
      </c>
      <c r="K79" s="165" t="n">
        <f aca="false">low_v2_m!K67</f>
        <v>2326517.12607765</v>
      </c>
      <c r="L79" s="67" t="n">
        <f aca="false">H79-I79</f>
        <v>1031378.39541813</v>
      </c>
      <c r="M79" s="67" t="n">
        <f aca="false">J79-K79</f>
        <v>71954.137919927</v>
      </c>
      <c r="N79" s="165" t="n">
        <f aca="false">SUM(low_v5_m!C67:J67)</f>
        <v>3748177.94153074</v>
      </c>
      <c r="O79" s="7"/>
      <c r="P79" s="7"/>
      <c r="Q79" s="67" t="n">
        <f aca="false">I79*5.5017049523</f>
        <v>129260551.574167</v>
      </c>
      <c r="R79" s="67"/>
      <c r="S79" s="67"/>
      <c r="T79" s="7"/>
      <c r="U79" s="7"/>
      <c r="V79" s="67" t="n">
        <f aca="false">K79*5.5017049523</f>
        <v>12799810.7941522</v>
      </c>
      <c r="W79" s="67" t="n">
        <f aca="false">M79*5.5017049523</f>
        <v>395870.43693254</v>
      </c>
      <c r="X79" s="67" t="n">
        <f aca="false">N79*5.1890047538+L79*5.5017049523</f>
        <v>25123652.7824584</v>
      </c>
      <c r="Y79" s="67" t="n">
        <f aca="false">N79*5.1890047538</f>
        <v>19449313.1566913</v>
      </c>
      <c r="Z79" s="67" t="n">
        <f aca="false">L79*5.5017049523</f>
        <v>5674339.62576715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low_v2_m!D68+temporary_pension_bonus_low!B68</f>
        <v>27057588.7613756</v>
      </c>
      <c r="G80" s="165" t="n">
        <f aca="false">low_v2_m!E68+temporary_pension_bonus_low!B68</f>
        <v>25948293.8879348</v>
      </c>
      <c r="H80" s="67" t="n">
        <f aca="false">F80-J80</f>
        <v>24602181.2008542</v>
      </c>
      <c r="I80" s="67" t="n">
        <f aca="false">G80-K80</f>
        <v>23566548.5542291</v>
      </c>
      <c r="J80" s="165" t="n">
        <f aca="false">low_v2_m!J68</f>
        <v>2455407.56052138</v>
      </c>
      <c r="K80" s="165" t="n">
        <f aca="false">low_v2_m!K68</f>
        <v>2381745.33370574</v>
      </c>
      <c r="L80" s="67" t="n">
        <f aca="false">H80-I80</f>
        <v>1035632.64662508</v>
      </c>
      <c r="M80" s="67" t="n">
        <f aca="false">J80-K80</f>
        <v>73662.2268156414</v>
      </c>
      <c r="N80" s="165" t="n">
        <f aca="false">SUM(low_v5_m!C68:J68)</f>
        <v>3741606.57802431</v>
      </c>
      <c r="O80" s="7"/>
      <c r="P80" s="7"/>
      <c r="Q80" s="67" t="n">
        <f aca="false">I80*5.5017049523</f>
        <v>129656196.889421</v>
      </c>
      <c r="R80" s="67"/>
      <c r="S80" s="67"/>
      <c r="T80" s="7"/>
      <c r="U80" s="7"/>
      <c r="V80" s="67" t="n">
        <f aca="false">K80*5.5017049523</f>
        <v>13103660.0975663</v>
      </c>
      <c r="W80" s="67" t="n">
        <f aca="false">M80*5.5017049523</f>
        <v>405267.83806906</v>
      </c>
      <c r="X80" s="67" t="n">
        <f aca="false">N80*5.1890047538+L80*5.5017049523</f>
        <v>25112959.5809183</v>
      </c>
      <c r="Y80" s="67" t="n">
        <f aca="false">N80*5.1890047538</f>
        <v>19415214.3202175</v>
      </c>
      <c r="Z80" s="67" t="n">
        <f aca="false">L80*5.5017049523</f>
        <v>5697745.26070075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low_v2_m!D69+temporary_pension_bonus_low!B69</f>
        <v>27093187.8579189</v>
      </c>
      <c r="G81" s="165" t="n">
        <f aca="false">low_v2_m!E69+temporary_pension_bonus_low!B69</f>
        <v>25982723.9921531</v>
      </c>
      <c r="H81" s="67" t="n">
        <f aca="false">F81-J81</f>
        <v>24618406.1490243</v>
      </c>
      <c r="I81" s="67" t="n">
        <f aca="false">G81-K81</f>
        <v>23582185.7345253</v>
      </c>
      <c r="J81" s="165" t="n">
        <f aca="false">low_v2_m!J69</f>
        <v>2474781.70889462</v>
      </c>
      <c r="K81" s="165" t="n">
        <f aca="false">low_v2_m!K69</f>
        <v>2400538.25762778</v>
      </c>
      <c r="L81" s="67" t="n">
        <f aca="false">H81-I81</f>
        <v>1036220.41449898</v>
      </c>
      <c r="M81" s="67" t="n">
        <f aca="false">J81-K81</f>
        <v>74243.4512668392</v>
      </c>
      <c r="N81" s="165" t="n">
        <f aca="false">SUM(low_v5_m!C69:J69)</f>
        <v>3749085.54644294</v>
      </c>
      <c r="O81" s="7"/>
      <c r="P81" s="7"/>
      <c r="Q81" s="67" t="n">
        <f aca="false">I81*5.5017049523</f>
        <v>129742228.041696</v>
      </c>
      <c r="R81" s="67"/>
      <c r="S81" s="67"/>
      <c r="T81" s="7"/>
      <c r="U81" s="7"/>
      <c r="V81" s="67" t="n">
        <f aca="false">K81*5.5017049523</f>
        <v>13207053.2201764</v>
      </c>
      <c r="W81" s="67" t="n">
        <f aca="false">M81*5.5017049523</f>
        <v>408465.563510613</v>
      </c>
      <c r="X81" s="67" t="n">
        <f aca="false">N81*5.1890047538+L81*5.5017049523</f>
        <v>25155001.7090187</v>
      </c>
      <c r="Y81" s="67" t="n">
        <f aca="false">N81*5.1890047538</f>
        <v>19454022.7228953</v>
      </c>
      <c r="Z81" s="67" t="n">
        <f aca="false">L81*5.5017049523</f>
        <v>5700978.98612342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low_v2_m!D70+temporary_pension_bonus_low!B70</f>
        <v>27127781.9165467</v>
      </c>
      <c r="G82" s="163" t="n">
        <f aca="false">low_v2_m!E70+temporary_pension_bonus_low!B70</f>
        <v>26016491.4403343</v>
      </c>
      <c r="H82" s="8" t="n">
        <f aca="false">F82-J82</f>
        <v>24566630.4821717</v>
      </c>
      <c r="I82" s="8" t="n">
        <f aca="false">G82-K82</f>
        <v>23532174.5489906</v>
      </c>
      <c r="J82" s="163" t="n">
        <f aca="false">low_v2_m!J70</f>
        <v>2561151.434375</v>
      </c>
      <c r="K82" s="163" t="n">
        <f aca="false">low_v2_m!K70</f>
        <v>2484316.89134375</v>
      </c>
      <c r="L82" s="8" t="n">
        <f aca="false">H82-I82</f>
        <v>1034455.93318113</v>
      </c>
      <c r="M82" s="8" t="n">
        <f aca="false">J82-K82</f>
        <v>76834.5430312501</v>
      </c>
      <c r="N82" s="163" t="n">
        <f aca="false">SUM(low_v5_m!C70:J70)</f>
        <v>4479890.19028834</v>
      </c>
      <c r="O82" s="5"/>
      <c r="P82" s="5"/>
      <c r="Q82" s="8" t="n">
        <f aca="false">I82*5.5017049523</f>
        <v>129467081.25457</v>
      </c>
      <c r="R82" s="8"/>
      <c r="S82" s="8"/>
      <c r="T82" s="5"/>
      <c r="U82" s="5"/>
      <c r="V82" s="8" t="n">
        <f aca="false">K82*5.5017049523</f>
        <v>13667978.5441884</v>
      </c>
      <c r="W82" s="8" t="n">
        <f aca="false">M82*5.5017049523</f>
        <v>422720.985902736</v>
      </c>
      <c r="X82" s="8" t="n">
        <f aca="false">N82*5.1890047538+L82*5.5017049523</f>
        <v>28937442.8244269</v>
      </c>
      <c r="Y82" s="8" t="n">
        <f aca="false">N82*5.1890047538</f>
        <v>23246171.4939082</v>
      </c>
      <c r="Z82" s="8" t="n">
        <f aca="false">L82*5.5017049523</f>
        <v>5691271.33051872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low_v2_m!D71+temporary_pension_bonus_low!B71</f>
        <v>27250184.6403562</v>
      </c>
      <c r="G83" s="165" t="n">
        <f aca="false">low_v2_m!E71+temporary_pension_bonus_low!B71</f>
        <v>26133479.0237109</v>
      </c>
      <c r="H83" s="67" t="n">
        <f aca="false">F83-J83</f>
        <v>24608514.8782272</v>
      </c>
      <c r="I83" s="67" t="n">
        <f aca="false">G83-K83</f>
        <v>23571059.3544457</v>
      </c>
      <c r="J83" s="165" t="n">
        <f aca="false">low_v2_m!J71</f>
        <v>2641669.76212901</v>
      </c>
      <c r="K83" s="165" t="n">
        <f aca="false">low_v2_m!K71</f>
        <v>2562419.66926514</v>
      </c>
      <c r="L83" s="67" t="n">
        <f aca="false">H83-I83</f>
        <v>1037455.52378149</v>
      </c>
      <c r="M83" s="67" t="n">
        <f aca="false">J83-K83</f>
        <v>79250.0928638703</v>
      </c>
      <c r="N83" s="165" t="n">
        <f aca="false">SUM(low_v5_m!C71:J71)</f>
        <v>3783934.18738336</v>
      </c>
      <c r="O83" s="7"/>
      <c r="P83" s="7"/>
      <c r="Q83" s="67" t="n">
        <f aca="false">I83*5.5017049523</f>
        <v>129681013.981311</v>
      </c>
      <c r="R83" s="67"/>
      <c r="S83" s="67"/>
      <c r="T83" s="7"/>
      <c r="U83" s="7"/>
      <c r="V83" s="67" t="n">
        <f aca="false">K83*5.5017049523</f>
        <v>14097676.9842669</v>
      </c>
      <c r="W83" s="67" t="n">
        <f aca="false">M83*5.5017049523</f>
        <v>436010.62837939</v>
      </c>
      <c r="X83" s="67" t="n">
        <f aca="false">N83*5.1890047538+L83*5.5017049523</f>
        <v>25342626.6793782</v>
      </c>
      <c r="Y83" s="67" t="n">
        <f aca="false">N83*5.1890047538</f>
        <v>19634852.4863986</v>
      </c>
      <c r="Z83" s="67" t="n">
        <f aca="false">L83*5.5017049523</f>
        <v>5707774.19297959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low_v2_m!D72+temporary_pension_bonus_low!B72</f>
        <v>27330145.1125896</v>
      </c>
      <c r="G84" s="165" t="n">
        <f aca="false">low_v2_m!E72+temporary_pension_bonus_low!B72</f>
        <v>26211196.9825474</v>
      </c>
      <c r="H84" s="67" t="n">
        <f aca="false">F84-J84</f>
        <v>24632935.9837113</v>
      </c>
      <c r="I84" s="67" t="n">
        <f aca="false">G84-K84</f>
        <v>23594904.1275354</v>
      </c>
      <c r="J84" s="165" t="n">
        <f aca="false">low_v2_m!J72</f>
        <v>2697209.12887834</v>
      </c>
      <c r="K84" s="165" t="n">
        <f aca="false">low_v2_m!K72</f>
        <v>2616292.85501199</v>
      </c>
      <c r="L84" s="67" t="n">
        <f aca="false">H84-I84</f>
        <v>1038031.85617589</v>
      </c>
      <c r="M84" s="67" t="n">
        <f aca="false">J84-K84</f>
        <v>80916.2738663498</v>
      </c>
      <c r="N84" s="165" t="n">
        <f aca="false">SUM(low_v5_m!C72:J72)</f>
        <v>3713081.63669641</v>
      </c>
      <c r="O84" s="7"/>
      <c r="P84" s="7"/>
      <c r="Q84" s="67" t="n">
        <f aca="false">I84*5.5017049523</f>
        <v>129812200.887505</v>
      </c>
      <c r="R84" s="67"/>
      <c r="S84" s="67"/>
      <c r="T84" s="7"/>
      <c r="U84" s="7"/>
      <c r="V84" s="67" t="n">
        <f aca="false">K84*5.5017049523</f>
        <v>14394071.3570866</v>
      </c>
      <c r="W84" s="67" t="n">
        <f aca="false">M84*5.5017049523</f>
        <v>445177.46465216</v>
      </c>
      <c r="X84" s="67" t="n">
        <f aca="false">N84*5.1890047538+L84*5.5017049523</f>
        <v>24978143.2678332</v>
      </c>
      <c r="Y84" s="67" t="n">
        <f aca="false">N84*5.1890047538</f>
        <v>19267198.2640651</v>
      </c>
      <c r="Z84" s="67" t="n">
        <f aca="false">L84*5.5017049523</f>
        <v>5710945.00376805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low_v2_m!D73+temporary_pension_bonus_low!B73</f>
        <v>27506179.499719</v>
      </c>
      <c r="G85" s="165" t="n">
        <f aca="false">low_v2_m!E73+temporary_pension_bonus_low!B73</f>
        <v>26380629.052346</v>
      </c>
      <c r="H85" s="67" t="n">
        <f aca="false">F85-J85</f>
        <v>24741901.4318586</v>
      </c>
      <c r="I85" s="67" t="n">
        <f aca="false">G85-K85</f>
        <v>23699279.3265214</v>
      </c>
      <c r="J85" s="165" t="n">
        <f aca="false">low_v2_m!J73</f>
        <v>2764278.06786039</v>
      </c>
      <c r="K85" s="165" t="n">
        <f aca="false">low_v2_m!K73</f>
        <v>2681349.72582458</v>
      </c>
      <c r="L85" s="67" t="n">
        <f aca="false">H85-I85</f>
        <v>1042622.10533723</v>
      </c>
      <c r="M85" s="67" t="n">
        <f aca="false">J85-K85</f>
        <v>82928.3420358114</v>
      </c>
      <c r="N85" s="165" t="n">
        <f aca="false">SUM(low_v5_m!C73:J73)</f>
        <v>3691623.04826211</v>
      </c>
      <c r="O85" s="7"/>
      <c r="P85" s="7"/>
      <c r="Q85" s="67" t="n">
        <f aca="false">I85*5.5017049523</f>
        <v>130386442.436664</v>
      </c>
      <c r="R85" s="67"/>
      <c r="S85" s="67"/>
      <c r="T85" s="7"/>
      <c r="U85" s="7"/>
      <c r="V85" s="67" t="n">
        <f aca="false">K85*5.5017049523</f>
        <v>14751995.0654173</v>
      </c>
      <c r="W85" s="67" t="n">
        <f aca="false">M85*5.5017049523</f>
        <v>456247.270064452</v>
      </c>
      <c r="X85" s="67" t="n">
        <f aca="false">N85*5.1890047538+L85*5.5017049523</f>
        <v>24892048.746981</v>
      </c>
      <c r="Y85" s="67" t="n">
        <f aca="false">N85*5.1890047538</f>
        <v>19155849.5466697</v>
      </c>
      <c r="Z85" s="67" t="n">
        <f aca="false">L85*5.5017049523</f>
        <v>5736199.2003113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low_v2_m!D74+temporary_pension_bonus_low!B74</f>
        <v>27556253.8909891</v>
      </c>
      <c r="G86" s="163" t="n">
        <f aca="false">low_v2_m!E74+temporary_pension_bonus_low!B74</f>
        <v>26429760.544734</v>
      </c>
      <c r="H86" s="8" t="n">
        <f aca="false">F86-J86</f>
        <v>24740697.1261118</v>
      </c>
      <c r="I86" s="8" t="n">
        <f aca="false">G86-K86</f>
        <v>23698670.482803</v>
      </c>
      <c r="J86" s="163" t="n">
        <f aca="false">low_v2_m!J74</f>
        <v>2815556.76487726</v>
      </c>
      <c r="K86" s="163" t="n">
        <f aca="false">low_v2_m!K74</f>
        <v>2731090.06193094</v>
      </c>
      <c r="L86" s="8" t="n">
        <f aca="false">H86-I86</f>
        <v>1042026.64330879</v>
      </c>
      <c r="M86" s="8" t="n">
        <f aca="false">J86-K86</f>
        <v>84466.7029463183</v>
      </c>
      <c r="N86" s="163" t="n">
        <f aca="false">SUM(low_v5_m!C74:J74)</f>
        <v>4521195.485128</v>
      </c>
      <c r="O86" s="5"/>
      <c r="P86" s="5"/>
      <c r="Q86" s="8" t="n">
        <f aca="false">I86*5.5017049523</f>
        <v>130383092.758163</v>
      </c>
      <c r="R86" s="8"/>
      <c r="S86" s="8"/>
      <c r="T86" s="5"/>
      <c r="U86" s="5"/>
      <c r="V86" s="8" t="n">
        <f aca="false">K86*5.5017049523</f>
        <v>15025651.7189028</v>
      </c>
      <c r="W86" s="8" t="n">
        <f aca="false">M86*5.5017049523</f>
        <v>464710.877904212</v>
      </c>
      <c r="X86" s="8" t="n">
        <f aca="false">N86*5.1890047538+L86*5.5017049523</f>
        <v>29193428.0091088</v>
      </c>
      <c r="Y86" s="8" t="n">
        <f aca="false">N86*5.1890047538</f>
        <v>23460504.8651883</v>
      </c>
      <c r="Z86" s="8" t="n">
        <f aca="false">L86*5.5017049523</f>
        <v>5732923.14392051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low_v2_m!D75+temporary_pension_bonus_low!B75</f>
        <v>27640189.460011</v>
      </c>
      <c r="G87" s="165" t="n">
        <f aca="false">low_v2_m!E75+temporary_pension_bonus_low!B75</f>
        <v>26510074.4192118</v>
      </c>
      <c r="H87" s="67" t="n">
        <f aca="false">F87-J87</f>
        <v>24785092.8084262</v>
      </c>
      <c r="I87" s="67" t="n">
        <f aca="false">G87-K87</f>
        <v>23740630.6671746</v>
      </c>
      <c r="J87" s="165" t="n">
        <f aca="false">low_v2_m!J75</f>
        <v>2855096.65158472</v>
      </c>
      <c r="K87" s="165" t="n">
        <f aca="false">low_v2_m!K75</f>
        <v>2769443.75203718</v>
      </c>
      <c r="L87" s="67" t="n">
        <f aca="false">H87-I87</f>
        <v>1044462.14125162</v>
      </c>
      <c r="M87" s="67" t="n">
        <f aca="false">J87-K87</f>
        <v>85652.8995475415</v>
      </c>
      <c r="N87" s="165" t="n">
        <f aca="false">SUM(low_v5_m!C75:J75)</f>
        <v>3734566.66026924</v>
      </c>
      <c r="O87" s="7"/>
      <c r="P87" s="7"/>
      <c r="Q87" s="67" t="n">
        <f aca="false">I87*5.5017049523</f>
        <v>130613945.31232</v>
      </c>
      <c r="R87" s="67"/>
      <c r="S87" s="67"/>
      <c r="T87" s="7"/>
      <c r="U87" s="7"/>
      <c r="V87" s="67" t="n">
        <f aca="false">K87*5.5017049523</f>
        <v>15236662.4056993</v>
      </c>
      <c r="W87" s="67" t="n">
        <f aca="false">M87*5.5017049523</f>
        <v>471236.981619564</v>
      </c>
      <c r="X87" s="67" t="n">
        <f aca="false">N87*5.1890047538+L87*5.5017049523</f>
        <v>25125006.688534</v>
      </c>
      <c r="Y87" s="67" t="n">
        <f aca="false">N87*5.1890047538</f>
        <v>19378684.1535201</v>
      </c>
      <c r="Z87" s="67" t="n">
        <f aca="false">L87*5.5017049523</f>
        <v>5746322.5350139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low_v2_m!D76+temporary_pension_bonus_low!B76</f>
        <v>27758324.1232102</v>
      </c>
      <c r="G88" s="165" t="n">
        <f aca="false">low_v2_m!E76+temporary_pension_bonus_low!B76</f>
        <v>26623737.2427341</v>
      </c>
      <c r="H88" s="67" t="n">
        <f aca="false">F88-J88</f>
        <v>24826224.9284098</v>
      </c>
      <c r="I88" s="67" t="n">
        <f aca="false">G88-K88</f>
        <v>23779601.0237777</v>
      </c>
      <c r="J88" s="165" t="n">
        <f aca="false">low_v2_m!J76</f>
        <v>2932099.19480046</v>
      </c>
      <c r="K88" s="165" t="n">
        <f aca="false">low_v2_m!K76</f>
        <v>2844136.21895645</v>
      </c>
      <c r="L88" s="67" t="n">
        <f aca="false">H88-I88</f>
        <v>1046623.90463209</v>
      </c>
      <c r="M88" s="67" t="n">
        <f aca="false">J88-K88</f>
        <v>87962.975844014</v>
      </c>
      <c r="N88" s="165" t="n">
        <f aca="false">SUM(low_v5_m!C76:J76)</f>
        <v>3697993.78292888</v>
      </c>
      <c r="O88" s="7"/>
      <c r="P88" s="7"/>
      <c r="Q88" s="67" t="n">
        <f aca="false">I88*5.5017049523</f>
        <v>130828348.716236</v>
      </c>
      <c r="R88" s="67"/>
      <c r="S88" s="67"/>
      <c r="T88" s="7"/>
      <c r="U88" s="7"/>
      <c r="V88" s="67" t="n">
        <f aca="false">K88*5.5017049523</f>
        <v>15647598.3208485</v>
      </c>
      <c r="W88" s="67" t="n">
        <f aca="false">M88*5.5017049523</f>
        <v>483946.339820057</v>
      </c>
      <c r="X88" s="67" t="n">
        <f aca="false">N88*5.1890047538+L88*5.5017049523</f>
        <v>24947123.2384507</v>
      </c>
      <c r="Y88" s="67" t="n">
        <f aca="false">N88*5.1890047538</f>
        <v>19188907.3191408</v>
      </c>
      <c r="Z88" s="67" t="n">
        <f aca="false">L88*5.5017049523</f>
        <v>5758215.91930994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low_v2_m!D77+temporary_pension_bonus_low!B77</f>
        <v>27928805.77527</v>
      </c>
      <c r="G89" s="165" t="n">
        <f aca="false">low_v2_m!E77+temporary_pension_bonus_low!B77</f>
        <v>26787530.6336526</v>
      </c>
      <c r="H89" s="67" t="n">
        <f aca="false">F89-J89</f>
        <v>24926272.9861421</v>
      </c>
      <c r="I89" s="67" t="n">
        <f aca="false">G89-K89</f>
        <v>23875073.8281986</v>
      </c>
      <c r="J89" s="165" t="n">
        <f aca="false">low_v2_m!J77</f>
        <v>3002532.78912792</v>
      </c>
      <c r="K89" s="165" t="n">
        <f aca="false">low_v2_m!K77</f>
        <v>2912456.80545408</v>
      </c>
      <c r="L89" s="67" t="n">
        <f aca="false">H89-I89</f>
        <v>1051199.15794355</v>
      </c>
      <c r="M89" s="67" t="n">
        <f aca="false">J89-K89</f>
        <v>90075.9836738375</v>
      </c>
      <c r="N89" s="165" t="n">
        <f aca="false">SUM(low_v5_m!C77:J77)</f>
        <v>3698154.52391171</v>
      </c>
      <c r="O89" s="7"/>
      <c r="P89" s="7"/>
      <c r="Q89" s="67" t="n">
        <f aca="false">I89*5.5017049523</f>
        <v>131353611.917128</v>
      </c>
      <c r="R89" s="67"/>
      <c r="S89" s="67"/>
      <c r="T89" s="7"/>
      <c r="U89" s="7"/>
      <c r="V89" s="67" t="n">
        <f aca="false">K89*5.5017049523</f>
        <v>16023478.0299266</v>
      </c>
      <c r="W89" s="67" t="n">
        <f aca="false">M89*5.5017049523</f>
        <v>495571.485461646</v>
      </c>
      <c r="X89" s="67" t="n">
        <f aca="false">N89*5.1890047538+L89*5.5017049523</f>
        <v>24973129.0179764</v>
      </c>
      <c r="Y89" s="67" t="n">
        <f aca="false">N89*5.1890047538</f>
        <v>19189741.4048648</v>
      </c>
      <c r="Z89" s="67" t="n">
        <f aca="false">L89*5.5017049523</f>
        <v>5783387.61311162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low_v2_m!D78+temporary_pension_bonus_low!B78</f>
        <v>28074913.0441353</v>
      </c>
      <c r="G90" s="163" t="n">
        <f aca="false">low_v2_m!E78+temporary_pension_bonus_low!B78</f>
        <v>26927631.7899775</v>
      </c>
      <c r="H90" s="8" t="n">
        <f aca="false">F90-J90</f>
        <v>25005928.7946524</v>
      </c>
      <c r="I90" s="8" t="n">
        <f aca="false">G90-K90</f>
        <v>23950717.0679791</v>
      </c>
      <c r="J90" s="163" t="n">
        <f aca="false">low_v2_m!J78</f>
        <v>3068984.2494829</v>
      </c>
      <c r="K90" s="163" t="n">
        <f aca="false">low_v2_m!K78</f>
        <v>2976914.72199841</v>
      </c>
      <c r="L90" s="8" t="n">
        <f aca="false">H90-I90</f>
        <v>1055211.72667329</v>
      </c>
      <c r="M90" s="8" t="n">
        <f aca="false">J90-K90</f>
        <v>92069.5274844877</v>
      </c>
      <c r="N90" s="163" t="n">
        <f aca="false">SUM(low_v5_m!C78:J78)</f>
        <v>4490555.76098743</v>
      </c>
      <c r="O90" s="5"/>
      <c r="P90" s="5"/>
      <c r="Q90" s="8" t="n">
        <f aca="false">I90*5.5017049523</f>
        <v>131769778.704037</v>
      </c>
      <c r="R90" s="8"/>
      <c r="S90" s="8"/>
      <c r="T90" s="5"/>
      <c r="U90" s="5"/>
      <c r="V90" s="8" t="n">
        <f aca="false">K90*5.5017049523</f>
        <v>16378106.4685934</v>
      </c>
      <c r="W90" s="8" t="n">
        <f aca="false">M90*5.5017049523</f>
        <v>506539.375317327</v>
      </c>
      <c r="X90" s="8" t="n">
        <f aca="false">N90*5.1890047538+L90*5.5017049523</f>
        <v>29106978.7733312</v>
      </c>
      <c r="Y90" s="8" t="n">
        <f aca="false">N90*5.1890047538</f>
        <v>23301515.1909678</v>
      </c>
      <c r="Z90" s="8" t="n">
        <f aca="false">L90*5.5017049523</f>
        <v>5805463.58236345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low_v2_m!D79+temporary_pension_bonus_low!B79</f>
        <v>28099171.1493035</v>
      </c>
      <c r="G91" s="165" t="n">
        <f aca="false">low_v2_m!E79+temporary_pension_bonus_low!B79</f>
        <v>26951585.9192247</v>
      </c>
      <c r="H91" s="67" t="n">
        <f aca="false">F91-J91</f>
        <v>25019675.2094156</v>
      </c>
      <c r="I91" s="67" t="n">
        <f aca="false">G91-K91</f>
        <v>23964474.8575335</v>
      </c>
      <c r="J91" s="165" t="n">
        <f aca="false">low_v2_m!J79</f>
        <v>3079495.93988783</v>
      </c>
      <c r="K91" s="165" t="n">
        <f aca="false">low_v2_m!K79</f>
        <v>2987111.0616912</v>
      </c>
      <c r="L91" s="67" t="n">
        <f aca="false">H91-I91</f>
        <v>1055200.35188217</v>
      </c>
      <c r="M91" s="67" t="n">
        <f aca="false">J91-K91</f>
        <v>92384.8781966344</v>
      </c>
      <c r="N91" s="165" t="n">
        <f aca="false">SUM(low_v5_m!C79:J79)</f>
        <v>3663910.97996539</v>
      </c>
      <c r="O91" s="7"/>
      <c r="P91" s="7"/>
      <c r="Q91" s="67" t="n">
        <f aca="false">I91*5.5017049523</f>
        <v>131845470.002961</v>
      </c>
      <c r="R91" s="67"/>
      <c r="S91" s="67"/>
      <c r="T91" s="7"/>
      <c r="U91" s="7"/>
      <c r="V91" s="67" t="n">
        <f aca="false">K91*5.5017049523</f>
        <v>16434203.7211766</v>
      </c>
      <c r="W91" s="67" t="n">
        <f aca="false">M91*5.5017049523</f>
        <v>508274.341892056</v>
      </c>
      <c r="X91" s="67" t="n">
        <f aca="false">N91*5.1890047538+L91*5.5017049523</f>
        <v>24817452.4941592</v>
      </c>
      <c r="Y91" s="67" t="n">
        <f aca="false">N91*5.1890047538</f>
        <v>19012051.4925404</v>
      </c>
      <c r="Z91" s="67" t="n">
        <f aca="false">L91*5.5017049523</f>
        <v>5805401.00161882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low_v2_m!D80+temporary_pension_bonus_low!B80</f>
        <v>28174547.4614374</v>
      </c>
      <c r="G92" s="165" t="n">
        <f aca="false">low_v2_m!E80+temporary_pension_bonus_low!B80</f>
        <v>27023825.2502517</v>
      </c>
      <c r="H92" s="67" t="n">
        <f aca="false">F92-J92</f>
        <v>25074071.4795298</v>
      </c>
      <c r="I92" s="67" t="n">
        <f aca="false">G92-K92</f>
        <v>24016363.5478013</v>
      </c>
      <c r="J92" s="165" t="n">
        <f aca="false">low_v2_m!J80</f>
        <v>3100475.98190761</v>
      </c>
      <c r="K92" s="165" t="n">
        <f aca="false">low_v2_m!K80</f>
        <v>3007461.70245039</v>
      </c>
      <c r="L92" s="67" t="n">
        <f aca="false">H92-I92</f>
        <v>1057707.93172842</v>
      </c>
      <c r="M92" s="67" t="n">
        <f aca="false">J92-K92</f>
        <v>93014.2794572283</v>
      </c>
      <c r="N92" s="165" t="n">
        <f aca="false">SUM(low_v5_m!C80:J80)</f>
        <v>3710228.59473077</v>
      </c>
      <c r="O92" s="7"/>
      <c r="P92" s="7"/>
      <c r="Q92" s="67" t="n">
        <f aca="false">I92*5.5017049523</f>
        <v>132130946.267176</v>
      </c>
      <c r="R92" s="67"/>
      <c r="S92" s="67"/>
      <c r="T92" s="7"/>
      <c r="U92" s="7"/>
      <c r="V92" s="67" t="n">
        <f aca="false">K92*5.5017049523</f>
        <v>16546166.9422239</v>
      </c>
      <c r="W92" s="67" t="n">
        <f aca="false">M92*5.5017049523</f>
        <v>511737.121924449</v>
      </c>
      <c r="X92" s="67" t="n">
        <f aca="false">N92*5.1890047538+L92*5.5017049523</f>
        <v>25071590.7818199</v>
      </c>
      <c r="Y92" s="67" t="n">
        <f aca="false">N92*5.1890047538</f>
        <v>19252393.8157427</v>
      </c>
      <c r="Z92" s="67" t="n">
        <f aca="false">L92*5.5017049523</f>
        <v>5819196.96607725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low_v2_m!D81+temporary_pension_bonus_low!B81</f>
        <v>28265807.1815526</v>
      </c>
      <c r="G93" s="165" t="n">
        <f aca="false">low_v2_m!E81+temporary_pension_bonus_low!B81</f>
        <v>27112525.9261848</v>
      </c>
      <c r="H93" s="67" t="n">
        <f aca="false">F93-J93</f>
        <v>25106526.1084649</v>
      </c>
      <c r="I93" s="67" t="n">
        <f aca="false">G93-K93</f>
        <v>24048023.2852897</v>
      </c>
      <c r="J93" s="165" t="n">
        <f aca="false">low_v2_m!J81</f>
        <v>3159281.07308769</v>
      </c>
      <c r="K93" s="165" t="n">
        <f aca="false">low_v2_m!K81</f>
        <v>3064502.64089506</v>
      </c>
      <c r="L93" s="67" t="n">
        <f aca="false">H93-I93</f>
        <v>1058502.82317521</v>
      </c>
      <c r="M93" s="67" t="n">
        <f aca="false">J93-K93</f>
        <v>94778.4321926315</v>
      </c>
      <c r="N93" s="165" t="n">
        <f aca="false">SUM(low_v5_m!C81:J81)</f>
        <v>3692444.95371321</v>
      </c>
      <c r="O93" s="7"/>
      <c r="P93" s="7"/>
      <c r="Q93" s="67" t="n">
        <f aca="false">I93*5.5017049523</f>
        <v>132305128.801704</v>
      </c>
      <c r="R93" s="67"/>
      <c r="S93" s="67"/>
      <c r="T93" s="7"/>
      <c r="U93" s="7"/>
      <c r="V93" s="67" t="n">
        <f aca="false">K93*5.5017049523</f>
        <v>16859989.3557488</v>
      </c>
      <c r="W93" s="67" t="n">
        <f aca="false">M93*5.5017049523</f>
        <v>521442.969765431</v>
      </c>
      <c r="X93" s="67" t="n">
        <f aca="false">N93*5.1890047538+L93*5.5017049523</f>
        <v>24983684.6422492</v>
      </c>
      <c r="Y93" s="67" t="n">
        <f aca="false">N93*5.1890047538</f>
        <v>19160114.4179626</v>
      </c>
      <c r="Z93" s="67" t="n">
        <f aca="false">L93*5.5017049523</f>
        <v>5823570.22428659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low_v2_m!D82+temporary_pension_bonus_low!B82</f>
        <v>28358301.1867626</v>
      </c>
      <c r="G94" s="163" t="n">
        <f aca="false">low_v2_m!E82+temporary_pension_bonus_low!B82</f>
        <v>27201968.984602</v>
      </c>
      <c r="H94" s="8" t="n">
        <f aca="false">F94-J94</f>
        <v>25129828.7726366</v>
      </c>
      <c r="I94" s="8" t="n">
        <f aca="false">G94-K94</f>
        <v>24070350.7428998</v>
      </c>
      <c r="J94" s="163" t="n">
        <f aca="false">low_v2_m!J82</f>
        <v>3228472.41412599</v>
      </c>
      <c r="K94" s="163" t="n">
        <f aca="false">low_v2_m!K82</f>
        <v>3131618.24170221</v>
      </c>
      <c r="L94" s="8" t="n">
        <f aca="false">H94-I94</f>
        <v>1059478.02973676</v>
      </c>
      <c r="M94" s="8" t="n">
        <f aca="false">J94-K94</f>
        <v>96854.17242378</v>
      </c>
      <c r="N94" s="163" t="n">
        <f aca="false">SUM(low_v5_m!C82:J82)</f>
        <v>4451348.77316289</v>
      </c>
      <c r="O94" s="5"/>
      <c r="P94" s="5"/>
      <c r="Q94" s="8" t="n">
        <f aca="false">I94*5.5017049523</f>
        <v>132427967.88581</v>
      </c>
      <c r="R94" s="8"/>
      <c r="S94" s="8"/>
      <c r="T94" s="5"/>
      <c r="U94" s="5"/>
      <c r="V94" s="8" t="n">
        <f aca="false">K94*5.5017049523</f>
        <v>17229239.5890861</v>
      </c>
      <c r="W94" s="8" t="n">
        <f aca="false">M94*5.5017049523</f>
        <v>532863.080074828</v>
      </c>
      <c r="X94" s="8" t="n">
        <f aca="false">N94*5.1890047538+L94*5.5017049523</f>
        <v>28927005.4678198</v>
      </c>
      <c r="Y94" s="8" t="n">
        <f aca="false">N94*5.1890047538</f>
        <v>23098069.944764</v>
      </c>
      <c r="Z94" s="8" t="n">
        <f aca="false">L94*5.5017049523</f>
        <v>5828935.52305578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low_v2_m!D83+temporary_pension_bonus_low!B83</f>
        <v>28484045.337179</v>
      </c>
      <c r="G95" s="165" t="n">
        <f aca="false">low_v2_m!E83+temporary_pension_bonus_low!B83</f>
        <v>27322407.6444426</v>
      </c>
      <c r="H95" s="67" t="n">
        <f aca="false">F95-J95</f>
        <v>25205068.2420849</v>
      </c>
      <c r="I95" s="67" t="n">
        <f aca="false">G95-K95</f>
        <v>24141799.8622014</v>
      </c>
      <c r="J95" s="165" t="n">
        <f aca="false">low_v2_m!J83</f>
        <v>3278977.0950941</v>
      </c>
      <c r="K95" s="165" t="n">
        <f aca="false">low_v2_m!K83</f>
        <v>3180607.78224127</v>
      </c>
      <c r="L95" s="67" t="n">
        <f aca="false">H95-I95</f>
        <v>1063268.37988354</v>
      </c>
      <c r="M95" s="67" t="n">
        <f aca="false">J95-K95</f>
        <v>98369.3128528237</v>
      </c>
      <c r="N95" s="165" t="n">
        <f aca="false">SUM(low_v5_m!C83:J83)</f>
        <v>3729593.14828195</v>
      </c>
      <c r="O95" s="7"/>
      <c r="P95" s="7"/>
      <c r="Q95" s="67" t="n">
        <f aca="false">I95*5.5017049523</f>
        <v>132821059.859309</v>
      </c>
      <c r="R95" s="67"/>
      <c r="S95" s="67"/>
      <c r="T95" s="7"/>
      <c r="U95" s="7"/>
      <c r="V95" s="67" t="n">
        <f aca="false">K95*5.5017049523</f>
        <v>17498765.5868807</v>
      </c>
      <c r="W95" s="67" t="n">
        <f aca="false">M95*5.5017049523</f>
        <v>541198.935676728</v>
      </c>
      <c r="X95" s="67" t="n">
        <f aca="false">N95*5.1890047538+L95*5.5017049523</f>
        <v>25202665.4874042</v>
      </c>
      <c r="Y95" s="67" t="n">
        <f aca="false">N95*5.1890047538</f>
        <v>19352876.576175</v>
      </c>
      <c r="Z95" s="67" t="n">
        <f aca="false">L95*5.5017049523</f>
        <v>5849788.91122926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low_v2_m!D84+temporary_pension_bonus_low!B84</f>
        <v>28572310.9145865</v>
      </c>
      <c r="G96" s="165" t="n">
        <f aca="false">low_v2_m!E84+temporary_pension_bonus_low!B84</f>
        <v>27406740.7049164</v>
      </c>
      <c r="H96" s="67" t="n">
        <f aca="false">F96-J96</f>
        <v>25256890.2921325</v>
      </c>
      <c r="I96" s="67" t="n">
        <f aca="false">G96-K96</f>
        <v>24190782.701136</v>
      </c>
      <c r="J96" s="165" t="n">
        <f aca="false">low_v2_m!J84</f>
        <v>3315420.62245403</v>
      </c>
      <c r="K96" s="165" t="n">
        <f aca="false">low_v2_m!K84</f>
        <v>3215958.00378041</v>
      </c>
      <c r="L96" s="67" t="n">
        <f aca="false">H96-I96</f>
        <v>1066107.59099647</v>
      </c>
      <c r="M96" s="67" t="n">
        <f aca="false">J96-K96</f>
        <v>99462.6186736212</v>
      </c>
      <c r="N96" s="165" t="n">
        <f aca="false">SUM(low_v5_m!C84:J84)</f>
        <v>3663838.13116147</v>
      </c>
      <c r="O96" s="7"/>
      <c r="P96" s="7"/>
      <c r="Q96" s="67" t="n">
        <f aca="false">I96*5.5017049523</f>
        <v>133090548.986853</v>
      </c>
      <c r="R96" s="67"/>
      <c r="S96" s="67"/>
      <c r="T96" s="7"/>
      <c r="U96" s="7"/>
      <c r="V96" s="67" t="n">
        <f aca="false">K96*5.5017049523</f>
        <v>17693252.0757875</v>
      </c>
      <c r="W96" s="67" t="n">
        <f aca="false">M96*5.5017049523</f>
        <v>547213.981725388</v>
      </c>
      <c r="X96" s="67" t="n">
        <f aca="false">N96*5.1890047538+L96*5.5017049523</f>
        <v>24877082.8928205</v>
      </c>
      <c r="Y96" s="67" t="n">
        <f aca="false">N96*5.1890047538</f>
        <v>19011673.4797506</v>
      </c>
      <c r="Z96" s="67" t="n">
        <f aca="false">L96*5.5017049523</f>
        <v>5865409.4130699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low_v2_m!D85+temporary_pension_bonus_low!B85</f>
        <v>28661391.4465706</v>
      </c>
      <c r="G97" s="165" t="n">
        <f aca="false">low_v2_m!E85+temporary_pension_bonus_low!B85</f>
        <v>27493057.8343521</v>
      </c>
      <c r="H97" s="67" t="n">
        <f aca="false">F97-J97</f>
        <v>25291529.8785619</v>
      </c>
      <c r="I97" s="67" t="n">
        <f aca="false">G97-K97</f>
        <v>24224292.1133836</v>
      </c>
      <c r="J97" s="165" t="n">
        <f aca="false">low_v2_m!J85</f>
        <v>3369861.5680087</v>
      </c>
      <c r="K97" s="165" t="n">
        <f aca="false">low_v2_m!K85</f>
        <v>3268765.72096844</v>
      </c>
      <c r="L97" s="67" t="n">
        <f aca="false">H97-I97</f>
        <v>1067237.76517826</v>
      </c>
      <c r="M97" s="67" t="n">
        <f aca="false">J97-K97</f>
        <v>101095.847040261</v>
      </c>
      <c r="N97" s="165" t="n">
        <f aca="false">SUM(low_v5_m!C85:J85)</f>
        <v>3656121.58610077</v>
      </c>
      <c r="O97" s="7"/>
      <c r="P97" s="7"/>
      <c r="Q97" s="67" t="n">
        <f aca="false">I97*5.5017049523</f>
        <v>133274907.886164</v>
      </c>
      <c r="R97" s="67"/>
      <c r="S97" s="67"/>
      <c r="T97" s="7"/>
      <c r="U97" s="7"/>
      <c r="V97" s="67" t="n">
        <f aca="false">K97*5.5017049523</f>
        <v>17983784.5549606</v>
      </c>
      <c r="W97" s="67" t="n">
        <f aca="false">M97*5.5017049523</f>
        <v>556199.522318365</v>
      </c>
      <c r="X97" s="67" t="n">
        <f aca="false">N97*5.1890047538+L97*5.5017049523</f>
        <v>24843259.5887105</v>
      </c>
      <c r="Y97" s="67" t="n">
        <f aca="false">N97*5.1890047538</f>
        <v>18971632.2907477</v>
      </c>
      <c r="Z97" s="67" t="n">
        <f aca="false">L97*5.5017049523</f>
        <v>5871627.29796284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low_v2_m!D86+temporary_pension_bonus_low!B86</f>
        <v>28701865.0484577</v>
      </c>
      <c r="G98" s="163" t="n">
        <f aca="false">low_v2_m!E86+temporary_pension_bonus_low!B86</f>
        <v>27532922.171793</v>
      </c>
      <c r="H98" s="8" t="n">
        <f aca="false">F98-J98</f>
        <v>25241902.1131208</v>
      </c>
      <c r="I98" s="8" t="n">
        <f aca="false">G98-K98</f>
        <v>24176758.1245163</v>
      </c>
      <c r="J98" s="163" t="n">
        <f aca="false">low_v2_m!J86</f>
        <v>3459962.93533686</v>
      </c>
      <c r="K98" s="163" t="n">
        <f aca="false">low_v2_m!K86</f>
        <v>3356164.04727676</v>
      </c>
      <c r="L98" s="8" t="n">
        <f aca="false">H98-I98</f>
        <v>1065143.98860454</v>
      </c>
      <c r="M98" s="8" t="n">
        <f aca="false">J98-K98</f>
        <v>103798.888060106</v>
      </c>
      <c r="N98" s="163" t="n">
        <f aca="false">SUM(low_v5_m!C86:J86)</f>
        <v>4424142.2326426</v>
      </c>
      <c r="O98" s="5"/>
      <c r="P98" s="5"/>
      <c r="Q98" s="8" t="n">
        <f aca="false">I98*5.5017049523</f>
        <v>133013389.904211</v>
      </c>
      <c r="R98" s="8"/>
      <c r="S98" s="8"/>
      <c r="T98" s="5"/>
      <c r="U98" s="5"/>
      <c r="V98" s="8" t="n">
        <f aca="false">K98*5.5017049523</f>
        <v>18464624.3596337</v>
      </c>
      <c r="W98" s="8" t="n">
        <f aca="false">M98*5.5017049523</f>
        <v>571070.856483518</v>
      </c>
      <c r="X98" s="8" t="n">
        <f aca="false">N98*5.1890047538+L98*5.5017049523</f>
        <v>28817003.0336879</v>
      </c>
      <c r="Y98" s="8" t="n">
        <f aca="false">N98*5.1890047538</f>
        <v>22956895.0766698</v>
      </c>
      <c r="Z98" s="8" t="n">
        <f aca="false">L98*5.5017049523</f>
        <v>5860107.95701816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low_v2_m!D87+temporary_pension_bonus_low!B87</f>
        <v>28792804.7040303</v>
      </c>
      <c r="G99" s="165" t="n">
        <f aca="false">low_v2_m!E87+temporary_pension_bonus_low!B87</f>
        <v>27620793.1524222</v>
      </c>
      <c r="H99" s="67" t="n">
        <f aca="false">F99-J99</f>
        <v>25279068.9874283</v>
      </c>
      <c r="I99" s="67" t="n">
        <f aca="false">G99-K99</f>
        <v>24212469.5073183</v>
      </c>
      <c r="J99" s="165" t="n">
        <f aca="false">low_v2_m!J87</f>
        <v>3513735.71660194</v>
      </c>
      <c r="K99" s="165" t="n">
        <f aca="false">low_v2_m!K87</f>
        <v>3408323.64510388</v>
      </c>
      <c r="L99" s="67" t="n">
        <f aca="false">H99-I99</f>
        <v>1066599.48010997</v>
      </c>
      <c r="M99" s="67" t="n">
        <f aca="false">J99-K99</f>
        <v>105412.071498059</v>
      </c>
      <c r="N99" s="165" t="n">
        <f aca="false">SUM(low_v5_m!C87:J87)</f>
        <v>3650022.07980728</v>
      </c>
      <c r="O99" s="7"/>
      <c r="P99" s="7"/>
      <c r="Q99" s="67" t="n">
        <f aca="false">I99*5.5017049523</f>
        <v>133209863.395826</v>
      </c>
      <c r="R99" s="67"/>
      <c r="S99" s="67"/>
      <c r="T99" s="7"/>
      <c r="U99" s="7"/>
      <c r="V99" s="67" t="n">
        <f aca="false">K99*5.5017049523</f>
        <v>18751591.0773092</v>
      </c>
      <c r="W99" s="67" t="n">
        <f aca="false">M99*5.5017049523</f>
        <v>579946.115793072</v>
      </c>
      <c r="X99" s="67" t="n">
        <f aca="false">N99*5.1890047538+L99*5.5017049523</f>
        <v>24808097.5654366</v>
      </c>
      <c r="Y99" s="67" t="n">
        <f aca="false">N99*5.1890047538</f>
        <v>18939981.923595</v>
      </c>
      <c r="Z99" s="67" t="n">
        <f aca="false">L99*5.5017049523</f>
        <v>5868115.64184165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low_v2_m!D88+temporary_pension_bonus_low!B88</f>
        <v>28941192.3568798</v>
      </c>
      <c r="G100" s="165" t="n">
        <f aca="false">low_v2_m!E88+temporary_pension_bonus_low!B88</f>
        <v>27763362.9368705</v>
      </c>
      <c r="H100" s="67" t="n">
        <f aca="false">F100-J100</f>
        <v>25349363.1514808</v>
      </c>
      <c r="I100" s="67" t="n">
        <f aca="false">G100-K100</f>
        <v>24279288.6076334</v>
      </c>
      <c r="J100" s="165" t="n">
        <f aca="false">low_v2_m!J88</f>
        <v>3591829.20539905</v>
      </c>
      <c r="K100" s="165" t="n">
        <f aca="false">low_v2_m!K88</f>
        <v>3484074.32923708</v>
      </c>
      <c r="L100" s="67" t="n">
        <f aca="false">H100-I100</f>
        <v>1070074.54384738</v>
      </c>
      <c r="M100" s="67" t="n">
        <f aca="false">J100-K100</f>
        <v>107754.876161972</v>
      </c>
      <c r="N100" s="165" t="n">
        <f aca="false">SUM(low_v5_m!C88:J88)</f>
        <v>3642180.82526448</v>
      </c>
      <c r="O100" s="7"/>
      <c r="P100" s="7"/>
      <c r="Q100" s="67" t="n">
        <f aca="false">I100*5.5017049523</f>
        <v>133577482.370938</v>
      </c>
      <c r="R100" s="67"/>
      <c r="S100" s="67"/>
      <c r="T100" s="7"/>
      <c r="U100" s="7"/>
      <c r="V100" s="67" t="n">
        <f aca="false">K100*5.5017049523</f>
        <v>19168348.9913449</v>
      </c>
      <c r="W100" s="67" t="n">
        <f aca="false">M100*5.5017049523</f>
        <v>592835.535814792</v>
      </c>
      <c r="X100" s="67" t="n">
        <f aca="false">N100*5.1890047538+L100*5.5017049523</f>
        <v>24786528.0337119</v>
      </c>
      <c r="Y100" s="67" t="n">
        <f aca="false">N100*5.1890047538</f>
        <v>18899293.6164966</v>
      </c>
      <c r="Z100" s="67" t="n">
        <f aca="false">L100*5.5017049523</f>
        <v>5887234.41721529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low_v2_m!D89+temporary_pension_bonus_low!B89</f>
        <v>29057417.4631947</v>
      </c>
      <c r="G101" s="165" t="n">
        <f aca="false">low_v2_m!E89+temporary_pension_bonus_low!B89</f>
        <v>27875353.9127452</v>
      </c>
      <c r="H101" s="67" t="n">
        <f aca="false">F101-J101</f>
        <v>25413390.4970649</v>
      </c>
      <c r="I101" s="67" t="n">
        <f aca="false">G101-K101</f>
        <v>24340647.7555992</v>
      </c>
      <c r="J101" s="165" t="n">
        <f aca="false">low_v2_m!J89</f>
        <v>3644026.96612987</v>
      </c>
      <c r="K101" s="165" t="n">
        <f aca="false">low_v2_m!K89</f>
        <v>3534706.15714598</v>
      </c>
      <c r="L101" s="67" t="n">
        <f aca="false">H101-I101</f>
        <v>1072742.74146562</v>
      </c>
      <c r="M101" s="67" t="n">
        <f aca="false">J101-K101</f>
        <v>109320.808983896</v>
      </c>
      <c r="N101" s="165" t="n">
        <f aca="false">SUM(low_v5_m!C89:J89)</f>
        <v>3677340.49983054</v>
      </c>
      <c r="O101" s="7"/>
      <c r="P101" s="7"/>
      <c r="Q101" s="67" t="n">
        <f aca="false">I101*5.5017049523</f>
        <v>133915062.29917</v>
      </c>
      <c r="R101" s="67"/>
      <c r="S101" s="67"/>
      <c r="T101" s="7"/>
      <c r="U101" s="7"/>
      <c r="V101" s="67" t="n">
        <f aca="false">K101*5.5017049523</f>
        <v>19446910.3696953</v>
      </c>
      <c r="W101" s="67" t="n">
        <f aca="false">M101*5.5017049523</f>
        <v>601450.836176145</v>
      </c>
      <c r="X101" s="67" t="n">
        <f aca="false">N101*5.1890047538+L101*5.5017049523</f>
        <v>24983651.3882272</v>
      </c>
      <c r="Y101" s="67" t="n">
        <f aca="false">N101*5.1890047538</f>
        <v>19081737.3349619</v>
      </c>
      <c r="Z101" s="67" t="n">
        <f aca="false">L101*5.5017049523</f>
        <v>5901914.05326526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low_v2_m!D90+temporary_pension_bonus_low!B90</f>
        <v>29157721.4553044</v>
      </c>
      <c r="G102" s="163" t="n">
        <f aca="false">low_v2_m!E90+temporary_pension_bonus_low!B90</f>
        <v>27971512.6204072</v>
      </c>
      <c r="H102" s="8" t="n">
        <f aca="false">F102-J102</f>
        <v>25451950.4182739</v>
      </c>
      <c r="I102" s="8" t="n">
        <f aca="false">G102-K102</f>
        <v>24376914.7144876</v>
      </c>
      <c r="J102" s="163" t="n">
        <f aca="false">low_v2_m!J90</f>
        <v>3705771.03703055</v>
      </c>
      <c r="K102" s="163" t="n">
        <f aca="false">low_v2_m!K90</f>
        <v>3594597.90591963</v>
      </c>
      <c r="L102" s="8" t="n">
        <f aca="false">H102-I102</f>
        <v>1075035.70378628</v>
      </c>
      <c r="M102" s="8" t="n">
        <f aca="false">J102-K102</f>
        <v>111173.131110917</v>
      </c>
      <c r="N102" s="163" t="n">
        <f aca="false">SUM(low_v5_m!C90:J90)</f>
        <v>4424906.20623098</v>
      </c>
      <c r="O102" s="5"/>
      <c r="P102" s="5"/>
      <c r="Q102" s="8" t="n">
        <f aca="false">I102*5.5017049523</f>
        <v>134114592.406491</v>
      </c>
      <c r="R102" s="8"/>
      <c r="S102" s="8"/>
      <c r="T102" s="5"/>
      <c r="U102" s="5"/>
      <c r="V102" s="8" t="n">
        <f aca="false">K102*5.5017049523</f>
        <v>19776417.1005253</v>
      </c>
      <c r="W102" s="8" t="n">
        <f aca="false">M102*5.5017049523</f>
        <v>611641.765995631</v>
      </c>
      <c r="X102" s="8" t="n">
        <f aca="false">N102*5.1890047538+L102*5.5017049523</f>
        <v>28875388.594672</v>
      </c>
      <c r="Y102" s="8" t="n">
        <f aca="false">N102*5.1890047538</f>
        <v>22960859.3392517</v>
      </c>
      <c r="Z102" s="8" t="n">
        <f aca="false">L102*5.5017049523</f>
        <v>5914529.25542029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low_v2_m!D91+temporary_pension_bonus_low!B91</f>
        <v>29276355.313351</v>
      </c>
      <c r="G103" s="165" t="n">
        <f aca="false">low_v2_m!E91+temporary_pension_bonus_low!B91</f>
        <v>28086603.7384724</v>
      </c>
      <c r="H103" s="67" t="n">
        <f aca="false">F103-J103</f>
        <v>25458388.6757118</v>
      </c>
      <c r="I103" s="67" t="n">
        <f aca="false">G103-K103</f>
        <v>24383176.0999624</v>
      </c>
      <c r="J103" s="165" t="n">
        <f aca="false">low_v2_m!J91</f>
        <v>3817966.63763921</v>
      </c>
      <c r="K103" s="165" t="n">
        <f aca="false">low_v2_m!K91</f>
        <v>3703427.63851003</v>
      </c>
      <c r="L103" s="67" t="n">
        <f aca="false">H103-I103</f>
        <v>1075212.57574935</v>
      </c>
      <c r="M103" s="67" t="n">
        <f aca="false">J103-K103</f>
        <v>114538.999129176</v>
      </c>
      <c r="N103" s="165" t="n">
        <f aca="false">SUM(low_v5_m!C91:J91)</f>
        <v>3689047.75447319</v>
      </c>
      <c r="O103" s="7"/>
      <c r="P103" s="7"/>
      <c r="Q103" s="67" t="n">
        <f aca="false">I103*5.5017049523</f>
        <v>134149040.701966</v>
      </c>
      <c r="R103" s="67"/>
      <c r="S103" s="67"/>
      <c r="T103" s="7"/>
      <c r="U103" s="7"/>
      <c r="V103" s="67" t="n">
        <f aca="false">K103*5.5017049523</f>
        <v>20375166.1792753</v>
      </c>
      <c r="W103" s="67" t="n">
        <f aca="false">M103*5.5017049523</f>
        <v>630159.778740474</v>
      </c>
      <c r="X103" s="67" t="n">
        <f aca="false">N103*5.1890047538+L103*5.5017049523</f>
        <v>25057988.6877321</v>
      </c>
      <c r="Y103" s="67" t="n">
        <f aca="false">N103*5.1890047538</f>
        <v>19142486.3349566</v>
      </c>
      <c r="Z103" s="67" t="n">
        <f aca="false">L103*5.5017049523</f>
        <v>5915502.35277545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low_v2_m!D92+temporary_pension_bonus_low!B92</f>
        <v>29378661.4233467</v>
      </c>
      <c r="G104" s="165" t="n">
        <f aca="false">low_v2_m!E92+temporary_pension_bonus_low!B92</f>
        <v>28185914.6670651</v>
      </c>
      <c r="H104" s="67" t="n">
        <f aca="false">F104-J104</f>
        <v>25470128.1809757</v>
      </c>
      <c r="I104" s="67" t="n">
        <f aca="false">G104-K104</f>
        <v>24394637.4219652</v>
      </c>
      <c r="J104" s="165" t="n">
        <f aca="false">low_v2_m!J92</f>
        <v>3908533.24237106</v>
      </c>
      <c r="K104" s="165" t="n">
        <f aca="false">low_v2_m!K92</f>
        <v>3791277.24509993</v>
      </c>
      <c r="L104" s="67" t="n">
        <f aca="false">H104-I104</f>
        <v>1075490.75901046</v>
      </c>
      <c r="M104" s="67" t="n">
        <f aca="false">J104-K104</f>
        <v>117255.997271132</v>
      </c>
      <c r="N104" s="165" t="n">
        <f aca="false">SUM(low_v5_m!C92:J92)</f>
        <v>3711537.397287</v>
      </c>
      <c r="O104" s="7"/>
      <c r="P104" s="7"/>
      <c r="Q104" s="67" t="n">
        <f aca="false">I104*5.5017049523</f>
        <v>134212097.513989</v>
      </c>
      <c r="R104" s="67"/>
      <c r="S104" s="67"/>
      <c r="T104" s="7"/>
      <c r="U104" s="7"/>
      <c r="V104" s="67" t="n">
        <f aca="false">K104*5.5017049523</f>
        <v>20858488.7949086</v>
      </c>
      <c r="W104" s="67" t="n">
        <f aca="false">M104*5.5017049523</f>
        <v>645107.900873463</v>
      </c>
      <c r="X104" s="67" t="n">
        <f aca="false">N104*5.1890047538+L104*5.5017049523</f>
        <v>25176218.0334294</v>
      </c>
      <c r="Y104" s="67" t="n">
        <f aca="false">N104*5.1890047538</f>
        <v>19259185.1984287</v>
      </c>
      <c r="Z104" s="67" t="n">
        <f aca="false">L104*5.5017049523</f>
        <v>5917032.83500074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low_v2_m!D93+temporary_pension_bonus_low!B93</f>
        <v>29541059.400056</v>
      </c>
      <c r="G105" s="165" t="n">
        <f aca="false">low_v2_m!E93+temporary_pension_bonus_low!B93</f>
        <v>28341825.2471409</v>
      </c>
      <c r="H105" s="67" t="n">
        <f aca="false">F105-J105</f>
        <v>25577006.0112369</v>
      </c>
      <c r="I105" s="67" t="n">
        <f aca="false">G105-K105</f>
        <v>24496693.4599864</v>
      </c>
      <c r="J105" s="165" t="n">
        <f aca="false">low_v2_m!J93</f>
        <v>3964053.38881912</v>
      </c>
      <c r="K105" s="165" t="n">
        <f aca="false">low_v2_m!K93</f>
        <v>3845131.78715454</v>
      </c>
      <c r="L105" s="67" t="n">
        <f aca="false">H105-I105</f>
        <v>1080312.5512505</v>
      </c>
      <c r="M105" s="67" t="n">
        <f aca="false">J105-K105</f>
        <v>118921.601664574</v>
      </c>
      <c r="N105" s="165" t="n">
        <f aca="false">SUM(low_v5_m!C93:J93)</f>
        <v>3698032.22976707</v>
      </c>
      <c r="O105" s="7"/>
      <c r="P105" s="7"/>
      <c r="Q105" s="67" t="n">
        <f aca="false">I105*5.5017049523</f>
        <v>134773579.723782</v>
      </c>
      <c r="R105" s="67"/>
      <c r="S105" s="67"/>
      <c r="T105" s="7"/>
      <c r="U105" s="7"/>
      <c r="V105" s="67" t="n">
        <f aca="false">K105*5.5017049523</f>
        <v>21154780.5956343</v>
      </c>
      <c r="W105" s="67" t="n">
        <f aca="false">M105*5.5017049523</f>
        <v>654271.564813434</v>
      </c>
      <c r="X105" s="67" t="n">
        <f aca="false">N105*5.1890047538+L105*5.5017049523</f>
        <v>25132667.7332137</v>
      </c>
      <c r="Y105" s="67" t="n">
        <f aca="false">N105*5.1890047538</f>
        <v>19189106.8199669</v>
      </c>
      <c r="Z105" s="67" t="n">
        <f aca="false">L105*5.5017049523</f>
        <v>5943560.91324674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low_v2_m!D94+temporary_pension_bonus_low!B94</f>
        <v>29463204.2242999</v>
      </c>
      <c r="G106" s="163" t="n">
        <f aca="false">low_v2_m!E94+temporary_pension_bonus_low!B94</f>
        <v>28267514.6348735</v>
      </c>
      <c r="H106" s="8" t="n">
        <f aca="false">F106-J106</f>
        <v>25452232.6979674</v>
      </c>
      <c r="I106" s="8" t="n">
        <f aca="false">G106-K106</f>
        <v>24376872.2543309</v>
      </c>
      <c r="J106" s="163" t="n">
        <f aca="false">low_v2_m!J94</f>
        <v>4010971.52633249</v>
      </c>
      <c r="K106" s="163" t="n">
        <f aca="false">low_v2_m!K94</f>
        <v>3890642.38054251</v>
      </c>
      <c r="L106" s="8" t="n">
        <f aca="false">H106-I106</f>
        <v>1075360.44363648</v>
      </c>
      <c r="M106" s="8" t="n">
        <f aca="false">J106-K106</f>
        <v>120329.145789975</v>
      </c>
      <c r="N106" s="163" t="n">
        <f aca="false">SUM(low_v5_m!C94:J94)</f>
        <v>4448923.97961178</v>
      </c>
      <c r="O106" s="5"/>
      <c r="P106" s="5"/>
      <c r="Q106" s="8" t="n">
        <f aca="false">I106*5.5017049523</f>
        <v>134114358.803237</v>
      </c>
      <c r="R106" s="8"/>
      <c r="S106" s="8"/>
      <c r="T106" s="5"/>
      <c r="U106" s="5"/>
      <c r="V106" s="8" t="n">
        <f aca="false">K106*5.5017049523</f>
        <v>21405166.452659</v>
      </c>
      <c r="W106" s="8" t="n">
        <f aca="false">M106*5.5017049523</f>
        <v>662015.457298733</v>
      </c>
      <c r="X106" s="8" t="n">
        <f aca="false">N106*5.1890047538+L106*5.5017049523</f>
        <v>29001803.5577627</v>
      </c>
      <c r="Y106" s="8" t="n">
        <f aca="false">N106*5.1890047538</f>
        <v>23085487.6795003</v>
      </c>
      <c r="Z106" s="8" t="n">
        <f aca="false">L106*5.5017049523</f>
        <v>5916315.87826237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low_v2_m!D95+temporary_pension_bonus_low!B95</f>
        <v>29538522.0552021</v>
      </c>
      <c r="G107" s="165" t="n">
        <f aca="false">low_v2_m!E95+temporary_pension_bonus_low!B95</f>
        <v>28339996.0866118</v>
      </c>
      <c r="H107" s="67" t="n">
        <f aca="false">F107-J107</f>
        <v>25436378.2528963</v>
      </c>
      <c r="I107" s="67" t="n">
        <f aca="false">G107-K107</f>
        <v>24360916.5983751</v>
      </c>
      <c r="J107" s="165" t="n">
        <f aca="false">low_v2_m!J95</f>
        <v>4102143.80230586</v>
      </c>
      <c r="K107" s="165" t="n">
        <f aca="false">low_v2_m!K95</f>
        <v>3979079.48823669</v>
      </c>
      <c r="L107" s="67" t="n">
        <f aca="false">H107-I107</f>
        <v>1075461.65452118</v>
      </c>
      <c r="M107" s="67" t="n">
        <f aca="false">J107-K107</f>
        <v>123064.314069176</v>
      </c>
      <c r="N107" s="165" t="n">
        <f aca="false">SUM(low_v5_m!C95:J95)</f>
        <v>3594957.17300742</v>
      </c>
      <c r="O107" s="7"/>
      <c r="P107" s="7"/>
      <c r="Q107" s="67" t="n">
        <f aca="false">I107*5.5017049523</f>
        <v>134026575.491847</v>
      </c>
      <c r="R107" s="67"/>
      <c r="S107" s="67"/>
      <c r="T107" s="7"/>
      <c r="U107" s="7"/>
      <c r="V107" s="67" t="n">
        <f aca="false">K107*5.5017049523</f>
        <v>21891721.3260271</v>
      </c>
      <c r="W107" s="67" t="n">
        <f aca="false">M107*5.5017049523</f>
        <v>677063.546165789</v>
      </c>
      <c r="X107" s="67" t="n">
        <f aca="false">N107*5.1890047538+L107*5.5017049523</f>
        <v>24571122.5711309</v>
      </c>
      <c r="Y107" s="67" t="n">
        <f aca="false">N107*5.1890047538</f>
        <v>18654249.8604429</v>
      </c>
      <c r="Z107" s="67" t="n">
        <f aca="false">L107*5.5017049523</f>
        <v>5916872.71068792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low_v2_m!D96+temporary_pension_bonus_low!B96</f>
        <v>29737292.9093779</v>
      </c>
      <c r="G108" s="165" t="n">
        <f aca="false">low_v2_m!E96+temporary_pension_bonus_low!B96</f>
        <v>28532294.6723703</v>
      </c>
      <c r="H108" s="67" t="n">
        <f aca="false">F108-J108</f>
        <v>25557511.7669936</v>
      </c>
      <c r="I108" s="67" t="n">
        <f aca="false">G108-K108</f>
        <v>24477906.9642576</v>
      </c>
      <c r="J108" s="165" t="n">
        <f aca="false">low_v2_m!J96</f>
        <v>4179781.14238426</v>
      </c>
      <c r="K108" s="165" t="n">
        <f aca="false">low_v2_m!K96</f>
        <v>4054387.70811274</v>
      </c>
      <c r="L108" s="67" t="n">
        <f aca="false">H108-I108</f>
        <v>1079604.80273601</v>
      </c>
      <c r="M108" s="67" t="n">
        <f aca="false">J108-K108</f>
        <v>125393.434271527</v>
      </c>
      <c r="N108" s="165" t="n">
        <f aca="false">SUM(low_v5_m!C96:J96)</f>
        <v>3688392.82865522</v>
      </c>
      <c r="O108" s="7"/>
      <c r="P108" s="7"/>
      <c r="Q108" s="67" t="n">
        <f aca="false">I108*5.5017049523</f>
        <v>134670221.967195</v>
      </c>
      <c r="R108" s="67"/>
      <c r="S108" s="67"/>
      <c r="T108" s="7"/>
      <c r="U108" s="7"/>
      <c r="V108" s="67" t="n">
        <f aca="false">K108*5.5017049523</f>
        <v>22306044.9322681</v>
      </c>
      <c r="W108" s="67" t="n">
        <f aca="false">M108*5.5017049523</f>
        <v>689877.678317565</v>
      </c>
      <c r="X108" s="67" t="n">
        <f aca="false">N108*5.1890047538+L108*5.5017049523</f>
        <v>25078755.0115133</v>
      </c>
      <c r="Y108" s="67" t="n">
        <f aca="false">N108*5.1890047538</f>
        <v>19139087.9217737</v>
      </c>
      <c r="Z108" s="67" t="n">
        <f aca="false">L108*5.5017049523</f>
        <v>5939667.08973955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low_v2_m!D97+temporary_pension_bonus_low!B97</f>
        <v>29822305.4273747</v>
      </c>
      <c r="G109" s="165" t="n">
        <f aca="false">low_v2_m!E97+temporary_pension_bonus_low!B97</f>
        <v>28614255.6363654</v>
      </c>
      <c r="H109" s="67" t="n">
        <f aca="false">F109-J109</f>
        <v>25576727.8827268</v>
      </c>
      <c r="I109" s="67" t="n">
        <f aca="false">G109-K109</f>
        <v>24496045.418057</v>
      </c>
      <c r="J109" s="165" t="n">
        <f aca="false">low_v2_m!J97</f>
        <v>4245577.54464785</v>
      </c>
      <c r="K109" s="165" t="n">
        <f aca="false">low_v2_m!K97</f>
        <v>4118210.21830841</v>
      </c>
      <c r="L109" s="67" t="n">
        <f aca="false">H109-I109</f>
        <v>1080682.46466989</v>
      </c>
      <c r="M109" s="67" t="n">
        <f aca="false">J109-K109</f>
        <v>127367.326339435</v>
      </c>
      <c r="N109" s="165" t="n">
        <f aca="false">SUM(low_v5_m!C97:J97)</f>
        <v>3723546.51771336</v>
      </c>
      <c r="O109" s="7"/>
      <c r="P109" s="7"/>
      <c r="Q109" s="67" t="n">
        <f aca="false">I109*5.5017049523</f>
        <v>134770014.38829</v>
      </c>
      <c r="R109" s="67"/>
      <c r="S109" s="67"/>
      <c r="T109" s="7"/>
      <c r="U109" s="7"/>
      <c r="V109" s="67" t="n">
        <f aca="false">K109*5.5017049523</f>
        <v>22657177.5526798</v>
      </c>
      <c r="W109" s="67" t="n">
        <f aca="false">M109*5.5017049523</f>
        <v>700737.450082881</v>
      </c>
      <c r="X109" s="67" t="n">
        <f aca="false">N109*5.1890047538+L109*5.5017049523</f>
        <v>25267096.6491482</v>
      </c>
      <c r="Y109" s="67" t="n">
        <f aca="false">N109*5.1890047538</f>
        <v>19321500.5814101</v>
      </c>
      <c r="Z109" s="67" t="n">
        <f aca="false">L109*5.5017049523</f>
        <v>5945596.06773811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low_v2_m!D98+temporary_pension_bonus_low!B98</f>
        <v>29972683.5155473</v>
      </c>
      <c r="G110" s="163" t="n">
        <f aca="false">low_v2_m!E98+temporary_pension_bonus_low!B98</f>
        <v>28759433.3268696</v>
      </c>
      <c r="H110" s="8" t="n">
        <f aca="false">F110-J110</f>
        <v>25655220.6258251</v>
      </c>
      <c r="I110" s="8" t="n">
        <f aca="false">G110-K110</f>
        <v>24571494.3238391</v>
      </c>
      <c r="J110" s="163" t="n">
        <f aca="false">low_v2_m!J98</f>
        <v>4317462.88972222</v>
      </c>
      <c r="K110" s="163" t="n">
        <f aca="false">low_v2_m!K98</f>
        <v>4187939.00303055</v>
      </c>
      <c r="L110" s="8" t="n">
        <f aca="false">H110-I110</f>
        <v>1083726.30198603</v>
      </c>
      <c r="M110" s="8" t="n">
        <f aca="false">J110-K110</f>
        <v>129523.886691666</v>
      </c>
      <c r="N110" s="163" t="n">
        <f aca="false">SUM(low_v5_m!C98:J98)</f>
        <v>4496221.65063245</v>
      </c>
      <c r="O110" s="5"/>
      <c r="P110" s="5"/>
      <c r="Q110" s="8" t="n">
        <f aca="false">I110*5.5017049523</f>
        <v>135185112.006877</v>
      </c>
      <c r="R110" s="8"/>
      <c r="S110" s="8"/>
      <c r="T110" s="5"/>
      <c r="U110" s="5"/>
      <c r="V110" s="8" t="n">
        <f aca="false">K110*5.5017049523</f>
        <v>23040804.7529035</v>
      </c>
      <c r="W110" s="8" t="n">
        <f aca="false">M110*5.5017049523</f>
        <v>712602.208852684</v>
      </c>
      <c r="X110" s="8" t="n">
        <f aca="false">N110*5.1890047538+L110*5.5017049523</f>
        <v>29293257.8818445</v>
      </c>
      <c r="Y110" s="8" t="n">
        <f aca="false">N110*5.1890047538</f>
        <v>23330915.5192702</v>
      </c>
      <c r="Z110" s="8" t="n">
        <f aca="false">L110*5.5017049523</f>
        <v>5962342.36257429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low_v2_m!D99+temporary_pension_bonus_low!B99</f>
        <v>30099571.6044147</v>
      </c>
      <c r="G111" s="165" t="n">
        <f aca="false">low_v2_m!E99+temporary_pension_bonus_low!B99</f>
        <v>28882402.1063521</v>
      </c>
      <c r="H111" s="67" t="n">
        <f aca="false">F111-J111</f>
        <v>25727661.632518</v>
      </c>
      <c r="I111" s="67" t="n">
        <f aca="false">G111-K111</f>
        <v>24641649.4336124</v>
      </c>
      <c r="J111" s="165" t="n">
        <f aca="false">low_v2_m!J99</f>
        <v>4371909.97189663</v>
      </c>
      <c r="K111" s="165" t="n">
        <f aca="false">low_v2_m!K99</f>
        <v>4240752.67273973</v>
      </c>
      <c r="L111" s="67" t="n">
        <f aca="false">H111-I111</f>
        <v>1086012.19890566</v>
      </c>
      <c r="M111" s="67" t="n">
        <f aca="false">J111-K111</f>
        <v>131157.299156898</v>
      </c>
      <c r="N111" s="165" t="n">
        <f aca="false">SUM(low_v5_m!C99:J99)</f>
        <v>3651700.16395789</v>
      </c>
      <c r="O111" s="7"/>
      <c r="P111" s="7"/>
      <c r="Q111" s="67" t="n">
        <f aca="false">I111*5.5017049523</f>
        <v>135571084.721746</v>
      </c>
      <c r="R111" s="67"/>
      <c r="S111" s="67"/>
      <c r="T111" s="7"/>
      <c r="U111" s="7"/>
      <c r="V111" s="67" t="n">
        <f aca="false">K111*5.5017049523</f>
        <v>23331369.9810916</v>
      </c>
      <c r="W111" s="67" t="n">
        <f aca="false">M111*5.5017049523</f>
        <v>721588.762301797</v>
      </c>
      <c r="X111" s="67" t="n">
        <f aca="false">N111*5.1890047538+L111*5.5017049523</f>
        <v>24923608.2032072</v>
      </c>
      <c r="Y111" s="67" t="n">
        <f aca="false">N111*5.1890047538</f>
        <v>18948689.5102297</v>
      </c>
      <c r="Z111" s="67" t="n">
        <f aca="false">L111*5.5017049523</f>
        <v>5974918.69297749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low_v2_m!D100+temporary_pension_bonus_low!B100</f>
        <v>30147199.328646</v>
      </c>
      <c r="G112" s="165" t="n">
        <f aca="false">low_v2_m!E100+temporary_pension_bonus_low!B100</f>
        <v>28928821.250252</v>
      </c>
      <c r="H112" s="67" t="n">
        <f aca="false">F112-J112</f>
        <v>25710704.9435097</v>
      </c>
      <c r="I112" s="67" t="n">
        <f aca="false">G112-K112</f>
        <v>24625421.6966698</v>
      </c>
      <c r="J112" s="165" t="n">
        <f aca="false">low_v2_m!J100</f>
        <v>4436494.38513632</v>
      </c>
      <c r="K112" s="165" t="n">
        <f aca="false">low_v2_m!K100</f>
        <v>4303399.55358223</v>
      </c>
      <c r="L112" s="67" t="n">
        <f aca="false">H112-I112</f>
        <v>1085283.24683984</v>
      </c>
      <c r="M112" s="67" t="n">
        <f aca="false">J112-K112</f>
        <v>133094.83155409</v>
      </c>
      <c r="N112" s="165" t="n">
        <f aca="false">SUM(low_v5_m!C100:J100)</f>
        <v>3639600.62458999</v>
      </c>
      <c r="O112" s="7"/>
      <c r="P112" s="7"/>
      <c r="Q112" s="67" t="n">
        <f aca="false">I112*5.5017049523</f>
        <v>135481804.501044</v>
      </c>
      <c r="R112" s="67"/>
      <c r="S112" s="67"/>
      <c r="T112" s="7"/>
      <c r="U112" s="7"/>
      <c r="V112" s="67" t="n">
        <f aca="false">K112*5.5017049523</f>
        <v>23676034.6356689</v>
      </c>
      <c r="W112" s="67" t="n">
        <f aca="false">M112*5.5017049523</f>
        <v>732248.493886669</v>
      </c>
      <c r="X112" s="67" t="n">
        <f aca="false">N112*5.1890047538+L112*5.5017049523</f>
        <v>24856813.1567179</v>
      </c>
      <c r="Y112" s="67" t="n">
        <f aca="false">N112*5.1890047538</f>
        <v>18885904.9429309</v>
      </c>
      <c r="Z112" s="67" t="n">
        <f aca="false">L112*5.5017049523</f>
        <v>5970908.21378695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low_v2_m!D101+temporary_pension_bonus_low!B101</f>
        <v>30298026.0881864</v>
      </c>
      <c r="G113" s="165" t="n">
        <f aca="false">low_v2_m!E101+temporary_pension_bonus_low!B101</f>
        <v>29073744.2856734</v>
      </c>
      <c r="H113" s="67" t="n">
        <f aca="false">F113-J113</f>
        <v>25788257.2212006</v>
      </c>
      <c r="I113" s="67" t="n">
        <f aca="false">G113-K113</f>
        <v>24699268.4846972</v>
      </c>
      <c r="J113" s="165" t="n">
        <f aca="false">low_v2_m!J101</f>
        <v>4509768.86698576</v>
      </c>
      <c r="K113" s="165" t="n">
        <f aca="false">low_v2_m!K101</f>
        <v>4374475.80097618</v>
      </c>
      <c r="L113" s="67" t="n">
        <f aca="false">H113-I113</f>
        <v>1088988.73650339</v>
      </c>
      <c r="M113" s="67" t="n">
        <f aca="false">J113-K113</f>
        <v>135293.066009573</v>
      </c>
      <c r="N113" s="165" t="n">
        <f aca="false">SUM(low_v5_m!C101:J101)</f>
        <v>3728211.37921083</v>
      </c>
      <c r="O113" s="7"/>
      <c r="P113" s="7"/>
      <c r="Q113" s="67" t="n">
        <f aca="false">I113*5.5017049523</f>
        <v>135888087.740446</v>
      </c>
      <c r="R113" s="67"/>
      <c r="S113" s="67"/>
      <c r="T113" s="7"/>
      <c r="U113" s="7"/>
      <c r="V113" s="67" t="n">
        <f aca="false">K113*5.5017049523</f>
        <v>24067075.1779472</v>
      </c>
      <c r="W113" s="67" t="n">
        <f aca="false">M113*5.5017049523</f>
        <v>744342.531276717</v>
      </c>
      <c r="X113" s="67" t="n">
        <f aca="false">N113*5.1890047538+L113*5.5017049523</f>
        <v>25337001.2945158</v>
      </c>
      <c r="Y113" s="67" t="n">
        <f aca="false">N113*5.1890047538</f>
        <v>19345706.5698963</v>
      </c>
      <c r="Z113" s="67" t="n">
        <f aca="false">L113*5.5017049523</f>
        <v>5991294.72461959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low_v2_m!D102+temporary_pension_bonus_low!B102</f>
        <v>30389748.0611606</v>
      </c>
      <c r="G114" s="163" t="n">
        <f aca="false">low_v2_m!E102+temporary_pension_bonus_low!B102</f>
        <v>29162370.2769093</v>
      </c>
      <c r="H114" s="8" t="n">
        <f aca="false">F114-J114</f>
        <v>25789278.7958318</v>
      </c>
      <c r="I114" s="8" t="n">
        <f aca="false">G114-K114</f>
        <v>24699915.0895404</v>
      </c>
      <c r="J114" s="163" t="n">
        <f aca="false">low_v2_m!J102</f>
        <v>4600469.26532877</v>
      </c>
      <c r="K114" s="163" t="n">
        <f aca="false">low_v2_m!K102</f>
        <v>4462455.18736891</v>
      </c>
      <c r="L114" s="8" t="n">
        <f aca="false">H114-I114</f>
        <v>1089363.70629139</v>
      </c>
      <c r="M114" s="8" t="n">
        <f aca="false">J114-K114</f>
        <v>138014.077959863</v>
      </c>
      <c r="N114" s="163" t="n">
        <f aca="false">SUM(low_v5_m!C102:J102)</f>
        <v>4456636.69619175</v>
      </c>
      <c r="O114" s="5"/>
      <c r="P114" s="5"/>
      <c r="Q114" s="8" t="n">
        <f aca="false">I114*5.5017049523</f>
        <v>135891645.169514</v>
      </c>
      <c r="R114" s="8"/>
      <c r="S114" s="8"/>
      <c r="T114" s="5"/>
      <c r="U114" s="5"/>
      <c r="V114" s="8" t="n">
        <f aca="false">K114*5.5017049523</f>
        <v>24551111.8037643</v>
      </c>
      <c r="W114" s="8" t="n">
        <f aca="false">M114*5.5017049523</f>
        <v>759312.736198899</v>
      </c>
      <c r="X114" s="8" t="n">
        <f aca="false">N114*5.1890047538+L114*5.5017049523</f>
        <v>29118866.7002578</v>
      </c>
      <c r="Y114" s="8" t="n">
        <f aca="false">N114*5.1890047538</f>
        <v>23125509.0024985</v>
      </c>
      <c r="Z114" s="8" t="n">
        <f aca="false">L114*5.5017049523</f>
        <v>5993357.69775924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low_v2_m!D103+temporary_pension_bonus_low!B103</f>
        <v>30493206.478553</v>
      </c>
      <c r="G115" s="165" t="n">
        <f aca="false">low_v2_m!E103+temporary_pension_bonus_low!B103</f>
        <v>29262808.9440251</v>
      </c>
      <c r="H115" s="67" t="n">
        <f aca="false">F115-J115</f>
        <v>25790552.0196216</v>
      </c>
      <c r="I115" s="67" t="n">
        <f aca="false">G115-K115</f>
        <v>24701234.1188616</v>
      </c>
      <c r="J115" s="165" t="n">
        <f aca="false">low_v2_m!J103</f>
        <v>4702654.4589314</v>
      </c>
      <c r="K115" s="165" t="n">
        <f aca="false">low_v2_m!K103</f>
        <v>4561574.82516346</v>
      </c>
      <c r="L115" s="67" t="n">
        <f aca="false">H115-I115</f>
        <v>1089317.90076</v>
      </c>
      <c r="M115" s="67" t="n">
        <f aca="false">J115-K115</f>
        <v>141079.633767943</v>
      </c>
      <c r="N115" s="165" t="n">
        <f aca="false">SUM(low_v5_m!C103:J103)</f>
        <v>3669039.51352092</v>
      </c>
      <c r="O115" s="7"/>
      <c r="P115" s="7"/>
      <c r="Q115" s="67" t="n">
        <f aca="false">I115*5.5017049523</f>
        <v>135898902.079663</v>
      </c>
      <c r="R115" s="67"/>
      <c r="S115" s="67"/>
      <c r="T115" s="7"/>
      <c r="U115" s="7"/>
      <c r="V115" s="67" t="n">
        <f aca="false">K115*5.5017049523</f>
        <v>25096438.8058888</v>
      </c>
      <c r="W115" s="67" t="n">
        <f aca="false">M115*5.5017049523</f>
        <v>776178.519769762</v>
      </c>
      <c r="X115" s="67" t="n">
        <f aca="false">N115*5.1890047538+L115*5.5017049523</f>
        <v>25031769.1667805</v>
      </c>
      <c r="Y115" s="67" t="n">
        <f aca="false">N115*5.1890047538</f>
        <v>19038663.4775401</v>
      </c>
      <c r="Z115" s="67" t="n">
        <f aca="false">L115*5.5017049523</f>
        <v>5993105.68924035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low_v2_m!D104+temporary_pension_bonus_low!B104</f>
        <v>30534292.6489837</v>
      </c>
      <c r="G116" s="165" t="n">
        <f aca="false">low_v2_m!E104+temporary_pension_bonus_low!B104</f>
        <v>29302568.5423808</v>
      </c>
      <c r="H116" s="67" t="n">
        <f aca="false">F116-J116</f>
        <v>25787442.5179659</v>
      </c>
      <c r="I116" s="67" t="n">
        <f aca="false">G116-K116</f>
        <v>24698123.9152935</v>
      </c>
      <c r="J116" s="165" t="n">
        <f aca="false">low_v2_m!J104</f>
        <v>4746850.13101782</v>
      </c>
      <c r="K116" s="165" t="n">
        <f aca="false">low_v2_m!K104</f>
        <v>4604444.62708728</v>
      </c>
      <c r="L116" s="67" t="n">
        <f aca="false">H116-I116</f>
        <v>1089318.60267239</v>
      </c>
      <c r="M116" s="67" t="n">
        <f aca="false">J116-K116</f>
        <v>142405.503930535</v>
      </c>
      <c r="N116" s="165" t="n">
        <f aca="false">SUM(low_v5_m!C104:J104)</f>
        <v>3590155.83274348</v>
      </c>
      <c r="O116" s="7"/>
      <c r="P116" s="7"/>
      <c r="Q116" s="67" t="n">
        <f aca="false">I116*5.5017049523</f>
        <v>135881790.65729</v>
      </c>
      <c r="R116" s="67"/>
      <c r="S116" s="67"/>
      <c r="T116" s="7"/>
      <c r="U116" s="7"/>
      <c r="V116" s="67" t="n">
        <f aca="false">K116*5.5017049523</f>
        <v>25332295.8074372</v>
      </c>
      <c r="W116" s="67" t="n">
        <f aca="false">M116*5.5017049523</f>
        <v>783473.066209402</v>
      </c>
      <c r="X116" s="67" t="n">
        <f aca="false">N116*5.1890047538+L116*5.5017049523</f>
        <v>24622445.2339439</v>
      </c>
      <c r="Y116" s="67" t="n">
        <f aca="false">N116*5.1890047538</f>
        <v>18629335.6829887</v>
      </c>
      <c r="Z116" s="67" t="n">
        <f aca="false">L116*5.5017049523</f>
        <v>5993109.55095521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low_v2_m!D105+temporary_pension_bonus_low!B105</f>
        <v>30527717.6931541</v>
      </c>
      <c r="G117" s="165" t="n">
        <f aca="false">low_v2_m!E105+temporary_pension_bonus_low!B105</f>
        <v>29297107.4500823</v>
      </c>
      <c r="H117" s="67" t="n">
        <f aca="false">F117-J117</f>
        <v>25702309.5887981</v>
      </c>
      <c r="I117" s="67" t="n">
        <f aca="false">G117-K117</f>
        <v>24616461.5888569</v>
      </c>
      <c r="J117" s="165" t="n">
        <f aca="false">low_v2_m!J105</f>
        <v>4825408.10435608</v>
      </c>
      <c r="K117" s="165" t="n">
        <f aca="false">low_v2_m!K105</f>
        <v>4680645.86122539</v>
      </c>
      <c r="L117" s="67" t="n">
        <f aca="false">H117-I117</f>
        <v>1085847.9999412</v>
      </c>
      <c r="M117" s="67" t="n">
        <f aca="false">J117-K117</f>
        <v>144762.243130683</v>
      </c>
      <c r="N117" s="165" t="n">
        <f aca="false">SUM(low_v5_m!C105:J105)</f>
        <v>3613503.48260179</v>
      </c>
      <c r="O117" s="7"/>
      <c r="P117" s="7"/>
      <c r="Q117" s="67" t="n">
        <f aca="false">I117*5.5017049523</f>
        <v>135432508.631517</v>
      </c>
      <c r="R117" s="67"/>
      <c r="S117" s="67"/>
      <c r="T117" s="7"/>
      <c r="U117" s="7"/>
      <c r="V117" s="67" t="n">
        <f aca="false">K117*5.5017049523</f>
        <v>25751532.5146662</v>
      </c>
      <c r="W117" s="67" t="n">
        <f aca="false">M117*5.5017049523</f>
        <v>796439.149938135</v>
      </c>
      <c r="X117" s="67" t="n">
        <f aca="false">N117*5.1890047538+L117*5.5017049523</f>
        <v>24724502.0678151</v>
      </c>
      <c r="Y117" s="67" t="n">
        <f aca="false">N117*5.1890047538</f>
        <v>18750486.7490935</v>
      </c>
      <c r="Z117" s="67" t="n">
        <f aca="false">L117*5.5017049523</f>
        <v>5974015.31872157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0" zoomScaleNormal="60" zoomScalePageLayoutView="100" workbookViewId="0">
      <selection pane="topLeft" activeCell="AC34" activeCellId="0" sqref="AC34"/>
    </sheetView>
  </sheetViews>
  <sheetFormatPr defaultColWidth="9.328125" defaultRowHeight="12.8" zeroHeight="false" outlineLevelRow="0" outlineLevelCol="0"/>
  <cols>
    <col collapsed="false" customWidth="true" hidden="false" outlineLevel="0" max="7" min="6" style="111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1" width="17.35"/>
    <col collapsed="false" customWidth="true" hidden="false" outlineLevel="0" max="11" min="11" style="111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1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1"/>
      <c r="AC1" s="141"/>
      <c r="AD1" s="141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1"/>
      <c r="AC2" s="141"/>
      <c r="AD2" s="141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50.2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9.4094673024885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8.97850081382245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central_v2_m!B2+temporary_pension_bonus_central!B2</f>
        <v>17739542.6683295</v>
      </c>
      <c r="G14" s="162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central_v2_m!J2</f>
        <v>0</v>
      </c>
      <c r="K14" s="163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central_v2_m!B3+temporary_pension_bonus_central!B3</f>
        <v>20424458.4543804</v>
      </c>
      <c r="G15" s="164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central_v2_m!J3</f>
        <v>0</v>
      </c>
      <c r="K15" s="165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central_v2_m!B4+temporary_pension_bonus_central!B4</f>
        <v>19770972.3841794</v>
      </c>
      <c r="G16" s="164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central_v2_m!J4</f>
        <v>0</v>
      </c>
      <c r="K16" s="165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SUM(central_v5_m!C4:J4)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central_v2_m!B5+temporary_pension_bonus_central!B5</f>
        <v>21368066.5344648</v>
      </c>
      <c r="G17" s="164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central_v2_m!J5</f>
        <v>0</v>
      </c>
      <c r="K17" s="165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SUM(central_v5_m!C5:J5)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central_v2_m!B6+temporary_pension_bonus_central!B6</f>
        <v>18728958.0861916</v>
      </c>
      <c r="G18" s="162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central_v2_m!J6</f>
        <v>0</v>
      </c>
      <c r="K18" s="163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SUM(central_v5_m!C6:J6)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central_v2_m!B7+temporary_pension_bonus_central!B7</f>
        <v>19344977.1486059</v>
      </c>
      <c r="G19" s="164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central_v2_m!J7</f>
        <v>0</v>
      </c>
      <c r="K19" s="165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SUM(central_v5_m!C7:J7)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central_v2_m!D8+temporary_pension_bonus_central!B8</f>
        <v>18490578.4951819</v>
      </c>
      <c r="G20" s="165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central_v2_m!J8</f>
        <v>0</v>
      </c>
      <c r="K20" s="165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SUM(central_v5_m!C8:J8)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central_v2_m!D9+temporary_pension_bonus_central!B9</f>
        <v>20206487.8241816</v>
      </c>
      <c r="G21" s="165" t="n">
        <f aca="false">central_v2_m!E9+temporary_pension_bonus_central!B9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central_v2_m!J9</f>
        <v>18733.8129683629</v>
      </c>
      <c r="K21" s="165" t="n">
        <f aca="false">central_v2_m!K9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SUM(central_v5_m!C9:J9)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central_v2_m!D10+temporary_pension_bonus_central!B10</f>
        <v>19442559.2610445</v>
      </c>
      <c r="G22" s="163" t="n">
        <f aca="false">central_v2_m!E10+temporary_pension_bonus_central!B10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central_v2_m!J10</f>
        <v>52369.7306842421</v>
      </c>
      <c r="K22" s="163" t="n">
        <f aca="false">central_v2_m!K10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SUM(central_v5_m!C10:J10)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central_v2_m!D11+temporary_pension_bonus_central!B11</f>
        <v>20770363.766955</v>
      </c>
      <c r="G23" s="165" t="n">
        <f aca="false">central_v2_m!E11+temporary_pension_bonus_central!B11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central_v2_m!J11</f>
        <v>99239.5036172691</v>
      </c>
      <c r="K23" s="165" t="n">
        <f aca="false">central_v2_m!K11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SUM(central_v5_m!C11:J11)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central_v2_m!D12+temporary_pension_bonus_central!B12</f>
        <v>19946339.4687235</v>
      </c>
      <c r="G24" s="165" t="n">
        <f aca="false">central_v2_m!E12+temporary_pension_bonus_central!B12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central_v2_m!J12</f>
        <v>117229.967816862</v>
      </c>
      <c r="K24" s="165" t="n">
        <f aca="false">central_v2_m!K12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SUM(central_v5_m!C12:J12)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central_v2_m!D13+temporary_pension_bonus_central!B13</f>
        <v>21733835.2916423</v>
      </c>
      <c r="G25" s="165" t="n">
        <f aca="false">central_v2_m!E13+temporary_pension_bonus_central!B13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central_v2_m!J13</f>
        <v>162721.178424523</v>
      </c>
      <c r="K25" s="165" t="n">
        <f aca="false">central_v2_m!K13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SUM(central_v5_m!C13:J13)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central_v2_m!D14+temporary_pension_bonus_central!B14</f>
        <v>20218888.9531109</v>
      </c>
      <c r="G26" s="163" t="n">
        <f aca="false">central_v2_m!E14+temporary_pension_bonus_central!B14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central_v2_m!J14</f>
        <v>175524.962830442</v>
      </c>
      <c r="K26" s="163" t="n">
        <f aca="false">central_v2_m!K14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SUM(central_v5_m!C14:J14)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central_v2_m!D15+temporary_pension_bonus_central!B15</f>
        <v>20296024.1848378</v>
      </c>
      <c r="G27" s="165" t="n">
        <f aca="false">central_v2_m!E15+temporary_pension_bonus_central!B15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central_v2_m!J15</f>
        <v>202742.650637218</v>
      </c>
      <c r="K27" s="165" t="n">
        <f aca="false">central_v2_m!K15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SUM(central_v5_m!C15:J15)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central_v2_m!D16+temporary_pension_bonus_central!B16</f>
        <v>18996972.1123845</v>
      </c>
      <c r="G28" s="165" t="n">
        <f aca="false">central_v2_m!E16+temporary_pension_bonus_central!B16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central_v2_m!J16</f>
        <v>222862.309346122</v>
      </c>
      <c r="K28" s="165" t="n">
        <f aca="false">central_v2_m!K16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SUM(central_v5_m!C16:J16)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central_v2_m!D17+temporary_pension_bonus_central!B17</f>
        <v>17389518.3454195</v>
      </c>
      <c r="G29" s="165" t="n">
        <f aca="false">central_v2_m!E17+temporary_pension_bonus_central!B17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central_v2_m!J17</f>
        <v>230971.30147243</v>
      </c>
      <c r="K29" s="165" t="n">
        <f aca="false">central_v2_m!K17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SUM(central_v5_m!C17:J17)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central_v2_m!D18+temporary_pension_bonus_central!B18</f>
        <v>17226658.2022373</v>
      </c>
      <c r="G30" s="163" t="n">
        <f aca="false">central_v2_m!E18+temporary_pension_bonus_central!B18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central_v2_m!J18</f>
        <v>195590.567062491</v>
      </c>
      <c r="K30" s="163" t="n">
        <f aca="false">central_v2_m!K18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SUM(central_v5_m!C18:J18)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central_v2_m!D19+temporary_pension_bonus_central!B19</f>
        <v>17407059.925948</v>
      </c>
      <c r="G31" s="165" t="n">
        <f aca="false">central_v2_m!E19+temporary_pension_bonus_central!B19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central_v2_m!J19</f>
        <v>189500.232062338</v>
      </c>
      <c r="K31" s="165" t="n">
        <f aca="false">central_v2_m!K19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SUM(central_v5_m!C19:J19)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central_v2_m!D20+temporary_pension_bonus_central!B20</f>
        <v>17887101.6652212</v>
      </c>
      <c r="G32" s="165" t="n">
        <f aca="false">central_v2_m!E20+temporary_pension_bonus_central!B20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5" t="n">
        <f aca="false">central_v2_m!J20</f>
        <v>204565.659219299</v>
      </c>
      <c r="K32" s="165" t="n">
        <f aca="false">central_v2_m!K20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5" t="n">
        <f aca="false">SUM(central_v5_m!C20:J20)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central_v2_m!D21+temporary_pension_bonus_central!B21</f>
        <v>17591672.1891006</v>
      </c>
      <c r="G33" s="165" t="n">
        <f aca="false">central_v2_m!E21+temporary_pension_bonus_central!B21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central_v2_m!J21</f>
        <v>222675.54785813</v>
      </c>
      <c r="K33" s="165" t="n">
        <f aca="false">central_v2_m!K21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5" t="n">
        <f aca="false">SUM(central_v5_m!C21:J21)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central_v2_m!D22+temporary_pension_bonus_central!B22</f>
        <v>20095224.7181322</v>
      </c>
      <c r="G34" s="163" t="n">
        <f aca="false">central_v2_m!E22+temporary_pension_bonus_central!B22</f>
        <v>19376654.8133415</v>
      </c>
      <c r="H34" s="8" t="n">
        <f aca="false">F34-J34</f>
        <v>19851271.0622273</v>
      </c>
      <c r="I34" s="8" t="n">
        <f aca="false">G34-K34</f>
        <v>19140019.7671137</v>
      </c>
      <c r="J34" s="163" t="n">
        <f aca="false">central_v2_m!J22</f>
        <v>243953.655904947</v>
      </c>
      <c r="K34" s="163" t="n">
        <f aca="false">central_v2_m!K22</f>
        <v>236635.046227798</v>
      </c>
      <c r="L34" s="8" t="n">
        <f aca="false">H34-I34</f>
        <v>711251.295113537</v>
      </c>
      <c r="M34" s="8" t="n">
        <f aca="false">J34-K34</f>
        <v>7318.60967714837</v>
      </c>
      <c r="N34" s="163" t="n">
        <f aca="false">SUM(central_v5_m!C22:J22)</f>
        <v>3802902.90237036</v>
      </c>
      <c r="O34" s="5"/>
      <c r="P34" s="5"/>
      <c r="Q34" s="8" t="n">
        <f aca="false">I34*5.5017049523</f>
        <v>105302741.539849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23646376.0112955</v>
      </c>
      <c r="Y34" s="8" t="n">
        <f aca="false">N34*5.1890047538</f>
        <v>19733281.2386396</v>
      </c>
      <c r="Z34" s="8" t="n">
        <f aca="false">L34*5.5017049523</f>
        <v>3913094.77265594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central_v2_m!D23+temporary_pension_bonus_central!B23</f>
        <v>18610237.5887718</v>
      </c>
      <c r="G35" s="165" t="n">
        <f aca="false">central_v2_m!E23+temporary_pension_bonus_central!B23</f>
        <v>17878263.5942547</v>
      </c>
      <c r="H35" s="67" t="n">
        <f aca="false">F35-J35</f>
        <v>18320088.054198</v>
      </c>
      <c r="I35" s="67" t="n">
        <f aca="false">G35-K35</f>
        <v>17596818.5457181</v>
      </c>
      <c r="J35" s="165" t="n">
        <f aca="false">central_v2_m!J23</f>
        <v>290149.534573842</v>
      </c>
      <c r="K35" s="165" t="n">
        <f aca="false">central_v2_m!K23</f>
        <v>281445.048536626</v>
      </c>
      <c r="L35" s="67" t="n">
        <f aca="false">H35-I35</f>
        <v>723269.508479893</v>
      </c>
      <c r="M35" s="67" t="n">
        <f aca="false">J35-K35</f>
        <v>8704.48603721522</v>
      </c>
      <c r="N35" s="165" t="n">
        <f aca="false">SUM(central_v5_m!C23:J23)</f>
        <v>2966127.70886977</v>
      </c>
      <c r="O35" s="7"/>
      <c r="P35" s="7"/>
      <c r="Q35" s="67" t="n">
        <f aca="false">I35*5.5017049523</f>
        <v>96812503.7377015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19370466.2183546</v>
      </c>
      <c r="Y35" s="67" t="n">
        <f aca="false">N35*5.1890047538</f>
        <v>15391250.7817032</v>
      </c>
      <c r="Z35" s="67" t="n">
        <f aca="false">L35*5.5017049523</f>
        <v>3979215.43665141</v>
      </c>
      <c r="AA35" s="67" t="n">
        <f aca="false">IFE_cost_central!B23*3</f>
        <v>1999006.1931</v>
      </c>
      <c r="AB35" s="67" t="n">
        <f aca="false">AA35*$AC$13</f>
        <v>17948078.7315845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central_v2_m!D24+temporary_pension_bonus_central!B24</f>
        <v>18509471.3293451</v>
      </c>
      <c r="G36" s="165" t="n">
        <f aca="false">central_v2_m!E24+temporary_pension_bonus_central!B24</f>
        <v>17779561.0568437</v>
      </c>
      <c r="H36" s="67" t="n">
        <f aca="false">F36-J36</f>
        <v>18210230.6810574</v>
      </c>
      <c r="I36" s="67" t="n">
        <f aca="false">G36-K36</f>
        <v>17489297.6280046</v>
      </c>
      <c r="J36" s="165" t="n">
        <f aca="false">central_v2_m!J24</f>
        <v>299240.648287684</v>
      </c>
      <c r="K36" s="165" t="n">
        <f aca="false">central_v2_m!K24</f>
        <v>290263.428839053</v>
      </c>
      <c r="L36" s="67" t="n">
        <f aca="false">H36-I36</f>
        <v>720933.053052791</v>
      </c>
      <c r="M36" s="67" t="n">
        <f aca="false">J36-K36</f>
        <v>8977.21944863064</v>
      </c>
      <c r="N36" s="165" t="n">
        <f aca="false">SUM(central_v5_m!C24:J24)</f>
        <v>2955506.1594936</v>
      </c>
      <c r="O36" s="7"/>
      <c r="P36" s="7"/>
      <c r="Q36" s="67" t="n">
        <f aca="false">I36*5.5017049523</f>
        <v>96220955.3722416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19302496.4597548</v>
      </c>
      <c r="Y36" s="67" t="n">
        <f aca="false">N36*5.1890047538</f>
        <v>15336135.5114975</v>
      </c>
      <c r="Z36" s="67" t="n">
        <f aca="false">L36*5.5017049523</f>
        <v>3966360.9482573</v>
      </c>
      <c r="AA36" s="67" t="n">
        <f aca="false">IFE_cost_central!B24*3</f>
        <v>2709585.858</v>
      </c>
      <c r="AB36" s="67" t="n">
        <f aca="false">AA36*$AC$13</f>
        <v>24328018.8311748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central_v2_m!D25+temporary_pension_bonus_central!B25</f>
        <v>18002054.3159821</v>
      </c>
      <c r="G37" s="165" t="n">
        <f aca="false">central_v2_m!E25+temporary_pension_bonus_central!B25</f>
        <v>17290876.6331291</v>
      </c>
      <c r="H37" s="67" t="n">
        <f aca="false">F37-J37</f>
        <v>17705487.5778369</v>
      </c>
      <c r="I37" s="67" t="n">
        <f aca="false">G37-K37</f>
        <v>17003206.8971282</v>
      </c>
      <c r="J37" s="165" t="n">
        <f aca="false">central_v2_m!J25</f>
        <v>296566.738145225</v>
      </c>
      <c r="K37" s="165" t="n">
        <f aca="false">central_v2_m!K25</f>
        <v>287669.736000868</v>
      </c>
      <c r="L37" s="67" t="n">
        <f aca="false">H37-I37</f>
        <v>702280.680708636</v>
      </c>
      <c r="M37" s="67" t="n">
        <f aca="false">J37-K37</f>
        <v>8897.00214435678</v>
      </c>
      <c r="N37" s="165" t="n">
        <f aca="false">SUM(central_v5_m!C25:J25)</f>
        <v>2939816.35511559</v>
      </c>
      <c r="O37" s="7"/>
      <c r="P37" s="7"/>
      <c r="Q37" s="67" t="n">
        <f aca="false">I37*5.5017049523</f>
        <v>93546627.590912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19118462.1409531</v>
      </c>
      <c r="Y37" s="67" t="n">
        <f aca="false">N37*5.1890047538</f>
        <v>15254721.0419938</v>
      </c>
      <c r="Z37" s="67" t="n">
        <f aca="false">L37*5.5017049523</f>
        <v>3863741.09895932</v>
      </c>
      <c r="AA37" s="67" t="n">
        <f aca="false">IFE_cost_central!B25*3</f>
        <v>818236.89684</v>
      </c>
      <c r="AB37" s="67" t="n">
        <f aca="false">AA37*$AC$13</f>
        <v>7346540.64417749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central_v2_m!D26+temporary_pension_bonus_central!B26</f>
        <v>17417249.9618849</v>
      </c>
      <c r="G38" s="163" t="n">
        <f aca="false">central_v2_m!E26+temporary_pension_bonus_central!B26</f>
        <v>16727462.9762566</v>
      </c>
      <c r="H38" s="8" t="n">
        <f aca="false">F38-J38</f>
        <v>17116185.2818909</v>
      </c>
      <c r="I38" s="8" t="n">
        <f aca="false">G38-K38</f>
        <v>16435430.2366624</v>
      </c>
      <c r="J38" s="163" t="n">
        <f aca="false">central_v2_m!J26</f>
        <v>301064.679994015</v>
      </c>
      <c r="K38" s="163" t="n">
        <f aca="false">central_v2_m!K26</f>
        <v>292032.739594194</v>
      </c>
      <c r="L38" s="8" t="n">
        <f aca="false">H38-I38</f>
        <v>680755.045228515</v>
      </c>
      <c r="M38" s="8" t="n">
        <f aca="false">J38-K38</f>
        <v>9031.94039982051</v>
      </c>
      <c r="N38" s="163" t="n">
        <f aca="false">SUM(central_v5_m!C26:J26)</f>
        <v>3357311.81673445</v>
      </c>
      <c r="O38" s="5"/>
      <c r="P38" s="5"/>
      <c r="Q38" s="8" t="n">
        <f aca="false">I38*5.5017049523</f>
        <v>90422887.9262266</v>
      </c>
      <c r="R38" s="8"/>
      <c r="S38" s="8"/>
      <c r="T38" s="5"/>
      <c r="U38" s="5"/>
      <c r="V38" s="8" t="n">
        <f aca="false">K38*5.5017049523</f>
        <v>1606677.96965912</v>
      </c>
      <c r="W38" s="8" t="n">
        <f aca="false">M38*5.5017049523</f>
        <v>49691.0712265709</v>
      </c>
      <c r="X38" s="8" t="n">
        <f aca="false">N38*5.1890047538+L38*5.5017049523</f>
        <v>21166420.3806609</v>
      </c>
      <c r="Y38" s="8" t="n">
        <f aca="false">N38*5.1890047538</f>
        <v>17421106.977024</v>
      </c>
      <c r="Z38" s="8" t="n">
        <f aca="false">L38*5.5017049523</f>
        <v>3745313.40363693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central_v2_m!D27+temporary_pension_bonus_central!B27</f>
        <v>18005874.7157864</v>
      </c>
      <c r="G39" s="165" t="n">
        <f aca="false">central_v2_m!E27+temporary_pension_bonus_central!B27</f>
        <v>17291639.6644952</v>
      </c>
      <c r="H39" s="67" t="n">
        <f aca="false">F39-J39</f>
        <v>17677522.591725</v>
      </c>
      <c r="I39" s="67" t="n">
        <f aca="false">G39-K39</f>
        <v>16973138.1041556</v>
      </c>
      <c r="J39" s="165" t="n">
        <f aca="false">central_v2_m!J27</f>
        <v>328352.124061347</v>
      </c>
      <c r="K39" s="165" t="n">
        <f aca="false">central_v2_m!K27</f>
        <v>318501.560339506</v>
      </c>
      <c r="L39" s="67" t="n">
        <f aca="false">H39-I39</f>
        <v>704384.487569373</v>
      </c>
      <c r="M39" s="67" t="n">
        <f aca="false">J39-K39</f>
        <v>9850.56372184039</v>
      </c>
      <c r="N39" s="165" t="n">
        <f aca="false">SUM(central_v5_m!C27:J27)</f>
        <v>2931027.79098352</v>
      </c>
      <c r="O39" s="7"/>
      <c r="P39" s="7"/>
      <c r="Q39" s="67" t="n">
        <f aca="false">I39*5.5017049523</f>
        <v>93381197.9637049</v>
      </c>
      <c r="R39" s="67"/>
      <c r="S39" s="67"/>
      <c r="T39" s="7"/>
      <c r="U39" s="7"/>
      <c r="V39" s="67" t="n">
        <f aca="false">K39*5.5017049523</f>
        <v>1752301.61183514</v>
      </c>
      <c r="W39" s="67" t="n">
        <f aca="false">M39*5.5017049523</f>
        <v>54194.895211396</v>
      </c>
      <c r="X39" s="67" t="n">
        <f aca="false">N39*5.1890047538+L39*5.5017049523</f>
        <v>19084432.7645171</v>
      </c>
      <c r="Y39" s="67" t="n">
        <f aca="false">N39*5.1890047538</f>
        <v>15209117.1409334</v>
      </c>
      <c r="Z39" s="67" t="n">
        <f aca="false">L39*5.5017049523</f>
        <v>3875315.62358372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central_v2_m!D28+temporary_pension_bonus_central!B28</f>
        <v>18453443.1204055</v>
      </c>
      <c r="G40" s="165" t="n">
        <f aca="false">central_v2_m!E28+temporary_pension_bonus_central!B28</f>
        <v>17720697.5738909</v>
      </c>
      <c r="H40" s="67" t="n">
        <f aca="false">F40-J40</f>
        <v>18107953.5792148</v>
      </c>
      <c r="I40" s="67" t="n">
        <f aca="false">G40-K40</f>
        <v>17385572.7189359</v>
      </c>
      <c r="J40" s="165" t="n">
        <f aca="false">central_v2_m!J28</f>
        <v>345489.541190737</v>
      </c>
      <c r="K40" s="165" t="n">
        <f aca="false">central_v2_m!K28</f>
        <v>335124.854955014</v>
      </c>
      <c r="L40" s="67" t="n">
        <f aca="false">H40-I40</f>
        <v>722380.860278826</v>
      </c>
      <c r="M40" s="67" t="n">
        <f aca="false">J40-K40</f>
        <v>10364.6862357221</v>
      </c>
      <c r="N40" s="165" t="n">
        <f aca="false">SUM(central_v5_m!C28:J28)</f>
        <v>3049218.10890401</v>
      </c>
      <c r="O40" s="7"/>
      <c r="P40" s="7"/>
      <c r="Q40" s="67" t="n">
        <f aca="false">I40*5.5017049523</f>
        <v>95650291.5263416</v>
      </c>
      <c r="R40" s="67"/>
      <c r="S40" s="67"/>
      <c r="T40" s="7"/>
      <c r="U40" s="7"/>
      <c r="V40" s="67" t="n">
        <f aca="false">K40*5.5017049523</f>
        <v>1843758.07414482</v>
      </c>
      <c r="W40" s="67" t="n">
        <f aca="false">M40*5.5017049523</f>
        <v>57023.4455921079</v>
      </c>
      <c r="X40" s="67" t="n">
        <f aca="false">N40*5.1890047538+L40*5.5017049523</f>
        <v>19796733.6189187</v>
      </c>
      <c r="Y40" s="67" t="n">
        <f aca="false">N40*5.1890047538</f>
        <v>15822407.262476</v>
      </c>
      <c r="Z40" s="67" t="n">
        <f aca="false">L40*5.5017049523</f>
        <v>3974326.35644275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central_v2_m!D29+temporary_pension_bonus_central!B29</f>
        <v>19031004.7201181</v>
      </c>
      <c r="G41" s="165" t="n">
        <f aca="false">central_v2_m!E29+temporary_pension_bonus_central!B29</f>
        <v>18272932.6066253</v>
      </c>
      <c r="H41" s="67" t="n">
        <f aca="false">F41-J41</f>
        <v>18673654.1818842</v>
      </c>
      <c r="I41" s="67" t="n">
        <f aca="false">G41-K41</f>
        <v>17926302.5845384</v>
      </c>
      <c r="J41" s="165" t="n">
        <f aca="false">central_v2_m!J29</f>
        <v>357350.538233911</v>
      </c>
      <c r="K41" s="165" t="n">
        <f aca="false">central_v2_m!K29</f>
        <v>346630.022086894</v>
      </c>
      <c r="L41" s="67" t="n">
        <f aca="false">H41-I41</f>
        <v>747351.59734574</v>
      </c>
      <c r="M41" s="67" t="n">
        <f aca="false">J41-K41</f>
        <v>10720.5161470173</v>
      </c>
      <c r="N41" s="165" t="n">
        <f aca="false">SUM(central_v5_m!C29:J29)</f>
        <v>3128085.4298491</v>
      </c>
      <c r="O41" s="7"/>
      <c r="P41" s="7"/>
      <c r="Q41" s="67" t="n">
        <f aca="false">I41*5.5017049523</f>
        <v>98625227.7057834</v>
      </c>
      <c r="R41" s="67"/>
      <c r="S41" s="67"/>
      <c r="T41" s="7"/>
      <c r="U41" s="7"/>
      <c r="V41" s="67" t="n">
        <f aca="false">K41*5.5017049523</f>
        <v>1907056.10913132</v>
      </c>
      <c r="W41" s="67" t="n">
        <f aca="false">M41*5.5017049523</f>
        <v>58981.1167772572</v>
      </c>
      <c r="X41" s="67" t="n">
        <f aca="false">N41*5.1890047538+L41*5.5017049523</f>
        <v>20343358.1500059</v>
      </c>
      <c r="Y41" s="67" t="n">
        <f aca="false">N41*5.1890047538</f>
        <v>16231650.1657795</v>
      </c>
      <c r="Z41" s="67" t="n">
        <f aca="false">L41*5.5017049523</f>
        <v>4111707.98422637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central_v2_m!D30+temporary_pension_bonus_central!B30</f>
        <v>19446539.6309813</v>
      </c>
      <c r="G42" s="163" t="n">
        <f aca="false">central_v2_m!E30+temporary_pension_bonus_central!B30</f>
        <v>18671344.155651</v>
      </c>
      <c r="H42" s="8" t="n">
        <f aca="false">F42-J42</f>
        <v>19052995.2056189</v>
      </c>
      <c r="I42" s="8" t="n">
        <f aca="false">G42-K42</f>
        <v>18289606.0630495</v>
      </c>
      <c r="J42" s="163" t="n">
        <f aca="false">central_v2_m!J30</f>
        <v>393544.425362336</v>
      </c>
      <c r="K42" s="163" t="n">
        <f aca="false">central_v2_m!K30</f>
        <v>381738.092601466</v>
      </c>
      <c r="L42" s="8" t="n">
        <f aca="false">H42-I42</f>
        <v>763389.142569371</v>
      </c>
      <c r="M42" s="8" t="n">
        <f aca="false">J42-K42</f>
        <v>11806.3327608701</v>
      </c>
      <c r="N42" s="163" t="n">
        <f aca="false">SUM(central_v5_m!C30:J30)</f>
        <v>3842076.44717159</v>
      </c>
      <c r="O42" s="5"/>
      <c r="P42" s="5"/>
      <c r="Q42" s="8" t="n">
        <f aca="false">I42*5.5017049523</f>
        <v>100624016.252696</v>
      </c>
      <c r="R42" s="8"/>
      <c r="S42" s="8"/>
      <c r="T42" s="5"/>
      <c r="U42" s="5"/>
      <c r="V42" s="8" t="n">
        <f aca="false">K42*5.5017049523</f>
        <v>2100210.35454704</v>
      </c>
      <c r="W42" s="8" t="n">
        <f aca="false">M42*5.5017049523</f>
        <v>64954.9594189808</v>
      </c>
      <c r="X42" s="8" t="n">
        <f aca="false">N42*5.1890047538+L42*5.5017049523</f>
        <v>24136494.7750423</v>
      </c>
      <c r="Y42" s="8" t="n">
        <f aca="false">N42*5.1890047538</f>
        <v>19936552.9488364</v>
      </c>
      <c r="Z42" s="8" t="n">
        <f aca="false">L42*5.5017049523</f>
        <v>4199941.82620596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central_v2_m!D31+temporary_pension_bonus_central!B31</f>
        <v>19811416.8649966</v>
      </c>
      <c r="G43" s="165" t="n">
        <f aca="false">central_v2_m!E31+temporary_pension_bonus_central!B31</f>
        <v>19020975.7714677</v>
      </c>
      <c r="H43" s="67" t="n">
        <f aca="false">F43-J43</f>
        <v>19394840.3881353</v>
      </c>
      <c r="I43" s="67" t="n">
        <f aca="false">G43-K43</f>
        <v>18616896.5889123</v>
      </c>
      <c r="J43" s="165" t="n">
        <f aca="false">central_v2_m!J31</f>
        <v>416576.476861252</v>
      </c>
      <c r="K43" s="165" t="n">
        <f aca="false">central_v2_m!K31</f>
        <v>404079.182555415</v>
      </c>
      <c r="L43" s="67" t="n">
        <f aca="false">H43-I43</f>
        <v>777943.799223032</v>
      </c>
      <c r="M43" s="67" t="n">
        <f aca="false">J43-K43</f>
        <v>12497.2943058377</v>
      </c>
      <c r="N43" s="165" t="n">
        <f aca="false">SUM(central_v5_m!C31:J31)</f>
        <v>3218356.11371785</v>
      </c>
      <c r="O43" s="7"/>
      <c r="P43" s="7"/>
      <c r="Q43" s="67" t="n">
        <f aca="false">I43*5.5017049523</f>
        <v>102424672.159676</v>
      </c>
      <c r="R43" s="67"/>
      <c r="S43" s="67"/>
      <c r="T43" s="7"/>
      <c r="U43" s="7"/>
      <c r="V43" s="67" t="n">
        <f aca="false">K43*5.5017049523</f>
        <v>2223124.43978646</v>
      </c>
      <c r="W43" s="67" t="n">
        <f aca="false">M43*5.5017049523</f>
        <v>68756.4259727776</v>
      </c>
      <c r="X43" s="67" t="n">
        <f aca="false">N43*5.1890047538+L43*5.5017049523</f>
        <v>20980082.4262997</v>
      </c>
      <c r="Y43" s="67" t="n">
        <f aca="false">N43*5.1890047538</f>
        <v>16700065.1735032</v>
      </c>
      <c r="Z43" s="67" t="n">
        <f aca="false">L43*5.5017049523</f>
        <v>4280017.25279643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central_v2_m!D32+temporary_pension_bonus_central!B32</f>
        <v>20194470.4998713</v>
      </c>
      <c r="G44" s="165" t="n">
        <f aca="false">central_v2_m!E32+temporary_pension_bonus_central!B32</f>
        <v>19386693.6890536</v>
      </c>
      <c r="H44" s="67" t="n">
        <f aca="false">F44-J44</f>
        <v>19748432.2071126</v>
      </c>
      <c r="I44" s="67" t="n">
        <f aca="false">G44-K44</f>
        <v>18954036.5450777</v>
      </c>
      <c r="J44" s="165" t="n">
        <f aca="false">central_v2_m!J32</f>
        <v>446038.292758685</v>
      </c>
      <c r="K44" s="165" t="n">
        <f aca="false">central_v2_m!K32</f>
        <v>432657.143975925</v>
      </c>
      <c r="L44" s="67" t="n">
        <f aca="false">H44-I44</f>
        <v>794395.662034899</v>
      </c>
      <c r="M44" s="67" t="n">
        <f aca="false">J44-K44</f>
        <v>13381.1487827607</v>
      </c>
      <c r="N44" s="165" t="n">
        <f aca="false">SUM(central_v5_m!C32:J32)</f>
        <v>3281782.02413831</v>
      </c>
      <c r="O44" s="7"/>
      <c r="P44" s="7"/>
      <c r="Q44" s="67" t="n">
        <f aca="false">I44*5.5017049523</f>
        <v>104279516.726129</v>
      </c>
      <c r="R44" s="67"/>
      <c r="S44" s="67"/>
      <c r="T44" s="7"/>
      <c r="U44" s="7"/>
      <c r="V44" s="67" t="n">
        <f aca="false">K44*5.5017049523</f>
        <v>2380351.95166032</v>
      </c>
      <c r="W44" s="67" t="n">
        <f aca="false">M44*5.5017049523</f>
        <v>73619.1325255774</v>
      </c>
      <c r="X44" s="67" t="n">
        <f aca="false">N44*5.1890047538+L44*5.5017049523</f>
        <v>21399713.0720921</v>
      </c>
      <c r="Y44" s="67" t="n">
        <f aca="false">N44*5.1890047538</f>
        <v>17029182.5241891</v>
      </c>
      <c r="Z44" s="67" t="n">
        <f aca="false">L44*5.5017049523</f>
        <v>4370530.54790304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central_v2_m!D33+temporary_pension_bonus_central!B33</f>
        <v>20595562.2569488</v>
      </c>
      <c r="G45" s="165" t="n">
        <f aca="false">central_v2_m!E33+temporary_pension_bonus_central!B33</f>
        <v>19770423.3475293</v>
      </c>
      <c r="H45" s="67" t="n">
        <f aca="false">F45-J45</f>
        <v>20129303.0873499</v>
      </c>
      <c r="I45" s="67" t="n">
        <f aca="false">G45-K45</f>
        <v>19318151.9530184</v>
      </c>
      <c r="J45" s="165" t="n">
        <f aca="false">central_v2_m!J33</f>
        <v>466259.169598909</v>
      </c>
      <c r="K45" s="165" t="n">
        <f aca="false">central_v2_m!K33</f>
        <v>452271.394510942</v>
      </c>
      <c r="L45" s="67" t="n">
        <f aca="false">H45-I45</f>
        <v>811151.134331521</v>
      </c>
      <c r="M45" s="67" t="n">
        <f aca="false">J45-K45</f>
        <v>13987.7750879673</v>
      </c>
      <c r="N45" s="165" t="n">
        <f aca="false">SUM(central_v5_m!C33:J33)</f>
        <v>3350871.32831213</v>
      </c>
      <c r="O45" s="7"/>
      <c r="P45" s="7"/>
      <c r="Q45" s="67" t="n">
        <f aca="false">I45*5.5017049523</f>
        <v>106282772.269205</v>
      </c>
      <c r="R45" s="67"/>
      <c r="S45" s="67"/>
      <c r="T45" s="7"/>
      <c r="U45" s="7"/>
      <c r="V45" s="67" t="n">
        <f aca="false">K45*5.5017049523</f>
        <v>2488263.77096447</v>
      </c>
      <c r="W45" s="67" t="n">
        <f aca="false">M45*5.5017049523</f>
        <v>76956.6114731285</v>
      </c>
      <c r="X45" s="67" t="n">
        <f aca="false">N45*5.1890047538+L45*5.5017049523</f>
        <v>21850401.4647992</v>
      </c>
      <c r="Y45" s="67" t="n">
        <f aca="false">N45*5.1890047538</f>
        <v>17387687.2519837</v>
      </c>
      <c r="Z45" s="67" t="n">
        <f aca="false">L45*5.5017049523</f>
        <v>4462714.21281549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central_v2_m!D34+temporary_pension_bonus_central!B34</f>
        <v>20994295.2439968</v>
      </c>
      <c r="G46" s="163" t="n">
        <f aca="false">central_v2_m!E34+temporary_pension_bonus_central!B34</f>
        <v>20151988.8956443</v>
      </c>
      <c r="H46" s="8" t="n">
        <f aca="false">F46-J46</f>
        <v>20487750.6392906</v>
      </c>
      <c r="I46" s="8" t="n">
        <f aca="false">G46-K46</f>
        <v>19660640.6290793</v>
      </c>
      <c r="J46" s="163" t="n">
        <f aca="false">central_v2_m!J34</f>
        <v>506544.604706202</v>
      </c>
      <c r="K46" s="163" t="n">
        <f aca="false">central_v2_m!K34</f>
        <v>491348.266565016</v>
      </c>
      <c r="L46" s="8" t="n">
        <f aca="false">H46-I46</f>
        <v>827110.010211308</v>
      </c>
      <c r="M46" s="8" t="n">
        <f aca="false">J46-K46</f>
        <v>15196.338141186</v>
      </c>
      <c r="N46" s="163" t="n">
        <f aca="false">SUM(central_v5_m!C34:J34)</f>
        <v>4128800.84711913</v>
      </c>
      <c r="O46" s="5"/>
      <c r="P46" s="5"/>
      <c r="Q46" s="8" t="n">
        <f aca="false">I46*5.5017049523</f>
        <v>108167043.914396</v>
      </c>
      <c r="R46" s="8"/>
      <c r="S46" s="8"/>
      <c r="T46" s="5"/>
      <c r="U46" s="5"/>
      <c r="V46" s="8" t="n">
        <f aca="false">K46*5.5017049523</f>
        <v>2703253.19146477</v>
      </c>
      <c r="W46" s="8" t="n">
        <f aca="false">M46*5.5017049523</f>
        <v>83605.7688081883</v>
      </c>
      <c r="X46" s="8" t="n">
        <f aca="false">N46*5.1890047538+L46*5.5017049523</f>
        <v>25974882.4624711</v>
      </c>
      <c r="Y46" s="8" t="n">
        <f aca="false">N46*5.1890047538</f>
        <v>21424367.2231947</v>
      </c>
      <c r="Z46" s="8" t="n">
        <f aca="false">L46*5.5017049523</f>
        <v>4550515.23927645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central_v2_m!D35+temporary_pension_bonus_central!B35</f>
        <v>21428416.9634609</v>
      </c>
      <c r="G47" s="165" t="n">
        <f aca="false">central_v2_m!E35+temporary_pension_bonus_central!B35</f>
        <v>20565902.4020738</v>
      </c>
      <c r="H47" s="67" t="n">
        <f aca="false">F47-J47</f>
        <v>20912860.1678542</v>
      </c>
      <c r="I47" s="67" t="n">
        <f aca="false">G47-K47</f>
        <v>20065812.3103353</v>
      </c>
      <c r="J47" s="165" t="n">
        <f aca="false">central_v2_m!J35</f>
        <v>515556.795606731</v>
      </c>
      <c r="K47" s="165" t="n">
        <f aca="false">central_v2_m!K35</f>
        <v>500090.091738529</v>
      </c>
      <c r="L47" s="67" t="n">
        <f aca="false">H47-I47</f>
        <v>847047.857518863</v>
      </c>
      <c r="M47" s="67" t="n">
        <f aca="false">J47-K47</f>
        <v>15466.703868202</v>
      </c>
      <c r="N47" s="165" t="n">
        <f aca="false">SUM(central_v5_m!C35:J35)</f>
        <v>3451158.87353554</v>
      </c>
      <c r="O47" s="7"/>
      <c r="P47" s="7"/>
      <c r="Q47" s="67" t="n">
        <f aca="false">I47*5.5017049523</f>
        <v>110396178.959694</v>
      </c>
      <c r="R47" s="67"/>
      <c r="S47" s="67"/>
      <c r="T47" s="7"/>
      <c r="U47" s="7"/>
      <c r="V47" s="67" t="n">
        <f aca="false">K47*5.5017049523</f>
        <v>2751348.13431402</v>
      </c>
      <c r="W47" s="67" t="n">
        <f aca="false">M47*5.5017049523</f>
        <v>85093.2412674445</v>
      </c>
      <c r="X47" s="67" t="n">
        <f aca="false">N47*5.1890047538+L47*5.5017049523</f>
        <v>22568287.1934416</v>
      </c>
      <c r="Y47" s="67" t="n">
        <f aca="false">N47*5.1890047538</f>
        <v>17908079.800895</v>
      </c>
      <c r="Z47" s="67" t="n">
        <f aca="false">L47*5.5017049523</f>
        <v>4660207.39254663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central_v2_m!D36+temporary_pension_bonus_central!B36</f>
        <v>21750072.4687548</v>
      </c>
      <c r="G48" s="165" t="n">
        <f aca="false">central_v2_m!E36+temporary_pension_bonus_central!B36</f>
        <v>20873494.0421604</v>
      </c>
      <c r="H48" s="67" t="n">
        <f aca="false">F48-J48</f>
        <v>21216327.9537438</v>
      </c>
      <c r="I48" s="67" t="n">
        <f aca="false">G48-K48</f>
        <v>20355761.8625998</v>
      </c>
      <c r="J48" s="165" t="n">
        <f aca="false">central_v2_m!J36</f>
        <v>533744.515010985</v>
      </c>
      <c r="K48" s="165" t="n">
        <f aca="false">central_v2_m!K36</f>
        <v>517732.179560655</v>
      </c>
      <c r="L48" s="67" t="n">
        <f aca="false">H48-I48</f>
        <v>860566.091144018</v>
      </c>
      <c r="M48" s="67" t="n">
        <f aca="false">J48-K48</f>
        <v>16012.3354503295</v>
      </c>
      <c r="N48" s="165" t="n">
        <f aca="false">SUM(central_v5_m!C36:J36)</f>
        <v>3479437.06098305</v>
      </c>
      <c r="O48" s="7"/>
      <c r="P48" s="7"/>
      <c r="Q48" s="67" t="n">
        <f aca="false">I48*5.5017049523</f>
        <v>111991395.847305</v>
      </c>
      <c r="R48" s="67"/>
      <c r="S48" s="67"/>
      <c r="T48" s="7"/>
      <c r="U48" s="7"/>
      <c r="V48" s="67" t="n">
        <f aca="false">K48*5.5017049523</f>
        <v>2848409.69625393</v>
      </c>
      <c r="W48" s="67" t="n">
        <f aca="false">M48*5.5017049523</f>
        <v>88095.1452449668</v>
      </c>
      <c r="X48" s="67" t="n">
        <f aca="false">N48*5.1890047538+L48*5.5017049523</f>
        <v>22789396.1754175</v>
      </c>
      <c r="Y48" s="67" t="n">
        <f aca="false">N48*5.1890047538</f>
        <v>18054815.449989</v>
      </c>
      <c r="Z48" s="67" t="n">
        <f aca="false">L48*5.5017049523</f>
        <v>4734580.7254285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central_v2_m!D37+temporary_pension_bonus_central!B37</f>
        <v>22197519.4188567</v>
      </c>
      <c r="G49" s="165" t="n">
        <f aca="false">central_v2_m!E37+temporary_pension_bonus_central!B37</f>
        <v>21301362.3103379</v>
      </c>
      <c r="H49" s="67" t="n">
        <f aca="false">F49-J49</f>
        <v>21647062.5762985</v>
      </c>
      <c r="I49" s="67" t="n">
        <f aca="false">G49-K49</f>
        <v>20767419.1730564</v>
      </c>
      <c r="J49" s="165" t="n">
        <f aca="false">central_v2_m!J37</f>
        <v>550456.842558234</v>
      </c>
      <c r="K49" s="165" t="n">
        <f aca="false">central_v2_m!K37</f>
        <v>533943.137281487</v>
      </c>
      <c r="L49" s="67" t="n">
        <f aca="false">H49-I49</f>
        <v>879643.403242074</v>
      </c>
      <c r="M49" s="67" t="n">
        <f aca="false">J49-K49</f>
        <v>16513.705276747</v>
      </c>
      <c r="N49" s="165" t="n">
        <f aca="false">SUM(central_v5_m!C37:J37)</f>
        <v>3520570.65523514</v>
      </c>
      <c r="O49" s="7"/>
      <c r="P49" s="7"/>
      <c r="Q49" s="67" t="n">
        <f aca="false">I49*5.5017049523</f>
        <v>114256212.910894</v>
      </c>
      <c r="R49" s="67"/>
      <c r="S49" s="67"/>
      <c r="T49" s="7"/>
      <c r="U49" s="7"/>
      <c r="V49" s="67" t="n">
        <f aca="false">K49*5.5017049523</f>
        <v>2937597.60262815</v>
      </c>
      <c r="W49" s="67" t="n">
        <f aca="false">M49*5.5017049523</f>
        <v>90853.5341019016</v>
      </c>
      <c r="X49" s="67" t="n">
        <f aca="false">N49*5.1890047538+L49*5.5017049523</f>
        <v>23107796.3339789</v>
      </c>
      <c r="Y49" s="67" t="n">
        <f aca="false">N49*5.1890047538</f>
        <v>18268257.8661039</v>
      </c>
      <c r="Z49" s="67" t="n">
        <f aca="false">L49*5.5017049523</f>
        <v>4839538.46787494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central_v2_m!D38+temporary_pension_bonus_central!B38</f>
        <v>22523205.3232243</v>
      </c>
      <c r="G50" s="163" t="n">
        <f aca="false">central_v2_m!E38+temporary_pension_bonus_central!B38</f>
        <v>21612712.8701916</v>
      </c>
      <c r="H50" s="8" t="n">
        <f aca="false">F50-J50</f>
        <v>21944031.462922</v>
      </c>
      <c r="I50" s="8" t="n">
        <f aca="false">G50-K50</f>
        <v>21050914.2256984</v>
      </c>
      <c r="J50" s="163" t="n">
        <f aca="false">central_v2_m!J38</f>
        <v>579173.860302337</v>
      </c>
      <c r="K50" s="163" t="n">
        <f aca="false">central_v2_m!K38</f>
        <v>561798.644493267</v>
      </c>
      <c r="L50" s="8" t="n">
        <f aca="false">H50-I50</f>
        <v>893117.237223622</v>
      </c>
      <c r="M50" s="8" t="n">
        <f aca="false">J50-K50</f>
        <v>17375.2158090702</v>
      </c>
      <c r="N50" s="163" t="n">
        <f aca="false">SUM(central_v5_m!C38:J38)</f>
        <v>4436883.13412788</v>
      </c>
      <c r="O50" s="5"/>
      <c r="P50" s="5"/>
      <c r="Q50" s="8" t="n">
        <f aca="false">I50*5.5017049523</f>
        <v>115815919.045967</v>
      </c>
      <c r="R50" s="8"/>
      <c r="S50" s="8"/>
      <c r="T50" s="5"/>
      <c r="U50" s="5"/>
      <c r="V50" s="8" t="n">
        <f aca="false">K50*5.5017049523</f>
        <v>3090850.38460403</v>
      </c>
      <c r="W50" s="8" t="n">
        <f aca="false">M50*5.5017049523</f>
        <v>95593.3108640425</v>
      </c>
      <c r="X50" s="8" t="n">
        <f aca="false">N50*5.1890047538+L50*5.5017049523</f>
        <v>27936675.2020623</v>
      </c>
      <c r="Y50" s="8" t="n">
        <f aca="false">N50*5.1890047538</f>
        <v>23023007.6750446</v>
      </c>
      <c r="Z50" s="8" t="n">
        <f aca="false">L50*5.5017049523</f>
        <v>4913667.52701769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central_v2_m!D39+temporary_pension_bonus_central!B39</f>
        <v>22887608.7206685</v>
      </c>
      <c r="G51" s="165" t="n">
        <f aca="false">central_v2_m!E39+temporary_pension_bonus_central!B39</f>
        <v>21960437.095138</v>
      </c>
      <c r="H51" s="67" t="n">
        <f aca="false">F51-J51</f>
        <v>22269324.7931703</v>
      </c>
      <c r="I51" s="67" t="n">
        <f aca="false">G51-K51</f>
        <v>21360701.6854648</v>
      </c>
      <c r="J51" s="165" t="n">
        <f aca="false">central_v2_m!J39</f>
        <v>618283.927498173</v>
      </c>
      <c r="K51" s="165" t="n">
        <f aca="false">central_v2_m!K39</f>
        <v>599735.409673228</v>
      </c>
      <c r="L51" s="67" t="n">
        <f aca="false">H51-I51</f>
        <v>908623.107705533</v>
      </c>
      <c r="M51" s="67" t="n">
        <f aca="false">J51-K51</f>
        <v>18548.5178249452</v>
      </c>
      <c r="N51" s="165" t="n">
        <f aca="false">SUM(central_v5_m!C39:J39)</f>
        <v>3689849.45309065</v>
      </c>
      <c r="O51" s="7"/>
      <c r="P51" s="7"/>
      <c r="Q51" s="67" t="n">
        <f aca="false">I51*5.5017049523</f>
        <v>117520278.247525</v>
      </c>
      <c r="R51" s="67"/>
      <c r="S51" s="67"/>
      <c r="T51" s="7"/>
      <c r="U51" s="7"/>
      <c r="V51" s="67" t="n">
        <f aca="false">K51*5.5017049523</f>
        <v>3299567.27346887</v>
      </c>
      <c r="W51" s="67" t="n">
        <f aca="false">M51*5.5017049523</f>
        <v>102048.472375326</v>
      </c>
      <c r="X51" s="67" t="n">
        <f aca="false">N51*5.1890047538+L51*5.5017049523</f>
        <v>24145622.6043315</v>
      </c>
      <c r="Y51" s="67" t="n">
        <f aca="false">N51*5.1890047538</f>
        <v>19146646.3528937</v>
      </c>
      <c r="Z51" s="67" t="n">
        <f aca="false">L51*5.5017049523</f>
        <v>4998976.25143775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central_v2_m!D40+temporary_pension_bonus_central!B40</f>
        <v>23166384.2688389</v>
      </c>
      <c r="G52" s="165" t="n">
        <f aca="false">central_v2_m!E40+temporary_pension_bonus_central!B40</f>
        <v>22226733.6287079</v>
      </c>
      <c r="H52" s="67" t="n">
        <f aca="false">F52-J52</f>
        <v>22526741.7780048</v>
      </c>
      <c r="I52" s="67" t="n">
        <f aca="false">G52-K52</f>
        <v>21606280.4125987</v>
      </c>
      <c r="J52" s="165" t="n">
        <f aca="false">central_v2_m!J40</f>
        <v>639642.490834155</v>
      </c>
      <c r="K52" s="165" t="n">
        <f aca="false">central_v2_m!K40</f>
        <v>620453.21610913</v>
      </c>
      <c r="L52" s="67" t="n">
        <f aca="false">H52-I52</f>
        <v>920461.365406048</v>
      </c>
      <c r="M52" s="67" t="n">
        <f aca="false">J52-K52</f>
        <v>19189.2747250247</v>
      </c>
      <c r="N52" s="165" t="n">
        <f aca="false">SUM(central_v5_m!C40:J40)</f>
        <v>3712453.8052051</v>
      </c>
      <c r="O52" s="7"/>
      <c r="P52" s="7"/>
      <c r="Q52" s="67" t="n">
        <f aca="false">I52*5.5017049523</f>
        <v>118871379.946777</v>
      </c>
      <c r="R52" s="67"/>
      <c r="S52" s="67"/>
      <c r="T52" s="7"/>
      <c r="U52" s="7"/>
      <c r="V52" s="67" t="n">
        <f aca="false">K52*5.5017049523</f>
        <v>3413550.53173806</v>
      </c>
      <c r="W52" s="67" t="n">
        <f aca="false">M52*5.5017049523</f>
        <v>105573.727785714</v>
      </c>
      <c r="X52" s="67" t="n">
        <f aca="false">N52*5.1890047538+L52*5.5017049523</f>
        <v>24328047.2959274</v>
      </c>
      <c r="Y52" s="67" t="n">
        <f aca="false">N52*5.1890047538</f>
        <v>19263940.4434721</v>
      </c>
      <c r="Z52" s="67" t="n">
        <f aca="false">L52*5.5017049523</f>
        <v>5064106.85245527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central_v2_m!D41+temporary_pension_bonus_central!B41</f>
        <v>23622376.7416676</v>
      </c>
      <c r="G53" s="165" t="n">
        <f aca="false">central_v2_m!E41+temporary_pension_bonus_central!B41</f>
        <v>22663196.4920048</v>
      </c>
      <c r="H53" s="67" t="n">
        <f aca="false">F53-J53</f>
        <v>22878786.9223632</v>
      </c>
      <c r="I53" s="67" t="n">
        <f aca="false">G53-K53</f>
        <v>21941914.3672796</v>
      </c>
      <c r="J53" s="165" t="n">
        <f aca="false">central_v2_m!J41</f>
        <v>743589.819304412</v>
      </c>
      <c r="K53" s="165" t="n">
        <f aca="false">central_v2_m!K41</f>
        <v>721282.12472528</v>
      </c>
      <c r="L53" s="67" t="n">
        <f aca="false">H53-I53</f>
        <v>936872.55508364</v>
      </c>
      <c r="M53" s="67" t="n">
        <f aca="false">J53-K53</f>
        <v>22307.6945791324</v>
      </c>
      <c r="N53" s="165" t="n">
        <f aca="false">SUM(central_v5_m!C41:J41)</f>
        <v>3796905.88192385</v>
      </c>
      <c r="O53" s="7"/>
      <c r="P53" s="7"/>
      <c r="Q53" s="67" t="n">
        <f aca="false">I53*5.5017049523</f>
        <v>120717938.937405</v>
      </c>
      <c r="R53" s="67"/>
      <c r="S53" s="67"/>
      <c r="T53" s="7"/>
      <c r="U53" s="7"/>
      <c r="V53" s="67" t="n">
        <f aca="false">K53*5.5017049523</f>
        <v>3968281.43760654</v>
      </c>
      <c r="W53" s="67" t="n">
        <f aca="false">M53*5.5017049523</f>
        <v>122730.353740408</v>
      </c>
      <c r="X53" s="67" t="n">
        <f aca="false">N53*5.1890047538+L53*5.5017049523</f>
        <v>24856559.0470117</v>
      </c>
      <c r="Y53" s="67" t="n">
        <f aca="false">N53*5.1890047538</f>
        <v>19702162.671034</v>
      </c>
      <c r="Z53" s="67" t="n">
        <f aca="false">L53*5.5017049523</f>
        <v>5154396.37597762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central_v2_m!D42+temporary_pension_bonus_central!B42</f>
        <v>23998616.3561295</v>
      </c>
      <c r="G54" s="163" t="n">
        <f aca="false">central_v2_m!E42+temporary_pension_bonus_central!B42</f>
        <v>23022882.9772404</v>
      </c>
      <c r="H54" s="8" t="n">
        <f aca="false">F54-J54</f>
        <v>23180646.1583119</v>
      </c>
      <c r="I54" s="8" t="n">
        <f aca="false">G54-K54</f>
        <v>22229451.8853573</v>
      </c>
      <c r="J54" s="163" t="n">
        <f aca="false">central_v2_m!J42</f>
        <v>817970.197817613</v>
      </c>
      <c r="K54" s="163" t="n">
        <f aca="false">central_v2_m!K42</f>
        <v>793431.091883085</v>
      </c>
      <c r="L54" s="8" t="n">
        <f aca="false">H54-I54</f>
        <v>951194.27295462</v>
      </c>
      <c r="M54" s="8" t="n">
        <f aca="false">J54-K54</f>
        <v>24539.1059345285</v>
      </c>
      <c r="N54" s="163" t="n">
        <f aca="false">SUM(central_v5_m!C42:J42)</f>
        <v>4595360.98785244</v>
      </c>
      <c r="O54" s="5"/>
      <c r="P54" s="5"/>
      <c r="Q54" s="8" t="n">
        <f aca="false">I54*5.5017049523</f>
        <v>122299885.524585</v>
      </c>
      <c r="R54" s="8"/>
      <c r="S54" s="8"/>
      <c r="T54" s="5"/>
      <c r="U54" s="5"/>
      <c r="V54" s="8" t="n">
        <f aca="false">K54*5.5017049523</f>
        <v>4365223.76752196</v>
      </c>
      <c r="W54" s="8" t="n">
        <f aca="false">M54*5.5017049523</f>
        <v>135006.92064501</v>
      </c>
      <c r="X54" s="8" t="n">
        <f aca="false">N54*5.1890047538+L54*5.5017049523</f>
        <v>29078540.2535072</v>
      </c>
      <c r="Y54" s="8" t="n">
        <f aca="false">N54*5.1890047538</f>
        <v>23845350.0113934</v>
      </c>
      <c r="Z54" s="8" t="n">
        <f aca="false">L54*5.5017049523</f>
        <v>5233190.24211383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central_v2_m!D43+temporary_pension_bonus_central!B43</f>
        <v>24326969.4260049</v>
      </c>
      <c r="G55" s="165" t="n">
        <f aca="false">central_v2_m!E43+temporary_pension_bonus_central!B43</f>
        <v>23337418.4934918</v>
      </c>
      <c r="H55" s="67" t="n">
        <f aca="false">F55-J55</f>
        <v>23430730.5698601</v>
      </c>
      <c r="I55" s="67" t="n">
        <f aca="false">G55-K55</f>
        <v>22468066.8030314</v>
      </c>
      <c r="J55" s="165" t="n">
        <f aca="false">central_v2_m!J43</f>
        <v>896238.856144782</v>
      </c>
      <c r="K55" s="165" t="n">
        <f aca="false">central_v2_m!K43</f>
        <v>869351.690460439</v>
      </c>
      <c r="L55" s="67" t="n">
        <f aca="false">H55-I55</f>
        <v>962663.766828731</v>
      </c>
      <c r="M55" s="67" t="n">
        <f aca="false">J55-K55</f>
        <v>26887.1656843434</v>
      </c>
      <c r="N55" s="165" t="n">
        <f aca="false">SUM(central_v5_m!C43:J43)</f>
        <v>3858812.36207751</v>
      </c>
      <c r="O55" s="7"/>
      <c r="P55" s="7"/>
      <c r="Q55" s="67" t="n">
        <f aca="false">I55*5.5017049523</f>
        <v>123612674.398845</v>
      </c>
      <c r="R55" s="67"/>
      <c r="S55" s="67"/>
      <c r="T55" s="7"/>
      <c r="U55" s="7"/>
      <c r="V55" s="67" t="n">
        <f aca="false">K55*5.5017049523</f>
        <v>4782916.50069657</v>
      </c>
      <c r="W55" s="67" t="n">
        <f aca="false">M55*5.5017049523</f>
        <v>147925.252598863</v>
      </c>
      <c r="X55" s="67" t="n">
        <f aca="false">N55*5.1890047538+L55*5.5017049523</f>
        <v>25319687.7042038</v>
      </c>
      <c r="Y55" s="67" t="n">
        <f aca="false">N55*5.1890047538</f>
        <v>20023395.6908424</v>
      </c>
      <c r="Z55" s="67" t="n">
        <f aca="false">L55*5.5017049523</f>
        <v>5296292.0133614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central_v2_m!D44+temporary_pension_bonus_central!B44</f>
        <v>24689955.9879633</v>
      </c>
      <c r="G56" s="165" t="n">
        <f aca="false">central_v2_m!E44+temporary_pension_bonus_central!B44</f>
        <v>23684771.5655763</v>
      </c>
      <c r="H56" s="67" t="n">
        <f aca="false">F56-J56</f>
        <v>23724744.5501651</v>
      </c>
      <c r="I56" s="67" t="n">
        <f aca="false">G56-K56</f>
        <v>22748516.470912</v>
      </c>
      <c r="J56" s="165" t="n">
        <f aca="false">central_v2_m!J44</f>
        <v>965211.43779825</v>
      </c>
      <c r="K56" s="165" t="n">
        <f aca="false">central_v2_m!K44</f>
        <v>936255.094664302</v>
      </c>
      <c r="L56" s="67" t="n">
        <f aca="false">H56-I56</f>
        <v>976228.079253014</v>
      </c>
      <c r="M56" s="67" t="n">
        <f aca="false">J56-K56</f>
        <v>28956.3431339476</v>
      </c>
      <c r="N56" s="165" t="n">
        <f aca="false">SUM(central_v5_m!C44:J44)</f>
        <v>3848317.24271691</v>
      </c>
      <c r="O56" s="7"/>
      <c r="P56" s="7"/>
      <c r="Q56" s="67" t="n">
        <f aca="false">I56*5.5017049523</f>
        <v>125155625.725495</v>
      </c>
      <c r="R56" s="67"/>
      <c r="S56" s="67"/>
      <c r="T56" s="7"/>
      <c r="U56" s="7"/>
      <c r="V56" s="67" t="n">
        <f aca="false">K56*5.5017049523</f>
        <v>5150999.2909307</v>
      </c>
      <c r="W56" s="67" t="n">
        <f aca="false">M56*5.5017049523</f>
        <v>159309.256420538</v>
      </c>
      <c r="X56" s="67" t="n">
        <f aca="false">N56*5.1890047538+L56*5.5017049523</f>
        <v>25339855.3247892</v>
      </c>
      <c r="Y56" s="67" t="n">
        <f aca="false">N56*5.1890047538</f>
        <v>19968936.4665886</v>
      </c>
      <c r="Z56" s="67" t="n">
        <f aca="false">L56*5.5017049523</f>
        <v>5370918.85820063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central_v2_m!D45+temporary_pension_bonus_central!B45</f>
        <v>24944025.5477267</v>
      </c>
      <c r="G57" s="165" t="n">
        <f aca="false">central_v2_m!E45+temporary_pension_bonus_central!B45</f>
        <v>23928705.6156088</v>
      </c>
      <c r="H57" s="67" t="n">
        <f aca="false">F57-J57</f>
        <v>23926241.3783231</v>
      </c>
      <c r="I57" s="67" t="n">
        <f aca="false">G57-K57</f>
        <v>22941454.9712874</v>
      </c>
      <c r="J57" s="165" t="n">
        <f aca="false">central_v2_m!J45</f>
        <v>1017784.16940354</v>
      </c>
      <c r="K57" s="165" t="n">
        <f aca="false">central_v2_m!K45</f>
        <v>987250.644321439</v>
      </c>
      <c r="L57" s="67" t="n">
        <f aca="false">H57-I57</f>
        <v>984786.40703572</v>
      </c>
      <c r="M57" s="67" t="n">
        <f aca="false">J57-K57</f>
        <v>30533.5250821064</v>
      </c>
      <c r="N57" s="165" t="n">
        <f aca="false">SUM(central_v5_m!C45:J45)</f>
        <v>3916663.89405164</v>
      </c>
      <c r="O57" s="7"/>
      <c r="P57" s="7"/>
      <c r="Q57" s="67" t="n">
        <f aca="false">I57*5.5017049523</f>
        <v>126217116.428499</v>
      </c>
      <c r="R57" s="67"/>
      <c r="S57" s="67"/>
      <c r="T57" s="7"/>
      <c r="U57" s="7"/>
      <c r="V57" s="67" t="n">
        <f aca="false">K57*5.5017049523</f>
        <v>5431561.75902462</v>
      </c>
      <c r="W57" s="67" t="n">
        <f aca="false">M57*5.5017049523</f>
        <v>167986.446155401</v>
      </c>
      <c r="X57" s="67" t="n">
        <f aca="false">N57*5.1890047538+L57*5.5017049523</f>
        <v>25741591.8178169</v>
      </c>
      <c r="Y57" s="67" t="n">
        <f aca="false">N57*5.1890047538</f>
        <v>20323587.5652708</v>
      </c>
      <c r="Z57" s="67" t="n">
        <f aca="false">L57*5.5017049523</f>
        <v>5418004.25254614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central_v2_m!D46+temporary_pension_bonus_central!B46</f>
        <v>25317733.3030861</v>
      </c>
      <c r="G58" s="163" t="n">
        <f aca="false">central_v2_m!E46+temporary_pension_bonus_central!B46</f>
        <v>24286717.1123707</v>
      </c>
      <c r="H58" s="8" t="n">
        <f aca="false">F58-J58</f>
        <v>24181927.5676169</v>
      </c>
      <c r="I58" s="8" t="n">
        <f aca="false">G58-K58</f>
        <v>23184985.5489656</v>
      </c>
      <c r="J58" s="163" t="n">
        <f aca="false">central_v2_m!J46</f>
        <v>1135805.7354692</v>
      </c>
      <c r="K58" s="163" t="n">
        <f aca="false">central_v2_m!K46</f>
        <v>1101731.56340513</v>
      </c>
      <c r="L58" s="8" t="n">
        <f aca="false">H58-I58</f>
        <v>996942.018651258</v>
      </c>
      <c r="M58" s="8" t="n">
        <f aca="false">J58-K58</f>
        <v>34074.1720640762</v>
      </c>
      <c r="N58" s="163" t="n">
        <f aca="false">SUM(central_v5_m!C46:J46)</f>
        <v>4734570.77264103</v>
      </c>
      <c r="O58" s="5"/>
      <c r="P58" s="5"/>
      <c r="Q58" s="8" t="n">
        <f aca="false">I58*5.5017049523</f>
        <v>127556949.813748</v>
      </c>
      <c r="R58" s="8"/>
      <c r="S58" s="8"/>
      <c r="T58" s="5"/>
      <c r="U58" s="5"/>
      <c r="V58" s="8" t="n">
        <f aca="false">K58*5.5017049523</f>
        <v>6061401.99849122</v>
      </c>
      <c r="W58" s="8" t="n">
        <f aca="false">M58*5.5017049523</f>
        <v>187466.04119045</v>
      </c>
      <c r="X58" s="8" t="n">
        <f aca="false">N58*5.1890047538+L58*5.5017049523</f>
        <v>30052591.0876064</v>
      </c>
      <c r="Y58" s="8" t="n">
        <f aca="false">N58*5.1890047538</f>
        <v>24567710.2464369</v>
      </c>
      <c r="Z58" s="8" t="n">
        <f aca="false">L58*5.5017049523</f>
        <v>5484880.84116959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central_v2_m!D47+temporary_pension_bonus_central!B47</f>
        <v>25781695.4387584</v>
      </c>
      <c r="G59" s="165" t="n">
        <f aca="false">central_v2_m!E47+temporary_pension_bonus_central!B47</f>
        <v>24730350.3696595</v>
      </c>
      <c r="H59" s="67" t="n">
        <f aca="false">F59-J59</f>
        <v>24561883.8347213</v>
      </c>
      <c r="I59" s="67" t="n">
        <f aca="false">G59-K59</f>
        <v>23547133.1137435</v>
      </c>
      <c r="J59" s="165" t="n">
        <f aca="false">central_v2_m!J47</f>
        <v>1219811.60403707</v>
      </c>
      <c r="K59" s="165" t="n">
        <f aca="false">central_v2_m!K47</f>
        <v>1183217.25591596</v>
      </c>
      <c r="L59" s="67" t="n">
        <f aca="false">H59-I59</f>
        <v>1014750.72097781</v>
      </c>
      <c r="M59" s="67" t="n">
        <f aca="false">J59-K59</f>
        <v>36594.348121112</v>
      </c>
      <c r="N59" s="165" t="n">
        <f aca="false">SUM(central_v5_m!C47:J47)</f>
        <v>3968489.72580617</v>
      </c>
      <c r="O59" s="7"/>
      <c r="P59" s="7"/>
      <c r="Q59" s="67" t="n">
        <f aca="false">I59*5.5017049523</f>
        <v>129549378.86435</v>
      </c>
      <c r="R59" s="67"/>
      <c r="S59" s="67"/>
      <c r="T59" s="7"/>
      <c r="U59" s="7"/>
      <c r="V59" s="67" t="n">
        <f aca="false">K59*5.5017049523</f>
        <v>6509712.23651963</v>
      </c>
      <c r="W59" s="67" t="n">
        <f aca="false">M59*5.5017049523</f>
        <v>201331.306284112</v>
      </c>
      <c r="X59" s="67" t="n">
        <f aca="false">N59*5.1890047538+L59*5.5017049523</f>
        <v>26175371.1195683</v>
      </c>
      <c r="Y59" s="67" t="n">
        <f aca="false">N59*5.1890047538</f>
        <v>20592512.0526147</v>
      </c>
      <c r="Z59" s="67" t="n">
        <f aca="false">L59*5.5017049523</f>
        <v>5582859.06695359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central_v2_m!D48+temporary_pension_bonus_central!B48</f>
        <v>26107875.2948721</v>
      </c>
      <c r="G60" s="165" t="n">
        <f aca="false">central_v2_m!E48+temporary_pension_bonus_central!B48</f>
        <v>25042723.0282403</v>
      </c>
      <c r="H60" s="67" t="n">
        <f aca="false">F60-J60</f>
        <v>24828744.1892725</v>
      </c>
      <c r="I60" s="67" t="n">
        <f aca="false">G60-K60</f>
        <v>23801965.8558086</v>
      </c>
      <c r="J60" s="165" t="n">
        <f aca="false">central_v2_m!J48</f>
        <v>1279131.10559967</v>
      </c>
      <c r="K60" s="165" t="n">
        <f aca="false">central_v2_m!K48</f>
        <v>1240757.17243168</v>
      </c>
      <c r="L60" s="67" t="n">
        <f aca="false">H60-I60</f>
        <v>1026778.33346385</v>
      </c>
      <c r="M60" s="67" t="n">
        <f aca="false">J60-K60</f>
        <v>38373.9331679901</v>
      </c>
      <c r="N60" s="165" t="n">
        <f aca="false">SUM(central_v5_m!C48:J48)</f>
        <v>3968685.14700239</v>
      </c>
      <c r="O60" s="7"/>
      <c r="P60" s="7"/>
      <c r="Q60" s="67" t="n">
        <f aca="false">I60*5.5017049523</f>
        <v>130951393.423378</v>
      </c>
      <c r="R60" s="67"/>
      <c r="S60" s="67"/>
      <c r="T60" s="7"/>
      <c r="U60" s="7"/>
      <c r="V60" s="67" t="n">
        <f aca="false">K60*5.5017049523</f>
        <v>6826279.88016915</v>
      </c>
      <c r="W60" s="67" t="n">
        <f aca="false">M60*5.5017049523</f>
        <v>211122.05814956</v>
      </c>
      <c r="X60" s="67" t="n">
        <f aca="false">N60*5.1890047538+L60*5.5017049523</f>
        <v>26242557.5362633</v>
      </c>
      <c r="Y60" s="67" t="n">
        <f aca="false">N60*5.1890047538</f>
        <v>20593526.0941309</v>
      </c>
      <c r="Z60" s="67" t="n">
        <f aca="false">L60*5.5017049523</f>
        <v>5649031.44213239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central_v2_m!D49+temporary_pension_bonus_central!B49</f>
        <v>26474591.2448108</v>
      </c>
      <c r="G61" s="165" t="n">
        <f aca="false">central_v2_m!E49+temporary_pension_bonus_central!B49</f>
        <v>25393276.8537581</v>
      </c>
      <c r="H61" s="67" t="n">
        <f aca="false">F61-J61</f>
        <v>25152983.0471357</v>
      </c>
      <c r="I61" s="67" t="n">
        <f aca="false">G61-K61</f>
        <v>24111316.9020132</v>
      </c>
      <c r="J61" s="165" t="n">
        <f aca="false">central_v2_m!J49</f>
        <v>1321608.19767516</v>
      </c>
      <c r="K61" s="165" t="n">
        <f aca="false">central_v2_m!K49</f>
        <v>1281959.9517449</v>
      </c>
      <c r="L61" s="67" t="n">
        <f aca="false">H61-I61</f>
        <v>1041666.14512249</v>
      </c>
      <c r="M61" s="67" t="n">
        <f aca="false">J61-K61</f>
        <v>39648.2459302549</v>
      </c>
      <c r="N61" s="165" t="n">
        <f aca="false">SUM(central_v5_m!C49:J49)</f>
        <v>4040926.8202487</v>
      </c>
      <c r="O61" s="7"/>
      <c r="P61" s="7"/>
      <c r="Q61" s="67" t="n">
        <f aca="false">I61*5.5017049523</f>
        <v>132653351.606281</v>
      </c>
      <c r="R61" s="67"/>
      <c r="S61" s="67"/>
      <c r="T61" s="7"/>
      <c r="U61" s="7"/>
      <c r="V61" s="67" t="n">
        <f aca="false">K61*5.5017049523</f>
        <v>7052965.41516519</v>
      </c>
      <c r="W61" s="67" t="n">
        <f aca="false">M61*5.5017049523</f>
        <v>218132.950984492</v>
      </c>
      <c r="X61" s="67" t="n">
        <f aca="false">N61*5.1890047538+L61*5.5017049523</f>
        <v>26699328.2692921</v>
      </c>
      <c r="Y61" s="67" t="n">
        <f aca="false">N61*5.1890047538</f>
        <v>20968388.4800284</v>
      </c>
      <c r="Z61" s="67" t="n">
        <f aca="false">L61*5.5017049523</f>
        <v>5730939.78926368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central_v2_m!D50+temporary_pension_bonus_central!B50</f>
        <v>26580130.9546334</v>
      </c>
      <c r="G62" s="163" t="n">
        <f aca="false">central_v2_m!E50+temporary_pension_bonus_central!B50</f>
        <v>25494833.3736507</v>
      </c>
      <c r="H62" s="8" t="n">
        <f aca="false">F62-J62</f>
        <v>25189843.8437215</v>
      </c>
      <c r="I62" s="8" t="n">
        <f aca="false">G62-K62</f>
        <v>24146254.8760661</v>
      </c>
      <c r="J62" s="163" t="n">
        <f aca="false">central_v2_m!J50</f>
        <v>1390287.11091198</v>
      </c>
      <c r="K62" s="163" t="n">
        <f aca="false">central_v2_m!K50</f>
        <v>1348578.49758462</v>
      </c>
      <c r="L62" s="8" t="n">
        <f aca="false">H62-I62</f>
        <v>1043588.96765533</v>
      </c>
      <c r="M62" s="8" t="n">
        <f aca="false">J62-K62</f>
        <v>41708.6133273591</v>
      </c>
      <c r="N62" s="163" t="n">
        <f aca="false">SUM(central_v5_m!C50:J50)</f>
        <v>4869991.06876903</v>
      </c>
      <c r="O62" s="5"/>
      <c r="P62" s="5"/>
      <c r="Q62" s="8" t="n">
        <f aca="false">I62*5.5017049523</f>
        <v>132845570.031151</v>
      </c>
      <c r="R62" s="8"/>
      <c r="S62" s="8"/>
      <c r="T62" s="5"/>
      <c r="U62" s="5"/>
      <c r="V62" s="8" t="n">
        <f aca="false">K62*5.5017049523</f>
        <v>7419480.9987266</v>
      </c>
      <c r="W62" s="8" t="n">
        <f aca="false">M62*5.5017049523</f>
        <v>229468.484496697</v>
      </c>
      <c r="X62" s="8" t="n">
        <f aca="false">N62*5.1890047538+L62*5.5017049523</f>
        <v>31011925.398321</v>
      </c>
      <c r="Y62" s="8" t="n">
        <f aca="false">N62*5.1890047538</f>
        <v>25270406.806806</v>
      </c>
      <c r="Z62" s="8" t="n">
        <f aca="false">L62*5.5017049523</f>
        <v>5741518.591515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central_v2_m!D51+temporary_pension_bonus_central!B51</f>
        <v>26821524.3396727</v>
      </c>
      <c r="G63" s="165" t="n">
        <f aca="false">central_v2_m!E51+temporary_pension_bonus_central!B51</f>
        <v>25726995.6760572</v>
      </c>
      <c r="H63" s="67" t="n">
        <f aca="false">F63-J63</f>
        <v>25319178.6245163</v>
      </c>
      <c r="I63" s="67" t="n">
        <f aca="false">G63-K63</f>
        <v>24269720.3323555</v>
      </c>
      <c r="J63" s="165" t="n">
        <f aca="false">central_v2_m!J51</f>
        <v>1502345.7151564</v>
      </c>
      <c r="K63" s="165" t="n">
        <f aca="false">central_v2_m!K51</f>
        <v>1457275.34370171</v>
      </c>
      <c r="L63" s="67" t="n">
        <f aca="false">H63-I63</f>
        <v>1049458.29216075</v>
      </c>
      <c r="M63" s="67" t="n">
        <f aca="false">J63-K63</f>
        <v>45070.3714546922</v>
      </c>
      <c r="N63" s="165" t="n">
        <f aca="false">SUM(central_v5_m!C51:J51)</f>
        <v>4077418.87916551</v>
      </c>
      <c r="O63" s="7"/>
      <c r="P63" s="7"/>
      <c r="Q63" s="67" t="n">
        <f aca="false">I63*5.5017049523</f>
        <v>133524840.543456</v>
      </c>
      <c r="R63" s="67"/>
      <c r="S63" s="67"/>
      <c r="T63" s="7"/>
      <c r="U63" s="7"/>
      <c r="V63" s="67" t="n">
        <f aca="false">K63*5.5017049523</f>
        <v>8017498.97530839</v>
      </c>
      <c r="W63" s="67" t="n">
        <f aca="false">M63*5.5017049523</f>
        <v>247963.885834281</v>
      </c>
      <c r="X63" s="67" t="n">
        <f aca="false">N63*5.1890047538+L63*5.5017049523</f>
        <v>26931555.8304368</v>
      </c>
      <c r="Y63" s="67" t="n">
        <f aca="false">N63*5.1890047538</f>
        <v>21157745.9472237</v>
      </c>
      <c r="Z63" s="67" t="n">
        <f aca="false">L63*5.5017049523</f>
        <v>5773809.88321312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central_v2_m!D52+temporary_pension_bonus_central!B52</f>
        <v>27115321.7959856</v>
      </c>
      <c r="G64" s="165" t="n">
        <f aca="false">central_v2_m!E52+temporary_pension_bonus_central!B52</f>
        <v>26007862.4317365</v>
      </c>
      <c r="H64" s="67" t="n">
        <f aca="false">F64-J64</f>
        <v>25557228.7780163</v>
      </c>
      <c r="I64" s="67" t="n">
        <f aca="false">G64-K64</f>
        <v>24496512.2043063</v>
      </c>
      <c r="J64" s="165" t="n">
        <f aca="false">central_v2_m!J52</f>
        <v>1558093.01796932</v>
      </c>
      <c r="K64" s="165" t="n">
        <f aca="false">central_v2_m!K52</f>
        <v>1511350.22743024</v>
      </c>
      <c r="L64" s="67" t="n">
        <f aca="false">H64-I64</f>
        <v>1060716.57370997</v>
      </c>
      <c r="M64" s="67" t="n">
        <f aca="false">J64-K64</f>
        <v>46742.7905390798</v>
      </c>
      <c r="N64" s="165" t="n">
        <f aca="false">SUM(central_v5_m!C52:J52)</f>
        <v>4150718.38523367</v>
      </c>
      <c r="O64" s="7"/>
      <c r="P64" s="7"/>
      <c r="Q64" s="67" t="n">
        <f aca="false">I64*5.5017049523</f>
        <v>134772582.508509</v>
      </c>
      <c r="R64" s="67"/>
      <c r="S64" s="67"/>
      <c r="T64" s="7"/>
      <c r="U64" s="7"/>
      <c r="V64" s="67" t="n">
        <f aca="false">K64*5.5017049523</f>
        <v>8315003.03091266</v>
      </c>
      <c r="W64" s="67" t="n">
        <f aca="false">M64*5.5017049523</f>
        <v>257165.042193177</v>
      </c>
      <c r="X64" s="67" t="n">
        <f aca="false">N64*5.1890047538+L64*5.5017049523</f>
        <v>27373847.0592294</v>
      </c>
      <c r="Y64" s="67" t="n">
        <f aca="false">N64*5.1890047538</f>
        <v>21538097.4326626</v>
      </c>
      <c r="Z64" s="67" t="n">
        <f aca="false">L64*5.5017049523</f>
        <v>5835749.62656684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central_v2_m!D53+temporary_pension_bonus_central!B53</f>
        <v>27307966.570183</v>
      </c>
      <c r="G65" s="165" t="n">
        <f aca="false">central_v2_m!E53+temporary_pension_bonus_central!B53</f>
        <v>26192255.3251764</v>
      </c>
      <c r="H65" s="67" t="n">
        <f aca="false">F65-J65</f>
        <v>25694026.7211701</v>
      </c>
      <c r="I65" s="67" t="n">
        <f aca="false">G65-K65</f>
        <v>24626733.6716338</v>
      </c>
      <c r="J65" s="165" t="n">
        <f aca="false">central_v2_m!J53</f>
        <v>1613939.84901297</v>
      </c>
      <c r="K65" s="165" t="n">
        <f aca="false">central_v2_m!K53</f>
        <v>1565521.65354259</v>
      </c>
      <c r="L65" s="67" t="n">
        <f aca="false">H65-I65</f>
        <v>1067293.04953623</v>
      </c>
      <c r="M65" s="67" t="n">
        <f aca="false">J65-K65</f>
        <v>48418.1954703892</v>
      </c>
      <c r="N65" s="165" t="n">
        <f aca="false">SUM(central_v5_m!C53:J53)</f>
        <v>4115786.13670523</v>
      </c>
      <c r="O65" s="7"/>
      <c r="P65" s="7"/>
      <c r="Q65" s="67" t="n">
        <f aca="false">I65*5.5017049523</f>
        <v>135489022.600201</v>
      </c>
      <c r="R65" s="67"/>
      <c r="S65" s="67"/>
      <c r="T65" s="7"/>
      <c r="U65" s="7"/>
      <c r="V65" s="67" t="n">
        <f aca="false">K65*5.5017049523</f>
        <v>8613038.23422812</v>
      </c>
      <c r="W65" s="67" t="n">
        <f aca="false">M65*5.5017049523</f>
        <v>266382.62580087</v>
      </c>
      <c r="X65" s="67" t="n">
        <f aca="false">N65*5.1890047538+L65*5.5017049523</f>
        <v>27228765.2851764</v>
      </c>
      <c r="Y65" s="67" t="n">
        <f aca="false">N65*5.1890047538</f>
        <v>21356833.8289876</v>
      </c>
      <c r="Z65" s="67" t="n">
        <f aca="false">L65*5.5017049523</f>
        <v>5871931.45618884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central_v2_m!D54+temporary_pension_bonus_central!B54</f>
        <v>27516398.9672947</v>
      </c>
      <c r="G66" s="163" t="n">
        <f aca="false">central_v2_m!E54+temporary_pension_bonus_central!B54</f>
        <v>26392879.5880088</v>
      </c>
      <c r="H66" s="8" t="n">
        <f aca="false">F66-J66</f>
        <v>25864202.6095235</v>
      </c>
      <c r="I66" s="8" t="n">
        <f aca="false">G66-K66</f>
        <v>24790249.1209708</v>
      </c>
      <c r="J66" s="163" t="n">
        <f aca="false">central_v2_m!J54</f>
        <v>1652196.35777119</v>
      </c>
      <c r="K66" s="163" t="n">
        <f aca="false">central_v2_m!K54</f>
        <v>1602630.46703805</v>
      </c>
      <c r="L66" s="8" t="n">
        <f aca="false">H66-I66</f>
        <v>1073953.48855274</v>
      </c>
      <c r="M66" s="8" t="n">
        <f aca="false">J66-K66</f>
        <v>49565.8907331354</v>
      </c>
      <c r="N66" s="163" t="n">
        <f aca="false">SUM(central_v5_m!C54:J54)</f>
        <v>4990492.54700837</v>
      </c>
      <c r="O66" s="5"/>
      <c r="P66" s="5"/>
      <c r="Q66" s="8" t="n">
        <f aca="false">I66*5.5017049523</f>
        <v>136388636.357596</v>
      </c>
      <c r="R66" s="8"/>
      <c r="S66" s="8"/>
      <c r="T66" s="5"/>
      <c r="U66" s="5"/>
      <c r="V66" s="8" t="n">
        <f aca="false">K66*5.5017049523</f>
        <v>8817199.97721011</v>
      </c>
      <c r="W66" s="8" t="n">
        <f aca="false">M66*5.5017049523</f>
        <v>272696.906511652</v>
      </c>
      <c r="X66" s="8" t="n">
        <f aca="false">N66*5.1890047538+L66*5.5017049523</f>
        <v>31804264.7767404</v>
      </c>
      <c r="Y66" s="8" t="n">
        <f aca="false">N66*5.1890047538</f>
        <v>25895689.5502299</v>
      </c>
      <c r="Z66" s="8" t="n">
        <f aca="false">L66*5.5017049523</f>
        <v>5908575.22651048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central_v2_m!D55+temporary_pension_bonus_central!B55</f>
        <v>27726137.69297</v>
      </c>
      <c r="G67" s="165" t="n">
        <f aca="false">central_v2_m!E55+temporary_pension_bonus_central!B55</f>
        <v>26593497.7479933</v>
      </c>
      <c r="H67" s="67" t="n">
        <f aca="false">F67-J67</f>
        <v>25998378.3860585</v>
      </c>
      <c r="I67" s="67" t="n">
        <f aca="false">G67-K67</f>
        <v>24917571.2202892</v>
      </c>
      <c r="J67" s="165" t="n">
        <f aca="false">central_v2_m!J55</f>
        <v>1727759.3069115</v>
      </c>
      <c r="K67" s="165" t="n">
        <f aca="false">central_v2_m!K55</f>
        <v>1675926.52770415</v>
      </c>
      <c r="L67" s="67" t="n">
        <f aca="false">H67-I67</f>
        <v>1080807.16576932</v>
      </c>
      <c r="M67" s="67" t="n">
        <f aca="false">J67-K67</f>
        <v>51832.7792073451</v>
      </c>
      <c r="N67" s="165" t="n">
        <f aca="false">SUM(central_v5_m!C55:J55)</f>
        <v>4178762.6986442</v>
      </c>
      <c r="O67" s="7"/>
      <c r="P67" s="7"/>
      <c r="Q67" s="67" t="n">
        <f aca="false">I67*5.5017049523</f>
        <v>137089124.981953</v>
      </c>
      <c r="R67" s="67"/>
      <c r="S67" s="67"/>
      <c r="T67" s="7"/>
      <c r="U67" s="7"/>
      <c r="V67" s="67" t="n">
        <f aca="false">K67*5.5017049523</f>
        <v>9220453.27716087</v>
      </c>
      <c r="W67" s="67" t="n">
        <f aca="false">M67*5.5017049523</f>
        <v>285168.658056523</v>
      </c>
      <c r="X67" s="67" t="n">
        <f aca="false">N67*5.1890047538+L67*5.5017049523</f>
        <v>27629901.6446613</v>
      </c>
      <c r="Y67" s="67" t="n">
        <f aca="false">N67*5.1890047538</f>
        <v>21683619.5082668</v>
      </c>
      <c r="Z67" s="67" t="n">
        <f aca="false">L67*5.5017049523</f>
        <v>5946282.13639442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central_v2_m!D56+temporary_pension_bonus_central!B56</f>
        <v>28029195.8199916</v>
      </c>
      <c r="G68" s="165" t="n">
        <f aca="false">central_v2_m!E56+temporary_pension_bonus_central!B56</f>
        <v>26882978.0622999</v>
      </c>
      <c r="H68" s="67" t="n">
        <f aca="false">F68-J68</f>
        <v>26211789.7272083</v>
      </c>
      <c r="I68" s="67" t="n">
        <f aca="false">G68-K68</f>
        <v>25120094.1523001</v>
      </c>
      <c r="J68" s="165" t="n">
        <f aca="false">central_v2_m!J56</f>
        <v>1817406.09278332</v>
      </c>
      <c r="K68" s="165" t="n">
        <f aca="false">central_v2_m!K56</f>
        <v>1762883.90999982</v>
      </c>
      <c r="L68" s="67" t="n">
        <f aca="false">H68-I68</f>
        <v>1091695.57490817</v>
      </c>
      <c r="M68" s="67" t="n">
        <f aca="false">J68-K68</f>
        <v>54522.1827834998</v>
      </c>
      <c r="N68" s="165" t="n">
        <f aca="false">SUM(central_v5_m!C56:J56)</f>
        <v>4157398.4624956</v>
      </c>
      <c r="O68" s="7"/>
      <c r="P68" s="7"/>
      <c r="Q68" s="67" t="n">
        <f aca="false">I68*5.5017049523</f>
        <v>138203346.399952</v>
      </c>
      <c r="R68" s="67"/>
      <c r="S68" s="67"/>
      <c r="T68" s="7"/>
      <c r="U68" s="7"/>
      <c r="V68" s="67" t="n">
        <f aca="false">K68*5.5017049523</f>
        <v>9698867.13797601</v>
      </c>
      <c r="W68" s="67" t="n">
        <f aca="false">M68*5.5017049523</f>
        <v>299964.963030187</v>
      </c>
      <c r="X68" s="67" t="n">
        <f aca="false">N68*5.1890047538+L68*5.5017049523</f>
        <v>27578947.3362068</v>
      </c>
      <c r="Y68" s="67" t="n">
        <f aca="false">N68*5.1890047538</f>
        <v>21572760.3853305</v>
      </c>
      <c r="Z68" s="67" t="n">
        <f aca="false">L68*5.5017049523</f>
        <v>6006186.9508763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central_v2_m!D57+temporary_pension_bonus_central!B57</f>
        <v>28396773.1501347</v>
      </c>
      <c r="G69" s="165" t="n">
        <f aca="false">central_v2_m!E57+temporary_pension_bonus_central!B57</f>
        <v>27234647.9936299</v>
      </c>
      <c r="H69" s="67" t="n">
        <f aca="false">F69-J69</f>
        <v>26472740.4295003</v>
      </c>
      <c r="I69" s="67" t="n">
        <f aca="false">G69-K69</f>
        <v>25368336.2546145</v>
      </c>
      <c r="J69" s="165" t="n">
        <f aca="false">central_v2_m!J57</f>
        <v>1924032.72063439</v>
      </c>
      <c r="K69" s="165" t="n">
        <f aca="false">central_v2_m!K57</f>
        <v>1866311.73901536</v>
      </c>
      <c r="L69" s="67" t="n">
        <f aca="false">H69-I69</f>
        <v>1104404.17488582</v>
      </c>
      <c r="M69" s="67" t="n">
        <f aca="false">J69-K69</f>
        <v>57720.9816190316</v>
      </c>
      <c r="N69" s="165" t="n">
        <f aca="false">SUM(central_v5_m!C57:J57)</f>
        <v>4236962.50742119</v>
      </c>
      <c r="O69" s="7"/>
      <c r="P69" s="7"/>
      <c r="Q69" s="67" t="n">
        <f aca="false">I69*5.5017049523</f>
        <v>139569101.203624</v>
      </c>
      <c r="R69" s="67"/>
      <c r="S69" s="67"/>
      <c r="T69" s="7"/>
      <c r="U69" s="7"/>
      <c r="V69" s="67" t="n">
        <f aca="false">K69*5.5017049523</f>
        <v>10267896.5370764</v>
      </c>
      <c r="W69" s="67" t="n">
        <f aca="false">M69*5.5017049523</f>
        <v>317563.810425044</v>
      </c>
      <c r="X69" s="67" t="n">
        <f aca="false">N69*5.1890047538+L69*5.5017049523</f>
        <v>28061724.510991</v>
      </c>
      <c r="Y69" s="67" t="n">
        <f aca="false">N69*5.1890047538</f>
        <v>21985618.5926809</v>
      </c>
      <c r="Z69" s="67" t="n">
        <f aca="false">L69*5.5017049523</f>
        <v>6076105.91831009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central_v2_m!D58+temporary_pension_bonus_central!B58</f>
        <v>28663145.6401501</v>
      </c>
      <c r="G70" s="163" t="n">
        <f aca="false">central_v2_m!E58+temporary_pension_bonus_central!B58</f>
        <v>27489532.6329386</v>
      </c>
      <c r="H70" s="8" t="n">
        <f aca="false">F70-J70</f>
        <v>26684945.4086574</v>
      </c>
      <c r="I70" s="8" t="n">
        <f aca="false">G70-K70</f>
        <v>25570678.4083907</v>
      </c>
      <c r="J70" s="163" t="n">
        <f aca="false">central_v2_m!J58</f>
        <v>1978200.2314927</v>
      </c>
      <c r="K70" s="163" t="n">
        <f aca="false">central_v2_m!K58</f>
        <v>1918854.22454792</v>
      </c>
      <c r="L70" s="8" t="n">
        <f aca="false">H70-I70</f>
        <v>1114267.00026673</v>
      </c>
      <c r="M70" s="8" t="n">
        <f aca="false">J70-K70</f>
        <v>59346.0069447814</v>
      </c>
      <c r="N70" s="163" t="n">
        <f aca="false">SUM(central_v5_m!C58:J58)</f>
        <v>5166322.75452115</v>
      </c>
      <c r="O70" s="5"/>
      <c r="P70" s="5"/>
      <c r="Q70" s="8" t="n">
        <f aca="false">I70*5.5017049523</f>
        <v>140682328.033114</v>
      </c>
      <c r="R70" s="8"/>
      <c r="S70" s="8"/>
      <c r="T70" s="5"/>
      <c r="U70" s="5"/>
      <c r="V70" s="8" t="n">
        <f aca="false">K70*5.5017049523</f>
        <v>10556969.7899371</v>
      </c>
      <c r="W70" s="8" t="n">
        <f aca="false">M70*5.5017049523</f>
        <v>326504.220307334</v>
      </c>
      <c r="X70" s="8" t="n">
        <f aca="false">N70*5.1890047538+L70*5.5017049523</f>
        <v>32938441.6064273</v>
      </c>
      <c r="Y70" s="8" t="n">
        <f aca="false">N70*5.1890047538</f>
        <v>26808073.3328754</v>
      </c>
      <c r="Z70" s="8" t="n">
        <f aca="false">L70*5.5017049523</f>
        <v>6130368.27355196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central_v2_m!D59+temporary_pension_bonus_central!B59</f>
        <v>28852436.9477929</v>
      </c>
      <c r="G71" s="165" t="n">
        <f aca="false">central_v2_m!E59+temporary_pension_bonus_central!B59</f>
        <v>27671205.3275171</v>
      </c>
      <c r="H71" s="67" t="n">
        <f aca="false">F71-J71</f>
        <v>26806000.6660752</v>
      </c>
      <c r="I71" s="67" t="n">
        <f aca="false">G71-K71</f>
        <v>25686162.134251</v>
      </c>
      <c r="J71" s="165" t="n">
        <f aca="false">central_v2_m!J59</f>
        <v>2046436.28171768</v>
      </c>
      <c r="K71" s="165" t="n">
        <f aca="false">central_v2_m!K59</f>
        <v>1985043.19326615</v>
      </c>
      <c r="L71" s="67" t="n">
        <f aca="false">H71-I71</f>
        <v>1119838.53182421</v>
      </c>
      <c r="M71" s="67" t="n">
        <f aca="false">J71-K71</f>
        <v>61393.0884515306</v>
      </c>
      <c r="N71" s="165" t="n">
        <f aca="false">SUM(central_v5_m!C59:J59)</f>
        <v>4237126.11569252</v>
      </c>
      <c r="O71" s="7"/>
      <c r="P71" s="7"/>
      <c r="Q71" s="67" t="n">
        <f aca="false">I71*5.5017049523</f>
        <v>141317685.419589</v>
      </c>
      <c r="R71" s="67"/>
      <c r="S71" s="67"/>
      <c r="T71" s="7"/>
      <c r="U71" s="7"/>
      <c r="V71" s="67" t="n">
        <f aca="false">K71*5.5017049523</f>
        <v>10921121.9669218</v>
      </c>
      <c r="W71" s="67" t="n">
        <f aca="false">M71*5.5017049523</f>
        <v>337766.658770778</v>
      </c>
      <c r="X71" s="67" t="n">
        <f aca="false">N71*5.1890047538+L71*5.5017049523</f>
        <v>28147488.7530922</v>
      </c>
      <c r="Y71" s="67" t="n">
        <f aca="false">N71*5.1890047538</f>
        <v>21986467.5567786</v>
      </c>
      <c r="Z71" s="67" t="n">
        <f aca="false">L71*5.5017049523</f>
        <v>6161021.19631361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central_v2_m!D60+temporary_pension_bonus_central!B60</f>
        <v>29027604.2974574</v>
      </c>
      <c r="G72" s="165" t="n">
        <f aca="false">central_v2_m!E60+temporary_pension_bonus_central!B60</f>
        <v>27839380.5441519</v>
      </c>
      <c r="H72" s="67" t="n">
        <f aca="false">F72-J72</f>
        <v>26891400.5298245</v>
      </c>
      <c r="I72" s="67" t="n">
        <f aca="false">G72-K72</f>
        <v>25767262.8895479</v>
      </c>
      <c r="J72" s="165" t="n">
        <f aca="false">central_v2_m!J60</f>
        <v>2136203.76763292</v>
      </c>
      <c r="K72" s="165" t="n">
        <f aca="false">central_v2_m!K60</f>
        <v>2072117.65460393</v>
      </c>
      <c r="L72" s="67" t="n">
        <f aca="false">H72-I72</f>
        <v>1124137.64027655</v>
      </c>
      <c r="M72" s="67" t="n">
        <f aca="false">J72-K72</f>
        <v>64086.1130289878</v>
      </c>
      <c r="N72" s="165" t="n">
        <f aca="false">SUM(central_v5_m!C60:J60)</f>
        <v>4149420.15494856</v>
      </c>
      <c r="O72" s="7"/>
      <c r="P72" s="7"/>
      <c r="Q72" s="67" t="n">
        <f aca="false">I72*5.5017049523</f>
        <v>141763877.846642</v>
      </c>
      <c r="R72" s="67"/>
      <c r="S72" s="67"/>
      <c r="T72" s="7"/>
      <c r="U72" s="7"/>
      <c r="V72" s="67" t="n">
        <f aca="false">K72*5.5017049523</f>
        <v>11400179.9620827</v>
      </c>
      <c r="W72" s="67" t="n">
        <f aca="false">M72*5.5017049523</f>
        <v>352582.88542524</v>
      </c>
      <c r="X72" s="67" t="n">
        <f aca="false">N72*5.1890047538+L72*5.5017049523</f>
        <v>27716034.5321179</v>
      </c>
      <c r="Y72" s="67" t="n">
        <f aca="false">N72*5.1890047538</f>
        <v>21531360.9095416</v>
      </c>
      <c r="Z72" s="67" t="n">
        <f aca="false">L72*5.5017049523</f>
        <v>6184673.62257634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central_v2_m!D61+temporary_pension_bonus_central!B61</f>
        <v>29155761.4177033</v>
      </c>
      <c r="G73" s="165" t="n">
        <f aca="false">central_v2_m!E61+temporary_pension_bonus_central!B61</f>
        <v>27962844.1415707</v>
      </c>
      <c r="H73" s="67" t="n">
        <f aca="false">F73-J73</f>
        <v>26953850.5271428</v>
      </c>
      <c r="I73" s="67" t="n">
        <f aca="false">G73-K73</f>
        <v>25826990.5777269</v>
      </c>
      <c r="J73" s="165" t="n">
        <f aca="false">central_v2_m!J61</f>
        <v>2201910.89056054</v>
      </c>
      <c r="K73" s="165" t="n">
        <f aca="false">central_v2_m!K61</f>
        <v>2135853.56384372</v>
      </c>
      <c r="L73" s="67" t="n">
        <f aca="false">H73-I73</f>
        <v>1126859.94941584</v>
      </c>
      <c r="M73" s="67" t="n">
        <f aca="false">J73-K73</f>
        <v>66057.3267168156</v>
      </c>
      <c r="N73" s="165" t="n">
        <f aca="false">SUM(central_v5_m!C61:J61)</f>
        <v>4188833.80425534</v>
      </c>
      <c r="O73" s="7"/>
      <c r="P73" s="7"/>
      <c r="Q73" s="67" t="n">
        <f aca="false">I73*5.5017049523</f>
        <v>142092481.964486</v>
      </c>
      <c r="R73" s="67"/>
      <c r="S73" s="67"/>
      <c r="T73" s="7"/>
      <c r="U73" s="7"/>
      <c r="V73" s="67" t="n">
        <f aca="false">K73*5.5017049523</f>
        <v>11750836.1295866</v>
      </c>
      <c r="W73" s="67" t="n">
        <f aca="false">M73*5.5017049523</f>
        <v>363427.921533603</v>
      </c>
      <c r="X73" s="67" t="n">
        <f aca="false">N73*5.1890047538+L73*5.5017049523</f>
        <v>27935529.4874088</v>
      </c>
      <c r="Y73" s="67" t="n">
        <f aca="false">N73*5.1890047538</f>
        <v>21735878.5231591</v>
      </c>
      <c r="Z73" s="67" t="n">
        <f aca="false">L73*5.5017049523</f>
        <v>6199650.96424968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central_v2_m!D62+temporary_pension_bonus_central!B62</f>
        <v>29321030.3204585</v>
      </c>
      <c r="G74" s="163" t="n">
        <f aca="false">central_v2_m!E62+temporary_pension_bonus_central!B62</f>
        <v>28121412.7554773</v>
      </c>
      <c r="H74" s="8" t="n">
        <f aca="false">F74-J74</f>
        <v>27122352.6044232</v>
      </c>
      <c r="I74" s="8" t="n">
        <f aca="false">G74-K74</f>
        <v>25988695.3709231</v>
      </c>
      <c r="J74" s="163" t="n">
        <f aca="false">central_v2_m!J62</f>
        <v>2198677.7160353</v>
      </c>
      <c r="K74" s="163" t="n">
        <f aca="false">central_v2_m!K62</f>
        <v>2132717.38455424</v>
      </c>
      <c r="L74" s="8" t="n">
        <f aca="false">H74-I74</f>
        <v>1133657.23350012</v>
      </c>
      <c r="M74" s="8" t="n">
        <f aca="false">J74-K74</f>
        <v>65960.3314810591</v>
      </c>
      <c r="N74" s="163" t="n">
        <f aca="false">SUM(central_v5_m!C62:J62)</f>
        <v>5049070.89500055</v>
      </c>
      <c r="O74" s="5"/>
      <c r="P74" s="5"/>
      <c r="Q74" s="8" t="n">
        <f aca="false">I74*5.5017049523</f>
        <v>142982134.026024</v>
      </c>
      <c r="R74" s="8"/>
      <c r="S74" s="8"/>
      <c r="T74" s="5"/>
      <c r="U74" s="5"/>
      <c r="V74" s="8" t="n">
        <f aca="false">K74*5.5017049523</f>
        <v>11733581.7964584</v>
      </c>
      <c r="W74" s="8" t="n">
        <f aca="false">M74*5.5017049523</f>
        <v>362894.282364692</v>
      </c>
      <c r="X74" s="8" t="n">
        <f aca="false">N74*5.1890047538+L74*5.5017049523</f>
        <v>32436700.4921894</v>
      </c>
      <c r="Y74" s="8" t="n">
        <f aca="false">N74*5.1890047538</f>
        <v>26199652.8764311</v>
      </c>
      <c r="Z74" s="8" t="n">
        <f aca="false">L74*5.5017049523</f>
        <v>6237047.6157583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central_v2_m!D63+temporary_pension_bonus_central!B63</f>
        <v>29421151.2457976</v>
      </c>
      <c r="G75" s="165" t="n">
        <f aca="false">central_v2_m!E63+temporary_pension_bonus_central!B63</f>
        <v>28217583.8395923</v>
      </c>
      <c r="H75" s="67" t="n">
        <f aca="false">F75-J75</f>
        <v>27152955.7954757</v>
      </c>
      <c r="I75" s="67" t="n">
        <f aca="false">G75-K75</f>
        <v>26017434.25278</v>
      </c>
      <c r="J75" s="165" t="n">
        <f aca="false">central_v2_m!J63</f>
        <v>2268195.45032193</v>
      </c>
      <c r="K75" s="165" t="n">
        <f aca="false">central_v2_m!K63</f>
        <v>2200149.58681227</v>
      </c>
      <c r="L75" s="67" t="n">
        <f aca="false">H75-I75</f>
        <v>1135521.54269568</v>
      </c>
      <c r="M75" s="67" t="n">
        <f aca="false">J75-K75</f>
        <v>68045.8635096583</v>
      </c>
      <c r="N75" s="165" t="n">
        <f aca="false">SUM(central_v5_m!C63:J63)</f>
        <v>4228262.39574328</v>
      </c>
      <c r="O75" s="7"/>
      <c r="P75" s="7"/>
      <c r="Q75" s="67" t="n">
        <f aca="false">I75*5.5017049523</f>
        <v>143140246.874659</v>
      </c>
      <c r="R75" s="67"/>
      <c r="S75" s="67"/>
      <c r="T75" s="7"/>
      <c r="U75" s="7"/>
      <c r="V75" s="67" t="n">
        <f aca="false">K75*5.5017049523</f>
        <v>12104573.8775659</v>
      </c>
      <c r="W75" s="67" t="n">
        <f aca="false">M75*5.5017049523</f>
        <v>374368.264254617</v>
      </c>
      <c r="X75" s="67" t="n">
        <f aca="false">N75*5.1890047538+L75*5.5017049523</f>
        <v>28187778.1667178</v>
      </c>
      <c r="Y75" s="67" t="n">
        <f aca="false">N75*5.1890047538</f>
        <v>21940473.6718256</v>
      </c>
      <c r="Z75" s="67" t="n">
        <f aca="false">L75*5.5017049523</f>
        <v>6247304.49489213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central_v2_m!D64+temporary_pension_bonus_central!B64</f>
        <v>29649189.943785</v>
      </c>
      <c r="G76" s="165" t="n">
        <f aca="false">central_v2_m!E64+temporary_pension_bonus_central!B64</f>
        <v>28434669.7178024</v>
      </c>
      <c r="H76" s="67" t="n">
        <f aca="false">F76-J76</f>
        <v>27303502.1170694</v>
      </c>
      <c r="I76" s="67" t="n">
        <f aca="false">G76-K76</f>
        <v>26159352.5258883</v>
      </c>
      <c r="J76" s="165" t="n">
        <f aca="false">central_v2_m!J64</f>
        <v>2345687.82671555</v>
      </c>
      <c r="K76" s="165" t="n">
        <f aca="false">central_v2_m!K64</f>
        <v>2275317.19191408</v>
      </c>
      <c r="L76" s="67" t="n">
        <f aca="false">H76-I76</f>
        <v>1144149.59118115</v>
      </c>
      <c r="M76" s="67" t="n">
        <f aca="false">J76-K76</f>
        <v>70370.6348014665</v>
      </c>
      <c r="N76" s="165" t="n">
        <f aca="false">SUM(central_v5_m!C64:J64)</f>
        <v>4168940.23272838</v>
      </c>
      <c r="O76" s="7"/>
      <c r="P76" s="7"/>
      <c r="Q76" s="67" t="n">
        <f aca="false">I76*5.5017049523</f>
        <v>143921039.340641</v>
      </c>
      <c r="R76" s="67"/>
      <c r="S76" s="67"/>
      <c r="T76" s="7"/>
      <c r="U76" s="7"/>
      <c r="V76" s="67" t="n">
        <f aca="false">K76*5.5017049523</f>
        <v>12518123.862807</v>
      </c>
      <c r="W76" s="67" t="n">
        <f aca="false">M76*5.5017049523</f>
        <v>387158.469983723</v>
      </c>
      <c r="X76" s="67" t="n">
        <f aca="false">N76*5.1890047538+L76*5.5017049523</f>
        <v>27927424.157909</v>
      </c>
      <c r="Y76" s="67" t="n">
        <f aca="false">N76*5.1890047538</f>
        <v>21632650.6859356</v>
      </c>
      <c r="Z76" s="67" t="n">
        <f aca="false">L76*5.5017049523</f>
        <v>6294773.47197336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central_v2_m!D65+temporary_pension_bonus_central!B65</f>
        <v>30074731.0827869</v>
      </c>
      <c r="G77" s="165" t="n">
        <f aca="false">central_v2_m!E65+temporary_pension_bonus_central!B65</f>
        <v>28841042.7775958</v>
      </c>
      <c r="H77" s="67" t="n">
        <f aca="false">F77-J77</f>
        <v>27648048.1316695</v>
      </c>
      <c r="I77" s="67" t="n">
        <f aca="false">G77-K77</f>
        <v>26487160.3150119</v>
      </c>
      <c r="J77" s="165" t="n">
        <f aca="false">central_v2_m!J65</f>
        <v>2426682.95111738</v>
      </c>
      <c r="K77" s="165" t="n">
        <f aca="false">central_v2_m!K65</f>
        <v>2353882.46258386</v>
      </c>
      <c r="L77" s="67" t="n">
        <f aca="false">H77-I77</f>
        <v>1160887.81665761</v>
      </c>
      <c r="M77" s="67" t="n">
        <f aca="false">J77-K77</f>
        <v>72800.4885335215</v>
      </c>
      <c r="N77" s="165" t="n">
        <f aca="false">SUM(central_v5_m!C65:J65)</f>
        <v>4223919.28316043</v>
      </c>
      <c r="O77" s="7"/>
      <c r="P77" s="7"/>
      <c r="Q77" s="67" t="n">
        <f aca="false">I77*5.5017049523</f>
        <v>145724541.077465</v>
      </c>
      <c r="R77" s="67"/>
      <c r="S77" s="67"/>
      <c r="T77" s="7"/>
      <c r="U77" s="7"/>
      <c r="V77" s="67" t="n">
        <f aca="false">K77*5.5017049523</f>
        <v>12950366.8015297</v>
      </c>
      <c r="W77" s="67" t="n">
        <f aca="false">M77*5.5017049523</f>
        <v>400526.808294735</v>
      </c>
      <c r="X77" s="67" t="n">
        <f aca="false">N77*5.1890047538+L77*5.5017049523</f>
        <v>28304799.4899569</v>
      </c>
      <c r="Y77" s="67" t="n">
        <f aca="false">N77*5.1890047538</f>
        <v>21917937.239987</v>
      </c>
      <c r="Z77" s="67" t="n">
        <f aca="false">L77*5.5017049523</f>
        <v>6386862.24996991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central_v2_m!D66+temporary_pension_bonus_central!B66</f>
        <v>30263172.2696178</v>
      </c>
      <c r="G78" s="163" t="n">
        <f aca="false">central_v2_m!E66+temporary_pension_bonus_central!B66</f>
        <v>29021065.3629207</v>
      </c>
      <c r="H78" s="8" t="n">
        <f aca="false">F78-J78</f>
        <v>27767552.9028897</v>
      </c>
      <c r="I78" s="8" t="n">
        <f aca="false">G78-K78</f>
        <v>26600314.5771944</v>
      </c>
      <c r="J78" s="163" t="n">
        <f aca="false">central_v2_m!J66</f>
        <v>2495619.36672811</v>
      </c>
      <c r="K78" s="163" t="n">
        <f aca="false">central_v2_m!K66</f>
        <v>2420750.78572627</v>
      </c>
      <c r="L78" s="8" t="n">
        <f aca="false">H78-I78</f>
        <v>1167238.32569532</v>
      </c>
      <c r="M78" s="8" t="n">
        <f aca="false">J78-K78</f>
        <v>74868.5810018433</v>
      </c>
      <c r="N78" s="163" t="n">
        <f aca="false">SUM(central_v5_m!C66:J66)</f>
        <v>5170570.83777956</v>
      </c>
      <c r="O78" s="5"/>
      <c r="P78" s="5"/>
      <c r="Q78" s="8" t="n">
        <f aca="false">I78*5.5017049523</f>
        <v>146347082.442088</v>
      </c>
      <c r="R78" s="8"/>
      <c r="S78" s="8"/>
      <c r="T78" s="5"/>
      <c r="U78" s="5"/>
      <c r="V78" s="8" t="n">
        <f aca="false">K78*5.5017049523</f>
        <v>13318256.5861143</v>
      </c>
      <c r="W78" s="8" t="n">
        <f aca="false">M78*5.5017049523</f>
        <v>411904.842869515</v>
      </c>
      <c r="X78" s="8" t="n">
        <f aca="false">N78*5.1890047538+L78*5.5017049523</f>
        <v>33251917.5340901</v>
      </c>
      <c r="Y78" s="8" t="n">
        <f aca="false">N78*5.1890047538</f>
        <v>26830116.6570978</v>
      </c>
      <c r="Z78" s="8" t="n">
        <f aca="false">L78*5.5017049523</f>
        <v>6421800.87699231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central_v2_m!D67+temporary_pension_bonus_central!B67</f>
        <v>30275696.5862991</v>
      </c>
      <c r="G79" s="165" t="n">
        <f aca="false">central_v2_m!E67+temporary_pension_bonus_central!B67</f>
        <v>29033902.5060874</v>
      </c>
      <c r="H79" s="67" t="n">
        <f aca="false">F79-J79</f>
        <v>27684267.9796753</v>
      </c>
      <c r="I79" s="67" t="n">
        <f aca="false">G79-K79</f>
        <v>26520216.7576622</v>
      </c>
      <c r="J79" s="165" t="n">
        <f aca="false">central_v2_m!J67</f>
        <v>2591428.60662388</v>
      </c>
      <c r="K79" s="165" t="n">
        <f aca="false">central_v2_m!K67</f>
        <v>2513685.74842517</v>
      </c>
      <c r="L79" s="67" t="n">
        <f aca="false">H79-I79</f>
        <v>1164051.22201307</v>
      </c>
      <c r="M79" s="67" t="n">
        <f aca="false">J79-K79</f>
        <v>77742.8581987163</v>
      </c>
      <c r="N79" s="165" t="n">
        <f aca="false">SUM(central_v5_m!C67:J67)</f>
        <v>4256270.54159844</v>
      </c>
      <c r="O79" s="7"/>
      <c r="P79" s="7"/>
      <c r="Q79" s="67" t="n">
        <f aca="false">I79*5.5017049523</f>
        <v>145906407.8717</v>
      </c>
      <c r="R79" s="67"/>
      <c r="S79" s="67"/>
      <c r="T79" s="7"/>
      <c r="U79" s="7"/>
      <c r="V79" s="67" t="n">
        <f aca="false">K79*5.5017049523</f>
        <v>13829557.3306367</v>
      </c>
      <c r="W79" s="67" t="n">
        <f aca="false">M79*5.5017049523</f>
        <v>427718.267957834</v>
      </c>
      <c r="X79" s="67" t="n">
        <f aca="false">N79*5.1890047538+L79*5.5017049523</f>
        <v>28490074.4466934</v>
      </c>
      <c r="Y79" s="67" t="n">
        <f aca="false">N79*5.1890047538</f>
        <v>22085808.0738132</v>
      </c>
      <c r="Z79" s="67" t="n">
        <f aca="false">L79*5.5017049523</f>
        <v>6404266.37288016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central_v2_m!D68+temporary_pension_bonus_central!B68</f>
        <v>30542878.4992908</v>
      </c>
      <c r="G80" s="165" t="n">
        <f aca="false">central_v2_m!E68+temporary_pension_bonus_central!B68</f>
        <v>29290409.5343457</v>
      </c>
      <c r="H80" s="67" t="n">
        <f aca="false">F80-J80</f>
        <v>27848078.0117697</v>
      </c>
      <c r="I80" s="67" t="n">
        <f aca="false">G80-K80</f>
        <v>26676453.0614503</v>
      </c>
      <c r="J80" s="165" t="n">
        <f aca="false">central_v2_m!J68</f>
        <v>2694800.48752104</v>
      </c>
      <c r="K80" s="165" t="n">
        <f aca="false">central_v2_m!K68</f>
        <v>2613956.47289541</v>
      </c>
      <c r="L80" s="67" t="n">
        <f aca="false">H80-I80</f>
        <v>1171624.9503194</v>
      </c>
      <c r="M80" s="67" t="n">
        <f aca="false">J80-K80</f>
        <v>80844.0146256317</v>
      </c>
      <c r="N80" s="165" t="n">
        <f aca="false">SUM(central_v5_m!C68:J68)</f>
        <v>4245303.52199223</v>
      </c>
      <c r="O80" s="7"/>
      <c r="P80" s="7"/>
      <c r="Q80" s="67" t="n">
        <f aca="false">I80*5.5017049523</f>
        <v>146765973.91798</v>
      </c>
      <c r="R80" s="67"/>
      <c r="S80" s="67"/>
      <c r="T80" s="7"/>
      <c r="U80" s="7"/>
      <c r="V80" s="67" t="n">
        <f aca="false">K80*5.5017049523</f>
        <v>14381217.2720253</v>
      </c>
      <c r="W80" s="67" t="n">
        <f aca="false">M80*5.5017049523</f>
        <v>444779.915629652</v>
      </c>
      <c r="X80" s="67" t="n">
        <f aca="false">N80*5.1890047538+L80*5.5017049523</f>
        <v>28474834.948352</v>
      </c>
      <c r="Y80" s="67" t="n">
        <f aca="false">N80*5.1890047538</f>
        <v>22028900.1569415</v>
      </c>
      <c r="Z80" s="67" t="n">
        <f aca="false">L80*5.5017049523</f>
        <v>6445934.7914105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central_v2_m!D69+temporary_pension_bonus_central!B69</f>
        <v>30762461.8949719</v>
      </c>
      <c r="G81" s="165" t="n">
        <f aca="false">central_v2_m!E69+temporary_pension_bonus_central!B69</f>
        <v>29500486.6851124</v>
      </c>
      <c r="H81" s="67" t="n">
        <f aca="false">F81-J81</f>
        <v>28032206.1855436</v>
      </c>
      <c r="I81" s="67" t="n">
        <f aca="false">G81-K81</f>
        <v>26852138.646967</v>
      </c>
      <c r="J81" s="165" t="n">
        <f aca="false">central_v2_m!J69</f>
        <v>2730255.70942829</v>
      </c>
      <c r="K81" s="165" t="n">
        <f aca="false">central_v2_m!K69</f>
        <v>2648348.03814545</v>
      </c>
      <c r="L81" s="67" t="n">
        <f aca="false">H81-I81</f>
        <v>1180067.53857661</v>
      </c>
      <c r="M81" s="67" t="n">
        <f aca="false">J81-K81</f>
        <v>81907.6712828488</v>
      </c>
      <c r="N81" s="165" t="n">
        <f aca="false">SUM(central_v5_m!C69:J69)</f>
        <v>4206251.48740296</v>
      </c>
      <c r="O81" s="7"/>
      <c r="P81" s="7"/>
      <c r="Q81" s="67" t="n">
        <f aca="false">I81*5.5017049523</f>
        <v>147732544.173864</v>
      </c>
      <c r="R81" s="67"/>
      <c r="S81" s="67"/>
      <c r="T81" s="7"/>
      <c r="U81" s="7"/>
      <c r="V81" s="67" t="n">
        <f aca="false">K81*5.5017049523</f>
        <v>14570429.5168788</v>
      </c>
      <c r="W81" s="67" t="n">
        <f aca="false">M81*5.5017049523</f>
        <v>450631.84072821</v>
      </c>
      <c r="X81" s="67" t="n">
        <f aca="false">N81*5.1890047538+L81*5.5017049523</f>
        <v>28318642.3848477</v>
      </c>
      <c r="Y81" s="67" t="n">
        <f aca="false">N81*5.1890047538</f>
        <v>21826258.9638123</v>
      </c>
      <c r="Z81" s="67" t="n">
        <f aca="false">L81*5.5017049523</f>
        <v>6492383.42103539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central_v2_m!D70+temporary_pension_bonus_central!B70</f>
        <v>31006410.6327146</v>
      </c>
      <c r="G82" s="163" t="n">
        <f aca="false">central_v2_m!E70+temporary_pension_bonus_central!B70</f>
        <v>29734307.8408433</v>
      </c>
      <c r="H82" s="8" t="n">
        <f aca="false">F82-J82</f>
        <v>28222616.5107307</v>
      </c>
      <c r="I82" s="8" t="n">
        <f aca="false">G82-K82</f>
        <v>27034027.5425188</v>
      </c>
      <c r="J82" s="163" t="n">
        <f aca="false">central_v2_m!J70</f>
        <v>2783794.12198398</v>
      </c>
      <c r="K82" s="163" t="n">
        <f aca="false">central_v2_m!K70</f>
        <v>2700280.29832446</v>
      </c>
      <c r="L82" s="8" t="n">
        <f aca="false">H82-I82</f>
        <v>1188588.96821182</v>
      </c>
      <c r="M82" s="8" t="n">
        <f aca="false">J82-K82</f>
        <v>83513.8236595192</v>
      </c>
      <c r="N82" s="163" t="n">
        <f aca="false">SUM(central_v5_m!C70:J70)</f>
        <v>5060276.09689532</v>
      </c>
      <c r="O82" s="5"/>
      <c r="P82" s="5"/>
      <c r="Q82" s="8" t="n">
        <f aca="false">I82*5.5017049523</f>
        <v>148733243.211291</v>
      </c>
      <c r="R82" s="8"/>
      <c r="S82" s="8"/>
      <c r="T82" s="5"/>
      <c r="U82" s="5"/>
      <c r="V82" s="8" t="n">
        <f aca="false">K82*5.5017049523</f>
        <v>14856145.4898898</v>
      </c>
      <c r="W82" s="8" t="n">
        <f aca="false">M82*5.5017049523</f>
        <v>459468.417213086</v>
      </c>
      <c r="X82" s="8" t="n">
        <f aca="false">N82*5.1890047538+L82*5.5017049523</f>
        <v>32797062.5349904</v>
      </c>
      <c r="Y82" s="8" t="n">
        <f aca="false">N82*5.1890047538</f>
        <v>26257796.7223303</v>
      </c>
      <c r="Z82" s="8" t="n">
        <f aca="false">L82*5.5017049523</f>
        <v>6539265.81266013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central_v2_m!D71+temporary_pension_bonus_central!B71</f>
        <v>31142967.221872</v>
      </c>
      <c r="G83" s="165" t="n">
        <f aca="false">central_v2_m!E71+temporary_pension_bonus_central!B71</f>
        <v>29865772.2575587</v>
      </c>
      <c r="H83" s="67" t="n">
        <f aca="false">F83-J83</f>
        <v>28275438.1084927</v>
      </c>
      <c r="I83" s="67" t="n">
        <f aca="false">G83-K83</f>
        <v>27084269.0175807</v>
      </c>
      <c r="J83" s="165" t="n">
        <f aca="false">central_v2_m!J71</f>
        <v>2867529.1133793</v>
      </c>
      <c r="K83" s="165" t="n">
        <f aca="false">central_v2_m!K71</f>
        <v>2781503.23997792</v>
      </c>
      <c r="L83" s="67" t="n">
        <f aca="false">H83-I83</f>
        <v>1191169.09091192</v>
      </c>
      <c r="M83" s="67" t="n">
        <f aca="false">J83-K83</f>
        <v>86025.8734013788</v>
      </c>
      <c r="N83" s="165" t="n">
        <f aca="false">SUM(central_v5_m!C71:J71)</f>
        <v>4121448.68829559</v>
      </c>
      <c r="O83" s="7"/>
      <c r="P83" s="7"/>
      <c r="Q83" s="67" t="n">
        <f aca="false">I83*5.5017049523</f>
        <v>149009656.983449</v>
      </c>
      <c r="R83" s="67"/>
      <c r="S83" s="67"/>
      <c r="T83" s="7"/>
      <c r="U83" s="7"/>
      <c r="V83" s="67" t="n">
        <f aca="false">K83*5.5017049523</f>
        <v>15303010.150225</v>
      </c>
      <c r="W83" s="67" t="n">
        <f aca="false">M83*5.5017049523</f>
        <v>473288.973718298</v>
      </c>
      <c r="X83" s="67" t="n">
        <f aca="false">N83*5.1890047538+L83*5.5017049523</f>
        <v>27939677.7226054</v>
      </c>
      <c r="Y83" s="67" t="n">
        <f aca="false">N83*5.1890047538</f>
        <v>21386216.8361086</v>
      </c>
      <c r="Z83" s="67" t="n">
        <f aca="false">L83*5.5017049523</f>
        <v>6553460.88649681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central_v2_m!D72+temporary_pension_bonus_central!B72</f>
        <v>31289835.0465256</v>
      </c>
      <c r="G84" s="165" t="n">
        <f aca="false">central_v2_m!E72+temporary_pension_bonus_central!B72</f>
        <v>30006914.7675787</v>
      </c>
      <c r="H84" s="67" t="n">
        <f aca="false">F84-J84</f>
        <v>28338929.7614852</v>
      </c>
      <c r="I84" s="67" t="n">
        <f aca="false">G84-K84</f>
        <v>27144536.6410895</v>
      </c>
      <c r="J84" s="165" t="n">
        <f aca="false">central_v2_m!J72</f>
        <v>2950905.28504039</v>
      </c>
      <c r="K84" s="165" t="n">
        <f aca="false">central_v2_m!K72</f>
        <v>2862378.12648918</v>
      </c>
      <c r="L84" s="67" t="n">
        <f aca="false">H84-I84</f>
        <v>1194393.12039571</v>
      </c>
      <c r="M84" s="67" t="n">
        <f aca="false">J84-K84</f>
        <v>88527.1585512119</v>
      </c>
      <c r="N84" s="165" t="n">
        <f aca="false">SUM(central_v5_m!C72:J72)</f>
        <v>4098639.39356092</v>
      </c>
      <c r="O84" s="7"/>
      <c r="P84" s="7"/>
      <c r="Q84" s="67" t="n">
        <f aca="false">I84*5.5017049523</f>
        <v>149341231.666171</v>
      </c>
      <c r="R84" s="67"/>
      <c r="S84" s="67"/>
      <c r="T84" s="7"/>
      <c r="U84" s="7"/>
      <c r="V84" s="67" t="n">
        <f aca="false">K84*5.5017049523</f>
        <v>15747959.9138607</v>
      </c>
      <c r="W84" s="67" t="n">
        <f aca="false">M84*5.5017049523</f>
        <v>487050.30661425</v>
      </c>
      <c r="X84" s="67" t="n">
        <f aca="false">N84*5.1890047538+L84*5.5017049523</f>
        <v>27839057.8427737</v>
      </c>
      <c r="Y84" s="67" t="n">
        <f aca="false">N84*5.1890047538</f>
        <v>21267859.2972996</v>
      </c>
      <c r="Z84" s="67" t="n">
        <f aca="false">L84*5.5017049523</f>
        <v>6571198.5454741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central_v2_m!D73+temporary_pension_bonus_central!B73</f>
        <v>31442724.532254</v>
      </c>
      <c r="G85" s="165" t="n">
        <f aca="false">central_v2_m!E73+temporary_pension_bonus_central!B73</f>
        <v>30153233.6600389</v>
      </c>
      <c r="H85" s="67" t="n">
        <f aca="false">F85-J85</f>
        <v>28426491.9167238</v>
      </c>
      <c r="I85" s="67" t="n">
        <f aca="false">G85-K85</f>
        <v>27227488.0229745</v>
      </c>
      <c r="J85" s="165" t="n">
        <f aca="false">central_v2_m!J73</f>
        <v>3016232.61553026</v>
      </c>
      <c r="K85" s="165" t="n">
        <f aca="false">central_v2_m!K73</f>
        <v>2925745.63706435</v>
      </c>
      <c r="L85" s="67" t="n">
        <f aca="false">H85-I85</f>
        <v>1199003.89374927</v>
      </c>
      <c r="M85" s="67" t="n">
        <f aca="false">J85-K85</f>
        <v>90486.9784659077</v>
      </c>
      <c r="N85" s="165" t="n">
        <f aca="false">SUM(central_v5_m!C73:J73)</f>
        <v>4106906.51821063</v>
      </c>
      <c r="O85" s="7"/>
      <c r="P85" s="7"/>
      <c r="Q85" s="67" t="n">
        <f aca="false">I85*5.5017049523</f>
        <v>149797605.694688</v>
      </c>
      <c r="R85" s="67"/>
      <c r="S85" s="67"/>
      <c r="T85" s="7"/>
      <c r="U85" s="7"/>
      <c r="V85" s="67" t="n">
        <f aca="false">K85*5.5017049523</f>
        <v>16096589.2606071</v>
      </c>
      <c r="W85" s="67" t="n">
        <f aca="false">M85*5.5017049523</f>
        <v>497832.657544548</v>
      </c>
      <c r="X85" s="67" t="n">
        <f aca="false">N85*5.1890047538+L85*5.5017049523</f>
        <v>27907323.1064745</v>
      </c>
      <c r="Y85" s="67" t="n">
        <f aca="false">N85*5.1890047538</f>
        <v>21310757.4464072</v>
      </c>
      <c r="Z85" s="67" t="n">
        <f aca="false">L85*5.5017049523</f>
        <v>6596565.66006735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central_v2_m!D74+temporary_pension_bonus_central!B74</f>
        <v>31519101.714995</v>
      </c>
      <c r="G86" s="163" t="n">
        <f aca="false">central_v2_m!E74+temporary_pension_bonus_central!B74</f>
        <v>30227751.2303838</v>
      </c>
      <c r="H86" s="8" t="n">
        <f aca="false">F86-J86</f>
        <v>28410297.2859356</v>
      </c>
      <c r="I86" s="8" t="n">
        <f aca="false">G86-K86</f>
        <v>27212210.9341962</v>
      </c>
      <c r="J86" s="163" t="n">
        <f aca="false">central_v2_m!J74</f>
        <v>3108804.42905938</v>
      </c>
      <c r="K86" s="163" t="n">
        <f aca="false">central_v2_m!K74</f>
        <v>3015540.2961876</v>
      </c>
      <c r="L86" s="8" t="n">
        <f aca="false">H86-I86</f>
        <v>1198086.35173937</v>
      </c>
      <c r="M86" s="8" t="n">
        <f aca="false">J86-K86</f>
        <v>93264.1328717815</v>
      </c>
      <c r="N86" s="163" t="n">
        <f aca="false">SUM(central_v5_m!C74:J74)</f>
        <v>5018936.33096934</v>
      </c>
      <c r="O86" s="5"/>
      <c r="P86" s="5"/>
      <c r="Q86" s="8" t="n">
        <f aca="false">I86*5.5017049523</f>
        <v>149713555.6597</v>
      </c>
      <c r="R86" s="8"/>
      <c r="S86" s="8"/>
      <c r="T86" s="5"/>
      <c r="U86" s="5"/>
      <c r="V86" s="8" t="n">
        <f aca="false">K86*5.5017049523</f>
        <v>16590612.9813955</v>
      </c>
      <c r="W86" s="8" t="n">
        <f aca="false">M86*5.5017049523</f>
        <v>513111.741692645</v>
      </c>
      <c r="X86" s="8" t="n">
        <f aca="false">N86*5.1890047538+L86*5.5017049523</f>
        <v>32634802.095067</v>
      </c>
      <c r="Y86" s="8" t="n">
        <f aca="false">N86*5.1890047538</f>
        <v>26043284.4804194</v>
      </c>
      <c r="Z86" s="8" t="n">
        <f aca="false">L86*5.5017049523</f>
        <v>6591517.61464755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central_v2_m!D75+temporary_pension_bonus_central!B75</f>
        <v>31687376.4184611</v>
      </c>
      <c r="G87" s="165" t="n">
        <f aca="false">central_v2_m!E75+temporary_pension_bonus_central!B75</f>
        <v>30388355.0441922</v>
      </c>
      <c r="H87" s="67" t="n">
        <f aca="false">F87-J87</f>
        <v>28527732.1167276</v>
      </c>
      <c r="I87" s="67" t="n">
        <f aca="false">G87-K87</f>
        <v>27323500.0715107</v>
      </c>
      <c r="J87" s="165" t="n">
        <f aca="false">central_v2_m!J75</f>
        <v>3159644.30173346</v>
      </c>
      <c r="K87" s="165" t="n">
        <f aca="false">central_v2_m!K75</f>
        <v>3064854.97268146</v>
      </c>
      <c r="L87" s="67" t="n">
        <f aca="false">H87-I87</f>
        <v>1204232.04521691</v>
      </c>
      <c r="M87" s="67" t="n">
        <f aca="false">J87-K87</f>
        <v>94789.329052004</v>
      </c>
      <c r="N87" s="165" t="n">
        <f aca="false">SUM(central_v5_m!C75:J75)</f>
        <v>4168138.44035409</v>
      </c>
      <c r="O87" s="7"/>
      <c r="P87" s="7"/>
      <c r="Q87" s="67" t="n">
        <f aca="false">I87*5.5017049523</f>
        <v>150325835.6576</v>
      </c>
      <c r="R87" s="67"/>
      <c r="S87" s="67"/>
      <c r="T87" s="7"/>
      <c r="U87" s="7"/>
      <c r="V87" s="67" t="n">
        <f aca="false">K87*5.5017049523</f>
        <v>16861927.7812829</v>
      </c>
      <c r="W87" s="67" t="n">
        <f aca="false">M87*5.5017049523</f>
        <v>521502.921070605</v>
      </c>
      <c r="X87" s="67" t="n">
        <f aca="false">N87*5.1890047538+L87*5.5017049523</f>
        <v>28253819.5883821</v>
      </c>
      <c r="Y87" s="67" t="n">
        <f aca="false">N87*5.1890047538</f>
        <v>21628490.1814939</v>
      </c>
      <c r="Z87" s="67" t="n">
        <f aca="false">L87*5.5017049523</f>
        <v>6625329.40688823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central_v2_m!D76+temporary_pension_bonus_central!B76</f>
        <v>31763205.3547593</v>
      </c>
      <c r="G88" s="165" t="n">
        <f aca="false">central_v2_m!E76+temporary_pension_bonus_central!B76</f>
        <v>30461267.0005164</v>
      </c>
      <c r="H88" s="67" t="n">
        <f aca="false">F88-J88</f>
        <v>28559727.3691534</v>
      </c>
      <c r="I88" s="67" t="n">
        <f aca="false">G88-K88</f>
        <v>27353893.3544787</v>
      </c>
      <c r="J88" s="165" t="n">
        <f aca="false">central_v2_m!J76</f>
        <v>3203477.98560591</v>
      </c>
      <c r="K88" s="165" t="n">
        <f aca="false">central_v2_m!K76</f>
        <v>3107373.64603773</v>
      </c>
      <c r="L88" s="67" t="n">
        <f aca="false">H88-I88</f>
        <v>1205834.01467469</v>
      </c>
      <c r="M88" s="67" t="n">
        <f aca="false">J88-K88</f>
        <v>96104.3395681768</v>
      </c>
      <c r="N88" s="165" t="n">
        <f aca="false">SUM(central_v5_m!C76:J76)</f>
        <v>4122838.39980762</v>
      </c>
      <c r="O88" s="7"/>
      <c r="P88" s="7"/>
      <c r="Q88" s="67" t="n">
        <f aca="false">I88*5.5017049523</f>
        <v>150493050.533021</v>
      </c>
      <c r="R88" s="67"/>
      <c r="S88" s="67"/>
      <c r="T88" s="7"/>
      <c r="U88" s="7"/>
      <c r="V88" s="67" t="n">
        <f aca="false">K88*5.5017049523</f>
        <v>17095852.9770523</v>
      </c>
      <c r="W88" s="67" t="n">
        <f aca="false">M88*5.5017049523</f>
        <v>528737.720939759</v>
      </c>
      <c r="X88" s="67" t="n">
        <f aca="false">N88*5.1890047538+L88*5.5017049523</f>
        <v>28027571.0259384</v>
      </c>
      <c r="Y88" s="67" t="n">
        <f aca="false">N88*5.1890047538</f>
        <v>21393428.0557509</v>
      </c>
      <c r="Z88" s="67" t="n">
        <f aca="false">L88*5.5017049523</f>
        <v>6634142.97018751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central_v2_m!D77+temporary_pension_bonus_central!B77</f>
        <v>31963363.8922282</v>
      </c>
      <c r="G89" s="165" t="n">
        <f aca="false">central_v2_m!E77+temporary_pension_bonus_central!B77</f>
        <v>30653813.7913579</v>
      </c>
      <c r="H89" s="67" t="n">
        <f aca="false">F89-J89</f>
        <v>28691060.0002389</v>
      </c>
      <c r="I89" s="67" t="n">
        <f aca="false">G89-K89</f>
        <v>27479679.0161282</v>
      </c>
      <c r="J89" s="165" t="n">
        <f aca="false">central_v2_m!J77</f>
        <v>3272303.89198939</v>
      </c>
      <c r="K89" s="165" t="n">
        <f aca="false">central_v2_m!K77</f>
        <v>3174134.77522971</v>
      </c>
      <c r="L89" s="67" t="n">
        <f aca="false">H89-I89</f>
        <v>1211380.98411065</v>
      </c>
      <c r="M89" s="67" t="n">
        <f aca="false">J89-K89</f>
        <v>98169.1167596816</v>
      </c>
      <c r="N89" s="165" t="n">
        <f aca="false">SUM(central_v5_m!C77:J77)</f>
        <v>4195838.14284749</v>
      </c>
      <c r="O89" s="7"/>
      <c r="P89" s="7"/>
      <c r="Q89" s="67" t="n">
        <f aca="false">I89*5.5017049523</f>
        <v>151185086.130647</v>
      </c>
      <c r="R89" s="67"/>
      <c r="S89" s="67"/>
      <c r="T89" s="7"/>
      <c r="U89" s="7"/>
      <c r="V89" s="67" t="n">
        <f aca="false">K89*5.5017049523</f>
        <v>17463153.0121489</v>
      </c>
      <c r="W89" s="67" t="n">
        <f aca="false">M89*5.5017049523</f>
        <v>540097.515839657</v>
      </c>
      <c r="X89" s="67" t="n">
        <f aca="false">N89*5.1890047538+L89*5.5017049523</f>
        <v>28436884.8288146</v>
      </c>
      <c r="Y89" s="67" t="n">
        <f aca="false">N89*5.1890047538</f>
        <v>21772224.069411</v>
      </c>
      <c r="Z89" s="67" t="n">
        <f aca="false">L89*5.5017049523</f>
        <v>6664660.75940361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central_v2_m!D78+temporary_pension_bonus_central!B78</f>
        <v>32125436.5022487</v>
      </c>
      <c r="G90" s="163" t="n">
        <f aca="false">central_v2_m!E78+temporary_pension_bonus_central!B78</f>
        <v>30809347.8657343</v>
      </c>
      <c r="H90" s="8" t="n">
        <f aca="false">F90-J90</f>
        <v>28809845.475669</v>
      </c>
      <c r="I90" s="8" t="n">
        <f aca="false">G90-K90</f>
        <v>27593224.569952</v>
      </c>
      <c r="J90" s="163" t="n">
        <f aca="false">central_v2_m!J78</f>
        <v>3315591.0265797</v>
      </c>
      <c r="K90" s="163" t="n">
        <f aca="false">central_v2_m!K78</f>
        <v>3216123.29578231</v>
      </c>
      <c r="L90" s="8" t="n">
        <f aca="false">H90-I90</f>
        <v>1216620.90571698</v>
      </c>
      <c r="M90" s="8" t="n">
        <f aca="false">J90-K90</f>
        <v>99467.7307973905</v>
      </c>
      <c r="N90" s="163" t="n">
        <f aca="false">SUM(central_v5_m!C78:J78)</f>
        <v>5136185.19129078</v>
      </c>
      <c r="O90" s="5"/>
      <c r="P90" s="5"/>
      <c r="Q90" s="8" t="n">
        <f aca="false">I90*5.5017049523</f>
        <v>151809780.266431</v>
      </c>
      <c r="R90" s="8"/>
      <c r="S90" s="8"/>
      <c r="T90" s="5"/>
      <c r="U90" s="5"/>
      <c r="V90" s="8" t="n">
        <f aca="false">K90*5.5017049523</f>
        <v>17694161.463613</v>
      </c>
      <c r="W90" s="8" t="n">
        <f aca="false">M90*5.5017049523</f>
        <v>547242.107122046</v>
      </c>
      <c r="X90" s="8" t="n">
        <f aca="false">N90*5.1890047538+L90*5.5017049523</f>
        <v>33345178.6360599</v>
      </c>
      <c r="Y90" s="8" t="n">
        <f aca="false">N90*5.1890047538</f>
        <v>26651689.374005</v>
      </c>
      <c r="Z90" s="8" t="n">
        <f aca="false">L90*5.5017049523</f>
        <v>6693489.26205483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central_v2_m!D79+temporary_pension_bonus_central!B79</f>
        <v>32283367.1097476</v>
      </c>
      <c r="G91" s="165" t="n">
        <f aca="false">central_v2_m!E79+temporary_pension_bonus_central!B79</f>
        <v>30960902.2084979</v>
      </c>
      <c r="H91" s="67" t="n">
        <f aca="false">F91-J91</f>
        <v>28905126.6197743</v>
      </c>
      <c r="I91" s="67" t="n">
        <f aca="false">G91-K91</f>
        <v>27684008.9332238</v>
      </c>
      <c r="J91" s="165" t="n">
        <f aca="false">central_v2_m!J79</f>
        <v>3378240.48997331</v>
      </c>
      <c r="K91" s="165" t="n">
        <f aca="false">central_v2_m!K79</f>
        <v>3276893.27527411</v>
      </c>
      <c r="L91" s="67" t="n">
        <f aca="false">H91-I91</f>
        <v>1221117.68655051</v>
      </c>
      <c r="M91" s="67" t="n">
        <f aca="false">J91-K91</f>
        <v>101347.214699199</v>
      </c>
      <c r="N91" s="165" t="n">
        <f aca="false">SUM(central_v5_m!C79:J79)</f>
        <v>4236843.51006638</v>
      </c>
      <c r="O91" s="7"/>
      <c r="P91" s="7"/>
      <c r="Q91" s="67" t="n">
        <f aca="false">I91*5.5017049523</f>
        <v>152309249.047435</v>
      </c>
      <c r="R91" s="67"/>
      <c r="S91" s="67"/>
      <c r="T91" s="7"/>
      <c r="U91" s="7"/>
      <c r="V91" s="67" t="n">
        <f aca="false">K91*5.5017049523</f>
        <v>18028499.9607342</v>
      </c>
      <c r="W91" s="67" t="n">
        <f aca="false">M91*5.5017049523</f>
        <v>557582.473012392</v>
      </c>
      <c r="X91" s="67" t="n">
        <f aca="false">N91*5.1890047538+L91*5.5017049523</f>
        <v>28703230.3382772</v>
      </c>
      <c r="Y91" s="67" t="n">
        <f aca="false">N91*5.1890047538</f>
        <v>21985001.1148411</v>
      </c>
      <c r="Z91" s="67" t="n">
        <f aca="false">L91*5.5017049523</f>
        <v>6718229.22343606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central_v2_m!D80+temporary_pension_bonus_central!B80</f>
        <v>32448322.0177059</v>
      </c>
      <c r="G92" s="165" t="n">
        <f aca="false">central_v2_m!E80+temporary_pension_bonus_central!B80</f>
        <v>31118098.1281707</v>
      </c>
      <c r="H92" s="67" t="n">
        <f aca="false">F92-J92</f>
        <v>29044828.203461</v>
      </c>
      <c r="I92" s="67" t="n">
        <f aca="false">G92-K92</f>
        <v>27816709.1283532</v>
      </c>
      <c r="J92" s="165" t="n">
        <f aca="false">central_v2_m!J80</f>
        <v>3403493.81424488</v>
      </c>
      <c r="K92" s="165" t="n">
        <f aca="false">central_v2_m!K80</f>
        <v>3301388.99981753</v>
      </c>
      <c r="L92" s="67" t="n">
        <f aca="false">H92-I92</f>
        <v>1228119.07510778</v>
      </c>
      <c r="M92" s="67" t="n">
        <f aca="false">J92-K92</f>
        <v>102104.814427346</v>
      </c>
      <c r="N92" s="165" t="n">
        <f aca="false">SUM(central_v5_m!C80:J80)</f>
        <v>4224746.3879077</v>
      </c>
      <c r="O92" s="7"/>
      <c r="P92" s="7"/>
      <c r="Q92" s="67" t="n">
        <f aca="false">I92*5.5017049523</f>
        <v>153039326.36815</v>
      </c>
      <c r="R92" s="67"/>
      <c r="S92" s="67"/>
      <c r="T92" s="7"/>
      <c r="U92" s="7"/>
      <c r="V92" s="67" t="n">
        <f aca="false">K92*5.5017049523</f>
        <v>18163268.2097649</v>
      </c>
      <c r="W92" s="67" t="n">
        <f aca="false">M92*5.5017049523</f>
        <v>561750.563188604</v>
      </c>
      <c r="X92" s="67" t="n">
        <f aca="false">N92*5.1890047538+L92*5.5017049523</f>
        <v>28678977.887987</v>
      </c>
      <c r="Y92" s="67" t="n">
        <f aca="false">N92*5.1890047538</f>
        <v>21922229.0904524</v>
      </c>
      <c r="Z92" s="67" t="n">
        <f aca="false">L92*5.5017049523</f>
        <v>6756748.79753455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central_v2_m!D81+temporary_pension_bonus_central!B81</f>
        <v>32612099.3457986</v>
      </c>
      <c r="G93" s="165" t="n">
        <f aca="false">central_v2_m!E81+temporary_pension_bonus_central!B81</f>
        <v>31275181.4716554</v>
      </c>
      <c r="H93" s="67" t="n">
        <f aca="false">F93-J93</f>
        <v>29140164.8873173</v>
      </c>
      <c r="I93" s="67" t="n">
        <f aca="false">G93-K93</f>
        <v>27907405.0469286</v>
      </c>
      <c r="J93" s="165" t="n">
        <f aca="false">central_v2_m!J81</f>
        <v>3471934.45848126</v>
      </c>
      <c r="K93" s="165" t="n">
        <f aca="false">central_v2_m!K81</f>
        <v>3367776.42472682</v>
      </c>
      <c r="L93" s="67" t="n">
        <f aca="false">H93-I93</f>
        <v>1232759.84038877</v>
      </c>
      <c r="M93" s="67" t="n">
        <f aca="false">J93-K93</f>
        <v>104158.033754438</v>
      </c>
      <c r="N93" s="165" t="n">
        <f aca="false">SUM(central_v5_m!C81:J81)</f>
        <v>4127055.62682449</v>
      </c>
      <c r="O93" s="7"/>
      <c r="P93" s="7"/>
      <c r="Q93" s="67" t="n">
        <f aca="false">I93*5.5017049523</f>
        <v>153538308.552529</v>
      </c>
      <c r="R93" s="67"/>
      <c r="S93" s="67"/>
      <c r="T93" s="7"/>
      <c r="U93" s="7"/>
      <c r="V93" s="67" t="n">
        <f aca="false">K93*5.5017049523</f>
        <v>18528512.2341587</v>
      </c>
      <c r="W93" s="67" t="n">
        <f aca="false">M93*5.5017049523</f>
        <v>573046.77012862</v>
      </c>
      <c r="X93" s="67" t="n">
        <f aca="false">N93*5.1890047538+L93*5.5017049523</f>
        <v>28197592.1856528</v>
      </c>
      <c r="Y93" s="67" t="n">
        <f aca="false">N93*5.1890047538</f>
        <v>21415311.2667893</v>
      </c>
      <c r="Z93" s="67" t="n">
        <f aca="false">L93*5.5017049523</f>
        <v>6782280.91886346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central_v2_m!D82+temporary_pension_bonus_central!B82</f>
        <v>32793176.338867</v>
      </c>
      <c r="G94" s="163" t="n">
        <f aca="false">central_v2_m!E82+temporary_pension_bonus_central!B82</f>
        <v>31449359.4890453</v>
      </c>
      <c r="H94" s="8" t="n">
        <f aca="false">F94-J94</f>
        <v>29243629.8920067</v>
      </c>
      <c r="I94" s="8" t="n">
        <f aca="false">G94-K94</f>
        <v>28006299.4355908</v>
      </c>
      <c r="J94" s="163" t="n">
        <f aca="false">central_v2_m!J82</f>
        <v>3549546.44686031</v>
      </c>
      <c r="K94" s="163" t="n">
        <f aca="false">central_v2_m!K82</f>
        <v>3443060.0534545</v>
      </c>
      <c r="L94" s="8" t="n">
        <f aca="false">H94-I94</f>
        <v>1237330.45641587</v>
      </c>
      <c r="M94" s="8" t="n">
        <f aca="false">J94-K94</f>
        <v>106486.39340581</v>
      </c>
      <c r="N94" s="163" t="n">
        <f aca="false">SUM(central_v5_m!C82:J82)</f>
        <v>5086711.24670138</v>
      </c>
      <c r="O94" s="5"/>
      <c r="P94" s="5"/>
      <c r="Q94" s="8" t="n">
        <f aca="false">I94*5.5017049523</f>
        <v>154082396.300387</v>
      </c>
      <c r="R94" s="8"/>
      <c r="S94" s="8"/>
      <c r="T94" s="5"/>
      <c r="U94" s="5"/>
      <c r="V94" s="8" t="n">
        <f aca="false">K94*5.5017049523</f>
        <v>18942700.5471569</v>
      </c>
      <c r="W94" s="8" t="n">
        <f aca="false">M94*5.5017049523</f>
        <v>585856.717953308</v>
      </c>
      <c r="X94" s="8" t="n">
        <f aca="false">N94*5.1890047538+L94*5.5017049523</f>
        <v>33202395.9400362</v>
      </c>
      <c r="Y94" s="8" t="n">
        <f aca="false">N94*5.1890047538</f>
        <v>26394968.8403414</v>
      </c>
      <c r="Z94" s="8" t="n">
        <f aca="false">L94*5.5017049523</f>
        <v>6807427.09969481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central_v2_m!D83+temporary_pension_bonus_central!B83</f>
        <v>32948290.1114907</v>
      </c>
      <c r="G95" s="165" t="n">
        <f aca="false">central_v2_m!E83+temporary_pension_bonus_central!B83</f>
        <v>31598085.4491815</v>
      </c>
      <c r="H95" s="67" t="n">
        <f aca="false">F95-J95</f>
        <v>29326171.3876637</v>
      </c>
      <c r="I95" s="67" t="n">
        <f aca="false">G95-K95</f>
        <v>28084630.2870693</v>
      </c>
      <c r="J95" s="165" t="n">
        <f aca="false">central_v2_m!J83</f>
        <v>3622118.723827</v>
      </c>
      <c r="K95" s="165" t="n">
        <f aca="false">central_v2_m!K83</f>
        <v>3513455.16211219</v>
      </c>
      <c r="L95" s="67" t="n">
        <f aca="false">H95-I95</f>
        <v>1241541.1005944</v>
      </c>
      <c r="M95" s="67" t="n">
        <f aca="false">J95-K95</f>
        <v>108663.56171481</v>
      </c>
      <c r="N95" s="165" t="n">
        <f aca="false">SUM(central_v5_m!C83:J83)</f>
        <v>4197800.12767685</v>
      </c>
      <c r="O95" s="7"/>
      <c r="P95" s="7"/>
      <c r="Q95" s="67" t="n">
        <f aca="false">I95*5.5017049523</f>
        <v>154513349.533884</v>
      </c>
      <c r="R95" s="67"/>
      <c r="S95" s="67"/>
      <c r="T95" s="7"/>
      <c r="U95" s="7"/>
      <c r="V95" s="67" t="n">
        <f aca="false">K95*5.5017049523</f>
        <v>19329993.6650767</v>
      </c>
      <c r="W95" s="67" t="n">
        <f aca="false">M95*5.5017049523</f>
        <v>597834.855620929</v>
      </c>
      <c r="X95" s="67" t="n">
        <f aca="false">N95*5.1890047538+L95*5.5017049523</f>
        <v>28612997.6396416</v>
      </c>
      <c r="Y95" s="67" t="n">
        <f aca="false">N95*5.1890047538</f>
        <v>21782404.8180174</v>
      </c>
      <c r="Z95" s="67" t="n">
        <f aca="false">L95*5.5017049523</f>
        <v>6830592.82162421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central_v2_m!D84+temporary_pension_bonus_central!B84</f>
        <v>33005603.9423258</v>
      </c>
      <c r="G96" s="165" t="n">
        <f aca="false">central_v2_m!E84+temporary_pension_bonus_central!B84</f>
        <v>31655210.7734457</v>
      </c>
      <c r="H96" s="67" t="n">
        <f aca="false">F96-J96</f>
        <v>29321944.6399916</v>
      </c>
      <c r="I96" s="67" t="n">
        <f aca="false">G96-K96</f>
        <v>28082061.2501814</v>
      </c>
      <c r="J96" s="165" t="n">
        <f aca="false">central_v2_m!J84</f>
        <v>3683659.30233424</v>
      </c>
      <c r="K96" s="165" t="n">
        <f aca="false">central_v2_m!K84</f>
        <v>3573149.52326421</v>
      </c>
      <c r="L96" s="67" t="n">
        <f aca="false">H96-I96</f>
        <v>1239883.38981011</v>
      </c>
      <c r="M96" s="67" t="n">
        <f aca="false">J96-K96</f>
        <v>110509.779070027</v>
      </c>
      <c r="N96" s="165" t="n">
        <f aca="false">SUM(central_v5_m!C84:J84)</f>
        <v>4214802.47644007</v>
      </c>
      <c r="O96" s="7"/>
      <c r="P96" s="7"/>
      <c r="Q96" s="67" t="n">
        <f aca="false">I96*5.5017049523</f>
        <v>154499215.450915</v>
      </c>
      <c r="R96" s="67"/>
      <c r="S96" s="67"/>
      <c r="T96" s="7"/>
      <c r="U96" s="7"/>
      <c r="V96" s="67" t="n">
        <f aca="false">K96*5.5017049523</f>
        <v>19658414.4274511</v>
      </c>
      <c r="W96" s="67" t="n">
        <f aca="false">M96*5.5017049523</f>
        <v>607992.198787145</v>
      </c>
      <c r="X96" s="67" t="n">
        <f aca="false">N96*5.1890047538+L96*5.5017049523</f>
        <v>28692102.6725683</v>
      </c>
      <c r="Y96" s="67" t="n">
        <f aca="false">N96*5.1890047538</f>
        <v>21870630.0865755</v>
      </c>
      <c r="Z96" s="67" t="n">
        <f aca="false">L96*5.5017049523</f>
        <v>6821472.5859928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central_v2_m!D85+temporary_pension_bonus_central!B85</f>
        <v>33188870.14583</v>
      </c>
      <c r="G97" s="165" t="n">
        <f aca="false">central_v2_m!E85+temporary_pension_bonus_central!B85</f>
        <v>31832128.6433337</v>
      </c>
      <c r="H97" s="67" t="n">
        <f aca="false">F97-J97</f>
        <v>29413880.3434772</v>
      </c>
      <c r="I97" s="67" t="n">
        <f aca="false">G97-K97</f>
        <v>28170388.5350514</v>
      </c>
      <c r="J97" s="165" t="n">
        <f aca="false">central_v2_m!J85</f>
        <v>3774989.80235284</v>
      </c>
      <c r="K97" s="165" t="n">
        <f aca="false">central_v2_m!K85</f>
        <v>3661740.10828225</v>
      </c>
      <c r="L97" s="67" t="n">
        <f aca="false">H97-I97</f>
        <v>1243491.80842577</v>
      </c>
      <c r="M97" s="67" t="n">
        <f aca="false">J97-K97</f>
        <v>113249.694070586</v>
      </c>
      <c r="N97" s="165" t="n">
        <f aca="false">SUM(central_v5_m!C85:J85)</f>
        <v>4186857.63069239</v>
      </c>
      <c r="O97" s="7"/>
      <c r="P97" s="7"/>
      <c r="Q97" s="67" t="n">
        <f aca="false">I97*5.5017049523</f>
        <v>154985166.111508</v>
      </c>
      <c r="R97" s="67"/>
      <c r="S97" s="67"/>
      <c r="T97" s="7"/>
      <c r="U97" s="7"/>
      <c r="V97" s="67" t="n">
        <f aca="false">K97*5.5017049523</f>
        <v>20145813.687772</v>
      </c>
      <c r="W97" s="67" t="n">
        <f aca="false">M97*5.5017049523</f>
        <v>623066.402714603</v>
      </c>
      <c r="X97" s="67" t="n">
        <f aca="false">N97*5.1890047538+L97*5.5017049523</f>
        <v>28566949.1897072</v>
      </c>
      <c r="Y97" s="67" t="n">
        <f aca="false">N97*5.1890047538</f>
        <v>21725624.1491466</v>
      </c>
      <c r="Z97" s="67" t="n">
        <f aca="false">L97*5.5017049523</f>
        <v>6841325.04056056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central_v2_m!D86+temporary_pension_bonus_central!B86</f>
        <v>33324689.736173</v>
      </c>
      <c r="G98" s="163" t="n">
        <f aca="false">central_v2_m!E86+temporary_pension_bonus_central!B86</f>
        <v>31963283.9526154</v>
      </c>
      <c r="H98" s="8" t="n">
        <f aca="false">F98-J98</f>
        <v>29460604.3113617</v>
      </c>
      <c r="I98" s="8" t="n">
        <f aca="false">G98-K98</f>
        <v>28215121.0905485</v>
      </c>
      <c r="J98" s="163" t="n">
        <f aca="false">central_v2_m!J86</f>
        <v>3864085.4248113</v>
      </c>
      <c r="K98" s="163" t="n">
        <f aca="false">central_v2_m!K86</f>
        <v>3748162.86206697</v>
      </c>
      <c r="L98" s="8" t="n">
        <f aca="false">H98-I98</f>
        <v>1245483.22081321</v>
      </c>
      <c r="M98" s="8" t="n">
        <f aca="false">J98-K98</f>
        <v>115922.562744339</v>
      </c>
      <c r="N98" s="163" t="n">
        <f aca="false">SUM(central_v5_m!C86:J86)</f>
        <v>5072243.4367822</v>
      </c>
      <c r="O98" s="5"/>
      <c r="P98" s="5"/>
      <c r="Q98" s="8" t="n">
        <f aca="false">I98*5.5017049523</f>
        <v>155231271.433615</v>
      </c>
      <c r="R98" s="8"/>
      <c r="S98" s="8"/>
      <c r="T98" s="5"/>
      <c r="U98" s="5"/>
      <c r="V98" s="8" t="n">
        <f aca="false">K98*5.5017049523</f>
        <v>20621286.1802608</v>
      </c>
      <c r="W98" s="8" t="n">
        <f aca="false">M98*5.5017049523</f>
        <v>637771.73753384</v>
      </c>
      <c r="X98" s="8" t="n">
        <f aca="false">N98*5.1890047538+L98*5.5017049523</f>
        <v>33172176.5098483</v>
      </c>
      <c r="Y98" s="8" t="n">
        <f aca="false">N98*5.1890047538</f>
        <v>26319895.3058937</v>
      </c>
      <c r="Z98" s="8" t="n">
        <f aca="false">L98*5.5017049523</f>
        <v>6852281.2039546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central_v2_m!D87+temporary_pension_bonus_central!B87</f>
        <v>33518589.9128777</v>
      </c>
      <c r="G99" s="165" t="n">
        <f aca="false">central_v2_m!E87+temporary_pension_bonus_central!B87</f>
        <v>32150402.5909966</v>
      </c>
      <c r="H99" s="67" t="n">
        <f aca="false">F99-J99</f>
        <v>29561916.0864523</v>
      </c>
      <c r="I99" s="67" t="n">
        <f aca="false">G99-K99</f>
        <v>28312428.9793639</v>
      </c>
      <c r="J99" s="165" t="n">
        <f aca="false">central_v2_m!J87</f>
        <v>3956673.82642538</v>
      </c>
      <c r="K99" s="165" t="n">
        <f aca="false">central_v2_m!K87</f>
        <v>3837973.61163262</v>
      </c>
      <c r="L99" s="67" t="n">
        <f aca="false">H99-I99</f>
        <v>1249487.10708839</v>
      </c>
      <c r="M99" s="67" t="n">
        <f aca="false">J99-K99</f>
        <v>118700.214792762</v>
      </c>
      <c r="N99" s="165" t="n">
        <f aca="false">SUM(central_v5_m!C87:J87)</f>
        <v>4162259.44910343</v>
      </c>
      <c r="O99" s="7"/>
      <c r="P99" s="7"/>
      <c r="Q99" s="67" t="n">
        <f aca="false">I99*5.5017049523</f>
        <v>155766630.727409</v>
      </c>
      <c r="R99" s="67"/>
      <c r="S99" s="67"/>
      <c r="T99" s="7"/>
      <c r="U99" s="7"/>
      <c r="V99" s="67" t="n">
        <f aca="false">K99*5.5017049523</f>
        <v>21115398.4259159</v>
      </c>
      <c r="W99" s="67" t="n">
        <f aca="false">M99*5.5017049523</f>
        <v>653053.559564412</v>
      </c>
      <c r="X99" s="67" t="n">
        <f aca="false">N99*5.1890047538+L99*5.5017049523</f>
        <v>28472293.4728499</v>
      </c>
      <c r="Y99" s="67" t="n">
        <f aca="false">N99*5.1890047538</f>
        <v>21597984.0679467</v>
      </c>
      <c r="Z99" s="67" t="n">
        <f aca="false">L99*5.5017049523</f>
        <v>6874309.4049032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central_v2_m!D88+temporary_pension_bonus_central!B88</f>
        <v>33651252.0154448</v>
      </c>
      <c r="G100" s="165" t="n">
        <f aca="false">central_v2_m!E88+temporary_pension_bonus_central!B88</f>
        <v>32279017.0787433</v>
      </c>
      <c r="H100" s="67" t="n">
        <f aca="false">F100-J100</f>
        <v>29613853.9172612</v>
      </c>
      <c r="I100" s="67" t="n">
        <f aca="false">G100-K100</f>
        <v>28362740.9235052</v>
      </c>
      <c r="J100" s="165" t="n">
        <f aca="false">central_v2_m!J88</f>
        <v>4037398.09818353</v>
      </c>
      <c r="K100" s="165" t="n">
        <f aca="false">central_v2_m!K88</f>
        <v>3916276.15523802</v>
      </c>
      <c r="L100" s="67" t="n">
        <f aca="false">H100-I100</f>
        <v>1251112.993756</v>
      </c>
      <c r="M100" s="67" t="n">
        <f aca="false">J100-K100</f>
        <v>121121.942945506</v>
      </c>
      <c r="N100" s="165" t="n">
        <f aca="false">SUM(central_v5_m!C88:J88)</f>
        <v>4196515.25323481</v>
      </c>
      <c r="O100" s="7"/>
      <c r="P100" s="7"/>
      <c r="Q100" s="67" t="n">
        <f aca="false">I100*5.5017049523</f>
        <v>156043432.199651</v>
      </c>
      <c r="R100" s="67"/>
      <c r="S100" s="67"/>
      <c r="T100" s="7"/>
      <c r="U100" s="7"/>
      <c r="V100" s="67" t="n">
        <f aca="false">K100*5.5017049523</f>
        <v>21546195.9178474</v>
      </c>
      <c r="W100" s="67" t="n">
        <f aca="false">M100*5.5017049523</f>
        <v>666377.193335491</v>
      </c>
      <c r="X100" s="67" t="n">
        <f aca="false">N100*5.1890047538+L100*5.5017049523</f>
        <v>28658992.1520639</v>
      </c>
      <c r="Y100" s="67" t="n">
        <f aca="false">N100*5.1890047538</f>
        <v>21775737.5984297</v>
      </c>
      <c r="Z100" s="67" t="n">
        <f aca="false">L100*5.5017049523</f>
        <v>6883254.55363426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central_v2_m!D89+temporary_pension_bonus_central!B89</f>
        <v>33873209.4050715</v>
      </c>
      <c r="G101" s="165" t="n">
        <f aca="false">central_v2_m!E89+temporary_pension_bonus_central!B89</f>
        <v>32493289.0505986</v>
      </c>
      <c r="H101" s="67" t="n">
        <f aca="false">F101-J101</f>
        <v>29718850.5326251</v>
      </c>
      <c r="I101" s="67" t="n">
        <f aca="false">G101-K101</f>
        <v>28463560.9443256</v>
      </c>
      <c r="J101" s="165" t="n">
        <f aca="false">central_v2_m!J89</f>
        <v>4154358.87244642</v>
      </c>
      <c r="K101" s="165" t="n">
        <f aca="false">central_v2_m!K89</f>
        <v>4029728.10627303</v>
      </c>
      <c r="L101" s="67" t="n">
        <f aca="false">H101-I101</f>
        <v>1255289.58829955</v>
      </c>
      <c r="M101" s="67" t="n">
        <f aca="false">J101-K101</f>
        <v>124630.766173393</v>
      </c>
      <c r="N101" s="165" t="n">
        <f aca="false">SUM(central_v5_m!C89:J89)</f>
        <v>4243655.22942638</v>
      </c>
      <c r="O101" s="7"/>
      <c r="P101" s="7"/>
      <c r="Q101" s="67" t="n">
        <f aca="false">I101*5.5017049523</f>
        <v>156598114.207489</v>
      </c>
      <c r="R101" s="67"/>
      <c r="S101" s="67"/>
      <c r="T101" s="7"/>
      <c r="U101" s="7"/>
      <c r="V101" s="67" t="n">
        <f aca="false">K101*5.5017049523</f>
        <v>22170375.0787048</v>
      </c>
      <c r="W101" s="67" t="n">
        <f aca="false">M101*5.5017049523</f>
        <v>685681.703465097</v>
      </c>
      <c r="X101" s="67" t="n">
        <f aca="false">N101*5.1890047538+L101*5.5017049523</f>
        <v>28926580.1034999</v>
      </c>
      <c r="Y101" s="67" t="n">
        <f aca="false">N101*5.1890047538</f>
        <v>22020347.1589817</v>
      </c>
      <c r="Z101" s="67" t="n">
        <f aca="false">L101*5.5017049523</f>
        <v>6906232.94451824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central_v2_m!D90+temporary_pension_bonus_central!B90</f>
        <v>33926966.5770324</v>
      </c>
      <c r="G102" s="163" t="n">
        <f aca="false">central_v2_m!E90+temporary_pension_bonus_central!B90</f>
        <v>32545746.8961787</v>
      </c>
      <c r="H102" s="8" t="n">
        <f aca="false">F102-J102</f>
        <v>29659919.5715104</v>
      </c>
      <c r="I102" s="8" t="n">
        <f aca="false">G102-K102</f>
        <v>28406711.3008224</v>
      </c>
      <c r="J102" s="163" t="n">
        <f aca="false">central_v2_m!J90</f>
        <v>4267047.005522</v>
      </c>
      <c r="K102" s="163" t="n">
        <f aca="false">central_v2_m!K90</f>
        <v>4139035.59535633</v>
      </c>
      <c r="L102" s="8" t="n">
        <f aca="false">H102-I102</f>
        <v>1253208.27068796</v>
      </c>
      <c r="M102" s="8" t="n">
        <f aca="false">J102-K102</f>
        <v>128011.410165661</v>
      </c>
      <c r="N102" s="163" t="n">
        <f aca="false">SUM(central_v5_m!C90:J90)</f>
        <v>5133292.0226337</v>
      </c>
      <c r="O102" s="5"/>
      <c r="P102" s="5"/>
      <c r="Q102" s="8" t="n">
        <f aca="false">I102*5.5017049523</f>
        <v>156285344.242291</v>
      </c>
      <c r="R102" s="8"/>
      <c r="S102" s="8"/>
      <c r="T102" s="5"/>
      <c r="U102" s="5"/>
      <c r="V102" s="8" t="n">
        <f aca="false">K102*5.5017049523</f>
        <v>22771752.6327179</v>
      </c>
      <c r="W102" s="8" t="n">
        <f aca="false">M102*5.5017049523</f>
        <v>704281.009259324</v>
      </c>
      <c r="X102" s="8" t="n">
        <f aca="false">N102*5.1890047538+L102*5.5017049523</f>
        <v>33531458.8571972</v>
      </c>
      <c r="Y102" s="8" t="n">
        <f aca="false">N102*5.1890047538</f>
        <v>26636676.7080899</v>
      </c>
      <c r="Z102" s="8" t="n">
        <f aca="false">L102*5.5017049523</f>
        <v>6894782.14910729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central_v2_m!D91+temporary_pension_bonus_central!B91</f>
        <v>34188609.2250421</v>
      </c>
      <c r="G103" s="165" t="n">
        <f aca="false">central_v2_m!E91+temporary_pension_bonus_central!B91</f>
        <v>32797863.0380006</v>
      </c>
      <c r="H103" s="67" t="n">
        <f aca="false">F103-J103</f>
        <v>29803932.0413589</v>
      </c>
      <c r="I103" s="67" t="n">
        <f aca="false">G103-K103</f>
        <v>28544726.1698279</v>
      </c>
      <c r="J103" s="165" t="n">
        <f aca="false">central_v2_m!J91</f>
        <v>4384677.18368326</v>
      </c>
      <c r="K103" s="165" t="n">
        <f aca="false">central_v2_m!K91</f>
        <v>4253136.86817276</v>
      </c>
      <c r="L103" s="67" t="n">
        <f aca="false">H103-I103</f>
        <v>1259205.87153099</v>
      </c>
      <c r="M103" s="67" t="n">
        <f aca="false">J103-K103</f>
        <v>131540.315510498</v>
      </c>
      <c r="N103" s="165" t="n">
        <f aca="false">SUM(central_v5_m!C91:J91)</f>
        <v>4214445.11493275</v>
      </c>
      <c r="O103" s="7"/>
      <c r="P103" s="7"/>
      <c r="Q103" s="67" t="n">
        <f aca="false">I103*5.5017049523</f>
        <v>157044661.330589</v>
      </c>
      <c r="R103" s="67"/>
      <c r="S103" s="67"/>
      <c r="T103" s="7"/>
      <c r="U103" s="7"/>
      <c r="V103" s="67" t="n">
        <f aca="false">K103*5.5017049523</f>
        <v>23399504.1704358</v>
      </c>
      <c r="W103" s="67" t="n">
        <f aca="false">M103*5.5017049523</f>
        <v>723696.005271213</v>
      </c>
      <c r="X103" s="67" t="n">
        <f aca="false">N103*5.1890047538+L103*5.5017049523</f>
        <v>28796554.9153825</v>
      </c>
      <c r="Y103" s="67" t="n">
        <f aca="false">N103*5.1890047538</f>
        <v>21868775.7360152</v>
      </c>
      <c r="Z103" s="67" t="n">
        <f aca="false">L103*5.5017049523</f>
        <v>6927779.17936731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central_v2_m!D92+temporary_pension_bonus_central!B92</f>
        <v>34324323.6939816</v>
      </c>
      <c r="G104" s="165" t="n">
        <f aca="false">central_v2_m!E92+temporary_pension_bonus_central!B92</f>
        <v>32928978.0583427</v>
      </c>
      <c r="H104" s="67" t="n">
        <f aca="false">F104-J104</f>
        <v>29901091.7970059</v>
      </c>
      <c r="I104" s="67" t="n">
        <f aca="false">G104-K104</f>
        <v>28638443.1182762</v>
      </c>
      <c r="J104" s="165" t="n">
        <f aca="false">central_v2_m!J92</f>
        <v>4423231.89697576</v>
      </c>
      <c r="K104" s="165" t="n">
        <f aca="false">central_v2_m!K92</f>
        <v>4290534.94006649</v>
      </c>
      <c r="L104" s="67" t="n">
        <f aca="false">H104-I104</f>
        <v>1262648.67872965</v>
      </c>
      <c r="M104" s="67" t="n">
        <f aca="false">J104-K104</f>
        <v>132696.956909273</v>
      </c>
      <c r="N104" s="165" t="n">
        <f aca="false">SUM(central_v5_m!C92:J92)</f>
        <v>4186148.09842428</v>
      </c>
      <c r="O104" s="7"/>
      <c r="P104" s="7"/>
      <c r="Q104" s="67" t="n">
        <f aca="false">I104*5.5017049523</f>
        <v>157560264.329982</v>
      </c>
      <c r="R104" s="67"/>
      <c r="S104" s="67"/>
      <c r="T104" s="7"/>
      <c r="U104" s="7"/>
      <c r="V104" s="67" t="n">
        <f aca="false">K104*5.5017049523</f>
        <v>23605257.32778</v>
      </c>
      <c r="W104" s="67" t="n">
        <f aca="false">M104*5.5017049523</f>
        <v>730059.504982886</v>
      </c>
      <c r="X104" s="67" t="n">
        <f aca="false">N104*5.1890047538+L104*5.5017049523</f>
        <v>28668662.8716164</v>
      </c>
      <c r="Y104" s="67" t="n">
        <f aca="false">N104*5.1890047538</f>
        <v>21721942.3828344</v>
      </c>
      <c r="Z104" s="67" t="n">
        <f aca="false">L104*5.5017049523</f>
        <v>6946720.48878195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central_v2_m!D93+temporary_pension_bonus_central!B93</f>
        <v>34426669.6416324</v>
      </c>
      <c r="G105" s="165" t="n">
        <f aca="false">central_v2_m!E93+temporary_pension_bonus_central!B93</f>
        <v>33028444.5486605</v>
      </c>
      <c r="H105" s="67" t="n">
        <f aca="false">F105-J105</f>
        <v>29970563.9561308</v>
      </c>
      <c r="I105" s="67" t="n">
        <f aca="false">G105-K105</f>
        <v>28706022.0337239</v>
      </c>
      <c r="J105" s="165" t="n">
        <f aca="false">central_v2_m!J93</f>
        <v>4456105.68550161</v>
      </c>
      <c r="K105" s="165" t="n">
        <f aca="false">central_v2_m!K93</f>
        <v>4322422.51493656</v>
      </c>
      <c r="L105" s="67" t="n">
        <f aca="false">H105-I105</f>
        <v>1264541.92240684</v>
      </c>
      <c r="M105" s="67" t="n">
        <f aca="false">J105-K105</f>
        <v>133683.170565048</v>
      </c>
      <c r="N105" s="165" t="n">
        <f aca="false">SUM(central_v5_m!C93:J93)</f>
        <v>4196296.83456451</v>
      </c>
      <c r="O105" s="7"/>
      <c r="P105" s="7"/>
      <c r="Q105" s="67" t="n">
        <f aca="false">I105*5.5017049523</f>
        <v>157932063.583772</v>
      </c>
      <c r="R105" s="67"/>
      <c r="S105" s="67"/>
      <c r="T105" s="7"/>
      <c r="U105" s="7"/>
      <c r="V105" s="67" t="n">
        <f aca="false">K105*5.5017049523</f>
        <v>23780693.3563595</v>
      </c>
      <c r="W105" s="67" t="n">
        <f aca="false">M105*5.5017049523</f>
        <v>735485.361536891</v>
      </c>
      <c r="X105" s="67" t="n">
        <f aca="false">N105*5.1890047538+L105*5.5017049523</f>
        <v>28731740.7798079</v>
      </c>
      <c r="Y105" s="67" t="n">
        <f aca="false">N105*5.1890047538</f>
        <v>21774604.2229112</v>
      </c>
      <c r="Z105" s="67" t="n">
        <f aca="false">L105*5.5017049523</f>
        <v>6957136.5568967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central_v2_m!D94+temporary_pension_bonus_central!B94</f>
        <v>34421743.4762737</v>
      </c>
      <c r="G106" s="163" t="n">
        <f aca="false">central_v2_m!E94+temporary_pension_bonus_central!B94</f>
        <v>33025361.6324315</v>
      </c>
      <c r="H106" s="8" t="n">
        <f aca="false">F106-J106</f>
        <v>29895729.5666941</v>
      </c>
      <c r="I106" s="8" t="n">
        <f aca="false">G106-K106</f>
        <v>28635128.1401393</v>
      </c>
      <c r="J106" s="163" t="n">
        <f aca="false">central_v2_m!J94</f>
        <v>4526013.90957959</v>
      </c>
      <c r="K106" s="163" t="n">
        <f aca="false">central_v2_m!K94</f>
        <v>4390233.4922922</v>
      </c>
      <c r="L106" s="8" t="n">
        <f aca="false">H106-I106</f>
        <v>1260601.42655475</v>
      </c>
      <c r="M106" s="8" t="n">
        <f aca="false">J106-K106</f>
        <v>135780.417287388</v>
      </c>
      <c r="N106" s="163" t="n">
        <f aca="false">SUM(central_v5_m!C94:J94)</f>
        <v>5034242.89289248</v>
      </c>
      <c r="O106" s="5"/>
      <c r="P106" s="5"/>
      <c r="Q106" s="8" t="n">
        <f aca="false">I106*5.5017049523</f>
        <v>157542026.29835</v>
      </c>
      <c r="R106" s="8"/>
      <c r="S106" s="8"/>
      <c r="T106" s="5"/>
      <c r="U106" s="5"/>
      <c r="V106" s="8" t="n">
        <f aca="false">K106*5.5017049523</f>
        <v>24153769.3462973</v>
      </c>
      <c r="W106" s="8" t="n">
        <f aca="false">M106*5.5017049523</f>
        <v>747023.794215382</v>
      </c>
      <c r="X106" s="8" t="n">
        <f aca="false">N106*5.1890047538+L106*5.5017049523</f>
        <v>33058167.4143557</v>
      </c>
      <c r="Y106" s="8" t="n">
        <f aca="false">N106*5.1890047538</f>
        <v>26122710.303003</v>
      </c>
      <c r="Z106" s="8" t="n">
        <f aca="false">L106*5.5017049523</f>
        <v>6935457.11135274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central_v2_m!D95+temporary_pension_bonus_central!B95</f>
        <v>34474703.8192552</v>
      </c>
      <c r="G107" s="165" t="n">
        <f aca="false">central_v2_m!E95+temporary_pension_bonus_central!B95</f>
        <v>33076996.2207034</v>
      </c>
      <c r="H107" s="67" t="n">
        <f aca="false">F107-J107</f>
        <v>29892579.9933935</v>
      </c>
      <c r="I107" s="67" t="n">
        <f aca="false">G107-K107</f>
        <v>28632336.1096176</v>
      </c>
      <c r="J107" s="165" t="n">
        <f aca="false">central_v2_m!J95</f>
        <v>4582123.82586169</v>
      </c>
      <c r="K107" s="165" t="n">
        <f aca="false">central_v2_m!K95</f>
        <v>4444660.11108584</v>
      </c>
      <c r="L107" s="67" t="n">
        <f aca="false">H107-I107</f>
        <v>1260243.88377591</v>
      </c>
      <c r="M107" s="67" t="n">
        <f aca="false">J107-K107</f>
        <v>137463.714775851</v>
      </c>
      <c r="N107" s="165" t="n">
        <f aca="false">SUM(central_v5_m!C95:J95)</f>
        <v>4171939.70595582</v>
      </c>
      <c r="O107" s="7"/>
      <c r="P107" s="7"/>
      <c r="Q107" s="67" t="n">
        <f aca="false">I107*5.5017049523</f>
        <v>157526665.370201</v>
      </c>
      <c r="R107" s="67"/>
      <c r="S107" s="67"/>
      <c r="T107" s="7"/>
      <c r="U107" s="7"/>
      <c r="V107" s="67" t="n">
        <f aca="false">K107*5.5017049523</f>
        <v>24453208.5444512</v>
      </c>
      <c r="W107" s="67" t="n">
        <f aca="false">M107*5.5017049523</f>
        <v>756284.800343854</v>
      </c>
      <c r="X107" s="67" t="n">
        <f aca="false">N107*5.1890047538+L107*5.5017049523</f>
        <v>28581704.9832474</v>
      </c>
      <c r="Y107" s="67" t="n">
        <f aca="false">N107*5.1890047538</f>
        <v>21648214.9667717</v>
      </c>
      <c r="Z107" s="67" t="n">
        <f aca="false">L107*5.5017049523</f>
        <v>6933490.01647572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central_v2_m!D96+temporary_pension_bonus_central!B96</f>
        <v>34690619.3801518</v>
      </c>
      <c r="G108" s="165" t="n">
        <f aca="false">central_v2_m!E96+temporary_pension_bonus_central!B96</f>
        <v>33283044.8195743</v>
      </c>
      <c r="H108" s="67" t="n">
        <f aca="false">F108-J108</f>
        <v>30013149.0248983</v>
      </c>
      <c r="I108" s="67" t="n">
        <f aca="false">G108-K108</f>
        <v>28745898.5749785</v>
      </c>
      <c r="J108" s="165" t="n">
        <f aca="false">central_v2_m!J96</f>
        <v>4677470.35525348</v>
      </c>
      <c r="K108" s="165" t="n">
        <f aca="false">central_v2_m!K96</f>
        <v>4537146.24459587</v>
      </c>
      <c r="L108" s="67" t="n">
        <f aca="false">H108-I108</f>
        <v>1267250.44991986</v>
      </c>
      <c r="M108" s="67" t="n">
        <f aca="false">J108-K108</f>
        <v>140324.110657605</v>
      </c>
      <c r="N108" s="165" t="n">
        <f aca="false">SUM(central_v5_m!C96:J96)</f>
        <v>4197328.59969598</v>
      </c>
      <c r="O108" s="7"/>
      <c r="P108" s="7"/>
      <c r="Q108" s="67" t="n">
        <f aca="false">I108*5.5017049523</f>
        <v>158151452.548273</v>
      </c>
      <c r="R108" s="67"/>
      <c r="S108" s="67"/>
      <c r="T108" s="7"/>
      <c r="U108" s="7"/>
      <c r="V108" s="67" t="n">
        <f aca="false">K108*5.5017049523</f>
        <v>24962039.9632024</v>
      </c>
      <c r="W108" s="67" t="n">
        <f aca="false">M108*5.5017049523</f>
        <v>772021.854532041</v>
      </c>
      <c r="X108" s="67" t="n">
        <f aca="false">N108*5.1890047538+L108*5.5017049523</f>
        <v>28751996.1332116</v>
      </c>
      <c r="Y108" s="67" t="n">
        <f aca="false">N108*5.1890047538</f>
        <v>21779958.0570831</v>
      </c>
      <c r="Z108" s="67" t="n">
        <f aca="false">L108*5.5017049523</f>
        <v>6972038.07612848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central_v2_m!D97+temporary_pension_bonus_central!B97</f>
        <v>34908044.2037423</v>
      </c>
      <c r="G109" s="165" t="n">
        <f aca="false">central_v2_m!E97+temporary_pension_bonus_central!B97</f>
        <v>33493102.885922</v>
      </c>
      <c r="H109" s="67" t="n">
        <f aca="false">F109-J109</f>
        <v>30127346.4744286</v>
      </c>
      <c r="I109" s="67" t="n">
        <f aca="false">G109-K109</f>
        <v>28855826.0884877</v>
      </c>
      <c r="J109" s="165" t="n">
        <f aca="false">central_v2_m!J97</f>
        <v>4780697.72931372</v>
      </c>
      <c r="K109" s="165" t="n">
        <f aca="false">central_v2_m!K97</f>
        <v>4637276.79743431</v>
      </c>
      <c r="L109" s="67" t="n">
        <f aca="false">H109-I109</f>
        <v>1271520.38594089</v>
      </c>
      <c r="M109" s="67" t="n">
        <f aca="false">J109-K109</f>
        <v>143420.931879412</v>
      </c>
      <c r="N109" s="165" t="n">
        <f aca="false">SUM(central_v5_m!C97:J97)</f>
        <v>4237038.2416559</v>
      </c>
      <c r="O109" s="7"/>
      <c r="P109" s="7"/>
      <c r="Q109" s="67" t="n">
        <f aca="false">I109*5.5017049523</f>
        <v>158756241.29374</v>
      </c>
      <c r="R109" s="67"/>
      <c r="S109" s="67"/>
      <c r="T109" s="7"/>
      <c r="U109" s="7"/>
      <c r="V109" s="67" t="n">
        <f aca="false">K109*5.5017049523</f>
        <v>25512928.7216302</v>
      </c>
      <c r="W109" s="67" t="n">
        <f aca="false">M109*5.5017049523</f>
        <v>789059.651184444</v>
      </c>
      <c r="X109" s="67" t="n">
        <f aca="false">N109*5.1890047538+L109*5.5017049523</f>
        <v>28981541.5822662</v>
      </c>
      <c r="Y109" s="67" t="n">
        <f aca="false">N109*5.1890047538</f>
        <v>21986011.5779849</v>
      </c>
      <c r="Z109" s="67" t="n">
        <f aca="false">L109*5.5017049523</f>
        <v>6995530.00428139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central_v2_m!D98+temporary_pension_bonus_central!B98</f>
        <v>35126871.1343195</v>
      </c>
      <c r="G110" s="163" t="n">
        <f aca="false">central_v2_m!E98+temporary_pension_bonus_central!B98</f>
        <v>33704573.5209251</v>
      </c>
      <c r="H110" s="8" t="n">
        <f aca="false">F110-J110</f>
        <v>30258176.2489986</v>
      </c>
      <c r="I110" s="8" t="n">
        <f aca="false">G110-K110</f>
        <v>28981939.4821638</v>
      </c>
      <c r="J110" s="163" t="n">
        <f aca="false">central_v2_m!J98</f>
        <v>4868694.88532091</v>
      </c>
      <c r="K110" s="163" t="n">
        <f aca="false">central_v2_m!K98</f>
        <v>4722634.03876128</v>
      </c>
      <c r="L110" s="8" t="n">
        <f aca="false">H110-I110</f>
        <v>1276236.7668348</v>
      </c>
      <c r="M110" s="8" t="n">
        <f aca="false">J110-K110</f>
        <v>146060.846559628</v>
      </c>
      <c r="N110" s="163" t="n">
        <f aca="false">SUM(central_v5_m!C98:J98)</f>
        <v>5151999.31967261</v>
      </c>
      <c r="O110" s="5"/>
      <c r="P110" s="5"/>
      <c r="Q110" s="8" t="n">
        <f aca="false">I110*5.5017049523</f>
        <v>159450079.97628</v>
      </c>
      <c r="R110" s="8"/>
      <c r="S110" s="8"/>
      <c r="T110" s="5"/>
      <c r="U110" s="5"/>
      <c r="V110" s="8" t="n">
        <f aca="false">K110*5.5017049523</f>
        <v>25982539.0789535</v>
      </c>
      <c r="W110" s="8" t="n">
        <f aca="false">M110*5.5017049523</f>
        <v>803583.682854235</v>
      </c>
      <c r="X110" s="8" t="n">
        <f aca="false">N110*5.1890047538+L110*5.5017049523</f>
        <v>33755227.1017579</v>
      </c>
      <c r="Y110" s="8" t="n">
        <f aca="false">N110*5.1890047538</f>
        <v>26733748.9613555</v>
      </c>
      <c r="Z110" s="8" t="n">
        <f aca="false">L110*5.5017049523</f>
        <v>7021478.14040238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central_v2_m!D99+temporary_pension_bonus_central!B99</f>
        <v>35352900.8668967</v>
      </c>
      <c r="G111" s="165" t="n">
        <f aca="false">central_v2_m!E99+temporary_pension_bonus_central!B99</f>
        <v>33922018.1479198</v>
      </c>
      <c r="H111" s="67" t="n">
        <f aca="false">F111-J111</f>
        <v>30456407.0762121</v>
      </c>
      <c r="I111" s="67" t="n">
        <f aca="false">G111-K111</f>
        <v>29172419.1709557</v>
      </c>
      <c r="J111" s="165" t="n">
        <f aca="false">central_v2_m!J99</f>
        <v>4896493.79068464</v>
      </c>
      <c r="K111" s="165" t="n">
        <f aca="false">central_v2_m!K99</f>
        <v>4749598.9769641</v>
      </c>
      <c r="L111" s="67" t="n">
        <f aca="false">H111-I111</f>
        <v>1283987.90525632</v>
      </c>
      <c r="M111" s="67" t="n">
        <f aca="false">J111-K111</f>
        <v>146894.813720538</v>
      </c>
      <c r="N111" s="165" t="n">
        <f aca="false">SUM(central_v5_m!C99:J99)</f>
        <v>4214148.78107811</v>
      </c>
      <c r="O111" s="7"/>
      <c r="P111" s="7"/>
      <c r="Q111" s="67" t="n">
        <f aca="false">I111*5.5017049523</f>
        <v>160498043.023419</v>
      </c>
      <c r="R111" s="67"/>
      <c r="S111" s="67"/>
      <c r="T111" s="7"/>
      <c r="U111" s="7"/>
      <c r="V111" s="67" t="n">
        <f aca="false">K111*5.5017049523</f>
        <v>26130892.2130024</v>
      </c>
      <c r="W111" s="67" t="n">
        <f aca="false">M111*5.5017049523</f>
        <v>808171.924113471</v>
      </c>
      <c r="X111" s="67" t="n">
        <f aca="false">N111*5.1890047538+L111*5.5017049523</f>
        <v>28931360.6752768</v>
      </c>
      <c r="Y111" s="67" t="n">
        <f aca="false">N111*5.1890047538</f>
        <v>21867238.0582348</v>
      </c>
      <c r="Z111" s="67" t="n">
        <f aca="false">L111*5.5017049523</f>
        <v>7064122.61704202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central_v2_m!D100+temporary_pension_bonus_central!B100</f>
        <v>35526024.5883705</v>
      </c>
      <c r="G112" s="165" t="n">
        <f aca="false">central_v2_m!E100+temporary_pension_bonus_central!B100</f>
        <v>34088541.4324083</v>
      </c>
      <c r="H112" s="67" t="n">
        <f aca="false">F112-J112</f>
        <v>30538067.860853</v>
      </c>
      <c r="I112" s="67" t="n">
        <f aca="false">G112-K112</f>
        <v>29250223.4067162</v>
      </c>
      <c r="J112" s="165" t="n">
        <f aca="false">central_v2_m!J100</f>
        <v>4987956.72751754</v>
      </c>
      <c r="K112" s="165" t="n">
        <f aca="false">central_v2_m!K100</f>
        <v>4838318.02569201</v>
      </c>
      <c r="L112" s="67" t="n">
        <f aca="false">H112-I112</f>
        <v>1287844.45413672</v>
      </c>
      <c r="M112" s="67" t="n">
        <f aca="false">J112-K112</f>
        <v>149638.701825526</v>
      </c>
      <c r="N112" s="165" t="n">
        <f aca="false">SUM(central_v5_m!C100:J100)</f>
        <v>4265994.99087915</v>
      </c>
      <c r="Q112" s="67" t="n">
        <f aca="false">I112*5.5017049523</f>
        <v>160926098.972612</v>
      </c>
      <c r="R112" s="67"/>
      <c r="S112" s="67"/>
      <c r="V112" s="67" t="n">
        <f aca="false">K112*5.5017049523</f>
        <v>26618998.2427521</v>
      </c>
      <c r="W112" s="67" t="n">
        <f aca="false">M112*5.5017049523</f>
        <v>823267.986889237</v>
      </c>
      <c r="X112" s="67" t="n">
        <f aca="false">N112*5.1890047538+L112*5.5017049523</f>
        <v>29221608.498475</v>
      </c>
      <c r="Y112" s="67" t="n">
        <f aca="false">N112*5.1890047538</f>
        <v>22136268.2873589</v>
      </c>
      <c r="Z112" s="67" t="n">
        <f aca="false">L112*5.5017049523</f>
        <v>7085340.21111607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central_v2_m!D101+temporary_pension_bonus_central!B101</f>
        <v>35850921.3767042</v>
      </c>
      <c r="G113" s="165" t="n">
        <f aca="false">central_v2_m!E101+temporary_pension_bonus_central!B101</f>
        <v>34401527.3568743</v>
      </c>
      <c r="H113" s="67" t="n">
        <f aca="false">F113-J113</f>
        <v>30755034.2421139</v>
      </c>
      <c r="I113" s="67" t="n">
        <f aca="false">G113-K113</f>
        <v>29458516.8363216</v>
      </c>
      <c r="J113" s="165" t="n">
        <f aca="false">central_v2_m!J101</f>
        <v>5095887.13459038</v>
      </c>
      <c r="K113" s="165" t="n">
        <f aca="false">central_v2_m!K101</f>
        <v>4943010.52055267</v>
      </c>
      <c r="L113" s="67" t="n">
        <f aca="false">H113-I113</f>
        <v>1296517.40579225</v>
      </c>
      <c r="M113" s="67" t="n">
        <f aca="false">J113-K113</f>
        <v>152876.614037711</v>
      </c>
      <c r="N113" s="165" t="n">
        <f aca="false">SUM(central_v5_m!C101:J101)</f>
        <v>4189356.91686596</v>
      </c>
      <c r="Q113" s="67" t="n">
        <f aca="false">I113*5.5017049523</f>
        <v>162072067.965804</v>
      </c>
      <c r="R113" s="67"/>
      <c r="S113" s="67"/>
      <c r="V113" s="67" t="n">
        <f aca="false">K113*5.5017049523</f>
        <v>27194985.4601956</v>
      </c>
      <c r="W113" s="67" t="n">
        <f aca="false">M113*5.5017049523</f>
        <v>841082.024542131</v>
      </c>
      <c r="X113" s="67" t="n">
        <f aca="false">N113*5.1890047538+L113*5.5017049523</f>
        <v>28871649.1891727</v>
      </c>
      <c r="Y113" s="67" t="n">
        <f aca="false">N113*5.1890047538</f>
        <v>21738592.9569824</v>
      </c>
      <c r="Z113" s="67" t="n">
        <f aca="false">L113*5.5017049523</f>
        <v>7133056.23219038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central_v2_m!D102+temporary_pension_bonus_central!B102</f>
        <v>36028980.9565604</v>
      </c>
      <c r="G114" s="163" t="n">
        <f aca="false">central_v2_m!E102+temporary_pension_bonus_central!B102</f>
        <v>34574157.9630916</v>
      </c>
      <c r="H114" s="8" t="n">
        <f aca="false">F114-J114</f>
        <v>30813664.7628429</v>
      </c>
      <c r="I114" s="8" t="n">
        <f aca="false">G114-K114</f>
        <v>29515301.2551857</v>
      </c>
      <c r="J114" s="163" t="n">
        <f aca="false">central_v2_m!J102</f>
        <v>5215316.19371745</v>
      </c>
      <c r="K114" s="163" t="n">
        <f aca="false">central_v2_m!K102</f>
        <v>5058856.70790592</v>
      </c>
      <c r="L114" s="8" t="n">
        <f aca="false">H114-I114</f>
        <v>1298363.50765722</v>
      </c>
      <c r="M114" s="8" t="n">
        <f aca="false">J114-K114</f>
        <v>156459.485811523</v>
      </c>
      <c r="N114" s="163" t="n">
        <f aca="false">SUM(central_v5_m!C102:J102)</f>
        <v>5053701.69601767</v>
      </c>
      <c r="O114" s="5"/>
      <c r="P114" s="5"/>
      <c r="Q114" s="8" t="n">
        <f aca="false">I114*5.5017049523</f>
        <v>162384479.084282</v>
      </c>
      <c r="R114" s="8"/>
      <c r="S114" s="8"/>
      <c r="T114" s="5"/>
      <c r="U114" s="5"/>
      <c r="V114" s="8" t="n">
        <f aca="false">K114*5.5017049523</f>
        <v>27832337.0028621</v>
      </c>
      <c r="W114" s="8" t="n">
        <f aca="false">M114*5.5017049523</f>
        <v>860793.927923569</v>
      </c>
      <c r="X114" s="8" t="n">
        <f aca="false">N114*5.1890047538+L114*5.5017049523</f>
        <v>33366895.0648862</v>
      </c>
      <c r="Y114" s="8" t="n">
        <f aca="false">N114*5.1890047538</f>
        <v>26223682.1249228</v>
      </c>
      <c r="Z114" s="8" t="n">
        <f aca="false">L114*5.5017049523</f>
        <v>7143212.93996334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central_v2_m!D103+temporary_pension_bonus_central!B103</f>
        <v>36113275.1364329</v>
      </c>
      <c r="G115" s="165" t="n">
        <f aca="false">central_v2_m!E103+temporary_pension_bonus_central!B103</f>
        <v>34656852.9676167</v>
      </c>
      <c r="H115" s="67" t="n">
        <f aca="false">F115-J115</f>
        <v>30795538.4600009</v>
      </c>
      <c r="I115" s="67" t="n">
        <f aca="false">G115-K115</f>
        <v>29498648.3914777</v>
      </c>
      <c r="J115" s="165" t="n">
        <f aca="false">central_v2_m!J103</f>
        <v>5317736.67643197</v>
      </c>
      <c r="K115" s="165" t="n">
        <f aca="false">central_v2_m!K103</f>
        <v>5158204.57613901</v>
      </c>
      <c r="L115" s="67" t="n">
        <f aca="false">H115-I115</f>
        <v>1296890.06852324</v>
      </c>
      <c r="M115" s="67" t="n">
        <f aca="false">J115-K115</f>
        <v>159532.100292958</v>
      </c>
      <c r="N115" s="165" t="n">
        <f aca="false">SUM(central_v5_m!C103:J103)</f>
        <v>4138987.414507</v>
      </c>
      <c r="O115" s="7"/>
      <c r="P115" s="7"/>
      <c r="Q115" s="67" t="n">
        <f aca="false">I115*5.5017049523</f>
        <v>162292859.941549</v>
      </c>
      <c r="R115" s="67"/>
      <c r="S115" s="67"/>
      <c r="T115" s="7"/>
      <c r="U115" s="7"/>
      <c r="V115" s="67" t="n">
        <f aca="false">K115*5.5017049523</f>
        <v>28378919.6615205</v>
      </c>
      <c r="W115" s="67" t="n">
        <f aca="false">M115*5.5017049523</f>
        <v>877698.546232589</v>
      </c>
      <c r="X115" s="67" t="n">
        <f aca="false">N115*5.1890047538+L115*5.5017049523</f>
        <v>28612331.8823782</v>
      </c>
      <c r="Y115" s="67" t="n">
        <f aca="false">N115*5.1890047538</f>
        <v>21477225.3697952</v>
      </c>
      <c r="Z115" s="67" t="n">
        <f aca="false">L115*5.5017049523</f>
        <v>7135106.51258297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central_v2_m!D104+temporary_pension_bonus_central!B104</f>
        <v>36266650.4577565</v>
      </c>
      <c r="G116" s="165" t="n">
        <f aca="false">central_v2_m!E104+temporary_pension_bonus_central!B104</f>
        <v>34803540.9346064</v>
      </c>
      <c r="H116" s="67" t="n">
        <f aca="false">F116-J116</f>
        <v>30894413.6952926</v>
      </c>
      <c r="I116" s="67" t="n">
        <f aca="false">G116-K116</f>
        <v>29592471.2750164</v>
      </c>
      <c r="J116" s="165" t="n">
        <f aca="false">central_v2_m!J104</f>
        <v>5372236.76246386</v>
      </c>
      <c r="K116" s="165" t="n">
        <f aca="false">central_v2_m!K104</f>
        <v>5211069.65958994</v>
      </c>
      <c r="L116" s="67" t="n">
        <f aca="false">H116-I116</f>
        <v>1301942.4202762</v>
      </c>
      <c r="M116" s="67" t="n">
        <f aca="false">J116-K116</f>
        <v>161167.102873916</v>
      </c>
      <c r="N116" s="165" t="n">
        <f aca="false">SUM(central_v5_m!C104:J104)</f>
        <v>4198836.34776694</v>
      </c>
      <c r="O116" s="7"/>
      <c r="P116" s="7"/>
      <c r="Q116" s="67" t="n">
        <f aca="false">I116*5.5017049523</f>
        <v>162809045.764553</v>
      </c>
      <c r="R116" s="67"/>
      <c r="S116" s="67"/>
      <c r="T116" s="7"/>
      <c r="U116" s="7"/>
      <c r="V116" s="67" t="n">
        <f aca="false">K116*5.5017049523</f>
        <v>28669767.7529463</v>
      </c>
      <c r="W116" s="67" t="n">
        <f aca="false">M116*5.5017049523</f>
        <v>886693.848029266</v>
      </c>
      <c r="X116" s="67" t="n">
        <f aca="false">N116*5.1890047538+L116*5.5017049523</f>
        <v>28950684.8302339</v>
      </c>
      <c r="Y116" s="67" t="n">
        <f aca="false">N116*5.1890047538</f>
        <v>21787781.7689909</v>
      </c>
      <c r="Z116" s="67" t="n">
        <f aca="false">L116*5.5017049523</f>
        <v>7162903.06124301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central_v2_m!D105+temporary_pension_bonus_central!B105</f>
        <v>36538044.629632</v>
      </c>
      <c r="G117" s="165" t="n">
        <f aca="false">central_v2_m!E105+temporary_pension_bonus_central!B105</f>
        <v>35063904.6588925</v>
      </c>
      <c r="H117" s="67" t="n">
        <f aca="false">F117-J117</f>
        <v>31069054.0966698</v>
      </c>
      <c r="I117" s="67" t="n">
        <f aca="false">G117-K117</f>
        <v>29758983.8419192</v>
      </c>
      <c r="J117" s="165" t="n">
        <f aca="false">central_v2_m!J105</f>
        <v>5468990.53296219</v>
      </c>
      <c r="K117" s="165" t="n">
        <f aca="false">central_v2_m!K105</f>
        <v>5304920.81697332</v>
      </c>
      <c r="L117" s="67" t="n">
        <f aca="false">H117-I117</f>
        <v>1310070.25475058</v>
      </c>
      <c r="M117" s="67" t="n">
        <f aca="false">J117-K117</f>
        <v>164069.715988866</v>
      </c>
      <c r="N117" s="165" t="n">
        <f aca="false">SUM(central_v5_m!C105:J105)</f>
        <v>4259776.35496488</v>
      </c>
      <c r="O117" s="7"/>
      <c r="P117" s="7"/>
      <c r="Q117" s="67" t="n">
        <f aca="false">I117*5.5017049523</f>
        <v>163725148.778503</v>
      </c>
      <c r="R117" s="67"/>
      <c r="S117" s="67"/>
      <c r="T117" s="7"/>
      <c r="U117" s="7"/>
      <c r="V117" s="67" t="n">
        <f aca="false">K117*5.5017049523</f>
        <v>29186109.1303015</v>
      </c>
      <c r="W117" s="67" t="n">
        <f aca="false">M117*5.5017049523</f>
        <v>902663.168978399</v>
      </c>
      <c r="X117" s="67" t="n">
        <f aca="false">N117*5.1890047538+L117*5.5017049523</f>
        <v>29311619.7644598</v>
      </c>
      <c r="Y117" s="67" t="n">
        <f aca="false">N117*5.1890047538</f>
        <v>22103999.7560376</v>
      </c>
      <c r="Z117" s="67" t="n">
        <f aca="false">L117*5.5017049523</f>
        <v>7207620.00842217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80" colorId="64" zoomScale="60" zoomScaleNormal="60" zoomScalePageLayoutView="100" workbookViewId="0">
      <selection pane="topLeft" activeCell="R130" activeCellId="0" sqref="R130"/>
    </sheetView>
  </sheetViews>
  <sheetFormatPr defaultColWidth="9.328125" defaultRowHeight="12.8" zeroHeight="false" outlineLevelRow="0" outlineLevelCol="0"/>
  <cols>
    <col collapsed="false" customWidth="true" hidden="false" outlineLevel="0" max="6" min="5" style="111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7"/>
      <c r="B9" s="176" t="n">
        <v>2015</v>
      </c>
      <c r="C9" s="7" t="n">
        <v>1</v>
      </c>
      <c r="D9" s="176" t="n">
        <v>161</v>
      </c>
      <c r="E9" s="165" t="n">
        <f aca="false">central_SIPA_income!B2</f>
        <v>18034497.499367</v>
      </c>
      <c r="F9" s="165" t="n">
        <f aca="false">central_SIPA_income!I2</f>
        <v>132278.052265445</v>
      </c>
      <c r="G9" s="67" t="n">
        <f aca="false">E9-F9*0.7</f>
        <v>17941902.8627812</v>
      </c>
      <c r="H9" s="9"/>
      <c r="I9" s="177"/>
      <c r="J9" s="67" t="n">
        <f aca="false">G9*3.8235866717</f>
        <v>68602420.6510662</v>
      </c>
      <c r="K9" s="9"/>
      <c r="L9" s="177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6" t="n">
        <v>2015</v>
      </c>
      <c r="C10" s="7" t="n">
        <v>2</v>
      </c>
      <c r="D10" s="176" t="n">
        <v>162</v>
      </c>
      <c r="E10" s="165" t="n">
        <f aca="false">central_SIPA_income!B3</f>
        <v>22385764.1527932</v>
      </c>
      <c r="F10" s="165" t="n">
        <f aca="false">central_SIPA_income!I3</f>
        <v>137545.195244366</v>
      </c>
      <c r="G10" s="67" t="n">
        <f aca="false">E10-F10*0.7</f>
        <v>22289482.5161221</v>
      </c>
      <c r="H10" s="9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6" t="n">
        <v>2015</v>
      </c>
      <c r="C11" s="7" t="n">
        <v>3</v>
      </c>
      <c r="D11" s="176" t="n">
        <v>163</v>
      </c>
      <c r="E11" s="165" t="n">
        <f aca="false">central_SIPA_income!B4</f>
        <v>20234056.7711665</v>
      </c>
      <c r="F11" s="165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6" t="n">
        <v>2015</v>
      </c>
      <c r="C12" s="7" t="n">
        <v>4</v>
      </c>
      <c r="D12" s="176" t="n">
        <v>164</v>
      </c>
      <c r="E12" s="165" t="n">
        <f aca="false">central_SIPA_income!B5</f>
        <v>23483163.7309384</v>
      </c>
      <c r="F12" s="165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central_SIPA_income!B6</f>
        <v>19146816.254714</v>
      </c>
      <c r="F13" s="163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central_SIPA_income!B7</f>
        <v>21810280.3571705</v>
      </c>
      <c r="F14" s="165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central_SIPA_income!B8</f>
        <v>18980756.5787828</v>
      </c>
      <c r="F15" s="165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central_SIPA_income!B9</f>
        <v>22397188.7827913</v>
      </c>
      <c r="F16" s="165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central_SIPA_income!B10</f>
        <v>19615633.2382376</v>
      </c>
      <c r="F17" s="163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central_SIPA_income!B11</f>
        <v>23378790.7203935</v>
      </c>
      <c r="F18" s="165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central_SIPA_income!B12</f>
        <v>20578914.6776703</v>
      </c>
      <c r="F19" s="165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central_SIPA_income!B13</f>
        <v>24419598.4120469</v>
      </c>
      <c r="F20" s="165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central_SIPA_income!B14</f>
        <v>19446933.4382352</v>
      </c>
      <c r="F21" s="163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central_SIPA_income!B15</f>
        <v>21970032.2997489</v>
      </c>
      <c r="F22" s="165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central_SIPA_income!B16</f>
        <v>18061907.8282328</v>
      </c>
      <c r="F23" s="165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central_SIPA_income!B17</f>
        <v>19818011.5998267</v>
      </c>
      <c r="F24" s="165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central_SIPA_income!B18</f>
        <v>15851385.0013307</v>
      </c>
      <c r="F25" s="163" t="n">
        <f aca="false">central_SIPA_income!I18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central_SIPA_income!B19</f>
        <v>18844983.0549242</v>
      </c>
      <c r="F26" s="165" t="n">
        <f aca="false">central_SIPA_income!I19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central_SIPA_income!B20</f>
        <v>15710193.8603896</v>
      </c>
      <c r="F27" s="165" t="n">
        <f aca="false">central_SIPA_income!I20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central_SIPA_income!B21</f>
        <v>17901847.1373961</v>
      </c>
      <c r="F28" s="165" t="n">
        <f aca="false">central_SIPA_income!I21</f>
        <v>105328.863710972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central_SIPA_income!B22</f>
        <v>16312290.4430825</v>
      </c>
      <c r="F29" s="163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central_SIPA_income!B23</f>
        <v>18376456.9659741</v>
      </c>
      <c r="F30" s="165" t="n">
        <f aca="false">central_SIPA_income!I23</f>
        <v>82723.7607858221</v>
      </c>
      <c r="G30" s="67" t="n">
        <f aca="false">E30-F30*0.7</f>
        <v>18318550.333424</v>
      </c>
      <c r="H30" s="67"/>
      <c r="I30" s="67"/>
      <c r="J30" s="67" t="n">
        <f aca="false">G30*3.8235866717</f>
        <v>70042564.8997456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central_SIPA_income!B24</f>
        <v>15775623.187441</v>
      </c>
      <c r="F31" s="165" t="n">
        <f aca="false">central_SIPA_income!I24</f>
        <v>82703.572565179</v>
      </c>
      <c r="G31" s="67" t="n">
        <f aca="false">E31-F31*0.7</f>
        <v>15717730.6866453</v>
      </c>
      <c r="H31" s="67"/>
      <c r="I31" s="67"/>
      <c r="J31" s="67" t="n">
        <f aca="false">G31*3.8235866717</f>
        <v>60098105.5628272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central_SIPA_income!B25</f>
        <v>19094122.7808011</v>
      </c>
      <c r="F32" s="165" t="n">
        <f aca="false">central_SIPA_income!I25</f>
        <v>88026.8110739797</v>
      </c>
      <c r="G32" s="67" t="n">
        <f aca="false">E32-F32*0.7</f>
        <v>19032504.0130493</v>
      </c>
      <c r="H32" s="67"/>
      <c r="I32" s="67"/>
      <c r="J32" s="67" t="n">
        <f aca="false">G32*3.8235866717</f>
        <v>72772428.673372</v>
      </c>
      <c r="K32" s="9"/>
      <c r="L32" s="67"/>
      <c r="M32" s="67" t="n">
        <f aca="false">F32*2.511711692</f>
        <v>221097.97058399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central_SIPA_income!B26</f>
        <v>16817161.1222165</v>
      </c>
      <c r="F33" s="163" t="n">
        <f aca="false">central_SIPA_income!I26</f>
        <v>95312.4611729082</v>
      </c>
      <c r="G33" s="8" t="n">
        <f aca="false">E33-F33*0.7</f>
        <v>16750442.3993954</v>
      </c>
      <c r="H33" s="8"/>
      <c r="I33" s="8"/>
      <c r="J33" s="8" t="n">
        <f aca="false">G33*3.8235866717</f>
        <v>64046768.303407</v>
      </c>
      <c r="K33" s="6"/>
      <c r="L33" s="8"/>
      <c r="M33" s="8" t="n">
        <f aca="false">F33*2.511711692</f>
        <v>239397.42312129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central_SIPA_income!B27</f>
        <v>19717222.1067071</v>
      </c>
      <c r="F34" s="165" t="n">
        <f aca="false">central_SIPA_income!I27</f>
        <v>97111.5470098673</v>
      </c>
      <c r="G34" s="67" t="n">
        <f aca="false">E34-F34*0.7</f>
        <v>19649244.0238002</v>
      </c>
      <c r="H34" s="67"/>
      <c r="I34" s="67"/>
      <c r="J34" s="67" t="n">
        <f aca="false">G34*3.8235866717</f>
        <v>75130587.5583833</v>
      </c>
      <c r="K34" s="9"/>
      <c r="L34" s="67"/>
      <c r="M34" s="67" t="n">
        <f aca="false">F34*2.511711692</f>
        <v>243916.208052891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central_SIPA_income!B28</f>
        <v>17478647.522578</v>
      </c>
      <c r="F35" s="165" t="n">
        <f aca="false">central_SIPA_income!I28</f>
        <v>99855.5556210422</v>
      </c>
      <c r="G35" s="67" t="n">
        <f aca="false">E35-F35*0.7</f>
        <v>17408748.6336432</v>
      </c>
      <c r="H35" s="67"/>
      <c r="I35" s="67"/>
      <c r="J35" s="67" t="n">
        <f aca="false">G35*3.8235866717</f>
        <v>66563859.2465739</v>
      </c>
      <c r="K35" s="9"/>
      <c r="L35" s="67"/>
      <c r="M35" s="67" t="n">
        <f aca="false">F35*2.511711692</f>
        <v>250808.366564528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central_SIPA_income!B29</f>
        <v>20588664.629166</v>
      </c>
      <c r="F36" s="165" t="n">
        <f aca="false">central_SIPA_income!I29</f>
        <v>100002.148010823</v>
      </c>
      <c r="G36" s="67" t="n">
        <f aca="false">E36-F36*0.7</f>
        <v>20518663.1255584</v>
      </c>
      <c r="H36" s="67"/>
      <c r="I36" s="67"/>
      <c r="J36" s="67" t="n">
        <f aca="false">G36*3.8235866717</f>
        <v>78454886.8479874</v>
      </c>
      <c r="K36" s="9"/>
      <c r="L36" s="67"/>
      <c r="M36" s="67" t="n">
        <f aca="false">F36*2.511711692</f>
        <v>251176.564383898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central_SIPA_income!B30</f>
        <v>17947548.2364865</v>
      </c>
      <c r="F37" s="163" t="n">
        <f aca="false">central_SIPA_income!I30</f>
        <v>103253.668422251</v>
      </c>
      <c r="G37" s="8" t="n">
        <f aca="false">E37-F37*0.7</f>
        <v>17875270.6685909</v>
      </c>
      <c r="H37" s="8"/>
      <c r="I37" s="8"/>
      <c r="J37" s="8" t="n">
        <f aca="false">G37*3.8235866717</f>
        <v>68347646.6814541</v>
      </c>
      <c r="K37" s="6"/>
      <c r="L37" s="8"/>
      <c r="M37" s="8" t="n">
        <f aca="false">F37*2.511711692</f>
        <v>259343.44621806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central_SIPA_income!B31</f>
        <v>21202153.973143</v>
      </c>
      <c r="F38" s="165" t="n">
        <f aca="false">central_SIPA_income!I31</f>
        <v>102711.675091495</v>
      </c>
      <c r="G38" s="67" t="n">
        <f aca="false">E38-F38*0.7</f>
        <v>21130255.8005789</v>
      </c>
      <c r="H38" s="67"/>
      <c r="I38" s="67"/>
      <c r="J38" s="67" t="n">
        <f aca="false">G38*3.8235866717</f>
        <v>80793364.4487051</v>
      </c>
      <c r="K38" s="9"/>
      <c r="L38" s="67"/>
      <c r="M38" s="67" t="n">
        <f aca="false">F38*2.511711692</f>
        <v>257982.115232212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central_SIPA_income!B32</f>
        <v>18516885.2644698</v>
      </c>
      <c r="F39" s="165" t="n">
        <f aca="false">central_SIPA_income!I32</f>
        <v>103278.521808742</v>
      </c>
      <c r="G39" s="67" t="n">
        <f aca="false">E39-F39*0.7</f>
        <v>18444590.2992037</v>
      </c>
      <c r="H39" s="67"/>
      <c r="I39" s="67"/>
      <c r="J39" s="67" t="n">
        <f aca="false">G39*3.8235866717</f>
        <v>70524489.6330023</v>
      </c>
      <c r="K39" s="9"/>
      <c r="L39" s="67"/>
      <c r="M39" s="67" t="n">
        <f aca="false">F39*2.511711692</f>
        <v>259405.870759495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central_SIPA_income!B33</f>
        <v>21745995.7746969</v>
      </c>
      <c r="F40" s="165" t="n">
        <f aca="false">central_SIPA_income!I33</f>
        <v>102525.72072274</v>
      </c>
      <c r="G40" s="67" t="n">
        <f aca="false">E40-F40*0.7</f>
        <v>21674227.770191</v>
      </c>
      <c r="H40" s="67"/>
      <c r="I40" s="67"/>
      <c r="J40" s="67" t="n">
        <f aca="false">G40*3.8235866717</f>
        <v>82873288.4214925</v>
      </c>
      <c r="K40" s="9"/>
      <c r="L40" s="67"/>
      <c r="M40" s="67" t="n">
        <f aca="false">F40*2.511711692</f>
        <v>257515.051470033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central_SIPA_income!B34</f>
        <v>19061809.0929592</v>
      </c>
      <c r="F41" s="163" t="n">
        <f aca="false">central_SIPA_income!I34</f>
        <v>102517.547135004</v>
      </c>
      <c r="G41" s="8" t="n">
        <f aca="false">E41-F41*0.7</f>
        <v>18990046.8099647</v>
      </c>
      <c r="H41" s="8"/>
      <c r="I41" s="8"/>
      <c r="J41" s="8" t="n">
        <f aca="false">G41*3.8235866717</f>
        <v>72610089.8775403</v>
      </c>
      <c r="K41" s="6"/>
      <c r="L41" s="8"/>
      <c r="M41" s="8" t="n">
        <f aca="false">F41*2.511711692</f>
        <v>257494.52177415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central_SIPA_income!B35</f>
        <v>22303949.6073207</v>
      </c>
      <c r="F42" s="165" t="n">
        <f aca="false">central_SIPA_income!I35</f>
        <v>99460.8397284777</v>
      </c>
      <c r="G42" s="67" t="n">
        <f aca="false">E42-F42*0.7</f>
        <v>22234327.0195108</v>
      </c>
      <c r="H42" s="67"/>
      <c r="I42" s="67"/>
      <c r="J42" s="67" t="n">
        <f aca="false">G42*3.8235866717</f>
        <v>85014876.4460205</v>
      </c>
      <c r="K42" s="9"/>
      <c r="L42" s="67"/>
      <c r="M42" s="67" t="n">
        <f aca="false">F42*2.511711692</f>
        <v>249816.954042155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central_SIPA_income!B36</f>
        <v>19501653.9742744</v>
      </c>
      <c r="F43" s="165" t="n">
        <f aca="false">central_SIPA_income!I36</f>
        <v>104409.290508432</v>
      </c>
      <c r="G43" s="67" t="n">
        <f aca="false">E43-F43*0.7</f>
        <v>19428567.4709185</v>
      </c>
      <c r="H43" s="67"/>
      <c r="I43" s="67"/>
      <c r="J43" s="67" t="n">
        <f aca="false">G43*3.8235866717</f>
        <v>74286811.6320282</v>
      </c>
      <c r="K43" s="9"/>
      <c r="L43" s="67"/>
      <c r="M43" s="67" t="n">
        <f aca="false">F43*2.511711692</f>
        <v>262246.035723454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central_SIPA_income!B37</f>
        <v>22828609.5234471</v>
      </c>
      <c r="F44" s="165" t="n">
        <f aca="false">central_SIPA_income!I37</f>
        <v>105624.107231477</v>
      </c>
      <c r="G44" s="67" t="n">
        <f aca="false">E44-F44*0.7</f>
        <v>22754672.6483851</v>
      </c>
      <c r="H44" s="67"/>
      <c r="I44" s="67"/>
      <c r="J44" s="67" t="n">
        <f aca="false">G44*3.8235866717</f>
        <v>87004463.0572618</v>
      </c>
      <c r="K44" s="9"/>
      <c r="L44" s="67"/>
      <c r="M44" s="67" t="n">
        <f aca="false">F44*2.511711692</f>
        <v>265297.305090364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central_SIPA_income!B38</f>
        <v>19941438.9857454</v>
      </c>
      <c r="F45" s="163" t="n">
        <f aca="false">central_SIPA_income!I38</f>
        <v>101979.814947212</v>
      </c>
      <c r="G45" s="8" t="n">
        <f aca="false">E45-F45*0.7</f>
        <v>19870053.1152823</v>
      </c>
      <c r="H45" s="8"/>
      <c r="I45" s="8"/>
      <c r="J45" s="8" t="n">
        <f aca="false">G45*3.8235866717</f>
        <v>75974870.2575645</v>
      </c>
      <c r="K45" s="6"/>
      <c r="L45" s="8"/>
      <c r="M45" s="8" t="n">
        <f aca="false">F45*2.511711692</f>
        <v>256143.893550909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central_SIPA_income!B39</f>
        <v>23148601.6660689</v>
      </c>
      <c r="F46" s="165" t="n">
        <f aca="false">central_SIPA_income!I39</f>
        <v>105124.628507326</v>
      </c>
      <c r="G46" s="67" t="n">
        <f aca="false">E46-F46*0.7</f>
        <v>23075014.4261138</v>
      </c>
      <c r="H46" s="67"/>
      <c r="I46" s="67"/>
      <c r="J46" s="67" t="n">
        <f aca="false">G46*3.8235866717</f>
        <v>88229317.608974</v>
      </c>
      <c r="K46" s="9"/>
      <c r="L46" s="67"/>
      <c r="M46" s="67" t="n">
        <f aca="false">F46*2.511711692</f>
        <v>264042.758539008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central_SIPA_income!B40</f>
        <v>20243037.5107943</v>
      </c>
      <c r="F47" s="165" t="n">
        <f aca="false">central_SIPA_income!I40</f>
        <v>105641.548098093</v>
      </c>
      <c r="G47" s="67" t="n">
        <f aca="false">E47-F47*0.7</f>
        <v>20169088.4271256</v>
      </c>
      <c r="H47" s="67"/>
      <c r="I47" s="67"/>
      <c r="J47" s="67" t="n">
        <f aca="false">G47*3.8235866717</f>
        <v>77118257.6902962</v>
      </c>
      <c r="K47" s="9"/>
      <c r="L47" s="67"/>
      <c r="M47" s="67" t="n">
        <f aca="false">F47*2.511711692</f>
        <v>265341.11151896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central_SIPA_income!B41</f>
        <v>23413024.2238133</v>
      </c>
      <c r="F48" s="165" t="n">
        <f aca="false">central_SIPA_income!I41</f>
        <v>107390.348354552</v>
      </c>
      <c r="G48" s="67" t="n">
        <f aca="false">E48-F48*0.7</f>
        <v>23337850.9799651</v>
      </c>
      <c r="H48" s="67"/>
      <c r="I48" s="67"/>
      <c r="J48" s="67" t="n">
        <f aca="false">G48*3.8235866717</f>
        <v>89234295.9531153</v>
      </c>
      <c r="K48" s="9"/>
      <c r="L48" s="67"/>
      <c r="M48" s="67" t="n">
        <f aca="false">F48*2.511711692</f>
        <v>269733.593570082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central_SIPA_income!B42</f>
        <v>20831388.9980335</v>
      </c>
      <c r="F49" s="163" t="n">
        <f aca="false">central_SIPA_income!I42</f>
        <v>110012.724112676</v>
      </c>
      <c r="G49" s="8" t="n">
        <f aca="false">E49-F49*0.7</f>
        <v>20754380.0911546</v>
      </c>
      <c r="H49" s="8"/>
      <c r="I49" s="8"/>
      <c r="J49" s="8" t="n">
        <f aca="false">G49*3.8235866717</f>
        <v>79356171.0959345</v>
      </c>
      <c r="K49" s="6"/>
      <c r="L49" s="8"/>
      <c r="M49" s="8" t="n">
        <f aca="false">F49*2.511711692</f>
        <v>276320.245422579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central_SIPA_income!B43</f>
        <v>24222175.3362176</v>
      </c>
      <c r="F50" s="165" t="n">
        <f aca="false">central_SIPA_income!I43</f>
        <v>108764.626586061</v>
      </c>
      <c r="G50" s="67" t="n">
        <f aca="false">E50-F50*0.7</f>
        <v>24146040.0976073</v>
      </c>
      <c r="H50" s="67"/>
      <c r="I50" s="67"/>
      <c r="J50" s="67" t="n">
        <f aca="false">G50*3.8235866717</f>
        <v>92324477.0915452</v>
      </c>
      <c r="K50" s="9"/>
      <c r="L50" s="67"/>
      <c r="M50" s="67" t="n">
        <f aca="false">F50*2.511711692</f>
        <v>273185.384272224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central_SIPA_income!B44</f>
        <v>21122229.0164356</v>
      </c>
      <c r="F51" s="165" t="n">
        <f aca="false">central_SIPA_income!I44</f>
        <v>111761.118138046</v>
      </c>
      <c r="G51" s="67" t="n">
        <f aca="false">E51-F51*0.7</f>
        <v>21043996.2337389</v>
      </c>
      <c r="H51" s="67"/>
      <c r="I51" s="67"/>
      <c r="J51" s="67" t="n">
        <f aca="false">G51*3.8235866717</f>
        <v>80463543.5186292</v>
      </c>
      <c r="K51" s="9"/>
      <c r="L51" s="67"/>
      <c r="M51" s="67" t="n">
        <f aca="false">F51*2.511711692</f>
        <v>280711.707138323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central_SIPA_income!B45</f>
        <v>24644399.9009674</v>
      </c>
      <c r="F52" s="165" t="n">
        <f aca="false">central_SIPA_income!I45</f>
        <v>110511.560893092</v>
      </c>
      <c r="G52" s="67" t="n">
        <f aca="false">E52-F52*0.7</f>
        <v>24567041.8083423</v>
      </c>
      <c r="H52" s="67"/>
      <c r="I52" s="67"/>
      <c r="J52" s="67" t="n">
        <f aca="false">G52*3.8235866717</f>
        <v>93934213.6214742</v>
      </c>
      <c r="K52" s="9"/>
      <c r="L52" s="67"/>
      <c r="M52" s="67" t="n">
        <f aca="false">F52*2.511711692</f>
        <v>277573.179596349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central_SIPA_income!B46</f>
        <v>21704796.0689546</v>
      </c>
      <c r="F53" s="163" t="n">
        <f aca="false">central_SIPA_income!I46</f>
        <v>111836.222184123</v>
      </c>
      <c r="G53" s="8" t="n">
        <f aca="false">E53-F53*0.7</f>
        <v>21626510.7134257</v>
      </c>
      <c r="H53" s="8"/>
      <c r="I53" s="8"/>
      <c r="J53" s="8" t="n">
        <f aca="false">G53*3.8235866717</f>
        <v>82690838.119232</v>
      </c>
      <c r="K53" s="6"/>
      <c r="L53" s="8"/>
      <c r="M53" s="8" t="n">
        <f aca="false">F53*2.511711692</f>
        <v>280900.346848973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central_SIPA_income!B47</f>
        <v>25209916.0991339</v>
      </c>
      <c r="F54" s="165" t="n">
        <f aca="false">central_SIPA_income!I47</f>
        <v>112390.891663359</v>
      </c>
      <c r="G54" s="67" t="n">
        <f aca="false">E54-F54*0.7</f>
        <v>25131242.4749695</v>
      </c>
      <c r="H54" s="67"/>
      <c r="I54" s="67"/>
      <c r="J54" s="67" t="n">
        <f aca="false">G54*3.8235866717</f>
        <v>96091483.7705544</v>
      </c>
      <c r="K54" s="9"/>
      <c r="L54" s="67"/>
      <c r="M54" s="67" t="n">
        <f aca="false">F54*2.511711692</f>
        <v>282293.516665165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central_SIPA_income!B48</f>
        <v>22361425.2334839</v>
      </c>
      <c r="F55" s="165" t="n">
        <f aca="false">central_SIPA_income!I48</f>
        <v>109530.586156193</v>
      </c>
      <c r="G55" s="67" t="n">
        <f aca="false">E55-F55*0.7</f>
        <v>22284753.8231746</v>
      </c>
      <c r="H55" s="67"/>
      <c r="I55" s="67"/>
      <c r="J55" s="67" t="n">
        <f aca="false">G55*3.8235866717</f>
        <v>85207687.700406</v>
      </c>
      <c r="K55" s="9"/>
      <c r="L55" s="67"/>
      <c r="M55" s="67" t="n">
        <f aca="false">F55*2.511711692</f>
        <v>275109.253880122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central_SIPA_income!B49</f>
        <v>26079731.3389801</v>
      </c>
      <c r="F56" s="165" t="n">
        <f aca="false">central_SIPA_income!I49</f>
        <v>107419.868737293</v>
      </c>
      <c r="G56" s="67" t="n">
        <f aca="false">E56-F56*0.7</f>
        <v>26004537.430864</v>
      </c>
      <c r="H56" s="67"/>
      <c r="I56" s="67"/>
      <c r="J56" s="67" t="n">
        <f aca="false">G56*3.8235866717</f>
        <v>99430602.7243754</v>
      </c>
      <c r="K56" s="9"/>
      <c r="L56" s="67"/>
      <c r="M56" s="67" t="n">
        <f aca="false">F56*2.511711692</f>
        <v>269807.740260565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central_SIPA_income!B50</f>
        <v>23009797.5401556</v>
      </c>
      <c r="F57" s="163" t="n">
        <f aca="false">central_SIPA_income!I50</f>
        <v>110734.816358551</v>
      </c>
      <c r="G57" s="8" t="n">
        <f aca="false">E57-F57*0.7</f>
        <v>22932283.1687046</v>
      </c>
      <c r="H57" s="8"/>
      <c r="I57" s="8"/>
      <c r="J57" s="8" t="n">
        <f aca="false">G57*3.8235866717</f>
        <v>87683572.2755092</v>
      </c>
      <c r="K57" s="6"/>
      <c r="L57" s="8"/>
      <c r="M57" s="8" t="n">
        <f aca="false">F57*2.511711692</f>
        <v>278133.932959245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central_SIPA_income!B51</f>
        <v>26764721.724395</v>
      </c>
      <c r="F58" s="165" t="n">
        <f aca="false">central_SIPA_income!I51</f>
        <v>109871.912633653</v>
      </c>
      <c r="G58" s="67" t="n">
        <f aca="false">E58-F58*0.7</f>
        <v>26687811.3855515</v>
      </c>
      <c r="H58" s="67"/>
      <c r="I58" s="67"/>
      <c r="J58" s="67" t="n">
        <f aca="false">G58*3.8235866717</f>
        <v>102043159.910638</v>
      </c>
      <c r="K58" s="9"/>
      <c r="L58" s="67"/>
      <c r="M58" s="67" t="n">
        <f aca="false">F58*2.511711692</f>
        <v>275966.567584349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central_SIPA_income!B52</f>
        <v>23528243.7402196</v>
      </c>
      <c r="F59" s="165" t="n">
        <f aca="false">central_SIPA_income!I52</f>
        <v>109461.028295837</v>
      </c>
      <c r="G59" s="67" t="n">
        <f aca="false">E59-F59*0.7</f>
        <v>23451621.0204126</v>
      </c>
      <c r="H59" s="67"/>
      <c r="I59" s="67"/>
      <c r="J59" s="67" t="n">
        <f aca="false">G59*3.8235866717</f>
        <v>89669305.563409</v>
      </c>
      <c r="K59" s="9"/>
      <c r="L59" s="67"/>
      <c r="M59" s="67" t="n">
        <f aca="false">F59*2.511711692</f>
        <v>274934.544588997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central_SIPA_income!B53</f>
        <v>27271711.497705</v>
      </c>
      <c r="F60" s="165" t="n">
        <f aca="false">central_SIPA_income!I53</f>
        <v>109723.338204432</v>
      </c>
      <c r="G60" s="67" t="n">
        <f aca="false">E60-F60*0.7</f>
        <v>27194905.1609619</v>
      </c>
      <c r="H60" s="67"/>
      <c r="I60" s="67"/>
      <c r="J60" s="67" t="n">
        <f aca="false">G60*3.8235866717</f>
        <v>103982076.9116</v>
      </c>
      <c r="K60" s="9"/>
      <c r="L60" s="67"/>
      <c r="M60" s="67" t="n">
        <f aca="false">F60*2.511711692</f>
        <v>275593.391453341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central_SIPA_income!B54</f>
        <v>23920483.1769371</v>
      </c>
      <c r="F61" s="163" t="n">
        <f aca="false">central_SIPA_income!I54</f>
        <v>112687.032624039</v>
      </c>
      <c r="G61" s="8" t="n">
        <f aca="false">E61-F61*0.7</f>
        <v>23841602.2541003</v>
      </c>
      <c r="H61" s="8"/>
      <c r="I61" s="8"/>
      <c r="J61" s="8" t="n">
        <f aca="false">G61*3.8235866717</f>
        <v>91160432.6107506</v>
      </c>
      <c r="K61" s="6"/>
      <c r="L61" s="8"/>
      <c r="M61" s="8" t="n">
        <f aca="false">F61*2.511711692</f>
        <v>283037.337378585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central_SIPA_income!B55</f>
        <v>27526188.9629944</v>
      </c>
      <c r="F62" s="165" t="n">
        <f aca="false">central_SIPA_income!I55</f>
        <v>112810.459700186</v>
      </c>
      <c r="G62" s="67" t="n">
        <f aca="false">E62-F62*0.7</f>
        <v>27447221.6412043</v>
      </c>
      <c r="H62" s="67"/>
      <c r="I62" s="67"/>
      <c r="J62" s="67" t="n">
        <f aca="false">G62*3.8235866717</f>
        <v>104946830.842505</v>
      </c>
      <c r="K62" s="9"/>
      <c r="L62" s="67"/>
      <c r="M62" s="67" t="n">
        <f aca="false">F62*2.511711692</f>
        <v>283347.350608851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central_SIPA_income!B56</f>
        <v>24154443.4118503</v>
      </c>
      <c r="F63" s="165" t="n">
        <f aca="false">central_SIPA_income!I56</f>
        <v>111117.194379327</v>
      </c>
      <c r="G63" s="67" t="n">
        <f aca="false">E63-F63*0.7</f>
        <v>24076661.3757847</v>
      </c>
      <c r="H63" s="67"/>
      <c r="I63" s="67"/>
      <c r="J63" s="67" t="n">
        <f aca="false">G63*3.8235866717</f>
        <v>92059201.5354847</v>
      </c>
      <c r="K63" s="9"/>
      <c r="L63" s="67"/>
      <c r="M63" s="67" t="n">
        <f aca="false">F63*2.511711692</f>
        <v>279094.356304793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central_SIPA_income!B57</f>
        <v>27915749.0229332</v>
      </c>
      <c r="F64" s="165" t="n">
        <f aca="false">central_SIPA_income!I57</f>
        <v>113731.608279499</v>
      </c>
      <c r="G64" s="67" t="n">
        <f aca="false">E64-F64*0.7</f>
        <v>27836136.8971375</v>
      </c>
      <c r="H64" s="67"/>
      <c r="I64" s="67"/>
      <c r="J64" s="67" t="n">
        <f aca="false">G64*3.8235866717</f>
        <v>106433882.031512</v>
      </c>
      <c r="K64" s="9"/>
      <c r="L64" s="67"/>
      <c r="M64" s="67" t="n">
        <f aca="false">F64*2.511711692</f>
        <v>285661.010265581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central_SIPA_income!B58</f>
        <v>24585108.0079115</v>
      </c>
      <c r="F65" s="163" t="n">
        <f aca="false">central_SIPA_income!I58</f>
        <v>117301.098937014</v>
      </c>
      <c r="G65" s="8" t="n">
        <f aca="false">E65-F65*0.7</f>
        <v>24502997.2386556</v>
      </c>
      <c r="H65" s="8"/>
      <c r="I65" s="8"/>
      <c r="J65" s="8" t="n">
        <f aca="false">G65*3.8235866717</f>
        <v>93689333.6584253</v>
      </c>
      <c r="K65" s="6"/>
      <c r="L65" s="8"/>
      <c r="M65" s="8" t="n">
        <f aca="false">F65*2.511711692</f>
        <v>294626.541684547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central_SIPA_income!B59</f>
        <v>28470415.3515936</v>
      </c>
      <c r="F66" s="165" t="n">
        <f aca="false">central_SIPA_income!I59</f>
        <v>113565.94675001</v>
      </c>
      <c r="G66" s="67" t="n">
        <f aca="false">E66-F66*0.7</f>
        <v>28390919.1888686</v>
      </c>
      <c r="H66" s="67"/>
      <c r="I66" s="67"/>
      <c r="J66" s="67" t="n">
        <f aca="false">G66*3.8235866717</f>
        <v>108555140.20787</v>
      </c>
      <c r="K66" s="9"/>
      <c r="L66" s="67"/>
      <c r="M66" s="67" t="n">
        <f aca="false">F66*2.511711692</f>
        <v>285244.916265049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central_SIPA_income!B60</f>
        <v>25002044.6963695</v>
      </c>
      <c r="F67" s="165" t="n">
        <f aca="false">central_SIPA_income!I60</f>
        <v>116741.429256602</v>
      </c>
      <c r="G67" s="67" t="n">
        <f aca="false">E67-F67*0.7</f>
        <v>24920325.6958898</v>
      </c>
      <c r="H67" s="67"/>
      <c r="I67" s="67"/>
      <c r="J67" s="67" t="n">
        <f aca="false">G67*3.8235866717</f>
        <v>95285025.1852274</v>
      </c>
      <c r="K67" s="9"/>
      <c r="L67" s="67"/>
      <c r="M67" s="67" t="n">
        <f aca="false">F67*2.511711692</f>
        <v>293220.812804598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central_SIPA_income!B61</f>
        <v>28941162.3174427</v>
      </c>
      <c r="F68" s="165" t="n">
        <f aca="false">central_SIPA_income!I61</f>
        <v>113666.701653554</v>
      </c>
      <c r="G68" s="67" t="n">
        <f aca="false">E68-F68*0.7</f>
        <v>28861595.6262852</v>
      </c>
      <c r="H68" s="67"/>
      <c r="I68" s="67"/>
      <c r="J68" s="67" t="n">
        <f aca="false">G68*3.8235866717</f>
        <v>110354812.360659</v>
      </c>
      <c r="K68" s="9"/>
      <c r="L68" s="67"/>
      <c r="M68" s="67" t="n">
        <f aca="false">F68*2.511711692</f>
        <v>285497.983534307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central_SIPA_income!B62</f>
        <v>25335955.1937721</v>
      </c>
      <c r="F69" s="163" t="n">
        <f aca="false">central_SIPA_income!I62</f>
        <v>117545.839462579</v>
      </c>
      <c r="G69" s="8" t="n">
        <f aca="false">E69-F69*0.7</f>
        <v>25253673.1061483</v>
      </c>
      <c r="H69" s="8"/>
      <c r="I69" s="8"/>
      <c r="J69" s="8" t="n">
        <f aca="false">G69*3.8235866717</f>
        <v>96559607.9001376</v>
      </c>
      <c r="K69" s="6"/>
      <c r="L69" s="8"/>
      <c r="M69" s="8" t="n">
        <f aca="false">F69*2.511711692</f>
        <v>295241.259324114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central_SIPA_income!B63</f>
        <v>29174280.664368</v>
      </c>
      <c r="F70" s="165" t="n">
        <f aca="false">central_SIPA_income!I63</f>
        <v>114290.786276881</v>
      </c>
      <c r="G70" s="67" t="n">
        <f aca="false">E70-F70*0.7</f>
        <v>29094277.1139742</v>
      </c>
      <c r="H70" s="67"/>
      <c r="I70" s="67"/>
      <c r="J70" s="67" t="n">
        <f aca="false">G70*3.8235866717</f>
        <v>111244490.195738</v>
      </c>
      <c r="K70" s="9"/>
      <c r="L70" s="67"/>
      <c r="M70" s="67" t="n">
        <f aca="false">F70*2.511711692</f>
        <v>287065.504179516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central_SIPA_income!B64</f>
        <v>25600493.7146281</v>
      </c>
      <c r="F71" s="165" t="n">
        <f aca="false">central_SIPA_income!I64</f>
        <v>115714.624503334</v>
      </c>
      <c r="G71" s="67" t="n">
        <f aca="false">E71-F71*0.7</f>
        <v>25519493.4774758</v>
      </c>
      <c r="H71" s="67"/>
      <c r="I71" s="67"/>
      <c r="J71" s="67" t="n">
        <f aca="false">G71*3.8235866717</f>
        <v>97575995.1290115</v>
      </c>
      <c r="K71" s="9"/>
      <c r="L71" s="67"/>
      <c r="M71" s="67" t="n">
        <f aca="false">F71*2.511711692</f>
        <v>290641.775300412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central_SIPA_income!B65</f>
        <v>29553702.5708101</v>
      </c>
      <c r="F72" s="165" t="n">
        <f aca="false">central_SIPA_income!I65</f>
        <v>115831.648226953</v>
      </c>
      <c r="G72" s="67" t="n">
        <f aca="false">E72-F72*0.7</f>
        <v>29472620.4170512</v>
      </c>
      <c r="H72" s="67"/>
      <c r="I72" s="67"/>
      <c r="J72" s="67" t="n">
        <f aca="false">G72*3.8235866717</f>
        <v>112691118.60671</v>
      </c>
      <c r="K72" s="9"/>
      <c r="L72" s="67"/>
      <c r="M72" s="67" t="n">
        <f aca="false">F72*2.511711692</f>
        <v>290935.705155268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central_SIPA_income!B66</f>
        <v>25990938.6419587</v>
      </c>
      <c r="F73" s="163" t="n">
        <f aca="false">central_SIPA_income!I66</f>
        <v>118140.218902797</v>
      </c>
      <c r="G73" s="8" t="n">
        <f aca="false">E73-F73*0.7</f>
        <v>25908240.4887268</v>
      </c>
      <c r="H73" s="8"/>
      <c r="I73" s="8"/>
      <c r="J73" s="8" t="n">
        <f aca="false">G73*3.8235866717</f>
        <v>99062403.019894</v>
      </c>
      <c r="K73" s="6"/>
      <c r="L73" s="8"/>
      <c r="M73" s="8" t="n">
        <f aca="false">F73*2.511711692</f>
        <v>296734.169113594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central_SIPA_income!B67</f>
        <v>30120401.2778637</v>
      </c>
      <c r="F74" s="165" t="n">
        <f aca="false">central_SIPA_income!I67</f>
        <v>114158.731002994</v>
      </c>
      <c r="G74" s="67" t="n">
        <f aca="false">E74-F74*0.7</f>
        <v>30040490.1661616</v>
      </c>
      <c r="H74" s="67"/>
      <c r="I74" s="67"/>
      <c r="J74" s="67" t="n">
        <f aca="false">G74*3.8235866717</f>
        <v>114862417.81067</v>
      </c>
      <c r="K74" s="9"/>
      <c r="L74" s="67"/>
      <c r="M74" s="67" t="n">
        <f aca="false">F74*2.511711692</f>
        <v>286733.819404104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central_SIPA_income!B68</f>
        <v>26299962.7525712</v>
      </c>
      <c r="F75" s="165" t="n">
        <f aca="false">central_SIPA_income!I68</f>
        <v>114950.383921778</v>
      </c>
      <c r="G75" s="67" t="n">
        <f aca="false">E75-F75*0.7</f>
        <v>26219497.483826</v>
      </c>
      <c r="H75" s="67"/>
      <c r="I75" s="67"/>
      <c r="J75" s="67" t="n">
        <f aca="false">G75*3.8235866717</f>
        <v>100252521.117829</v>
      </c>
      <c r="K75" s="9"/>
      <c r="L75" s="67"/>
      <c r="M75" s="67" t="n">
        <f aca="false">F75*2.511711692</f>
        <v>288722.223296218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central_SIPA_income!B69</f>
        <v>30579070.0202553</v>
      </c>
      <c r="F76" s="165" t="n">
        <f aca="false">central_SIPA_income!I69</f>
        <v>119090.487984003</v>
      </c>
      <c r="G76" s="67" t="n">
        <f aca="false">E76-F76*0.7</f>
        <v>30495706.6786665</v>
      </c>
      <c r="H76" s="67"/>
      <c r="I76" s="67"/>
      <c r="J76" s="67" t="n">
        <f aca="false">G76*3.8235866717</f>
        <v>116602977.600622</v>
      </c>
      <c r="K76" s="9"/>
      <c r="L76" s="67"/>
      <c r="M76" s="67" t="n">
        <f aca="false">F76*2.511711692</f>
        <v>299120.971075406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central_SIPA_income!B70</f>
        <v>26790724.8713108</v>
      </c>
      <c r="F77" s="163" t="n">
        <f aca="false">central_SIPA_income!I70</f>
        <v>116537.207664134</v>
      </c>
      <c r="G77" s="8" t="n">
        <f aca="false">E77-F77*0.7</f>
        <v>26709148.8259459</v>
      </c>
      <c r="H77" s="8"/>
      <c r="I77" s="8"/>
      <c r="J77" s="8" t="n">
        <f aca="false">G77*3.8235866717</f>
        <v>102124745.463338</v>
      </c>
      <c r="K77" s="6"/>
      <c r="L77" s="8"/>
      <c r="M77" s="8" t="n">
        <f aca="false">F77*2.511711692</f>
        <v>292707.867043039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central_SIPA_income!B71</f>
        <v>30956342.0422381</v>
      </c>
      <c r="F78" s="165" t="n">
        <f aca="false">central_SIPA_income!I71</f>
        <v>118861.563889157</v>
      </c>
      <c r="G78" s="67" t="n">
        <f aca="false">E78-F78*0.7</f>
        <v>30873138.9475157</v>
      </c>
      <c r="H78" s="67"/>
      <c r="I78" s="67"/>
      <c r="J78" s="67" t="n">
        <f aca="false">G78*3.8235866717</f>
        <v>118046122.593263</v>
      </c>
      <c r="K78" s="9"/>
      <c r="L78" s="67"/>
      <c r="M78" s="67" t="n">
        <f aca="false">F78*2.511711692</f>
        <v>298545.979749799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central_SIPA_income!B72</f>
        <v>27073727.3405599</v>
      </c>
      <c r="F79" s="165" t="n">
        <f aca="false">central_SIPA_income!I72</f>
        <v>114832.13007159</v>
      </c>
      <c r="G79" s="67" t="n">
        <f aca="false">E79-F79*0.7</f>
        <v>26993344.8495098</v>
      </c>
      <c r="H79" s="67"/>
      <c r="I79" s="67"/>
      <c r="J79" s="67" t="n">
        <f aca="false">G79*3.8235866717</f>
        <v>103211393.591188</v>
      </c>
      <c r="K79" s="9"/>
      <c r="L79" s="67"/>
      <c r="M79" s="67" t="n">
        <f aca="false">F79*2.511711692</f>
        <v>288425.203718077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central_SIPA_income!B73</f>
        <v>31444233.9047243</v>
      </c>
      <c r="F80" s="165" t="n">
        <f aca="false">central_SIPA_income!I73</f>
        <v>116299.639536479</v>
      </c>
      <c r="G80" s="67" t="n">
        <f aca="false">E80-F80*0.7</f>
        <v>31362824.1570487</v>
      </c>
      <c r="H80" s="67"/>
      <c r="I80" s="67"/>
      <c r="J80" s="67" t="n">
        <f aca="false">G80*3.8235866717</f>
        <v>119918476.433762</v>
      </c>
      <c r="K80" s="9"/>
      <c r="L80" s="67"/>
      <c r="M80" s="67" t="n">
        <f aca="false">F80*2.511711692</f>
        <v>292111.16439916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central_SIPA_income!B74</f>
        <v>27459471.8419866</v>
      </c>
      <c r="F81" s="163" t="n">
        <f aca="false">central_SIPA_income!I74</f>
        <v>113062.424301446</v>
      </c>
      <c r="G81" s="8" t="n">
        <f aca="false">E81-F81*0.7</f>
        <v>27380328.1449756</v>
      </c>
      <c r="H81" s="8"/>
      <c r="I81" s="8"/>
      <c r="J81" s="8" t="n">
        <f aca="false">G81*3.8235866717</f>
        <v>104691057.761901</v>
      </c>
      <c r="K81" s="6"/>
      <c r="L81" s="8"/>
      <c r="M81" s="8" t="n">
        <f aca="false">F81*2.511711692</f>
        <v>283980.213043806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central_SIPA_income!B75</f>
        <v>31840812.7286487</v>
      </c>
      <c r="F82" s="165" t="n">
        <f aca="false">central_SIPA_income!I75</f>
        <v>115329.321520872</v>
      </c>
      <c r="G82" s="67" t="n">
        <f aca="false">E82-F82*0.7</f>
        <v>31760082.2035841</v>
      </c>
      <c r="H82" s="67"/>
      <c r="I82" s="67"/>
      <c r="J82" s="67" t="n">
        <f aca="false">G82*3.8235866717</f>
        <v>121437427.00572</v>
      </c>
      <c r="K82" s="9"/>
      <c r="L82" s="67"/>
      <c r="M82" s="67" t="n">
        <f aca="false">F82*2.511711692</f>
        <v>289674.005294402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central_SIPA_income!B76</f>
        <v>27822128.4058334</v>
      </c>
      <c r="F83" s="165" t="n">
        <f aca="false">central_SIPA_income!I76</f>
        <v>114217.819486055</v>
      </c>
      <c r="G83" s="67" t="n">
        <f aca="false">E83-F83*0.7</f>
        <v>27742175.9321932</v>
      </c>
      <c r="H83" s="67"/>
      <c r="I83" s="67"/>
      <c r="J83" s="67" t="n">
        <f aca="false">G83*3.8235866717</f>
        <v>106074614.138291</v>
      </c>
      <c r="K83" s="9"/>
      <c r="L83" s="67"/>
      <c r="M83" s="67" t="n">
        <f aca="false">F83*2.511711692</f>
        <v>286882.23263787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central_SIPA_income!B77</f>
        <v>31935078.3375153</v>
      </c>
      <c r="F84" s="165" t="n">
        <f aca="false">central_SIPA_income!I77</f>
        <v>119595.477220501</v>
      </c>
      <c r="G84" s="67" t="n">
        <f aca="false">E84-F84*0.7</f>
        <v>31851361.503461</v>
      </c>
      <c r="H84" s="67"/>
      <c r="I84" s="67"/>
      <c r="J84" s="67" t="n">
        <f aca="false">G84*3.8235866717</f>
        <v>121786441.320132</v>
      </c>
      <c r="K84" s="9"/>
      <c r="L84" s="67"/>
      <c r="M84" s="67" t="n">
        <f aca="false">F84*2.511711692</f>
        <v>300389.358445053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central_SIPA_income!B78</f>
        <v>28105915.891916</v>
      </c>
      <c r="F85" s="163" t="n">
        <f aca="false">central_SIPA_income!I78</f>
        <v>119643.905762206</v>
      </c>
      <c r="G85" s="8" t="n">
        <f aca="false">E85-F85*0.7</f>
        <v>28022165.1578824</v>
      </c>
      <c r="H85" s="8"/>
      <c r="I85" s="8"/>
      <c r="J85" s="8" t="n">
        <f aca="false">G85*3.8235866717</f>
        <v>107145177.209855</v>
      </c>
      <c r="K85" s="6"/>
      <c r="L85" s="8"/>
      <c r="M85" s="8" t="n">
        <f aca="false">F85*2.511711692</f>
        <v>300510.996979479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central_SIPA_income!B79</f>
        <v>32401329.9595137</v>
      </c>
      <c r="F86" s="165" t="n">
        <f aca="false">central_SIPA_income!I79</f>
        <v>120167.919965404</v>
      </c>
      <c r="G86" s="67" t="n">
        <f aca="false">E86-F86*0.7</f>
        <v>32317212.4155379</v>
      </c>
      <c r="H86" s="67"/>
      <c r="I86" s="67"/>
      <c r="J86" s="67" t="n">
        <f aca="false">G86*3.8235866717</f>
        <v>123567662.658549</v>
      </c>
      <c r="K86" s="9"/>
      <c r="L86" s="67"/>
      <c r="M86" s="67" t="n">
        <f aca="false">F86*2.511711692</f>
        <v>301827.169580425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central_SIPA_income!B80</f>
        <v>28356339.9673653</v>
      </c>
      <c r="F87" s="165" t="n">
        <f aca="false">central_SIPA_income!I80</f>
        <v>123843.345797096</v>
      </c>
      <c r="G87" s="67" t="n">
        <f aca="false">E87-F87*0.7</f>
        <v>28269649.6253073</v>
      </c>
      <c r="H87" s="67"/>
      <c r="I87" s="67"/>
      <c r="J87" s="67" t="n">
        <f aca="false">G87*3.8235866717</f>
        <v>108091455.520954</v>
      </c>
      <c r="K87" s="9"/>
      <c r="L87" s="67"/>
      <c r="M87" s="67" t="n">
        <f aca="false">F87*2.511711692</f>
        <v>311058.779614964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central_SIPA_income!B81</f>
        <v>32959807.6091498</v>
      </c>
      <c r="F88" s="165" t="n">
        <f aca="false">central_SIPA_income!I81</f>
        <v>122016.024366553</v>
      </c>
      <c r="G88" s="67" t="n">
        <f aca="false">E88-F88*0.7</f>
        <v>32874396.3920932</v>
      </c>
      <c r="H88" s="67"/>
      <c r="I88" s="67"/>
      <c r="J88" s="67" t="n">
        <f aca="false">G88*3.8235866717</f>
        <v>125698103.88499</v>
      </c>
      <c r="K88" s="9"/>
      <c r="L88" s="67"/>
      <c r="M88" s="67" t="n">
        <f aca="false">F88*2.511711692</f>
        <v>306469.075012828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central_SIPA_income!B82</f>
        <v>28800328.2313746</v>
      </c>
      <c r="F89" s="163" t="n">
        <f aca="false">central_SIPA_income!I82</f>
        <v>123550.023582703</v>
      </c>
      <c r="G89" s="8" t="n">
        <f aca="false">E89-F89*0.7</f>
        <v>28713843.2148667</v>
      </c>
      <c r="H89" s="8"/>
      <c r="I89" s="8"/>
      <c r="J89" s="8" t="n">
        <f aca="false">G89*3.8235866717</f>
        <v>109789868.209648</v>
      </c>
      <c r="K89" s="6"/>
      <c r="L89" s="8"/>
      <c r="M89" s="8" t="n">
        <f aca="false">F89*2.511711692</f>
        <v>310322.038779552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central_SIPA_income!B83</f>
        <v>33138717.5969082</v>
      </c>
      <c r="F90" s="165" t="n">
        <f aca="false">central_SIPA_income!I83</f>
        <v>124532.345180739</v>
      </c>
      <c r="G90" s="67" t="n">
        <f aca="false">E90-F90*0.7</f>
        <v>33051544.9552817</v>
      </c>
      <c r="H90" s="67"/>
      <c r="I90" s="67"/>
      <c r="J90" s="67" t="n">
        <f aca="false">G90*3.8235866717</f>
        <v>126375446.770108</v>
      </c>
      <c r="K90" s="9"/>
      <c r="L90" s="67"/>
      <c r="M90" s="67" t="n">
        <f aca="false">F90*2.511711692</f>
        <v>312789.347422641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central_SIPA_income!B84</f>
        <v>28879064.6612013</v>
      </c>
      <c r="F91" s="165" t="n">
        <f aca="false">central_SIPA_income!I84</f>
        <v>127478.020064146</v>
      </c>
      <c r="G91" s="67" t="n">
        <f aca="false">E91-F91*0.7</f>
        <v>28789830.0471564</v>
      </c>
      <c r="H91" s="67"/>
      <c r="I91" s="67"/>
      <c r="J91" s="67" t="n">
        <f aca="false">G91*3.8235866717</f>
        <v>110080410.448816</v>
      </c>
      <c r="K91" s="9"/>
      <c r="L91" s="67"/>
      <c r="M91" s="67" t="n">
        <f aca="false">F91*2.511711692</f>
        <v>320188.033468127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central_SIPA_income!B85</f>
        <v>33541819.7264048</v>
      </c>
      <c r="F92" s="165" t="n">
        <f aca="false">central_SIPA_income!I85</f>
        <v>126159.664913891</v>
      </c>
      <c r="G92" s="67" t="n">
        <f aca="false">E92-F92*0.7</f>
        <v>33453507.9609651</v>
      </c>
      <c r="H92" s="67"/>
      <c r="I92" s="67"/>
      <c r="J92" s="67" t="n">
        <f aca="false">G92*3.8235866717</f>
        <v>127912387.161156</v>
      </c>
      <c r="K92" s="9"/>
      <c r="L92" s="67"/>
      <c r="M92" s="67" t="n">
        <f aca="false">F92*2.511711692</f>
        <v>316876.705423022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central_SIPA_income!B86</f>
        <v>29302323.5824503</v>
      </c>
      <c r="F93" s="163" t="n">
        <f aca="false">central_SIPA_income!I86</f>
        <v>130331.609390308</v>
      </c>
      <c r="G93" s="8" t="n">
        <f aca="false">E93-F93*0.7</f>
        <v>29211091.455877</v>
      </c>
      <c r="H93" s="8"/>
      <c r="I93" s="8"/>
      <c r="J93" s="8" t="n">
        <f aca="false">G93*3.8235866717</f>
        <v>111691139.956501</v>
      </c>
      <c r="K93" s="6"/>
      <c r="L93" s="8"/>
      <c r="M93" s="8" t="n">
        <f aca="false">F93*2.511711692</f>
        <v>327355.427142813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central_SIPA_income!B87</f>
        <v>33956318.475456</v>
      </c>
      <c r="F94" s="165" t="n">
        <f aca="false">central_SIPA_income!I87</f>
        <v>127545.400922412</v>
      </c>
      <c r="G94" s="67" t="n">
        <f aca="false">E94-F94*0.7</f>
        <v>33867036.6948103</v>
      </c>
      <c r="H94" s="67"/>
      <c r="I94" s="67"/>
      <c r="J94" s="67" t="n">
        <f aca="false">G94*3.8235866717</f>
        <v>129493550.116252</v>
      </c>
      <c r="K94" s="9"/>
      <c r="L94" s="67"/>
      <c r="M94" s="67" t="n">
        <f aca="false">F94*2.511711692</f>
        <v>320357.27475765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central_SIPA_income!B88</f>
        <v>29887278.0341585</v>
      </c>
      <c r="F95" s="165" t="n">
        <f aca="false">central_SIPA_income!I88</f>
        <v>124224.016504</v>
      </c>
      <c r="G95" s="67" t="n">
        <f aca="false">E95-F95*0.7</f>
        <v>29800321.2226057</v>
      </c>
      <c r="H95" s="67"/>
      <c r="I95" s="67"/>
      <c r="J95" s="67" t="n">
        <f aca="false">G95*3.8235866717</f>
        <v>113944111.039134</v>
      </c>
      <c r="K95" s="9"/>
      <c r="L95" s="67"/>
      <c r="M95" s="67" t="n">
        <f aca="false">F95*2.511711692</f>
        <v>312014.914680299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central_SIPA_income!B89</f>
        <v>34666800.6976403</v>
      </c>
      <c r="F96" s="165" t="n">
        <f aca="false">central_SIPA_income!I89</f>
        <v>119679.514871307</v>
      </c>
      <c r="G96" s="67" t="n">
        <f aca="false">E96-F96*0.7</f>
        <v>34583025.0372304</v>
      </c>
      <c r="H96" s="67"/>
      <c r="I96" s="67"/>
      <c r="J96" s="67" t="n">
        <f aca="false">G96*3.8235866717</f>
        <v>132231193.599422</v>
      </c>
      <c r="K96" s="9"/>
      <c r="L96" s="67"/>
      <c r="M96" s="67" t="n">
        <f aca="false">F96*2.511711692</f>
        <v>300600.43679515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central_SIPA_income!B90</f>
        <v>30308608.0252987</v>
      </c>
      <c r="F97" s="163" t="n">
        <f aca="false">central_SIPA_income!I90</f>
        <v>121710.099496133</v>
      </c>
      <c r="G97" s="8" t="n">
        <f aca="false">E97-F97*0.7</f>
        <v>30223410.9556514</v>
      </c>
      <c r="H97" s="8"/>
      <c r="I97" s="8"/>
      <c r="J97" s="8" t="n">
        <f aca="false">G97*3.8235866717</f>
        <v>115561831.30334</v>
      </c>
      <c r="K97" s="6"/>
      <c r="L97" s="8"/>
      <c r="M97" s="8" t="n">
        <f aca="false">F97*2.511711692</f>
        <v>305700.67993892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central_SIPA_income!B91</f>
        <v>34925896.3679075</v>
      </c>
      <c r="F98" s="165" t="n">
        <f aca="false">central_SIPA_income!I91</f>
        <v>126091.218224976</v>
      </c>
      <c r="G98" s="67" t="n">
        <f aca="false">E98-F98*0.7</f>
        <v>34837632.5151501</v>
      </c>
      <c r="H98" s="67"/>
      <c r="I98" s="67"/>
      <c r="J98" s="67" t="n">
        <f aca="false">G98*3.8235866717</f>
        <v>133204707.35851</v>
      </c>
      <c r="K98" s="9"/>
      <c r="L98" s="67"/>
      <c r="M98" s="67" t="n">
        <f aca="false">F98*2.511711692</f>
        <v>316704.787074195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central_SIPA_income!B92</f>
        <v>30768232.4782393</v>
      </c>
      <c r="F99" s="165" t="n">
        <f aca="false">central_SIPA_income!I92</f>
        <v>125519.015066931</v>
      </c>
      <c r="G99" s="67" t="n">
        <f aca="false">E99-F99*0.7</f>
        <v>30680369.1676925</v>
      </c>
      <c r="H99" s="67"/>
      <c r="I99" s="67"/>
      <c r="J99" s="67" t="n">
        <f aca="false">G99*3.8235866717</f>
        <v>117309050.632425</v>
      </c>
      <c r="K99" s="9"/>
      <c r="L99" s="67"/>
      <c r="M99" s="67" t="n">
        <f aca="false">F99*2.511711692</f>
        <v>315267.577711935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central_SIPA_income!B93</f>
        <v>35487118.1060117</v>
      </c>
      <c r="F100" s="165" t="n">
        <f aca="false">central_SIPA_income!I93</f>
        <v>124065.144055923</v>
      </c>
      <c r="G100" s="67" t="n">
        <f aca="false">E100-F100*0.7</f>
        <v>35400272.5051725</v>
      </c>
      <c r="H100" s="67"/>
      <c r="I100" s="67"/>
      <c r="J100" s="67" t="n">
        <f aca="false">G100*3.8235866717</f>
        <v>135356010.125326</v>
      </c>
      <c r="K100" s="9"/>
      <c r="L100" s="67"/>
      <c r="M100" s="67" t="n">
        <f aca="false">F100*2.511711692</f>
        <v>311615.872894926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central_SIPA_income!B94</f>
        <v>31132790.1627017</v>
      </c>
      <c r="F101" s="163" t="n">
        <f aca="false">central_SIPA_income!I94</f>
        <v>124154.930254273</v>
      </c>
      <c r="G101" s="8" t="n">
        <f aca="false">E101-F101*0.7</f>
        <v>31045881.7115237</v>
      </c>
      <c r="H101" s="8"/>
      <c r="I101" s="8"/>
      <c r="J101" s="8" t="n">
        <f aca="false">G101*3.8235866717</f>
        <v>118706619.523357</v>
      </c>
      <c r="K101" s="6"/>
      <c r="L101" s="8"/>
      <c r="M101" s="8" t="n">
        <f aca="false">F101*2.511711692</f>
        <v>311841.389939103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central_SIPA_income!B95</f>
        <v>35820219.6440156</v>
      </c>
      <c r="F102" s="165" t="n">
        <f aca="false">central_SIPA_income!I95</f>
        <v>121741.377500294</v>
      </c>
      <c r="G102" s="67" t="n">
        <f aca="false">E102-F102*0.7</f>
        <v>35735000.6797654</v>
      </c>
      <c r="H102" s="67"/>
      <c r="I102" s="67"/>
      <c r="J102" s="67" t="n">
        <f aca="false">G102*3.8235866717</f>
        <v>136635872.312341</v>
      </c>
      <c r="K102" s="9"/>
      <c r="L102" s="67"/>
      <c r="M102" s="67" t="n">
        <f aca="false">F102*2.511711692</f>
        <v>305779.241267674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central_SIPA_income!B96</f>
        <v>31432228.5506658</v>
      </c>
      <c r="F103" s="165" t="n">
        <f aca="false">central_SIPA_income!I96</f>
        <v>121756.994555602</v>
      </c>
      <c r="G103" s="67" t="n">
        <f aca="false">E103-F103*0.7</f>
        <v>31346998.6544769</v>
      </c>
      <c r="H103" s="67"/>
      <c r="I103" s="67"/>
      <c r="J103" s="67" t="n">
        <f aca="false">G103*3.8235866717</f>
        <v>119857966.253056</v>
      </c>
      <c r="K103" s="9"/>
      <c r="L103" s="67"/>
      <c r="M103" s="67" t="n">
        <f aca="false">F103*2.511711692</f>
        <v>305818.466808086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central_SIPA_income!B97</f>
        <v>36289144.5431905</v>
      </c>
      <c r="F104" s="165" t="n">
        <f aca="false">central_SIPA_income!I97</f>
        <v>124880.751055918</v>
      </c>
      <c r="G104" s="67" t="n">
        <f aca="false">E104-F104*0.7</f>
        <v>36201728.0174514</v>
      </c>
      <c r="H104" s="67"/>
      <c r="I104" s="67"/>
      <c r="J104" s="67" t="n">
        <f aca="false">G104*3.8235866717</f>
        <v>138420444.740036</v>
      </c>
      <c r="K104" s="9"/>
      <c r="L104" s="67"/>
      <c r="M104" s="67" t="n">
        <f aca="false">F104*2.511711692</f>
        <v>313664.442532891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central_SIPA_income!B98</f>
        <v>31636588.7594057</v>
      </c>
      <c r="F105" s="163" t="n">
        <f aca="false">central_SIPA_income!I98</f>
        <v>123796.620922143</v>
      </c>
      <c r="G105" s="8" t="n">
        <f aca="false">E105-F105*0.7</f>
        <v>31549931.1247602</v>
      </c>
      <c r="H105" s="8"/>
      <c r="I105" s="8"/>
      <c r="J105" s="8" t="n">
        <f aca="false">G105*3.8235866717</f>
        <v>120633896.141686</v>
      </c>
      <c r="K105" s="6"/>
      <c r="L105" s="8"/>
      <c r="M105" s="8" t="n">
        <f aca="false">F105*2.511711692</f>
        <v>310941.420200237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central_SIPA_income!B99</f>
        <v>36595256.2397491</v>
      </c>
      <c r="F106" s="165" t="n">
        <f aca="false">central_SIPA_income!I99</f>
        <v>122689.164331419</v>
      </c>
      <c r="G106" s="67" t="n">
        <f aca="false">E106-F106*0.7</f>
        <v>36509373.8247172</v>
      </c>
      <c r="H106" s="67"/>
      <c r="I106" s="67"/>
      <c r="J106" s="67" t="n">
        <f aca="false">G106*3.8235866717</f>
        <v>139596755.148301</v>
      </c>
      <c r="K106" s="9"/>
      <c r="L106" s="67"/>
      <c r="M106" s="67" t="n">
        <f aca="false">F106*2.511711692</f>
        <v>308159.808532936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central_SIPA_income!B100</f>
        <v>31892089.1432408</v>
      </c>
      <c r="F107" s="165" t="n">
        <f aca="false">central_SIPA_income!I100</f>
        <v>123254.490952853</v>
      </c>
      <c r="G107" s="67" t="n">
        <f aca="false">E107-F107*0.7</f>
        <v>31805810.9995738</v>
      </c>
      <c r="H107" s="67"/>
      <c r="I107" s="67"/>
      <c r="J107" s="67" t="n">
        <f aca="false">G107*3.8235866717</f>
        <v>121612275.02058</v>
      </c>
      <c r="K107" s="9"/>
      <c r="L107" s="67"/>
      <c r="M107" s="67" t="n">
        <f aca="false">F107*2.511711692</f>
        <v>309579.74601779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central_SIPA_income!B101</f>
        <v>36659987.3202172</v>
      </c>
      <c r="F108" s="165" t="n">
        <f aca="false">central_SIPA_income!I101</f>
        <v>127271.165912302</v>
      </c>
      <c r="G108" s="67" t="n">
        <f aca="false">E108-F108*0.7</f>
        <v>36570897.5040785</v>
      </c>
      <c r="H108" s="67"/>
      <c r="I108" s="67"/>
      <c r="J108" s="67" t="n">
        <f aca="false">G108*3.8235866717</f>
        <v>139831996.268702</v>
      </c>
      <c r="K108" s="9"/>
      <c r="L108" s="67"/>
      <c r="M108" s="67" t="n">
        <f aca="false">F108*2.511711692</f>
        <v>319668.475476401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central_SIPA_income!B102</f>
        <v>32227448.5734121</v>
      </c>
      <c r="F109" s="163" t="n">
        <f aca="false">central_SIPA_income!I102</f>
        <v>128138.403732689</v>
      </c>
      <c r="G109" s="8" t="n">
        <f aca="false">E109-F109*0.7</f>
        <v>32137751.6907992</v>
      </c>
      <c r="H109" s="8"/>
      <c r="I109" s="8"/>
      <c r="J109" s="8" t="n">
        <f aca="false">G109*3.8235866717</f>
        <v>122881479.023344</v>
      </c>
      <c r="K109" s="6"/>
      <c r="L109" s="8"/>
      <c r="M109" s="8" t="n">
        <f aca="false">F109*2.511711692</f>
        <v>321846.726849611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central_SIPA_income!B103</f>
        <v>37132075.3114277</v>
      </c>
      <c r="F110" s="165" t="n">
        <f aca="false">central_SIPA_income!I103</f>
        <v>131796.248656179</v>
      </c>
      <c r="G110" s="67" t="n">
        <f aca="false">E110-F110*0.7</f>
        <v>37039817.9373684</v>
      </c>
      <c r="H110" s="67"/>
      <c r="I110" s="67"/>
      <c r="J110" s="67" t="n">
        <f aca="false">G110*3.8235866717</f>
        <v>141624954.187516</v>
      </c>
      <c r="K110" s="9"/>
      <c r="L110" s="67"/>
      <c r="M110" s="67" t="n">
        <f aca="false">F110*2.511711692</f>
        <v>331034.178711464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central_SIPA_income!B104</f>
        <v>32439374.3992924</v>
      </c>
      <c r="F111" s="165" t="n">
        <f aca="false">central_SIPA_income!I104</f>
        <v>129567.031306138</v>
      </c>
      <c r="G111" s="67" t="n">
        <f aca="false">E111-F111*0.7</f>
        <v>32348677.4773781</v>
      </c>
      <c r="H111" s="67"/>
      <c r="I111" s="67"/>
      <c r="J111" s="67" t="n">
        <f aca="false">G111*3.8235866717</f>
        <v>123687972.049625</v>
      </c>
      <c r="K111" s="9"/>
      <c r="L111" s="67"/>
      <c r="M111" s="67" t="n">
        <f aca="false">F111*2.511711692</f>
        <v>325435.027429358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central_SIPA_income!B105</f>
        <v>37466529.560795</v>
      </c>
      <c r="F112" s="165" t="n">
        <f aca="false">central_SIPA_income!I105</f>
        <v>129880.277023264</v>
      </c>
      <c r="G112" s="67" t="n">
        <f aca="false">E112-F112*0.7</f>
        <v>37375613.3668787</v>
      </c>
      <c r="H112" s="67"/>
      <c r="I112" s="67"/>
      <c r="J112" s="67" t="n">
        <f aca="false">G112*3.8235866717</f>
        <v>142908897.11621</v>
      </c>
      <c r="K112" s="9"/>
      <c r="L112" s="67"/>
      <c r="M112" s="67" t="n">
        <f aca="false">F112*2.511711692</f>
        <v>326221.810359531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04" activeCellId="0" sqref="H104"/>
    </sheetView>
  </sheetViews>
  <sheetFormatPr defaultColWidth="9.328125" defaultRowHeight="12.8" zeroHeight="false" outlineLevelRow="0" outlineLevelCol="0"/>
  <cols>
    <col collapsed="false" customWidth="true" hidden="false" outlineLevel="0" max="5" min="5" style="111" width="20.48"/>
    <col collapsed="false" customWidth="true" hidden="false" outlineLevel="0" max="6" min="6" style="111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low_SIPA_income!B2</f>
        <v>18034497.499367</v>
      </c>
      <c r="F9" s="163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5" t="n">
        <f aca="false">low_SIPA_income!B3</f>
        <v>22385764.1527932</v>
      </c>
      <c r="F10" s="165" t="n">
        <f aca="false">low_SIPA_income!I3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5" t="n">
        <f aca="false">low_SIPA_income!B4</f>
        <v>20234056.7711665</v>
      </c>
      <c r="F11" s="165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5" t="n">
        <f aca="false">low_SIPA_income!B5</f>
        <v>23483163.7309384</v>
      </c>
      <c r="F12" s="165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low_SIPA_income!B6</f>
        <v>19146816.254714</v>
      </c>
      <c r="F13" s="163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low_SIPA_income!B7</f>
        <v>21810280.3571705</v>
      </c>
      <c r="F14" s="165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low_SIPA_income!B8</f>
        <v>18980756.5787828</v>
      </c>
      <c r="F15" s="165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low_SIPA_income!B9</f>
        <v>22397188.7827913</v>
      </c>
      <c r="F16" s="165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low_SIPA_income!B10</f>
        <v>19615633.2382376</v>
      </c>
      <c r="F17" s="163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low_SIPA_income!B11</f>
        <v>23378790.7203935</v>
      </c>
      <c r="F18" s="165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low_SIPA_income!B12</f>
        <v>20578914.6776703</v>
      </c>
      <c r="F19" s="165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low_SIPA_income!B13</f>
        <v>24419598.4120469</v>
      </c>
      <c r="F20" s="165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low_SIPA_income!B14</f>
        <v>19446933.4382352</v>
      </c>
      <c r="F21" s="163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low_SIPA_income!B15</f>
        <v>21970032.2997489</v>
      </c>
      <c r="F22" s="165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low_SIPA_income!B16</f>
        <v>18061907.8282328</v>
      </c>
      <c r="F23" s="165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low_SIPA_income!B17</f>
        <v>19818011.5998267</v>
      </c>
      <c r="F24" s="165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low_SIPA_income!B18</f>
        <v>15851385.0013307</v>
      </c>
      <c r="F25" s="163" t="n">
        <f aca="false">low_SIPA_income!I18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low_SIPA_income!B19</f>
        <v>18844983.0549242</v>
      </c>
      <c r="F26" s="165" t="n">
        <f aca="false">low_SIPA_income!I19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low_SIPA_income!B20</f>
        <v>15710193.8603896</v>
      </c>
      <c r="F27" s="165" t="n">
        <f aca="false">low_SIPA_income!I20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low_SIPA_income!B21</f>
        <v>17902042.2470529</v>
      </c>
      <c r="F28" s="165" t="n">
        <f aca="false">low_SIPA_income!I21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low_SIPA_income!B22</f>
        <v>16304579.0432771</v>
      </c>
      <c r="F29" s="163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low_SIPA_income!B23</f>
        <v>18365443.0296992</v>
      </c>
      <c r="F30" s="165" t="n">
        <f aca="false">low_SIPA_income!I23</f>
        <v>82776.6429695547</v>
      </c>
      <c r="G30" s="67" t="n">
        <f aca="false">E30-F30*0.7</f>
        <v>18307499.3796205</v>
      </c>
      <c r="H30" s="67"/>
      <c r="I30" s="67"/>
      <c r="J30" s="67" t="n">
        <f aca="false">G30*3.8235866717</f>
        <v>70000310.6200729</v>
      </c>
      <c r="K30" s="9"/>
      <c r="L30" s="67"/>
      <c r="M30" s="67" t="n">
        <f aca="false">F30*2.511711692</f>
        <v>207911.06197114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low_SIPA_income!B24</f>
        <v>15764891.2804843</v>
      </c>
      <c r="F31" s="165" t="n">
        <f aca="false">low_SIPA_income!I24</f>
        <v>82795.0471390435</v>
      </c>
      <c r="G31" s="67" t="n">
        <f aca="false">E31-F31*0.7</f>
        <v>15706934.747487</v>
      </c>
      <c r="H31" s="67"/>
      <c r="I31" s="67"/>
      <c r="J31" s="67" t="n">
        <f aca="false">G31*3.8235866717</f>
        <v>60056826.3537529</v>
      </c>
      <c r="K31" s="9"/>
      <c r="L31" s="67"/>
      <c r="M31" s="67" t="n">
        <f aca="false">F31*2.511711692</f>
        <v>207957.287938827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low_SIPA_income!B25</f>
        <v>18881409.8742076</v>
      </c>
      <c r="F32" s="165" t="n">
        <f aca="false">low_SIPA_income!I25</f>
        <v>86723.0332802837</v>
      </c>
      <c r="G32" s="67" t="n">
        <f aca="false">E32-F32*0.7</f>
        <v>18820703.7509114</v>
      </c>
      <c r="H32" s="67"/>
      <c r="I32" s="67"/>
      <c r="J32" s="67" t="n">
        <f aca="false">G32*3.8235866717</f>
        <v>71962592.0139991</v>
      </c>
      <c r="K32" s="9"/>
      <c r="L32" s="67"/>
      <c r="M32" s="67" t="n">
        <f aca="false">F32*2.511711692</f>
        <v>217823.256655794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low_SIPA_income!B26</f>
        <v>16387442.7017434</v>
      </c>
      <c r="F33" s="163" t="n">
        <f aca="false">low_SIPA_income!I26</f>
        <v>91815.6113983522</v>
      </c>
      <c r="G33" s="8" t="n">
        <f aca="false">E33-F33*0.7</f>
        <v>16323171.7737646</v>
      </c>
      <c r="H33" s="8"/>
      <c r="I33" s="8"/>
      <c r="J33" s="8" t="n">
        <f aca="false">G33*3.8235866717</f>
        <v>62413062.0340358</v>
      </c>
      <c r="K33" s="6"/>
      <c r="L33" s="8"/>
      <c r="M33" s="8" t="n">
        <f aca="false">F33*2.511711692</f>
        <v>230614.34465737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low_SIPA_income!B27</f>
        <v>19164307.0667699</v>
      </c>
      <c r="F34" s="165" t="n">
        <f aca="false">low_SIPA_income!I27</f>
        <v>94335.3666559319</v>
      </c>
      <c r="G34" s="67" t="n">
        <f aca="false">E34-F34*0.7</f>
        <v>19098272.3101108</v>
      </c>
      <c r="H34" s="67"/>
      <c r="I34" s="67"/>
      <c r="J34" s="67" t="n">
        <f aca="false">G34*3.8235866717</f>
        <v>73023899.4574367</v>
      </c>
      <c r="K34" s="9"/>
      <c r="L34" s="67"/>
      <c r="M34" s="67" t="n">
        <f aca="false">F34*2.511711692</f>
        <v>236943.243398811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low_SIPA_income!B28</f>
        <v>17086898.4010552</v>
      </c>
      <c r="F35" s="165" t="n">
        <f aca="false">low_SIPA_income!I28</f>
        <v>98548.2579615563</v>
      </c>
      <c r="G35" s="67" t="n">
        <f aca="false">E35-F35*0.7</f>
        <v>17017914.6204822</v>
      </c>
      <c r="H35" s="67"/>
      <c r="I35" s="67"/>
      <c r="J35" s="67" t="n">
        <f aca="false">G35*3.8235866717</f>
        <v>65069471.5230041</v>
      </c>
      <c r="K35" s="9"/>
      <c r="L35" s="67"/>
      <c r="M35" s="67" t="n">
        <f aca="false">F35*2.511711692</f>
        <v>247524.811748273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low_SIPA_income!B29</f>
        <v>20038015.1220348</v>
      </c>
      <c r="F36" s="165" t="n">
        <f aca="false">low_SIPA_income!I29</f>
        <v>97069.6925701736</v>
      </c>
      <c r="G36" s="67" t="n">
        <f aca="false">E36-F36*0.7</f>
        <v>19970066.3372357</v>
      </c>
      <c r="H36" s="67"/>
      <c r="I36" s="67"/>
      <c r="J36" s="67" t="n">
        <f aca="false">G36*3.8235866717</f>
        <v>76357279.4800191</v>
      </c>
      <c r="K36" s="9"/>
      <c r="L36" s="67"/>
      <c r="M36" s="67" t="n">
        <f aca="false">F36*2.511711692</f>
        <v>243811.08176735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low_SIPA_income!B30</f>
        <v>17322896.730632</v>
      </c>
      <c r="F37" s="163" t="n">
        <f aca="false">low_SIPA_income!I30</f>
        <v>99939.5507377881</v>
      </c>
      <c r="G37" s="8" t="n">
        <f aca="false">E37-F37*0.7</f>
        <v>17252939.0451155</v>
      </c>
      <c r="H37" s="8"/>
      <c r="I37" s="8"/>
      <c r="J37" s="8" t="n">
        <f aca="false">G37*3.8235866717</f>
        <v>65968107.7805563</v>
      </c>
      <c r="K37" s="6"/>
      <c r="L37" s="8"/>
      <c r="M37" s="8" t="n">
        <f aca="false">F37*2.511711692</f>
        <v>251019.33808133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low_SIPA_income!B31</f>
        <v>20360093.6390557</v>
      </c>
      <c r="F38" s="165" t="n">
        <f aca="false">low_SIPA_income!I31</f>
        <v>99081.2806220998</v>
      </c>
      <c r="G38" s="67" t="n">
        <f aca="false">E38-F38*0.7</f>
        <v>20290736.7426203</v>
      </c>
      <c r="H38" s="67"/>
      <c r="I38" s="67"/>
      <c r="J38" s="67" t="n">
        <f aca="false">G38*3.8235866717</f>
        <v>77583390.5680563</v>
      </c>
      <c r="K38" s="9"/>
      <c r="L38" s="67"/>
      <c r="M38" s="67" t="n">
        <f aca="false">F38*2.511711692</f>
        <v>248863.610996861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low_SIPA_income!B32</f>
        <v>17695817.2611178</v>
      </c>
      <c r="F39" s="165" t="n">
        <f aca="false">low_SIPA_income!I32</f>
        <v>98939.5191280941</v>
      </c>
      <c r="G39" s="67" t="n">
        <f aca="false">E39-F39*0.7</f>
        <v>17626559.5977281</v>
      </c>
      <c r="H39" s="67"/>
      <c r="I39" s="67"/>
      <c r="J39" s="67" t="n">
        <f aca="false">G39*3.8235866717</f>
        <v>67396678.345799</v>
      </c>
      <c r="K39" s="9"/>
      <c r="L39" s="67"/>
      <c r="M39" s="67" t="n">
        <f aca="false">F39*2.511711692</f>
        <v>248507.546994892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low_SIPA_income!B33</f>
        <v>20644347.0924394</v>
      </c>
      <c r="F40" s="165" t="n">
        <f aca="false">low_SIPA_income!I33</f>
        <v>101025.431583677</v>
      </c>
      <c r="G40" s="67" t="n">
        <f aca="false">E40-F40*0.7</f>
        <v>20573629.2903308</v>
      </c>
      <c r="H40" s="67"/>
      <c r="I40" s="67"/>
      <c r="J40" s="67" t="n">
        <f aca="false">G40*3.8235866717</f>
        <v>78665054.7430057</v>
      </c>
      <c r="K40" s="9"/>
      <c r="L40" s="67"/>
      <c r="M40" s="67" t="n">
        <f aca="false">F40*2.511711692</f>
        <v>253746.757698067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low_SIPA_income!B34</f>
        <v>17895337.746089</v>
      </c>
      <c r="F41" s="163" t="n">
        <f aca="false">low_SIPA_income!I34</f>
        <v>101544.879171844</v>
      </c>
      <c r="G41" s="8" t="n">
        <f aca="false">E41-F41*0.7</f>
        <v>17824256.3306687</v>
      </c>
      <c r="H41" s="8"/>
      <c r="I41" s="8"/>
      <c r="J41" s="8" t="n">
        <f aca="false">G41*3.8235866717</f>
        <v>68152588.9389094</v>
      </c>
      <c r="K41" s="6"/>
      <c r="L41" s="8"/>
      <c r="M41" s="8" t="n">
        <f aca="false">F41*2.511711692</f>
        <v>255051.460278649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low_SIPA_income!B35</f>
        <v>20686759.2482995</v>
      </c>
      <c r="F42" s="165" t="n">
        <f aca="false">low_SIPA_income!I35</f>
        <v>101827.458026252</v>
      </c>
      <c r="G42" s="67" t="n">
        <f aca="false">E42-F42*0.7</f>
        <v>20615480.0276811</v>
      </c>
      <c r="H42" s="67"/>
      <c r="I42" s="67"/>
      <c r="J42" s="67" t="n">
        <f aca="false">G42*3.8235866717</f>
        <v>78825074.664539</v>
      </c>
      <c r="K42" s="9"/>
      <c r="L42" s="67"/>
      <c r="M42" s="67" t="n">
        <f aca="false">F42*2.511711692</f>
        <v>255761.216891177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low_SIPA_income!B36</f>
        <v>18121059.4415398</v>
      </c>
      <c r="F43" s="165" t="n">
        <f aca="false">low_SIPA_income!I36</f>
        <v>98400.0728253413</v>
      </c>
      <c r="G43" s="67" t="n">
        <f aca="false">E43-F43*0.7</f>
        <v>18052179.390562</v>
      </c>
      <c r="H43" s="67"/>
      <c r="I43" s="67"/>
      <c r="J43" s="67" t="n">
        <f aca="false">G43*3.8235866717</f>
        <v>69024072.5128905</v>
      </c>
      <c r="K43" s="9"/>
      <c r="L43" s="67"/>
      <c r="M43" s="67" t="n">
        <f aca="false">F43*2.511711692</f>
        <v>247152.613409061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low_SIPA_income!B37</f>
        <v>21218305.0510079</v>
      </c>
      <c r="F44" s="165" t="n">
        <f aca="false">low_SIPA_income!I37</f>
        <v>99184.2172089107</v>
      </c>
      <c r="G44" s="67" t="n">
        <f aca="false">E44-F44*0.7</f>
        <v>21148876.0989616</v>
      </c>
      <c r="H44" s="67"/>
      <c r="I44" s="67"/>
      <c r="J44" s="67" t="n">
        <f aca="false">G44*3.8235866717</f>
        <v>80864560.7734244</v>
      </c>
      <c r="K44" s="9"/>
      <c r="L44" s="67"/>
      <c r="M44" s="67" t="n">
        <f aca="false">F44*2.511711692</f>
        <v>249122.158025489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low_SIPA_income!B38</f>
        <v>18467550.6943225</v>
      </c>
      <c r="F45" s="163" t="n">
        <f aca="false">low_SIPA_income!I38</f>
        <v>98631.5945163451</v>
      </c>
      <c r="G45" s="8" t="n">
        <f aca="false">E45-F45*0.7</f>
        <v>18398508.5781611</v>
      </c>
      <c r="H45" s="8"/>
      <c r="I45" s="8"/>
      <c r="J45" s="8" t="n">
        <f aca="false">G45*3.8235866717</f>
        <v>70348292.1786149</v>
      </c>
      <c r="K45" s="6"/>
      <c r="L45" s="8"/>
      <c r="M45" s="8" t="n">
        <f aca="false">F45*2.511711692</f>
        <v>247734.129147307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low_SIPA_income!B39</f>
        <v>21432495.1813757</v>
      </c>
      <c r="F46" s="165" t="n">
        <f aca="false">low_SIPA_income!I39</f>
        <v>96531.9090545614</v>
      </c>
      <c r="G46" s="67" t="n">
        <f aca="false">E46-F46*0.7</f>
        <v>21364922.8450375</v>
      </c>
      <c r="H46" s="67"/>
      <c r="I46" s="67"/>
      <c r="J46" s="67" t="n">
        <f aca="false">G46*3.8235866717</f>
        <v>81690634.2321841</v>
      </c>
      <c r="K46" s="9"/>
      <c r="L46" s="67"/>
      <c r="M46" s="67" t="n">
        <f aca="false">F46*2.511711692</f>
        <v>242460.324623423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low_SIPA_income!B40</f>
        <v>18698534.5309748</v>
      </c>
      <c r="F47" s="165" t="n">
        <f aca="false">low_SIPA_income!I40</f>
        <v>98241.2295210019</v>
      </c>
      <c r="G47" s="67" t="n">
        <f aca="false">E47-F47*0.7</f>
        <v>18629765.6703101</v>
      </c>
      <c r="H47" s="67"/>
      <c r="I47" s="67"/>
      <c r="J47" s="67" t="n">
        <f aca="false">G47*3.8235866717</f>
        <v>71232523.7138921</v>
      </c>
      <c r="K47" s="9"/>
      <c r="L47" s="67"/>
      <c r="M47" s="67" t="n">
        <f aca="false">F47*2.511711692</f>
        <v>246753.644824356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low_SIPA_income!B41</f>
        <v>21556536.9451841</v>
      </c>
      <c r="F48" s="165" t="n">
        <f aca="false">low_SIPA_income!I41</f>
        <v>99158.4672168379</v>
      </c>
      <c r="G48" s="67" t="n">
        <f aca="false">E48-F48*0.7</f>
        <v>21487126.0181323</v>
      </c>
      <c r="H48" s="67"/>
      <c r="I48" s="67"/>
      <c r="J48" s="67" t="n">
        <f aca="false">G48*3.8235866717</f>
        <v>82157888.6560689</v>
      </c>
      <c r="K48" s="9"/>
      <c r="L48" s="67"/>
      <c r="M48" s="67" t="n">
        <f aca="false">F48*2.511711692</f>
        <v>249057.48146933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low_SIPA_income!B42</f>
        <v>18982234.8582094</v>
      </c>
      <c r="F49" s="163" t="n">
        <f aca="false">low_SIPA_income!I42</f>
        <v>100445.946215767</v>
      </c>
      <c r="G49" s="8" t="n">
        <f aca="false">E49-F49*0.7</f>
        <v>18911922.6958583</v>
      </c>
      <c r="H49" s="8"/>
      <c r="I49" s="8"/>
      <c r="J49" s="8" t="n">
        <f aca="false">G49*3.8235866717</f>
        <v>72311375.5561047</v>
      </c>
      <c r="K49" s="6"/>
      <c r="L49" s="8"/>
      <c r="M49" s="8" t="n">
        <f aca="false">F49*2.511711692</f>
        <v>252291.257524146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low_SIPA_income!B43</f>
        <v>21956873.0935499</v>
      </c>
      <c r="F50" s="165" t="n">
        <f aca="false">low_SIPA_income!I43</f>
        <v>98628.0558886653</v>
      </c>
      <c r="G50" s="67" t="n">
        <f aca="false">E50-F50*0.7</f>
        <v>21887833.4544278</v>
      </c>
      <c r="H50" s="67"/>
      <c r="I50" s="67"/>
      <c r="J50" s="67" t="n">
        <f aca="false">G50*3.8235866717</f>
        <v>83690028.2687395</v>
      </c>
      <c r="K50" s="9"/>
      <c r="L50" s="67"/>
      <c r="M50" s="67" t="n">
        <f aca="false">F50*2.511711692</f>
        <v>247725.24113479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low_SIPA_income!B44</f>
        <v>19226444.4772077</v>
      </c>
      <c r="F51" s="165" t="n">
        <f aca="false">low_SIPA_income!I44</f>
        <v>103024.880092924</v>
      </c>
      <c r="G51" s="67" t="n">
        <f aca="false">E51-F51*0.7</f>
        <v>19154327.0611427</v>
      </c>
      <c r="H51" s="67"/>
      <c r="I51" s="67"/>
      <c r="J51" s="67" t="n">
        <f aca="false">G51*3.8235866717</f>
        <v>73238229.6563678</v>
      </c>
      <c r="K51" s="9"/>
      <c r="L51" s="67"/>
      <c r="M51" s="67" t="n">
        <f aca="false">F51*2.511711692</f>
        <v>258768.795896294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low_SIPA_income!B45</f>
        <v>22198158.7031849</v>
      </c>
      <c r="F52" s="165" t="n">
        <f aca="false">low_SIPA_income!I45</f>
        <v>98533.1307952277</v>
      </c>
      <c r="G52" s="67" t="n">
        <f aca="false">E52-F52*0.7</f>
        <v>22129185.5116282</v>
      </c>
      <c r="H52" s="67"/>
      <c r="I52" s="67"/>
      <c r="J52" s="67" t="n">
        <f aca="false">G52*3.8235866717</f>
        <v>84612858.7778385</v>
      </c>
      <c r="K52" s="9"/>
      <c r="L52" s="67"/>
      <c r="M52" s="67" t="n">
        <f aca="false">F52*2.511711692</f>
        <v>247486.816667739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low_SIPA_income!B46</f>
        <v>19357537.9048038</v>
      </c>
      <c r="F53" s="163" t="n">
        <f aca="false">low_SIPA_income!I46</f>
        <v>98510.6345371251</v>
      </c>
      <c r="G53" s="8" t="n">
        <f aca="false">E53-F53*0.7</f>
        <v>19288580.4606279</v>
      </c>
      <c r="H53" s="8"/>
      <c r="I53" s="8"/>
      <c r="J53" s="8" t="n">
        <f aca="false">G53*3.8235866717</f>
        <v>73751559.1652697</v>
      </c>
      <c r="K53" s="6"/>
      <c r="L53" s="8"/>
      <c r="M53" s="8" t="n">
        <f aca="false">F53*2.511711692</f>
        <v>247430.312553236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low_SIPA_income!B47</f>
        <v>22274065.8335337</v>
      </c>
      <c r="F54" s="165" t="n">
        <f aca="false">low_SIPA_income!I47</f>
        <v>105367.824913032</v>
      </c>
      <c r="G54" s="67" t="n">
        <f aca="false">E54-F54*0.7</f>
        <v>22200308.3560946</v>
      </c>
      <c r="H54" s="67"/>
      <c r="I54" s="67"/>
      <c r="J54" s="67" t="n">
        <f aca="false">G54*3.8235866717</f>
        <v>84884803.1379935</v>
      </c>
      <c r="K54" s="9"/>
      <c r="L54" s="67"/>
      <c r="M54" s="67" t="n">
        <f aca="false">F54*2.511711692</f>
        <v>264653.597794672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low_SIPA_income!B48</f>
        <v>19459931.8452336</v>
      </c>
      <c r="F55" s="165" t="n">
        <f aca="false">low_SIPA_income!I48</f>
        <v>104462.798751263</v>
      </c>
      <c r="G55" s="67" t="n">
        <f aca="false">E55-F55*0.7</f>
        <v>19386807.8861077</v>
      </c>
      <c r="H55" s="67"/>
      <c r="I55" s="67"/>
      <c r="J55" s="67" t="n">
        <f aca="false">G55*3.8235866717</f>
        <v>74127140.2401298</v>
      </c>
      <c r="K55" s="9"/>
      <c r="L55" s="67"/>
      <c r="M55" s="67" t="n">
        <f aca="false">F55*2.511711692</f>
        <v>262380.433002589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low_SIPA_income!B49</f>
        <v>22596360.7679075</v>
      </c>
      <c r="F56" s="165" t="n">
        <f aca="false">low_SIPA_income!I49</f>
        <v>103149.148885081</v>
      </c>
      <c r="G56" s="67" t="n">
        <f aca="false">E56-F56*0.7</f>
        <v>22524156.3636879</v>
      </c>
      <c r="H56" s="67"/>
      <c r="I56" s="67"/>
      <c r="J56" s="67" t="n">
        <f aca="false">G56*3.8235866717</f>
        <v>86123064.0634838</v>
      </c>
      <c r="K56" s="9"/>
      <c r="L56" s="67"/>
      <c r="M56" s="67" t="n">
        <f aca="false">F56*2.511711692</f>
        <v>259080.923274508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low_SIPA_income!B50</f>
        <v>19907454.8742446</v>
      </c>
      <c r="F57" s="163" t="n">
        <f aca="false">low_SIPA_income!I50</f>
        <v>99544.0946660506</v>
      </c>
      <c r="G57" s="8" t="n">
        <f aca="false">E57-F57*0.7</f>
        <v>19837774.0079783</v>
      </c>
      <c r="H57" s="8"/>
      <c r="I57" s="8"/>
      <c r="J57" s="8" t="n">
        <f aca="false">G57*3.8235866717</f>
        <v>75851448.2931026</v>
      </c>
      <c r="K57" s="6"/>
      <c r="L57" s="8"/>
      <c r="M57" s="8" t="n">
        <f aca="false">F57*2.511711692</f>
        <v>250026.066442274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low_SIPA_income!B51</f>
        <v>22825312.2833584</v>
      </c>
      <c r="F58" s="165" t="n">
        <f aca="false">low_SIPA_income!I51</f>
        <v>101057.326711029</v>
      </c>
      <c r="G58" s="67" t="n">
        <f aca="false">E58-F58*0.7</f>
        <v>22754572.1546607</v>
      </c>
      <c r="H58" s="67"/>
      <c r="I58" s="67"/>
      <c r="J58" s="67" t="n">
        <f aca="false">G58*3.8235866717</f>
        <v>87004078.8107966</v>
      </c>
      <c r="K58" s="9"/>
      <c r="L58" s="67"/>
      <c r="M58" s="67" t="n">
        <f aca="false">F58*2.511711692</f>
        <v>253826.869062355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low_SIPA_income!B52</f>
        <v>19849040.3649019</v>
      </c>
      <c r="F59" s="165" t="n">
        <f aca="false">low_SIPA_income!I52</f>
        <v>102073.983447963</v>
      </c>
      <c r="G59" s="67" t="n">
        <f aca="false">E59-F59*0.7</f>
        <v>19777588.5764884</v>
      </c>
      <c r="H59" s="67"/>
      <c r="I59" s="67"/>
      <c r="J59" s="67" t="n">
        <f aca="false">G59*3.8235866717</f>
        <v>75621324.0794271</v>
      </c>
      <c r="K59" s="9"/>
      <c r="L59" s="67"/>
      <c r="M59" s="67" t="n">
        <f aca="false">F59*2.511711692</f>
        <v>256380.417675263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low_SIPA_income!B53</f>
        <v>23039411.4018004</v>
      </c>
      <c r="F60" s="165" t="n">
        <f aca="false">low_SIPA_income!I53</f>
        <v>107554.146487623</v>
      </c>
      <c r="G60" s="67" t="n">
        <f aca="false">E60-F60*0.7</f>
        <v>22964123.4992591</v>
      </c>
      <c r="H60" s="67"/>
      <c r="I60" s="67"/>
      <c r="J60" s="67" t="n">
        <f aca="false">G60*3.8235866717</f>
        <v>87805316.5390398</v>
      </c>
      <c r="K60" s="9"/>
      <c r="L60" s="67"/>
      <c r="M60" s="67" t="n">
        <f aca="false">F60*2.511711692</f>
        <v>270145.007256042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low_SIPA_income!B54</f>
        <v>20172910.0149118</v>
      </c>
      <c r="F61" s="163" t="n">
        <f aca="false">low_SIPA_income!I54</f>
        <v>105766.447312486</v>
      </c>
      <c r="G61" s="8" t="n">
        <f aca="false">E61-F61*0.7</f>
        <v>20098873.501793</v>
      </c>
      <c r="H61" s="8"/>
      <c r="I61" s="8"/>
      <c r="J61" s="8" t="n">
        <f aca="false">G61*3.8235866717</f>
        <v>76849784.8376402</v>
      </c>
      <c r="K61" s="6"/>
      <c r="L61" s="8"/>
      <c r="M61" s="8" t="n">
        <f aca="false">F61*2.511711692</f>
        <v>265654.822336073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low_SIPA_income!B55</f>
        <v>23275870.7461982</v>
      </c>
      <c r="F62" s="165" t="n">
        <f aca="false">low_SIPA_income!I55</f>
        <v>109726.884705317</v>
      </c>
      <c r="G62" s="67" t="n">
        <f aca="false">E62-F62*0.7</f>
        <v>23199061.9269045</v>
      </c>
      <c r="H62" s="67"/>
      <c r="I62" s="67"/>
      <c r="J62" s="67" t="n">
        <f aca="false">G62*3.8235866717</f>
        <v>88703623.9796549</v>
      </c>
      <c r="K62" s="9"/>
      <c r="L62" s="67"/>
      <c r="M62" s="67" t="n">
        <f aca="false">F62*2.511711692</f>
        <v>275602.29924108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low_SIPA_income!B56</f>
        <v>20405413.3765196</v>
      </c>
      <c r="F63" s="165" t="n">
        <f aca="false">low_SIPA_income!I56</f>
        <v>108196.354800059</v>
      </c>
      <c r="G63" s="67" t="n">
        <f aca="false">E63-F63*0.7</f>
        <v>20329675.9281595</v>
      </c>
      <c r="H63" s="67"/>
      <c r="I63" s="67"/>
      <c r="J63" s="67" t="n">
        <f aca="false">G63*3.8235866717</f>
        <v>77732277.9188911</v>
      </c>
      <c r="K63" s="9"/>
      <c r="L63" s="67"/>
      <c r="M63" s="67" t="n">
        <f aca="false">F63*2.511711692</f>
        <v>271758.049383089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low_SIPA_income!B57</f>
        <v>23686722.4522073</v>
      </c>
      <c r="F64" s="165" t="n">
        <f aca="false">low_SIPA_income!I57</f>
        <v>106341.793683982</v>
      </c>
      <c r="G64" s="67" t="n">
        <f aca="false">E64-F64*0.7</f>
        <v>23612283.1966285</v>
      </c>
      <c r="H64" s="67"/>
      <c r="I64" s="67"/>
      <c r="J64" s="67" t="n">
        <f aca="false">G64*3.8235866717</f>
        <v>90283611.3190346</v>
      </c>
      <c r="K64" s="9"/>
      <c r="L64" s="67"/>
      <c r="M64" s="67" t="n">
        <f aca="false">F64*2.511711692</f>
        <v>267099.926544308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low_SIPA_income!B58</f>
        <v>20626333.4835755</v>
      </c>
      <c r="F65" s="163" t="n">
        <f aca="false">low_SIPA_income!I58</f>
        <v>106489.377882627</v>
      </c>
      <c r="G65" s="8" t="n">
        <f aca="false">E65-F65*0.7</f>
        <v>20551790.9190576</v>
      </c>
      <c r="H65" s="8"/>
      <c r="I65" s="8"/>
      <c r="J65" s="8" t="n">
        <f aca="false">G65*3.8235866717</f>
        <v>78581553.8376738</v>
      </c>
      <c r="K65" s="6"/>
      <c r="L65" s="8"/>
      <c r="M65" s="8" t="n">
        <f aca="false">F65*2.511711692</f>
        <v>267470.615501601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low_SIPA_income!B59</f>
        <v>23850853.0622792</v>
      </c>
      <c r="F66" s="165" t="n">
        <f aca="false">low_SIPA_income!I59</f>
        <v>108709.761943865</v>
      </c>
      <c r="G66" s="67" t="n">
        <f aca="false">E66-F66*0.7</f>
        <v>23774756.2289185</v>
      </c>
      <c r="H66" s="67"/>
      <c r="I66" s="67"/>
      <c r="J66" s="67" t="n">
        <f aca="false">G66*3.8235866717</f>
        <v>90904841.0398094</v>
      </c>
      <c r="K66" s="9"/>
      <c r="L66" s="67"/>
      <c r="M66" s="67" t="n">
        <f aca="false">F66*2.511711692</f>
        <v>273047.580108941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low_SIPA_income!B60</f>
        <v>20948904.0970803</v>
      </c>
      <c r="F67" s="165" t="n">
        <f aca="false">low_SIPA_income!I60</f>
        <v>109336.624247439</v>
      </c>
      <c r="G67" s="67" t="n">
        <f aca="false">E67-F67*0.7</f>
        <v>20872368.4601071</v>
      </c>
      <c r="H67" s="67"/>
      <c r="I67" s="67"/>
      <c r="J67" s="67" t="n">
        <f aca="false">G67*3.8235866717</f>
        <v>79807309.8508769</v>
      </c>
      <c r="K67" s="9"/>
      <c r="L67" s="67"/>
      <c r="M67" s="67" t="n">
        <f aca="false">F67*2.511711692</f>
        <v>274622.077486103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low_SIPA_income!B61</f>
        <v>24138133.1014004</v>
      </c>
      <c r="F68" s="165" t="n">
        <f aca="false">low_SIPA_income!I61</f>
        <v>104248.477626439</v>
      </c>
      <c r="G68" s="67" t="n">
        <f aca="false">E68-F68*0.7</f>
        <v>24065159.1670619</v>
      </c>
      <c r="H68" s="67"/>
      <c r="I68" s="67"/>
      <c r="J68" s="67" t="n">
        <f aca="false">G68*3.8235866717</f>
        <v>92015221.8435168</v>
      </c>
      <c r="K68" s="9"/>
      <c r="L68" s="67"/>
      <c r="M68" s="67" t="n">
        <f aca="false">F68*2.511711692</f>
        <v>261842.120127527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low_SIPA_income!B62</f>
        <v>21231091.6983976</v>
      </c>
      <c r="F69" s="163" t="n">
        <f aca="false">low_SIPA_income!I62</f>
        <v>107770.931466747</v>
      </c>
      <c r="G69" s="8" t="n">
        <f aca="false">E69-F69*0.7</f>
        <v>21155652.0463708</v>
      </c>
      <c r="H69" s="8"/>
      <c r="I69" s="8"/>
      <c r="J69" s="8" t="n">
        <f aca="false">G69*3.8235866717</f>
        <v>80890469.1956264</v>
      </c>
      <c r="K69" s="6"/>
      <c r="L69" s="8"/>
      <c r="M69" s="8" t="n">
        <f aca="false">F69*2.511711692</f>
        <v>270689.508622759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low_SIPA_income!B63</f>
        <v>24368815.4165135</v>
      </c>
      <c r="F70" s="165" t="n">
        <f aca="false">low_SIPA_income!I63</f>
        <v>106280.96789996</v>
      </c>
      <c r="G70" s="67" t="n">
        <f aca="false">E70-F70*0.7</f>
        <v>24294418.7389836</v>
      </c>
      <c r="H70" s="67"/>
      <c r="I70" s="67"/>
      <c r="J70" s="67" t="n">
        <f aca="false">G70*3.8235866717</f>
        <v>92891815.6870763</v>
      </c>
      <c r="K70" s="9"/>
      <c r="L70" s="67"/>
      <c r="M70" s="67" t="n">
        <f aca="false">F70*2.511711692</f>
        <v>266947.149711407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low_SIPA_income!B64</f>
        <v>21410714.5744864</v>
      </c>
      <c r="F71" s="165" t="n">
        <f aca="false">low_SIPA_income!I64</f>
        <v>106874.074217888</v>
      </c>
      <c r="G71" s="67" t="n">
        <f aca="false">E71-F71*0.7</f>
        <v>21335902.7225338</v>
      </c>
      <c r="H71" s="67"/>
      <c r="I71" s="67"/>
      <c r="J71" s="67" t="n">
        <f aca="false">G71*3.8235866717</f>
        <v>81579673.2785682</v>
      </c>
      <c r="K71" s="9"/>
      <c r="L71" s="67"/>
      <c r="M71" s="67" t="n">
        <f aca="false">F71*2.511711692</f>
        <v>268436.861784745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low_SIPA_income!B65</f>
        <v>24643070.7575176</v>
      </c>
      <c r="F72" s="165" t="n">
        <f aca="false">low_SIPA_income!I65</f>
        <v>104404.745379757</v>
      </c>
      <c r="G72" s="67" t="n">
        <f aca="false">E72-F72*0.7</f>
        <v>24569987.4357518</v>
      </c>
      <c r="H72" s="67"/>
      <c r="I72" s="67"/>
      <c r="J72" s="67" t="n">
        <f aca="false">G72*3.8235866717</f>
        <v>93945476.483177</v>
      </c>
      <c r="K72" s="9"/>
      <c r="L72" s="67"/>
      <c r="M72" s="67" t="n">
        <f aca="false">F72*2.511711692</f>
        <v>262234.619670618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low_SIPA_income!B66</f>
        <v>21507650.5070621</v>
      </c>
      <c r="F73" s="163" t="n">
        <f aca="false">low_SIPA_income!I66</f>
        <v>105319.827455447</v>
      </c>
      <c r="G73" s="8" t="n">
        <f aca="false">E73-F73*0.7</f>
        <v>21433926.6278433</v>
      </c>
      <c r="H73" s="8"/>
      <c r="I73" s="8"/>
      <c r="J73" s="8" t="n">
        <f aca="false">G73*3.8235866717</f>
        <v>81954476.1764175</v>
      </c>
      <c r="K73" s="6"/>
      <c r="L73" s="8"/>
      <c r="M73" s="8" t="n">
        <f aca="false">F73*2.511711692</f>
        <v>264533.042019269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low_SIPA_income!B67</f>
        <v>24726423.1538062</v>
      </c>
      <c r="F74" s="165" t="n">
        <f aca="false">low_SIPA_income!I67</f>
        <v>107543.442588557</v>
      </c>
      <c r="G74" s="67" t="n">
        <f aca="false">E74-F74*0.7</f>
        <v>24651142.7439942</v>
      </c>
      <c r="H74" s="67"/>
      <c r="I74" s="67"/>
      <c r="J74" s="67" t="n">
        <f aca="false">G74*3.8235866717</f>
        <v>94255780.8381105</v>
      </c>
      <c r="K74" s="9"/>
      <c r="L74" s="67"/>
      <c r="M74" s="67" t="n">
        <f aca="false">F74*2.511711692</f>
        <v>270118.122147609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low_SIPA_income!B68</f>
        <v>21677258.2999834</v>
      </c>
      <c r="F75" s="165" t="n">
        <f aca="false">low_SIPA_income!I68</f>
        <v>112530.864126468</v>
      </c>
      <c r="G75" s="67" t="n">
        <f aca="false">E75-F75*0.7</f>
        <v>21598486.6950948</v>
      </c>
      <c r="H75" s="67"/>
      <c r="I75" s="67"/>
      <c r="J75" s="67" t="n">
        <f aca="false">G75*3.8235866717</f>
        <v>82583685.8562544</v>
      </c>
      <c r="K75" s="9"/>
      <c r="L75" s="67"/>
      <c r="M75" s="67" t="n">
        <f aca="false">F75*2.511711692</f>
        <v>282645.087137313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low_SIPA_income!B69</f>
        <v>24924237.7463324</v>
      </c>
      <c r="F76" s="165" t="n">
        <f aca="false">low_SIPA_income!I69</f>
        <v>113347.889664011</v>
      </c>
      <c r="G76" s="67" t="n">
        <f aca="false">E76-F76*0.7</f>
        <v>24844894.2235676</v>
      </c>
      <c r="H76" s="67"/>
      <c r="I76" s="67"/>
      <c r="J76" s="67" t="n">
        <f aca="false">G76*3.8235866717</f>
        <v>94996606.4130293</v>
      </c>
      <c r="K76" s="9"/>
      <c r="L76" s="67"/>
      <c r="M76" s="67" t="n">
        <f aca="false">F76*2.511711692</f>
        <v>284697.219732622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low_SIPA_income!B70</f>
        <v>21867010.2220545</v>
      </c>
      <c r="F77" s="163" t="n">
        <f aca="false">low_SIPA_income!I70</f>
        <v>117031.643221049</v>
      </c>
      <c r="G77" s="8" t="n">
        <f aca="false">E77-F77*0.7</f>
        <v>21785088.0717998</v>
      </c>
      <c r="H77" s="8"/>
      <c r="I77" s="8"/>
      <c r="J77" s="8" t="n">
        <f aca="false">G77*3.8235866717</f>
        <v>83297172.3931442</v>
      </c>
      <c r="K77" s="6"/>
      <c r="L77" s="8"/>
      <c r="M77" s="8" t="n">
        <f aca="false">F77*2.511711692</f>
        <v>293949.74661228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low_SIPA_income!B71</f>
        <v>25134784.3496819</v>
      </c>
      <c r="F78" s="165" t="n">
        <f aca="false">low_SIPA_income!I71</f>
        <v>119094.745679332</v>
      </c>
      <c r="G78" s="67" t="n">
        <f aca="false">E78-F78*0.7</f>
        <v>25051418.0277063</v>
      </c>
      <c r="H78" s="67"/>
      <c r="I78" s="67"/>
      <c r="J78" s="67" t="n">
        <f aca="false">G78*3.8235866717</f>
        <v>95786268.0779231</v>
      </c>
      <c r="K78" s="9"/>
      <c r="L78" s="67"/>
      <c r="M78" s="67" t="n">
        <f aca="false">F78*2.511711692</f>
        <v>299131.665178545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low_SIPA_income!B72</f>
        <v>21933509.5559321</v>
      </c>
      <c r="F79" s="165" t="n">
        <f aca="false">low_SIPA_income!I72</f>
        <v>113455.868620481</v>
      </c>
      <c r="G79" s="67" t="n">
        <f aca="false">E79-F79*0.7</f>
        <v>21854090.4478978</v>
      </c>
      <c r="H79" s="67"/>
      <c r="I79" s="67"/>
      <c r="J79" s="67" t="n">
        <f aca="false">G79*3.8235866717</f>
        <v>83561008.9587084</v>
      </c>
      <c r="K79" s="9"/>
      <c r="L79" s="67"/>
      <c r="M79" s="67" t="n">
        <f aca="false">F79*2.511711692</f>
        <v>284968.431740078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low_SIPA_income!B73</f>
        <v>25479438.124802</v>
      </c>
      <c r="F80" s="165" t="n">
        <f aca="false">low_SIPA_income!I73</f>
        <v>112728.952707033</v>
      </c>
      <c r="G80" s="67" t="n">
        <f aca="false">E80-F80*0.7</f>
        <v>25400527.8579071</v>
      </c>
      <c r="H80" s="67"/>
      <c r="I80" s="67"/>
      <c r="J80" s="67" t="n">
        <f aca="false">G80*3.8235866717</f>
        <v>97121119.7716382</v>
      </c>
      <c r="K80" s="9"/>
      <c r="L80" s="67"/>
      <c r="M80" s="67" t="n">
        <f aca="false">F80*2.511711692</f>
        <v>283142.62854117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low_SIPA_income!B74</f>
        <v>22262477.9663496</v>
      </c>
      <c r="F81" s="163" t="n">
        <f aca="false">low_SIPA_income!I74</f>
        <v>108676.250158055</v>
      </c>
      <c r="G81" s="8" t="n">
        <f aca="false">E81-F81*0.7</f>
        <v>22186404.591239</v>
      </c>
      <c r="H81" s="8"/>
      <c r="I81" s="8"/>
      <c r="J81" s="8" t="n">
        <f aca="false">G81*3.8235866717</f>
        <v>84831640.888005</v>
      </c>
      <c r="K81" s="6"/>
      <c r="L81" s="8"/>
      <c r="M81" s="8" t="n">
        <f aca="false">F81*2.511711692</f>
        <v>272963.408164703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low_SIPA_income!B75</f>
        <v>25716995.228681</v>
      </c>
      <c r="F82" s="165" t="n">
        <f aca="false">low_SIPA_income!I75</f>
        <v>110877.097590978</v>
      </c>
      <c r="G82" s="67" t="n">
        <f aca="false">E82-F82*0.7</f>
        <v>25639381.2603673</v>
      </c>
      <c r="H82" s="67"/>
      <c r="I82" s="67"/>
      <c r="J82" s="67" t="n">
        <f aca="false">G82*3.8235866717</f>
        <v>98034396.4577751</v>
      </c>
      <c r="K82" s="9"/>
      <c r="L82" s="67"/>
      <c r="M82" s="67" t="n">
        <f aca="false">F82*2.511711692</f>
        <v>278491.302394285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low_SIPA_income!B76</f>
        <v>22382238.6020117</v>
      </c>
      <c r="F83" s="165" t="n">
        <f aca="false">low_SIPA_income!I76</f>
        <v>112499.888749798</v>
      </c>
      <c r="G83" s="67" t="n">
        <f aca="false">E83-F83*0.7</f>
        <v>22303488.6798868</v>
      </c>
      <c r="H83" s="67"/>
      <c r="I83" s="67"/>
      <c r="J83" s="67" t="n">
        <f aca="false">G83*3.8235866717</f>
        <v>85279322.0488271</v>
      </c>
      <c r="K83" s="9"/>
      <c r="L83" s="67"/>
      <c r="M83" s="67" t="n">
        <f aca="false">F83*2.511711692</f>
        <v>282567.285921567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low_SIPA_income!B77</f>
        <v>25831564.5432283</v>
      </c>
      <c r="F84" s="165" t="n">
        <f aca="false">low_SIPA_income!I77</f>
        <v>113823.314075079</v>
      </c>
      <c r="G84" s="67" t="n">
        <f aca="false">E84-F84*0.7</f>
        <v>25751888.2233757</v>
      </c>
      <c r="H84" s="67"/>
      <c r="I84" s="67"/>
      <c r="J84" s="67" t="n">
        <f aca="false">G84*3.8235866717</f>
        <v>98464576.5820077</v>
      </c>
      <c r="K84" s="9"/>
      <c r="L84" s="67"/>
      <c r="M84" s="67" t="n">
        <f aca="false">F84*2.511711692</f>
        <v>285891.348784565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low_SIPA_income!B78</f>
        <v>22409409.0416594</v>
      </c>
      <c r="F85" s="163" t="n">
        <f aca="false">low_SIPA_income!I78</f>
        <v>118338.42769698</v>
      </c>
      <c r="G85" s="8" t="n">
        <f aca="false">E85-F85*0.7</f>
        <v>22326572.1422715</v>
      </c>
      <c r="H85" s="8"/>
      <c r="I85" s="8"/>
      <c r="J85" s="8" t="n">
        <f aca="false">G85*3.8235866717</f>
        <v>85367583.6679378</v>
      </c>
      <c r="K85" s="6"/>
      <c r="L85" s="8"/>
      <c r="M85" s="8" t="n">
        <f aca="false">F85*2.511711692</f>
        <v>297232.012459401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low_SIPA_income!B79</f>
        <v>25810934.9752862</v>
      </c>
      <c r="F86" s="165" t="n">
        <f aca="false">low_SIPA_income!I79</f>
        <v>116186.779628217</v>
      </c>
      <c r="G86" s="67" t="n">
        <f aca="false">E86-F86*0.7</f>
        <v>25729604.2295464</v>
      </c>
      <c r="H86" s="67"/>
      <c r="I86" s="67"/>
      <c r="J86" s="67" t="n">
        <f aca="false">G86*3.8235866717</f>
        <v>98379371.8002097</v>
      </c>
      <c r="K86" s="9"/>
      <c r="L86" s="67"/>
      <c r="M86" s="67" t="n">
        <f aca="false">F86*2.511711692</f>
        <v>291827.692848021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low_SIPA_income!B80</f>
        <v>22422053.7723727</v>
      </c>
      <c r="F87" s="165" t="n">
        <f aca="false">low_SIPA_income!I80</f>
        <v>118125.862841854</v>
      </c>
      <c r="G87" s="67" t="n">
        <f aca="false">E87-F87*0.7</f>
        <v>22339365.6683834</v>
      </c>
      <c r="H87" s="67"/>
      <c r="I87" s="67"/>
      <c r="J87" s="67" t="n">
        <f aca="false">G87*3.8235866717</f>
        <v>85416500.8238635</v>
      </c>
      <c r="K87" s="9"/>
      <c r="L87" s="67"/>
      <c r="M87" s="67" t="n">
        <f aca="false">F87*2.511711692</f>
        <v>296698.110827473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low_SIPA_income!B81</f>
        <v>25946146.784304</v>
      </c>
      <c r="F88" s="165" t="n">
        <f aca="false">low_SIPA_income!I81</f>
        <v>115900.944646485</v>
      </c>
      <c r="G88" s="67" t="n">
        <f aca="false">E88-F88*0.7</f>
        <v>25865016.1230514</v>
      </c>
      <c r="H88" s="67"/>
      <c r="I88" s="67"/>
      <c r="J88" s="67" t="n">
        <f aca="false">G88*3.8235866717</f>
        <v>98897130.9114051</v>
      </c>
      <c r="K88" s="9"/>
      <c r="L88" s="67"/>
      <c r="M88" s="67" t="n">
        <f aca="false">F88*2.511711692</f>
        <v>291109.757782422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low_SIPA_income!B82</f>
        <v>22690426.3305837</v>
      </c>
      <c r="F89" s="163" t="n">
        <f aca="false">low_SIPA_income!I82</f>
        <v>117879.144951187</v>
      </c>
      <c r="G89" s="8" t="n">
        <f aca="false">E89-F89*0.7</f>
        <v>22607910.9291179</v>
      </c>
      <c r="H89" s="8"/>
      <c r="I89" s="8"/>
      <c r="J89" s="8" t="n">
        <f aca="false">G89*3.8235866717</f>
        <v>86443306.903556</v>
      </c>
      <c r="K89" s="6"/>
      <c r="L89" s="8"/>
      <c r="M89" s="8" t="n">
        <f aca="false">F89*2.511711692</f>
        <v>296078.426616859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low_SIPA_income!B83</f>
        <v>25987500.109877</v>
      </c>
      <c r="F90" s="165" t="n">
        <f aca="false">low_SIPA_income!I83</f>
        <v>120588.805411112</v>
      </c>
      <c r="G90" s="67" t="n">
        <f aca="false">E90-F90*0.7</f>
        <v>25903087.9460892</v>
      </c>
      <c r="H90" s="67"/>
      <c r="I90" s="67"/>
      <c r="J90" s="67" t="n">
        <f aca="false">G90*3.8235866717</f>
        <v>99042701.8265397</v>
      </c>
      <c r="K90" s="9"/>
      <c r="L90" s="67"/>
      <c r="M90" s="67" t="n">
        <f aca="false">F90*2.511711692</f>
        <v>302884.312475404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low_SIPA_income!B84</f>
        <v>22927529.8307251</v>
      </c>
      <c r="F91" s="165" t="n">
        <f aca="false">low_SIPA_income!I84</f>
        <v>117309.110502828</v>
      </c>
      <c r="G91" s="67" t="n">
        <f aca="false">E91-F91*0.7</f>
        <v>22845413.4533731</v>
      </c>
      <c r="H91" s="67"/>
      <c r="I91" s="67"/>
      <c r="J91" s="67" t="n">
        <f aca="false">G91*3.8235866717</f>
        <v>87351418.3897934</v>
      </c>
      <c r="K91" s="9"/>
      <c r="L91" s="67"/>
      <c r="M91" s="67" t="n">
        <f aca="false">F91*2.511711692</f>
        <v>294646.664428074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low_SIPA_income!B85</f>
        <v>26475687.8412621</v>
      </c>
      <c r="F92" s="165" t="n">
        <f aca="false">low_SIPA_income!I85</f>
        <v>117240.76101376</v>
      </c>
      <c r="G92" s="67" t="n">
        <f aca="false">E92-F92*0.7</f>
        <v>26393619.3085524</v>
      </c>
      <c r="H92" s="67"/>
      <c r="I92" s="67"/>
      <c r="J92" s="67" t="n">
        <f aca="false">G92*3.8235866717</f>
        <v>100918291.006105</v>
      </c>
      <c r="K92" s="9"/>
      <c r="L92" s="67"/>
      <c r="M92" s="67" t="n">
        <f aca="false">F92*2.511711692</f>
        <v>294474.990217238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low_SIPA_income!B86</f>
        <v>23045554.1504496</v>
      </c>
      <c r="F93" s="163" t="n">
        <f aca="false">low_SIPA_income!I86</f>
        <v>120122.595922157</v>
      </c>
      <c r="G93" s="8" t="n">
        <f aca="false">E93-F93*0.7</f>
        <v>22961468.3333041</v>
      </c>
      <c r="H93" s="8"/>
      <c r="I93" s="8"/>
      <c r="J93" s="8" t="n">
        <f aca="false">G93*3.8235866717</f>
        <v>87795164.2818832</v>
      </c>
      <c r="K93" s="6"/>
      <c r="L93" s="8"/>
      <c r="M93" s="8" t="n">
        <f aca="false">F93*2.511711692</f>
        <v>301713.328651073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low_SIPA_income!B87</f>
        <v>26498876.9178167</v>
      </c>
      <c r="F94" s="165" t="n">
        <f aca="false">low_SIPA_income!I87</f>
        <v>119640.500330801</v>
      </c>
      <c r="G94" s="67" t="n">
        <f aca="false">E94-F94*0.7</f>
        <v>26415128.5675851</v>
      </c>
      <c r="H94" s="67"/>
      <c r="I94" s="67"/>
      <c r="J94" s="67" t="n">
        <f aca="false">G94*3.8235866717</f>
        <v>101000533.52226</v>
      </c>
      <c r="K94" s="9"/>
      <c r="L94" s="67"/>
      <c r="M94" s="67" t="n">
        <f aca="false">F94*2.511711692</f>
        <v>300502.443517603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low_SIPA_income!B88</f>
        <v>23177002.0911155</v>
      </c>
      <c r="F95" s="165" t="n">
        <f aca="false">low_SIPA_income!I88</f>
        <v>123125.766477917</v>
      </c>
      <c r="G95" s="67" t="n">
        <f aca="false">E95-F95*0.7</f>
        <v>23090814.0545809</v>
      </c>
      <c r="H95" s="67"/>
      <c r="I95" s="67"/>
      <c r="J95" s="67" t="n">
        <f aca="false">G95*3.8235866717</f>
        <v>88289728.8577987</v>
      </c>
      <c r="K95" s="9"/>
      <c r="L95" s="67"/>
      <c r="M95" s="67" t="n">
        <f aca="false">F95*2.511711692</f>
        <v>309256.427249047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low_SIPA_income!B89</f>
        <v>26979841.3948032</v>
      </c>
      <c r="F96" s="165" t="n">
        <f aca="false">low_SIPA_income!I89</f>
        <v>121441.281012115</v>
      </c>
      <c r="G96" s="67" t="n">
        <f aca="false">E96-F96*0.7</f>
        <v>26894832.4980948</v>
      </c>
      <c r="H96" s="67"/>
      <c r="I96" s="67"/>
      <c r="J96" s="67" t="n">
        <f aca="false">G96*3.8235866717</f>
        <v>102834723.077319</v>
      </c>
      <c r="K96" s="9"/>
      <c r="L96" s="67"/>
      <c r="M96" s="67" t="n">
        <f aca="false">F96*2.511711692</f>
        <v>305025.485409587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low_SIPA_income!B90</f>
        <v>23625700.4401337</v>
      </c>
      <c r="F97" s="163" t="n">
        <f aca="false">low_SIPA_income!I90</f>
        <v>114935.689438632</v>
      </c>
      <c r="G97" s="8" t="n">
        <f aca="false">E97-F97*0.7</f>
        <v>23545245.4575267</v>
      </c>
      <c r="H97" s="8"/>
      <c r="I97" s="8"/>
      <c r="J97" s="8" t="n">
        <f aca="false">G97*3.8235866717</f>
        <v>90027286.7133039</v>
      </c>
      <c r="K97" s="6"/>
      <c r="L97" s="8"/>
      <c r="M97" s="8" t="n">
        <f aca="false">F97*2.511711692</f>
        <v>288685.314991094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low_SIPA_income!B91</f>
        <v>27184764.4478608</v>
      </c>
      <c r="F98" s="165" t="n">
        <f aca="false">low_SIPA_income!I91</f>
        <v>116496.104565563</v>
      </c>
      <c r="G98" s="67" t="n">
        <f aca="false">E98-F98*0.7</f>
        <v>27103217.1746649</v>
      </c>
      <c r="H98" s="67"/>
      <c r="I98" s="67"/>
      <c r="J98" s="67" t="n">
        <f aca="false">G98*3.8235866717</f>
        <v>103631499.949239</v>
      </c>
      <c r="K98" s="9"/>
      <c r="L98" s="67"/>
      <c r="M98" s="67" t="n">
        <f aca="false">F98*2.511711692</f>
        <v>292604.627909778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low_SIPA_income!B92</f>
        <v>23780072.521676</v>
      </c>
      <c r="F99" s="165" t="n">
        <f aca="false">low_SIPA_income!I92</f>
        <v>114781.249859</v>
      </c>
      <c r="G99" s="67" t="n">
        <f aca="false">E99-F99*0.7</f>
        <v>23699725.6467747</v>
      </c>
      <c r="H99" s="67"/>
      <c r="I99" s="67"/>
      <c r="J99" s="67" t="n">
        <f aca="false">G99*3.8235866717</f>
        <v>90617955.1059544</v>
      </c>
      <c r="K99" s="9"/>
      <c r="L99" s="67"/>
      <c r="M99" s="67" t="n">
        <f aca="false">F99*2.511711692</f>
        <v>288297.407293224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low_SIPA_income!B93</f>
        <v>27436970.3942691</v>
      </c>
      <c r="F100" s="165" t="n">
        <f aca="false">low_SIPA_income!I93</f>
        <v>114673.058777274</v>
      </c>
      <c r="G100" s="67" t="n">
        <f aca="false">E100-F100*0.7</f>
        <v>27356699.253125</v>
      </c>
      <c r="H100" s="67"/>
      <c r="I100" s="67"/>
      <c r="J100" s="67" t="n">
        <f aca="false">G100*3.8235866717</f>
        <v>104600710.645954</v>
      </c>
      <c r="K100" s="9"/>
      <c r="L100" s="67"/>
      <c r="M100" s="67" t="n">
        <f aca="false">F100*2.511711692</f>
        <v>288025.662488281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low_SIPA_income!B94</f>
        <v>23935195.5154941</v>
      </c>
      <c r="F101" s="163" t="n">
        <f aca="false">low_SIPA_income!I94</f>
        <v>114553.338935132</v>
      </c>
      <c r="G101" s="8" t="n">
        <f aca="false">E101-F101*0.7</f>
        <v>23855008.1782395</v>
      </c>
      <c r="H101" s="8"/>
      <c r="I101" s="8"/>
      <c r="J101" s="8" t="n">
        <f aca="false">G101*3.8235866717</f>
        <v>91211691.3236112</v>
      </c>
      <c r="K101" s="6"/>
      <c r="L101" s="8"/>
      <c r="M101" s="8" t="n">
        <f aca="false">F101*2.511711692</f>
        <v>287724.960761009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low_SIPA_income!B95</f>
        <v>27574351.628482</v>
      </c>
      <c r="F102" s="165" t="n">
        <f aca="false">low_SIPA_income!I95</f>
        <v>115368.32257954</v>
      </c>
      <c r="G102" s="67" t="n">
        <f aca="false">E102-F102*0.7</f>
        <v>27493593.8026763</v>
      </c>
      <c r="H102" s="67"/>
      <c r="I102" s="67"/>
      <c r="J102" s="67" t="n">
        <f aca="false">G102*3.8235866717</f>
        <v>105124138.821047</v>
      </c>
      <c r="K102" s="9"/>
      <c r="L102" s="67"/>
      <c r="M102" s="67" t="n">
        <f aca="false">F102*2.511711692</f>
        <v>289771.964709459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low_SIPA_income!B96</f>
        <v>24103366.0122218</v>
      </c>
      <c r="F103" s="165" t="n">
        <f aca="false">low_SIPA_income!I96</f>
        <v>117185.474401399</v>
      </c>
      <c r="G103" s="67" t="n">
        <f aca="false">E103-F103*0.7</f>
        <v>24021336.1801408</v>
      </c>
      <c r="H103" s="67"/>
      <c r="I103" s="67"/>
      <c r="J103" s="67" t="n">
        <f aca="false">G103*3.8235866717</f>
        <v>91847660.8548115</v>
      </c>
      <c r="K103" s="9"/>
      <c r="L103" s="67"/>
      <c r="M103" s="67" t="n">
        <f aca="false">F103*2.511711692</f>
        <v>294336.12618656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low_SIPA_income!B97</f>
        <v>27669768.8390426</v>
      </c>
      <c r="F104" s="165" t="n">
        <f aca="false">low_SIPA_income!I97</f>
        <v>115622.179004047</v>
      </c>
      <c r="G104" s="67" t="n">
        <f aca="false">E104-F104*0.7</f>
        <v>27588833.3137397</v>
      </c>
      <c r="H104" s="67"/>
      <c r="I104" s="67"/>
      <c r="J104" s="67" t="n">
        <f aca="false">G104*3.8235866717</f>
        <v>105488295.346168</v>
      </c>
      <c r="K104" s="9"/>
      <c r="L104" s="67"/>
      <c r="M104" s="67" t="n">
        <f aca="false">F104*2.511711692</f>
        <v>290409.578858981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low_SIPA_income!B98</f>
        <v>24345670.4787919</v>
      </c>
      <c r="F105" s="163" t="n">
        <f aca="false">low_SIPA_income!I98</f>
        <v>117935.11028896</v>
      </c>
      <c r="G105" s="8" t="n">
        <f aca="false">E105-F105*0.7</f>
        <v>24263115.9015896</v>
      </c>
      <c r="H105" s="8"/>
      <c r="I105" s="8"/>
      <c r="J105" s="8" t="n">
        <f aca="false">G105*3.8235866717</f>
        <v>92772126.5752303</v>
      </c>
      <c r="K105" s="6"/>
      <c r="L105" s="8"/>
      <c r="M105" s="8" t="n">
        <f aca="false">F105*2.511711692</f>
        <v>296218.99541009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low_SIPA_income!B99</f>
        <v>27970101.1629223</v>
      </c>
      <c r="F106" s="165" t="n">
        <f aca="false">low_SIPA_income!I99</f>
        <v>117236.897002828</v>
      </c>
      <c r="G106" s="67" t="n">
        <f aca="false">E106-F106*0.7</f>
        <v>27888035.3350203</v>
      </c>
      <c r="H106" s="67"/>
      <c r="I106" s="67"/>
      <c r="J106" s="67" t="n">
        <f aca="false">G106*3.8235866717</f>
        <v>106632320.206882</v>
      </c>
      <c r="K106" s="9"/>
      <c r="L106" s="67"/>
      <c r="M106" s="67" t="n">
        <f aca="false">F106*2.511711692</f>
        <v>294465.284935804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low_SIPA_income!B100</f>
        <v>24585993.5354703</v>
      </c>
      <c r="F107" s="165" t="n">
        <f aca="false">low_SIPA_income!I100</f>
        <v>113091.513830543</v>
      </c>
      <c r="G107" s="67" t="n">
        <f aca="false">E107-F107*0.7</f>
        <v>24506829.475789</v>
      </c>
      <c r="H107" s="67"/>
      <c r="I107" s="67"/>
      <c r="J107" s="67" t="n">
        <f aca="false">G107*3.8235866717</f>
        <v>93703986.5492514</v>
      </c>
      <c r="K107" s="9"/>
      <c r="L107" s="67"/>
      <c r="M107" s="67" t="n">
        <f aca="false">F107*2.511711692</f>
        <v>284053.277554154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low_SIPA_income!B101</f>
        <v>28459611.6418407</v>
      </c>
      <c r="F108" s="165" t="n">
        <f aca="false">low_SIPA_income!I101</f>
        <v>112639.851258478</v>
      </c>
      <c r="G108" s="67" t="n">
        <f aca="false">E108-F108*0.7</f>
        <v>28380763.7459598</v>
      </c>
      <c r="H108" s="67"/>
      <c r="I108" s="67"/>
      <c r="J108" s="67" t="n">
        <f aca="false">G108*3.8235866717</f>
        <v>108516309.991718</v>
      </c>
      <c r="K108" s="9"/>
      <c r="L108" s="67"/>
      <c r="M108" s="67" t="n">
        <f aca="false">F108*2.511711692</f>
        <v>282918.831391061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low_SIPA_income!B102</f>
        <v>24756491.2481199</v>
      </c>
      <c r="F109" s="163" t="n">
        <f aca="false">low_SIPA_income!I102</f>
        <v>117626.480394572</v>
      </c>
      <c r="G109" s="8" t="n">
        <f aca="false">E109-F109*0.7</f>
        <v>24674152.7118437</v>
      </c>
      <c r="H109" s="8"/>
      <c r="I109" s="8"/>
      <c r="J109" s="8" t="n">
        <f aca="false">G109*3.8235866717</f>
        <v>94343761.4444961</v>
      </c>
      <c r="K109" s="6"/>
      <c r="L109" s="8"/>
      <c r="M109" s="8" t="n">
        <f aca="false">F109*2.511711692</f>
        <v>295443.806095855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low_SIPA_income!B103</f>
        <v>28333651.0130493</v>
      </c>
      <c r="F110" s="165" t="n">
        <f aca="false">low_SIPA_income!I103</f>
        <v>115850.947579466</v>
      </c>
      <c r="G110" s="67" t="n">
        <f aca="false">E110-F110*0.7</f>
        <v>28252555.3497436</v>
      </c>
      <c r="H110" s="67"/>
      <c r="I110" s="67"/>
      <c r="J110" s="67" t="n">
        <f aca="false">G110*3.8235866717</f>
        <v>108026094.076746</v>
      </c>
      <c r="K110" s="9"/>
      <c r="L110" s="67"/>
      <c r="M110" s="67" t="n">
        <f aca="false">F110*2.511711692</f>
        <v>290984.179564625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low_SIPA_income!B104</f>
        <v>24713270.1778273</v>
      </c>
      <c r="F111" s="165" t="n">
        <f aca="false">low_SIPA_income!I104</f>
        <v>119725.289533628</v>
      </c>
      <c r="G111" s="67" t="n">
        <f aca="false">E111-F111*0.7</f>
        <v>24629462.4751538</v>
      </c>
      <c r="H111" s="67"/>
      <c r="I111" s="67"/>
      <c r="J111" s="67" t="n">
        <f aca="false">G111*3.8235866717</f>
        <v>94172884.4511332</v>
      </c>
      <c r="K111" s="9"/>
      <c r="L111" s="67"/>
      <c r="M111" s="67" t="n">
        <f aca="false">F111*2.511711692</f>
        <v>300715.409549699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low_SIPA_income!B105</f>
        <v>28399515.7696831</v>
      </c>
      <c r="F112" s="165" t="n">
        <f aca="false">low_SIPA_income!I105</f>
        <v>118988.966759445</v>
      </c>
      <c r="G112" s="67" t="n">
        <f aca="false">E112-F112*0.7</f>
        <v>28316223.4929515</v>
      </c>
      <c r="H112" s="67"/>
      <c r="I112" s="67"/>
      <c r="J112" s="67" t="n">
        <f aca="false">G112*3.8235866717</f>
        <v>108269534.740528</v>
      </c>
      <c r="K112" s="9"/>
      <c r="L112" s="67"/>
      <c r="M112" s="67" t="n">
        <f aca="false">F112*2.511711692</f>
        <v>298865.979028698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2" colorId="64" zoomScale="60" zoomScaleNormal="60" zoomScalePageLayoutView="100" workbookViewId="0">
      <selection pane="topLeft" activeCell="D93" activeCellId="0" sqref="D93"/>
    </sheetView>
  </sheetViews>
  <sheetFormatPr defaultColWidth="9.328125" defaultRowHeight="12.8" zeroHeight="false" outlineLevelRow="0" outlineLevelCol="0"/>
  <cols>
    <col collapsed="false" customWidth="true" hidden="false" outlineLevel="0" max="5" min="5" style="111" width="19.62"/>
    <col collapsed="false" customWidth="true" hidden="false" outlineLevel="0" max="6" min="6" style="111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high_SIPA_income!B2</f>
        <v>18034497.499367</v>
      </c>
      <c r="F9" s="163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5" t="n">
        <f aca="false">high_SIPA_income!B3</f>
        <v>22385764.1527932</v>
      </c>
      <c r="F10" s="165" t="n">
        <f aca="false">high_SIPA_income!I3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5" t="n">
        <f aca="false">high_SIPA_income!B4</f>
        <v>20234056.7711665</v>
      </c>
      <c r="F11" s="165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5" t="n">
        <f aca="false">high_SIPA_income!B5</f>
        <v>23483163.7309384</v>
      </c>
      <c r="F12" s="165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high_SIPA_income!B6</f>
        <v>19146816.254714</v>
      </c>
      <c r="F13" s="163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high_SIPA_income!B7</f>
        <v>21810280.3571705</v>
      </c>
      <c r="F14" s="165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high_SIPA_income!B8</f>
        <v>18980756.5787828</v>
      </c>
      <c r="F15" s="165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high_SIPA_income!B9</f>
        <v>22397188.7827913</v>
      </c>
      <c r="F16" s="165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high_SIPA_income!B10</f>
        <v>19615633.2382376</v>
      </c>
      <c r="F17" s="163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high_SIPA_income!B11</f>
        <v>23378790.7203935</v>
      </c>
      <c r="F18" s="165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high_SIPA_income!B12</f>
        <v>20578914.6776703</v>
      </c>
      <c r="F19" s="165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high_SIPA_income!B13</f>
        <v>24419598.4120469</v>
      </c>
      <c r="F20" s="165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high_SIPA_income!B14</f>
        <v>19446933.4382352</v>
      </c>
      <c r="F21" s="163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high_SIPA_income!B15</f>
        <v>21970032.2997489</v>
      </c>
      <c r="F22" s="165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high_SIPA_income!B16</f>
        <v>18061907.8282328</v>
      </c>
      <c r="F23" s="165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high_SIPA_income!B17</f>
        <v>19818011.5998267</v>
      </c>
      <c r="F24" s="165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high_SIPA_income!B18</f>
        <v>15851385.0013307</v>
      </c>
      <c r="F25" s="163" t="n">
        <f aca="false">high_SIPA_income!I18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high_SIPA_income!B19</f>
        <v>18844983.0549242</v>
      </c>
      <c r="F26" s="165" t="n">
        <f aca="false">high_SIPA_income!I19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high_SIPA_income!B20</f>
        <v>15710193.8603896</v>
      </c>
      <c r="F27" s="165" t="n">
        <f aca="false">high_SIPA_income!I20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high_SIPA_income!B21</f>
        <v>17902042.2470529</v>
      </c>
      <c r="F28" s="165" t="n">
        <f aca="false">high_SIPA_income!I21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high_SIPA_income!B22</f>
        <v>16312473.6921639</v>
      </c>
      <c r="F29" s="163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high_SIPA_income!B23</f>
        <v>18377075.255703</v>
      </c>
      <c r="F30" s="165" t="n">
        <f aca="false">high_SIPA_income!I23</f>
        <v>82723.7607858221</v>
      </c>
      <c r="G30" s="67" t="n">
        <f aca="false">E30-F30*0.7</f>
        <v>18319168.6231529</v>
      </c>
      <c r="H30" s="67"/>
      <c r="I30" s="67"/>
      <c r="J30" s="67" t="n">
        <f aca="false">G30*3.8235866717</f>
        <v>70044928.9841124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high_SIPA_income!B24</f>
        <v>15775798.0054219</v>
      </c>
      <c r="F31" s="165" t="n">
        <f aca="false">high_SIPA_income!I24</f>
        <v>82703.572565179</v>
      </c>
      <c r="G31" s="67" t="n">
        <f aca="false">E31-F31*0.7</f>
        <v>15717905.5046263</v>
      </c>
      <c r="H31" s="67"/>
      <c r="I31" s="67"/>
      <c r="J31" s="67" t="n">
        <f aca="false">G31*3.8235866717</f>
        <v>60098773.9945292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high_SIPA_income!B25</f>
        <v>18919215.4064925</v>
      </c>
      <c r="F32" s="165" t="n">
        <f aca="false">high_SIPA_income!I25</f>
        <v>86637.1798480788</v>
      </c>
      <c r="G32" s="67" t="n">
        <f aca="false">E32-F32*0.7</f>
        <v>18858569.3805988</v>
      </c>
      <c r="H32" s="67"/>
      <c r="I32" s="67"/>
      <c r="J32" s="67" t="n">
        <f aca="false">G32*3.8235866717</f>
        <v>72107374.5309874</v>
      </c>
      <c r="K32" s="9"/>
      <c r="L32" s="67"/>
      <c r="M32" s="67" t="n">
        <f aca="false">F32*2.511711692</f>
        <v>217607.617586326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high_SIPA_income!B26</f>
        <v>16707480.0312882</v>
      </c>
      <c r="F33" s="163" t="n">
        <f aca="false">high_SIPA_income!I26</f>
        <v>94179.169061997</v>
      </c>
      <c r="G33" s="8" t="n">
        <f aca="false">E33-F33*0.7</f>
        <v>16641554.6129448</v>
      </c>
      <c r="H33" s="8"/>
      <c r="I33" s="8"/>
      <c r="J33" s="8" t="n">
        <f aca="false">G33*3.8235866717</f>
        <v>63630426.4144233</v>
      </c>
      <c r="K33" s="6"/>
      <c r="L33" s="8"/>
      <c r="M33" s="8" t="n">
        <f aca="false">F33*2.511711692</f>
        <v>236550.920075863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high_SIPA_income!B27</f>
        <v>19836188.0403175</v>
      </c>
      <c r="F34" s="165" t="n">
        <f aca="false">high_SIPA_income!I27</f>
        <v>97742.8609021736</v>
      </c>
      <c r="G34" s="67" t="n">
        <f aca="false">E34-F34*0.7</f>
        <v>19767768.037686</v>
      </c>
      <c r="H34" s="67"/>
      <c r="I34" s="67"/>
      <c r="J34" s="67" t="n">
        <f aca="false">G34*3.8235866717</f>
        <v>75583774.3981534</v>
      </c>
      <c r="K34" s="9"/>
      <c r="L34" s="67"/>
      <c r="M34" s="67" t="n">
        <f aca="false">F34*2.511711692</f>
        <v>245501.886537519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high_SIPA_income!B28</f>
        <v>17858235.1984558</v>
      </c>
      <c r="F35" s="165" t="n">
        <f aca="false">high_SIPA_income!I28</f>
        <v>103476.731353944</v>
      </c>
      <c r="G35" s="67" t="n">
        <f aca="false">E35-F35*0.7</f>
        <v>17785801.4865081</v>
      </c>
      <c r="H35" s="67"/>
      <c r="I35" s="67"/>
      <c r="J35" s="67" t="n">
        <f aca="false">G35*3.8235866717</f>
        <v>68005553.5093142</v>
      </c>
      <c r="K35" s="9"/>
      <c r="L35" s="67"/>
      <c r="M35" s="67" t="n">
        <f aca="false">F35*2.511711692</f>
        <v>259903.715991645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high_SIPA_income!B29</f>
        <v>21402631.2130458</v>
      </c>
      <c r="F36" s="165" t="n">
        <f aca="false">high_SIPA_income!I29</f>
        <v>104775.97118811</v>
      </c>
      <c r="G36" s="67" t="n">
        <f aca="false">E36-F36*0.7</f>
        <v>21329288.0332141</v>
      </c>
      <c r="H36" s="67"/>
      <c r="I36" s="67"/>
      <c r="J36" s="67" t="n">
        <f aca="false">G36*3.8235866717</f>
        <v>81554381.4406478</v>
      </c>
      <c r="K36" s="9"/>
      <c r="L36" s="67"/>
      <c r="M36" s="67" t="n">
        <f aca="false">F36*2.511711692</f>
        <v>263167.03187383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high_SIPA_income!B30</f>
        <v>18921680.1817291</v>
      </c>
      <c r="F37" s="163" t="n">
        <f aca="false">high_SIPA_income!I30</f>
        <v>108897.458292729</v>
      </c>
      <c r="G37" s="8" t="n">
        <f aca="false">E37-F37*0.7</f>
        <v>18845451.9609242</v>
      </c>
      <c r="H37" s="8"/>
      <c r="I37" s="8"/>
      <c r="J37" s="8" t="n">
        <f aca="false">G37*3.8235866717</f>
        <v>72057218.9399523</v>
      </c>
      <c r="K37" s="6"/>
      <c r="L37" s="8"/>
      <c r="M37" s="8" t="n">
        <f aca="false">F37*2.511711692</f>
        <v>273519.019222929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high_SIPA_income!B31</f>
        <v>22679894.1213967</v>
      </c>
      <c r="F38" s="165" t="n">
        <f aca="false">high_SIPA_income!I31</f>
        <v>110425.363019541</v>
      </c>
      <c r="G38" s="67" t="n">
        <f aca="false">E38-F38*0.7</f>
        <v>22602596.367283</v>
      </c>
      <c r="H38" s="67"/>
      <c r="I38" s="67"/>
      <c r="J38" s="67" t="n">
        <f aca="false">G38*3.8235866717</f>
        <v>86422986.2157582</v>
      </c>
      <c r="K38" s="9"/>
      <c r="L38" s="67"/>
      <c r="M38" s="67" t="n">
        <f aca="false">F38*2.511711692</f>
        <v>277356.675389526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high_SIPA_income!B32</f>
        <v>19998217.3455167</v>
      </c>
      <c r="F39" s="165" t="n">
        <f aca="false">high_SIPA_income!I32</f>
        <v>111176.779563976</v>
      </c>
      <c r="G39" s="67" t="n">
        <f aca="false">E39-F39*0.7</f>
        <v>19920393.5998219</v>
      </c>
      <c r="H39" s="67"/>
      <c r="I39" s="67"/>
      <c r="J39" s="67" t="n">
        <f aca="false">G39*3.8235866717</f>
        <v>76167351.463297</v>
      </c>
      <c r="K39" s="9"/>
      <c r="L39" s="67"/>
      <c r="M39" s="67" t="n">
        <f aca="false">F39*2.511711692</f>
        <v>279244.017109745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high_SIPA_income!B33</f>
        <v>23630601.0355819</v>
      </c>
      <c r="F40" s="165" t="n">
        <f aca="false">high_SIPA_income!I33</f>
        <v>112771.37441717</v>
      </c>
      <c r="G40" s="67" t="n">
        <f aca="false">E40-F40*0.7</f>
        <v>23551661.0734899</v>
      </c>
      <c r="H40" s="67"/>
      <c r="I40" s="67"/>
      <c r="J40" s="67" t="n">
        <f aca="false">G40*3.8235866717</f>
        <v>90051817.3769918</v>
      </c>
      <c r="K40" s="9"/>
      <c r="L40" s="67"/>
      <c r="M40" s="67" t="n">
        <f aca="false">F40*2.511711692</f>
        <v>283249.179646516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high_SIPA_income!B34</f>
        <v>20650581.6863686</v>
      </c>
      <c r="F41" s="163" t="n">
        <f aca="false">high_SIPA_income!I34</f>
        <v>114632.974716247</v>
      </c>
      <c r="G41" s="8" t="n">
        <f aca="false">E41-F41*0.7</f>
        <v>20570338.6040672</v>
      </c>
      <c r="H41" s="8"/>
      <c r="I41" s="8"/>
      <c r="J41" s="8" t="n">
        <f aca="false">G41*3.8235866717</f>
        <v>78652472.5188674</v>
      </c>
      <c r="K41" s="6"/>
      <c r="L41" s="8"/>
      <c r="M41" s="8" t="n">
        <f aca="false">F41*2.511711692</f>
        <v>287924.982883538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high_SIPA_income!B35</f>
        <v>24082050.903759</v>
      </c>
      <c r="F42" s="165" t="n">
        <f aca="false">high_SIPA_income!I35</f>
        <v>113882.508948566</v>
      </c>
      <c r="G42" s="67" t="n">
        <f aca="false">E42-F42*0.7</f>
        <v>24002333.1474951</v>
      </c>
      <c r="H42" s="67"/>
      <c r="I42" s="67"/>
      <c r="J42" s="67" t="n">
        <f aca="false">G42*3.8235866717</f>
        <v>91775001.1124652</v>
      </c>
      <c r="K42" s="9"/>
      <c r="L42" s="67"/>
      <c r="M42" s="67" t="n">
        <f aca="false">F42*2.511711692</f>
        <v>286040.029240407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high_SIPA_income!B36</f>
        <v>21064577.2487535</v>
      </c>
      <c r="F43" s="165" t="n">
        <f aca="false">high_SIPA_income!I36</f>
        <v>113995.472459946</v>
      </c>
      <c r="G43" s="67" t="n">
        <f aca="false">E43-F43*0.7</f>
        <v>20984780.4180316</v>
      </c>
      <c r="H43" s="67"/>
      <c r="I43" s="67"/>
      <c r="J43" s="67" t="n">
        <f aca="false">G43*3.8235866717</f>
        <v>80237126.7149367</v>
      </c>
      <c r="K43" s="9"/>
      <c r="L43" s="67"/>
      <c r="M43" s="67" t="n">
        <f aca="false">F43*2.511711692</f>
        <v>286323.76101271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high_SIPA_income!B37</f>
        <v>24616584.3868768</v>
      </c>
      <c r="F44" s="165" t="n">
        <f aca="false">high_SIPA_income!I37</f>
        <v>113653.115681119</v>
      </c>
      <c r="G44" s="67" t="n">
        <f aca="false">E44-F44*0.7</f>
        <v>24537027.2059</v>
      </c>
      <c r="H44" s="67"/>
      <c r="I44" s="67"/>
      <c r="J44" s="67" t="n">
        <f aca="false">G44*3.8235866717</f>
        <v>93819450.1876197</v>
      </c>
      <c r="K44" s="9"/>
      <c r="L44" s="67"/>
      <c r="M44" s="67" t="n">
        <f aca="false">F44*2.511711692</f>
        <v>285463.859488496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high_SIPA_income!B38</f>
        <v>21869025.902284</v>
      </c>
      <c r="F45" s="163" t="n">
        <f aca="false">high_SIPA_income!I38</f>
        <v>110021.055097087</v>
      </c>
      <c r="G45" s="8" t="n">
        <f aca="false">E45-F45*0.7</f>
        <v>21792011.1637161</v>
      </c>
      <c r="H45" s="8"/>
      <c r="I45" s="8"/>
      <c r="J45" s="8" t="n">
        <f aca="false">G45*3.8235866717</f>
        <v>83323643.4351224</v>
      </c>
      <c r="K45" s="6"/>
      <c r="L45" s="8"/>
      <c r="M45" s="8" t="n">
        <f aca="false">F45*2.511711692</f>
        <v>276341.17045353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high_SIPA_income!B39</f>
        <v>25507597.441256</v>
      </c>
      <c r="F46" s="165" t="n">
        <f aca="false">high_SIPA_income!I39</f>
        <v>109798.747860886</v>
      </c>
      <c r="G46" s="67" t="n">
        <f aca="false">E46-F46*0.7</f>
        <v>25430738.3177534</v>
      </c>
      <c r="H46" s="67"/>
      <c r="I46" s="67"/>
      <c r="J46" s="67" t="n">
        <f aca="false">G46*3.8235866717</f>
        <v>97236632.0832523</v>
      </c>
      <c r="K46" s="9"/>
      <c r="L46" s="67"/>
      <c r="M46" s="67" t="n">
        <f aca="false">F46*2.511711692</f>
        <v>275782.798769147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high_SIPA_income!B40</f>
        <v>22335831.5044976</v>
      </c>
      <c r="F47" s="165" t="n">
        <f aca="false">high_SIPA_income!I40</f>
        <v>107399.6045223</v>
      </c>
      <c r="G47" s="67" t="n">
        <f aca="false">E47-F47*0.7</f>
        <v>22260651.781332</v>
      </c>
      <c r="H47" s="67"/>
      <c r="I47" s="67"/>
      <c r="J47" s="67" t="n">
        <f aca="false">G47*3.8235866717</f>
        <v>85115531.4544559</v>
      </c>
      <c r="K47" s="9"/>
      <c r="L47" s="67"/>
      <c r="M47" s="67" t="n">
        <f aca="false">F47*2.511711692</f>
        <v>269756.842394838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high_SIPA_income!B41</f>
        <v>26089109.0812198</v>
      </c>
      <c r="F48" s="165" t="n">
        <f aca="false">high_SIPA_income!I41</f>
        <v>111342.053425799</v>
      </c>
      <c r="G48" s="67" t="n">
        <f aca="false">E48-F48*0.7</f>
        <v>26011169.6438218</v>
      </c>
      <c r="H48" s="67"/>
      <c r="I48" s="67"/>
      <c r="J48" s="67" t="n">
        <f aca="false">G48*3.8235866717</f>
        <v>99455961.5654445</v>
      </c>
      <c r="K48" s="9"/>
      <c r="L48" s="67"/>
      <c r="M48" s="67" t="n">
        <f aca="false">F48*2.511711692</f>
        <v>279659.137400868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high_SIPA_income!B42</f>
        <v>22842380.4227817</v>
      </c>
      <c r="F49" s="163" t="n">
        <f aca="false">high_SIPA_income!I42</f>
        <v>108767.398099137</v>
      </c>
      <c r="G49" s="8" t="n">
        <f aca="false">E49-F49*0.7</f>
        <v>22766243.2441123</v>
      </c>
      <c r="H49" s="8"/>
      <c r="I49" s="8"/>
      <c r="J49" s="8" t="n">
        <f aca="false">G49*3.8235866717</f>
        <v>87048704.2328681</v>
      </c>
      <c r="K49" s="6"/>
      <c r="L49" s="8"/>
      <c r="M49" s="8" t="n">
        <f aca="false">F49*2.511711692</f>
        <v>273192.345514021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high_SIPA_income!B43</f>
        <v>26601207.4353645</v>
      </c>
      <c r="F50" s="165" t="n">
        <f aca="false">high_SIPA_income!I43</f>
        <v>114154.53436639</v>
      </c>
      <c r="G50" s="67" t="n">
        <f aca="false">E50-F50*0.7</f>
        <v>26521299.261308</v>
      </c>
      <c r="H50" s="67"/>
      <c r="I50" s="67"/>
      <c r="J50" s="67" t="n">
        <f aca="false">G50*3.8235866717</f>
        <v>101406486.371704</v>
      </c>
      <c r="K50" s="9"/>
      <c r="L50" s="67"/>
      <c r="M50" s="67" t="n">
        <f aca="false">F50*2.511711692</f>
        <v>286723.278662877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high_SIPA_income!B44</f>
        <v>23414434.2631753</v>
      </c>
      <c r="F51" s="165" t="n">
        <f aca="false">high_SIPA_income!I44</f>
        <v>117697.114964346</v>
      </c>
      <c r="G51" s="67" t="n">
        <f aca="false">E51-F51*0.7</f>
        <v>23332046.2827003</v>
      </c>
      <c r="H51" s="67"/>
      <c r="I51" s="67"/>
      <c r="J51" s="67" t="n">
        <f aca="false">G51*3.8235866717</f>
        <v>89212101.1900204</v>
      </c>
      <c r="K51" s="9"/>
      <c r="L51" s="67"/>
      <c r="M51" s="67" t="n">
        <f aca="false">F51*2.511711692</f>
        <v>295621.219770617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high_SIPA_income!B45</f>
        <v>27034534.3210214</v>
      </c>
      <c r="F52" s="165" t="n">
        <f aca="false">high_SIPA_income!I45</f>
        <v>118373.22621488</v>
      </c>
      <c r="G52" s="67" t="n">
        <f aca="false">E52-F52*0.7</f>
        <v>26951673.0626709</v>
      </c>
      <c r="H52" s="67"/>
      <c r="I52" s="67"/>
      <c r="J52" s="67" t="n">
        <f aca="false">G52*3.8235866717</f>
        <v>103052057.902445</v>
      </c>
      <c r="K52" s="9"/>
      <c r="L52" s="67"/>
      <c r="M52" s="67" t="n">
        <f aca="false">F52*2.511711692</f>
        <v>297319.416303674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high_SIPA_income!B46</f>
        <v>23807842.4837473</v>
      </c>
      <c r="F53" s="163" t="n">
        <f aca="false">high_SIPA_income!I46</f>
        <v>115964.447255105</v>
      </c>
      <c r="G53" s="8" t="n">
        <f aca="false">E53-F53*0.7</f>
        <v>23726667.3706687</v>
      </c>
      <c r="H53" s="8"/>
      <c r="I53" s="8"/>
      <c r="J53" s="8" t="n">
        <f aca="false">G53*3.8235866717</f>
        <v>90720969.1223482</v>
      </c>
      <c r="K53" s="6"/>
      <c r="L53" s="8"/>
      <c r="M53" s="8" t="n">
        <f aca="false">F53*2.511711692</f>
        <v>291269.258026964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high_SIPA_income!B47</f>
        <v>27483471.9695262</v>
      </c>
      <c r="F54" s="165" t="n">
        <f aca="false">high_SIPA_income!I47</f>
        <v>118718.958082276</v>
      </c>
      <c r="G54" s="67" t="n">
        <f aca="false">E54-F54*0.7</f>
        <v>27400368.6988686</v>
      </c>
      <c r="H54" s="67"/>
      <c r="I54" s="67"/>
      <c r="J54" s="67" t="n">
        <f aca="false">G54*3.8235866717</f>
        <v>104767684.55666</v>
      </c>
      <c r="K54" s="9"/>
      <c r="L54" s="67"/>
      <c r="M54" s="67" t="n">
        <f aca="false">F54*2.511711692</f>
        <v>298187.79507731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high_SIPA_income!B48</f>
        <v>24203075.8332601</v>
      </c>
      <c r="F55" s="165" t="n">
        <f aca="false">high_SIPA_income!I48</f>
        <v>116303.959787079</v>
      </c>
      <c r="G55" s="67" t="n">
        <f aca="false">E55-F55*0.7</f>
        <v>24121663.0614091</v>
      </c>
      <c r="H55" s="67"/>
      <c r="I55" s="67"/>
      <c r="J55" s="67" t="n">
        <f aca="false">G55*3.8235866717</f>
        <v>92231269.3808421</v>
      </c>
      <c r="K55" s="9"/>
      <c r="L55" s="67"/>
      <c r="M55" s="67" t="n">
        <f aca="false">F55*2.511711692</f>
        <v>292122.015623103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high_SIPA_income!B49</f>
        <v>28277073.01072</v>
      </c>
      <c r="F56" s="165" t="n">
        <f aca="false">high_SIPA_income!I49</f>
        <v>116399.285016361</v>
      </c>
      <c r="G56" s="67" t="n">
        <f aca="false">E56-F56*0.7</f>
        <v>28195593.5112086</v>
      </c>
      <c r="H56" s="67"/>
      <c r="I56" s="67"/>
      <c r="J56" s="67" t="n">
        <f aca="false">G56*3.8235866717</f>
        <v>107808295.550128</v>
      </c>
      <c r="K56" s="9"/>
      <c r="L56" s="67"/>
      <c r="M56" s="67" t="n">
        <f aca="false">F56*2.511711692</f>
        <v>292361.445116035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high_SIPA_income!B50</f>
        <v>24625836.8483177</v>
      </c>
      <c r="F57" s="163" t="n">
        <f aca="false">high_SIPA_income!I50</f>
        <v>120152.567601167</v>
      </c>
      <c r="G57" s="8" t="n">
        <f aca="false">E57-F57*0.7</f>
        <v>24541730.0509969</v>
      </c>
      <c r="H57" s="8"/>
      <c r="I57" s="8"/>
      <c r="J57" s="8" t="n">
        <f aca="false">G57*3.8235866717</f>
        <v>93837431.9234512</v>
      </c>
      <c r="K57" s="6"/>
      <c r="L57" s="8"/>
      <c r="M57" s="8" t="n">
        <f aca="false">F57*2.511711692</f>
        <v>301788.608867673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high_SIPA_income!B51</f>
        <v>28733615.6241362</v>
      </c>
      <c r="F58" s="165" t="n">
        <f aca="false">high_SIPA_income!I51</f>
        <v>122164.520208446</v>
      </c>
      <c r="G58" s="67" t="n">
        <f aca="false">E58-F58*0.7</f>
        <v>28648100.4599903</v>
      </c>
      <c r="H58" s="67"/>
      <c r="I58" s="67"/>
      <c r="J58" s="67" t="n">
        <f aca="false">G58*3.8235866717</f>
        <v>109538495.088341</v>
      </c>
      <c r="K58" s="9"/>
      <c r="L58" s="67"/>
      <c r="M58" s="67" t="n">
        <f aca="false">F58*2.511711692</f>
        <v>306842.053755125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high_SIPA_income!B52</f>
        <v>25360593.8160753</v>
      </c>
      <c r="F59" s="165" t="n">
        <f aca="false">high_SIPA_income!I52</f>
        <v>115228.179973544</v>
      </c>
      <c r="G59" s="67" t="n">
        <f aca="false">E59-F59*0.7</f>
        <v>25279934.0900938</v>
      </c>
      <c r="H59" s="67"/>
      <c r="I59" s="67"/>
      <c r="J59" s="67" t="n">
        <f aca="false">G59*3.8235866717</f>
        <v>96660019.0483372</v>
      </c>
      <c r="K59" s="9"/>
      <c r="L59" s="67"/>
      <c r="M59" s="67" t="n">
        <f aca="false">F59*2.511711692</f>
        <v>289419.966887431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high_SIPA_income!B53</f>
        <v>29394210.0948127</v>
      </c>
      <c r="F60" s="165" t="n">
        <f aca="false">high_SIPA_income!I53</f>
        <v>118465.374342244</v>
      </c>
      <c r="G60" s="67" t="n">
        <f aca="false">E60-F60*0.7</f>
        <v>29311284.3327732</v>
      </c>
      <c r="H60" s="67"/>
      <c r="I60" s="67"/>
      <c r="J60" s="67" t="n">
        <f aca="false">G60*3.8235866717</f>
        <v>112074236.1052</v>
      </c>
      <c r="K60" s="9"/>
      <c r="L60" s="67"/>
      <c r="M60" s="67" t="n">
        <f aca="false">F60*2.511711692</f>
        <v>297550.86583257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high_SIPA_income!B54</f>
        <v>26019726.8990152</v>
      </c>
      <c r="F61" s="163" t="n">
        <f aca="false">high_SIPA_income!I54</f>
        <v>116037.787338704</v>
      </c>
      <c r="G61" s="8" t="n">
        <f aca="false">E61-F61*0.7</f>
        <v>25938500.4478781</v>
      </c>
      <c r="H61" s="8"/>
      <c r="I61" s="8"/>
      <c r="J61" s="8" t="n">
        <f aca="false">G61*3.8235866717</f>
        <v>99178104.5963911</v>
      </c>
      <c r="K61" s="6"/>
      <c r="L61" s="8"/>
      <c r="M61" s="8" t="n">
        <f aca="false">F61*2.511711692</f>
        <v>291453.467172432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high_SIPA_income!B55</f>
        <v>30271656.0786628</v>
      </c>
      <c r="F62" s="165" t="n">
        <f aca="false">high_SIPA_income!I55</f>
        <v>117790.730692788</v>
      </c>
      <c r="G62" s="67" t="n">
        <f aca="false">E62-F62*0.7</f>
        <v>30189202.5671779</v>
      </c>
      <c r="H62" s="67"/>
      <c r="I62" s="67"/>
      <c r="J62" s="67" t="n">
        <f aca="false">G62*3.8235866717</f>
        <v>115431032.565113</v>
      </c>
      <c r="K62" s="9"/>
      <c r="L62" s="67"/>
      <c r="M62" s="67" t="n">
        <f aca="false">F62*2.511711692</f>
        <v>295856.355490299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high_SIPA_income!B56</f>
        <v>26658606.5874253</v>
      </c>
      <c r="F63" s="165" t="n">
        <f aca="false">high_SIPA_income!I56</f>
        <v>116799.765153149</v>
      </c>
      <c r="G63" s="67" t="n">
        <f aca="false">E63-F63*0.7</f>
        <v>26576846.751818</v>
      </c>
      <c r="H63" s="67"/>
      <c r="I63" s="67"/>
      <c r="J63" s="67" t="n">
        <f aca="false">G63*3.8235866717</f>
        <v>101618877.016065</v>
      </c>
      <c r="K63" s="9"/>
      <c r="L63" s="67"/>
      <c r="M63" s="67" t="n">
        <f aca="false">F63*2.511711692</f>
        <v>293367.335758019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high_SIPA_income!B57</f>
        <v>31093658.788036</v>
      </c>
      <c r="F64" s="165" t="n">
        <f aca="false">high_SIPA_income!I57</f>
        <v>118075.356332419</v>
      </c>
      <c r="G64" s="67" t="n">
        <f aca="false">E64-F64*0.7</f>
        <v>31011006.0386033</v>
      </c>
      <c r="H64" s="67"/>
      <c r="I64" s="67"/>
      <c r="J64" s="67" t="n">
        <f aca="false">G64*3.8235866717</f>
        <v>118573269.365212</v>
      </c>
      <c r="K64" s="9"/>
      <c r="L64" s="67"/>
      <c r="M64" s="67" t="n">
        <f aca="false">F64*2.511711692</f>
        <v>296571.253037203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high_SIPA_income!B58</f>
        <v>27203922.2764325</v>
      </c>
      <c r="F65" s="163" t="n">
        <f aca="false">high_SIPA_income!I58</f>
        <v>117924.123378752</v>
      </c>
      <c r="G65" s="8" t="n">
        <f aca="false">E65-F65*0.7</f>
        <v>27121375.3900674</v>
      </c>
      <c r="H65" s="8"/>
      <c r="I65" s="8"/>
      <c r="J65" s="8" t="n">
        <f aca="false">G65*3.8235866717</f>
        <v>103700929.459634</v>
      </c>
      <c r="K65" s="6"/>
      <c r="L65" s="8"/>
      <c r="M65" s="8" t="n">
        <f aca="false">F65*2.511711692</f>
        <v>296191.399459262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high_SIPA_income!B59</f>
        <v>31650776.6255085</v>
      </c>
      <c r="F66" s="165" t="n">
        <f aca="false">high_SIPA_income!I59</f>
        <v>118008.770412947</v>
      </c>
      <c r="G66" s="67" t="n">
        <f aca="false">E66-F66*0.7</f>
        <v>31568170.4862194</v>
      </c>
      <c r="H66" s="67"/>
      <c r="I66" s="67"/>
      <c r="J66" s="67" t="n">
        <f aca="false">G66*3.8235866717</f>
        <v>120703635.921062</v>
      </c>
      <c r="K66" s="9"/>
      <c r="L66" s="67"/>
      <c r="M66" s="67" t="n">
        <f aca="false">F66*2.511711692</f>
        <v>296404.008404742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high_SIPA_income!B60</f>
        <v>27706287.009372</v>
      </c>
      <c r="F67" s="165" t="n">
        <f aca="false">high_SIPA_income!I60</f>
        <v>120763.253020375</v>
      </c>
      <c r="G67" s="67" t="n">
        <f aca="false">E67-F67*0.7</f>
        <v>27621752.7322578</v>
      </c>
      <c r="H67" s="67"/>
      <c r="I67" s="67"/>
      <c r="J67" s="67" t="n">
        <f aca="false">G67*3.8235866717</f>
        <v>105614165.596054</v>
      </c>
      <c r="K67" s="9"/>
      <c r="L67" s="67"/>
      <c r="M67" s="67" t="n">
        <f aca="false">F67*2.511711692</f>
        <v>303322.47457523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high_SIPA_income!B61</f>
        <v>32290723.1251197</v>
      </c>
      <c r="F68" s="165" t="n">
        <f aca="false">high_SIPA_income!I61</f>
        <v>120265.896274884</v>
      </c>
      <c r="G68" s="67" t="n">
        <f aca="false">E68-F68*0.7</f>
        <v>32206536.9977273</v>
      </c>
      <c r="H68" s="67"/>
      <c r="I68" s="67"/>
      <c r="J68" s="67" t="n">
        <f aca="false">G68*3.8235866717</f>
        <v>123144485.606123</v>
      </c>
      <c r="K68" s="9"/>
      <c r="L68" s="67"/>
      <c r="M68" s="67" t="n">
        <f aca="false">F68*2.511711692</f>
        <v>302073.257822486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high_SIPA_income!B62</f>
        <v>28486527.4510941</v>
      </c>
      <c r="F69" s="163" t="n">
        <f aca="false">high_SIPA_income!I62</f>
        <v>118780.565003429</v>
      </c>
      <c r="G69" s="8" t="n">
        <f aca="false">E69-F69*0.7</f>
        <v>28403381.0555917</v>
      </c>
      <c r="H69" s="8"/>
      <c r="I69" s="8"/>
      <c r="J69" s="8" t="n">
        <f aca="false">G69*3.8235866717</f>
        <v>108602789.235377</v>
      </c>
      <c r="K69" s="6"/>
      <c r="L69" s="8"/>
      <c r="M69" s="8" t="n">
        <f aca="false">F69*2.511711692</f>
        <v>298342.533901478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high_SIPA_income!B63</f>
        <v>33173647.0451734</v>
      </c>
      <c r="F70" s="165" t="n">
        <f aca="false">high_SIPA_income!I63</f>
        <v>119488.861735353</v>
      </c>
      <c r="G70" s="67" t="n">
        <f aca="false">E70-F70*0.7</f>
        <v>33090004.8419586</v>
      </c>
      <c r="H70" s="67"/>
      <c r="I70" s="67"/>
      <c r="J70" s="67" t="n">
        <f aca="false">G70*3.8235866717</f>
        <v>126522501.480202</v>
      </c>
      <c r="K70" s="9"/>
      <c r="L70" s="67"/>
      <c r="M70" s="67" t="n">
        <f aca="false">F70*2.511711692</f>
        <v>300121.571084459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high_SIPA_income!B64</f>
        <v>28905079.6201406</v>
      </c>
      <c r="F71" s="165" t="n">
        <f aca="false">high_SIPA_income!I64</f>
        <v>119095.003836163</v>
      </c>
      <c r="G71" s="67" t="n">
        <f aca="false">E71-F71*0.7</f>
        <v>28821713.1174552</v>
      </c>
      <c r="H71" s="67"/>
      <c r="I71" s="67"/>
      <c r="J71" s="67" t="n">
        <f aca="false">G71*3.8235866717</f>
        <v>110202318.131463</v>
      </c>
      <c r="K71" s="9"/>
      <c r="L71" s="67"/>
      <c r="M71" s="67" t="n">
        <f aca="false">F71*2.511711692</f>
        <v>299132.313594076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high_SIPA_income!B65</f>
        <v>33587736.3233688</v>
      </c>
      <c r="F72" s="165" t="n">
        <f aca="false">high_SIPA_income!I65</f>
        <v>119307.633511482</v>
      </c>
      <c r="G72" s="67" t="n">
        <f aca="false">E72-F72*0.7</f>
        <v>33504220.9799108</v>
      </c>
      <c r="H72" s="67"/>
      <c r="I72" s="67"/>
      <c r="J72" s="67" t="n">
        <f aca="false">G72*3.8235866717</f>
        <v>128106292.784479</v>
      </c>
      <c r="K72" s="9"/>
      <c r="L72" s="67"/>
      <c r="M72" s="67" t="n">
        <f aca="false">F72*2.511711692</f>
        <v>299666.37803564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high_SIPA_income!B66</f>
        <v>29388993.4401721</v>
      </c>
      <c r="F73" s="163" t="n">
        <f aca="false">high_SIPA_income!I66</f>
        <v>123010.117707392</v>
      </c>
      <c r="G73" s="8" t="n">
        <f aca="false">E73-F73*0.7</f>
        <v>29302886.3577769</v>
      </c>
      <c r="H73" s="8"/>
      <c r="I73" s="8"/>
      <c r="J73" s="8" t="n">
        <f aca="false">G73*3.8235866717</f>
        <v>112042125.719935</v>
      </c>
      <c r="K73" s="6"/>
      <c r="L73" s="8"/>
      <c r="M73" s="8" t="n">
        <f aca="false">F73*2.511711692</f>
        <v>308965.950879952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high_SIPA_income!B67</f>
        <v>34069278.2831286</v>
      </c>
      <c r="F74" s="165" t="n">
        <f aca="false">high_SIPA_income!I67</f>
        <v>118859.098968544</v>
      </c>
      <c r="G74" s="67" t="n">
        <f aca="false">E74-F74*0.7</f>
        <v>33986076.9138506</v>
      </c>
      <c r="H74" s="67"/>
      <c r="I74" s="67"/>
      <c r="J74" s="67" t="n">
        <f aca="false">G74*3.8235866717</f>
        <v>129948710.71117</v>
      </c>
      <c r="K74" s="9"/>
      <c r="L74" s="67"/>
      <c r="M74" s="67" t="n">
        <f aca="false">F74*2.511711692</f>
        <v>298539.788579877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high_SIPA_income!B68</f>
        <v>29862277.8271255</v>
      </c>
      <c r="F75" s="165" t="n">
        <f aca="false">high_SIPA_income!I68</f>
        <v>120573.477844339</v>
      </c>
      <c r="G75" s="67" t="n">
        <f aca="false">E75-F75*0.7</f>
        <v>29777876.3926344</v>
      </c>
      <c r="H75" s="67"/>
      <c r="I75" s="67"/>
      <c r="J75" s="67" t="n">
        <f aca="false">G75*3.8235866717</f>
        <v>113858291.286407</v>
      </c>
      <c r="K75" s="9"/>
      <c r="L75" s="67"/>
      <c r="M75" s="67" t="n">
        <f aca="false">F75*2.511711692</f>
        <v>302845.81404673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high_SIPA_income!B69</f>
        <v>34505630.6061627</v>
      </c>
      <c r="F76" s="165" t="n">
        <f aca="false">high_SIPA_income!I69</f>
        <v>123942.583034696</v>
      </c>
      <c r="G76" s="67" t="n">
        <f aca="false">E76-F76*0.7</f>
        <v>34418870.7980384</v>
      </c>
      <c r="H76" s="67"/>
      <c r="I76" s="67"/>
      <c r="J76" s="67" t="n">
        <f aca="false">G76*3.8235866717</f>
        <v>131603535.638344</v>
      </c>
      <c r="K76" s="9"/>
      <c r="L76" s="67"/>
      <c r="M76" s="67" t="n">
        <f aca="false">F76*2.511711692</f>
        <v>311308.034944928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high_SIPA_income!B70</f>
        <v>30279692.414155</v>
      </c>
      <c r="F77" s="163" t="n">
        <f aca="false">high_SIPA_income!I70</f>
        <v>130436.70123051</v>
      </c>
      <c r="G77" s="8" t="n">
        <f aca="false">E77-F77*0.7</f>
        <v>30188386.7232937</v>
      </c>
      <c r="H77" s="8"/>
      <c r="I77" s="8"/>
      <c r="J77" s="8" t="n">
        <f aca="false">G77*3.8235866717</f>
        <v>115427913.115311</v>
      </c>
      <c r="K77" s="6"/>
      <c r="L77" s="8"/>
      <c r="M77" s="8" t="n">
        <f aca="false">F77*2.511711692</f>
        <v>327619.387546583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high_SIPA_income!B71</f>
        <v>35255653.4861168</v>
      </c>
      <c r="F78" s="165" t="n">
        <f aca="false">high_SIPA_income!I71</f>
        <v>126414.683213467</v>
      </c>
      <c r="G78" s="67" t="n">
        <f aca="false">E78-F78*0.7</f>
        <v>35167163.2078674</v>
      </c>
      <c r="H78" s="67"/>
      <c r="I78" s="67"/>
      <c r="J78" s="67" t="n">
        <f aca="false">G78*3.8235866717</f>
        <v>134464696.5231</v>
      </c>
      <c r="K78" s="9"/>
      <c r="L78" s="67"/>
      <c r="M78" s="67" t="n">
        <f aca="false">F78*2.511711692</f>
        <v>317517.23786774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high_SIPA_income!B72</f>
        <v>30787179.7975864</v>
      </c>
      <c r="F79" s="165" t="n">
        <f aca="false">high_SIPA_income!I72</f>
        <v>124954.005294877</v>
      </c>
      <c r="G79" s="67" t="n">
        <f aca="false">E79-F79*0.7</f>
        <v>30699711.99388</v>
      </c>
      <c r="H79" s="67"/>
      <c r="I79" s="67"/>
      <c r="J79" s="67" t="n">
        <f aca="false">G79*3.8235866717</f>
        <v>117383009.604828</v>
      </c>
      <c r="K79" s="9"/>
      <c r="L79" s="67"/>
      <c r="M79" s="67" t="n">
        <f aca="false">F79*2.511711692</f>
        <v>313848.436061372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high_SIPA_income!B73</f>
        <v>35858136.6393986</v>
      </c>
      <c r="F80" s="165" t="n">
        <f aca="false">high_SIPA_income!I73</f>
        <v>124821.283887885</v>
      </c>
      <c r="G80" s="67" t="n">
        <f aca="false">E80-F80*0.7</f>
        <v>35770761.740677</v>
      </c>
      <c r="H80" s="67"/>
      <c r="I80" s="67"/>
      <c r="J80" s="67" t="n">
        <f aca="false">G80*3.8235866717</f>
        <v>136772607.828209</v>
      </c>
      <c r="K80" s="9"/>
      <c r="L80" s="67"/>
      <c r="M80" s="67" t="n">
        <f aca="false">F80*2.511711692</f>
        <v>313515.078151653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high_SIPA_income!B74</f>
        <v>31510312.8909088</v>
      </c>
      <c r="F81" s="163" t="n">
        <f aca="false">high_SIPA_income!I74</f>
        <v>122903.98746282</v>
      </c>
      <c r="G81" s="8" t="n">
        <f aca="false">E81-F81*0.7</f>
        <v>31424280.0996849</v>
      </c>
      <c r="H81" s="8"/>
      <c r="I81" s="8"/>
      <c r="J81" s="8" t="n">
        <f aca="false">G81*3.8235866717</f>
        <v>120153458.556923</v>
      </c>
      <c r="K81" s="6"/>
      <c r="L81" s="8"/>
      <c r="M81" s="8" t="n">
        <f aca="false">F81*2.511711692</f>
        <v>308699.382303785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high_SIPA_income!B75</f>
        <v>36454999.5014692</v>
      </c>
      <c r="F82" s="165" t="n">
        <f aca="false">high_SIPA_income!I75</f>
        <v>127267.504899884</v>
      </c>
      <c r="G82" s="67" t="n">
        <f aca="false">E82-F82*0.7</f>
        <v>36365912.2480393</v>
      </c>
      <c r="H82" s="67"/>
      <c r="I82" s="67"/>
      <c r="J82" s="67" t="n">
        <f aca="false">G82*3.8235866717</f>
        <v>139048217.375815</v>
      </c>
      <c r="K82" s="9"/>
      <c r="L82" s="67"/>
      <c r="M82" s="67" t="n">
        <f aca="false">F82*2.511711692</f>
        <v>319659.280068706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high_SIPA_income!B76</f>
        <v>32054687.5705396</v>
      </c>
      <c r="F83" s="165" t="n">
        <f aca="false">high_SIPA_income!I76</f>
        <v>123349.183997777</v>
      </c>
      <c r="G83" s="67" t="n">
        <f aca="false">E83-F83*0.7</f>
        <v>31968343.1417412</v>
      </c>
      <c r="H83" s="67"/>
      <c r="I83" s="67"/>
      <c r="J83" s="67" t="n">
        <f aca="false">G83*3.8235866717</f>
        <v>122233730.753094</v>
      </c>
      <c r="K83" s="9"/>
      <c r="L83" s="67"/>
      <c r="M83" s="67" t="n">
        <f aca="false">F83*2.511711692</f>
        <v>309817.587645875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high_SIPA_income!B77</f>
        <v>37145233.7826904</v>
      </c>
      <c r="F84" s="165" t="n">
        <f aca="false">high_SIPA_income!I77</f>
        <v>126654.98729909</v>
      </c>
      <c r="G84" s="67" t="n">
        <f aca="false">E84-F84*0.7</f>
        <v>37056575.291581</v>
      </c>
      <c r="H84" s="67"/>
      <c r="I84" s="67"/>
      <c r="J84" s="67" t="n">
        <f aca="false">G84*3.8235866717</f>
        <v>141689027.383737</v>
      </c>
      <c r="K84" s="9"/>
      <c r="L84" s="67"/>
      <c r="M84" s="67" t="n">
        <f aca="false">F84*2.511711692</f>
        <v>318120.812449236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high_SIPA_income!B78</f>
        <v>32354515.6094331</v>
      </c>
      <c r="F85" s="163" t="n">
        <f aca="false">high_SIPA_income!I78</f>
        <v>126825.725265408</v>
      </c>
      <c r="G85" s="8" t="n">
        <f aca="false">E85-F85*0.7</f>
        <v>32265737.6017474</v>
      </c>
      <c r="H85" s="8"/>
      <c r="I85" s="8"/>
      <c r="J85" s="8" t="n">
        <f aca="false">G85*3.8235866717</f>
        <v>123370844.246611</v>
      </c>
      <c r="K85" s="6"/>
      <c r="L85" s="8"/>
      <c r="M85" s="8" t="n">
        <f aca="false">F85*2.511711692</f>
        <v>318549.656995505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high_SIPA_income!B79</f>
        <v>37355715.532685</v>
      </c>
      <c r="F86" s="165" t="n">
        <f aca="false">high_SIPA_income!I79</f>
        <v>122727.830653524</v>
      </c>
      <c r="G86" s="67" t="n">
        <f aca="false">E86-F86*0.7</f>
        <v>37269806.0512275</v>
      </c>
      <c r="H86" s="67"/>
      <c r="I86" s="67"/>
      <c r="J86" s="67" t="n">
        <f aca="false">G86*3.8235866717</f>
        <v>142504333.674318</v>
      </c>
      <c r="K86" s="9"/>
      <c r="L86" s="67"/>
      <c r="M86" s="67" t="n">
        <f aca="false">F86*2.511711692</f>
        <v>308256.927186251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high_SIPA_income!B80</f>
        <v>32878284.8135816</v>
      </c>
      <c r="F87" s="165" t="n">
        <f aca="false">high_SIPA_income!I80</f>
        <v>124384.63868405</v>
      </c>
      <c r="G87" s="67" t="n">
        <f aca="false">E87-F87*0.7</f>
        <v>32791215.5665028</v>
      </c>
      <c r="H87" s="67"/>
      <c r="I87" s="67"/>
      <c r="J87" s="67" t="n">
        <f aca="false">G87*3.8235866717</f>
        <v>125380054.788922</v>
      </c>
      <c r="K87" s="9"/>
      <c r="L87" s="67"/>
      <c r="M87" s="67" t="n">
        <f aca="false">F87*2.511711692</f>
        <v>312418.351287923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high_SIPA_income!B81</f>
        <v>38145731.8653955</v>
      </c>
      <c r="F88" s="165" t="n">
        <f aca="false">high_SIPA_income!I81</f>
        <v>125833.104231844</v>
      </c>
      <c r="G88" s="67" t="n">
        <f aca="false">E88-F88*0.7</f>
        <v>38057648.6924332</v>
      </c>
      <c r="H88" s="67"/>
      <c r="I88" s="67"/>
      <c r="J88" s="67" t="n">
        <f aca="false">G88*3.8235866717</f>
        <v>145516718.296629</v>
      </c>
      <c r="K88" s="9"/>
      <c r="L88" s="67"/>
      <c r="M88" s="67" t="n">
        <f aca="false">F88*2.511711692</f>
        <v>316056.479139778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high_SIPA_income!B82</f>
        <v>33385345.5504781</v>
      </c>
      <c r="F89" s="163" t="n">
        <f aca="false">high_SIPA_income!I82</f>
        <v>128142.008643033</v>
      </c>
      <c r="G89" s="8" t="n">
        <f aca="false">E89-F89*0.7</f>
        <v>33295646.144428</v>
      </c>
      <c r="H89" s="8"/>
      <c r="I89" s="8"/>
      <c r="J89" s="8" t="n">
        <f aca="false">G89*3.8235866717</f>
        <v>127308788.823474</v>
      </c>
      <c r="K89" s="6"/>
      <c r="L89" s="8"/>
      <c r="M89" s="8" t="n">
        <f aca="false">F89*2.511711692</f>
        <v>321855.781345071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high_SIPA_income!B83</f>
        <v>38891243.1021115</v>
      </c>
      <c r="F90" s="165" t="n">
        <f aca="false">high_SIPA_income!I83</f>
        <v>131307.646212826</v>
      </c>
      <c r="G90" s="67" t="n">
        <f aca="false">E90-F90*0.7</f>
        <v>38799327.7497626</v>
      </c>
      <c r="H90" s="67"/>
      <c r="I90" s="67"/>
      <c r="J90" s="67" t="n">
        <f aca="false">G90*3.8235866717</f>
        <v>148352592.454912</v>
      </c>
      <c r="K90" s="9"/>
      <c r="L90" s="67"/>
      <c r="M90" s="67" t="n">
        <f aca="false">F90*2.511711692</f>
        <v>329806.950241755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high_SIPA_income!B84</f>
        <v>34063347.9854766</v>
      </c>
      <c r="F91" s="165" t="n">
        <f aca="false">high_SIPA_income!I84</f>
        <v>127113.29997044</v>
      </c>
      <c r="G91" s="67" t="n">
        <f aca="false">E91-F91*0.7</f>
        <v>33974368.6754973</v>
      </c>
      <c r="H91" s="67"/>
      <c r="I91" s="67"/>
      <c r="J91" s="67" t="n">
        <f aca="false">G91*3.8235866717</f>
        <v>129903943.247053</v>
      </c>
      <c r="K91" s="9"/>
      <c r="L91" s="67"/>
      <c r="M91" s="67" t="n">
        <f aca="false">F91*2.511711692</f>
        <v>319271.961744457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high_SIPA_income!B85</f>
        <v>39275593.725116</v>
      </c>
      <c r="F92" s="165" t="n">
        <f aca="false">high_SIPA_income!I85</f>
        <v>129493.099002579</v>
      </c>
      <c r="G92" s="67" t="n">
        <f aca="false">E92-F92*0.7</f>
        <v>39184948.5558142</v>
      </c>
      <c r="H92" s="67"/>
      <c r="I92" s="67"/>
      <c r="J92" s="67" t="n">
        <f aca="false">G92*3.8235866717</f>
        <v>149827047.029261</v>
      </c>
      <c r="K92" s="9"/>
      <c r="L92" s="67"/>
      <c r="M92" s="67" t="n">
        <f aca="false">F92*2.511711692</f>
        <v>325249.330798091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high_SIPA_income!B86</f>
        <v>34401497.1006435</v>
      </c>
      <c r="F93" s="163" t="n">
        <f aca="false">high_SIPA_income!I86</f>
        <v>130529.934222245</v>
      </c>
      <c r="G93" s="8" t="n">
        <f aca="false">E93-F93*0.7</f>
        <v>34310126.1466879</v>
      </c>
      <c r="H93" s="8"/>
      <c r="I93" s="8"/>
      <c r="J93" s="8" t="n">
        <f aca="false">G93*3.8235866717</f>
        <v>131187741.038822</v>
      </c>
      <c r="K93" s="6"/>
      <c r="L93" s="8"/>
      <c r="M93" s="8" t="n">
        <f aca="false">F93*2.511711692</f>
        <v>327853.561942005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high_SIPA_income!B87</f>
        <v>39794200.9998811</v>
      </c>
      <c r="F94" s="165" t="n">
        <f aca="false">high_SIPA_income!I87</f>
        <v>127150.635963389</v>
      </c>
      <c r="G94" s="67" t="n">
        <f aca="false">E94-F94*0.7</f>
        <v>39705195.5547067</v>
      </c>
      <c r="H94" s="67"/>
      <c r="I94" s="67"/>
      <c r="J94" s="67" t="n">
        <f aca="false">G94*3.8235866717</f>
        <v>151816256.520219</v>
      </c>
      <c r="K94" s="9"/>
      <c r="L94" s="67"/>
      <c r="M94" s="67" t="n">
        <f aca="false">F94*2.511711692</f>
        <v>319365.73899448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high_SIPA_income!B88</f>
        <v>34963042.5631075</v>
      </c>
      <c r="F95" s="165" t="n">
        <f aca="false">high_SIPA_income!I88</f>
        <v>130476.328257117</v>
      </c>
      <c r="G95" s="67" t="n">
        <f aca="false">E95-F95*0.7</f>
        <v>34871709.1333275</v>
      </c>
      <c r="H95" s="67"/>
      <c r="I95" s="67"/>
      <c r="J95" s="67" t="n">
        <f aca="false">G95*3.8235866717</f>
        <v>133335002.26159</v>
      </c>
      <c r="K95" s="9"/>
      <c r="L95" s="67"/>
      <c r="M95" s="67" t="n">
        <f aca="false">F95*2.511711692</f>
        <v>327718.91921263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high_SIPA_income!B89</f>
        <v>40597417.9161219</v>
      </c>
      <c r="F96" s="165" t="n">
        <f aca="false">high_SIPA_income!I89</f>
        <v>125730.977037547</v>
      </c>
      <c r="G96" s="67" t="n">
        <f aca="false">E96-F96*0.7</f>
        <v>40509406.2321956</v>
      </c>
      <c r="H96" s="67"/>
      <c r="I96" s="67"/>
      <c r="J96" s="67" t="n">
        <f aca="false">G96*3.8235866717</f>
        <v>154891225.747904</v>
      </c>
      <c r="K96" s="9"/>
      <c r="L96" s="67"/>
      <c r="M96" s="67" t="n">
        <f aca="false">F96*2.511711692</f>
        <v>315799.965071791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high_SIPA_income!B90</f>
        <v>35576297.8709366</v>
      </c>
      <c r="F97" s="163" t="n">
        <f aca="false">high_SIPA_income!I90</f>
        <v>125578.358947718</v>
      </c>
      <c r="G97" s="8" t="n">
        <f aca="false">E97-F97*0.7</f>
        <v>35488393.0196732</v>
      </c>
      <c r="H97" s="8"/>
      <c r="I97" s="8"/>
      <c r="J97" s="8" t="n">
        <f aca="false">G97*3.8235866717</f>
        <v>135692946.550074</v>
      </c>
      <c r="K97" s="6"/>
      <c r="L97" s="8"/>
      <c r="M97" s="8" t="n">
        <f aca="false">F97*2.511711692</f>
        <v>315416.632431157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high_SIPA_income!B91</f>
        <v>41244357.8422043</v>
      </c>
      <c r="F98" s="165" t="n">
        <f aca="false">high_SIPA_income!I91</f>
        <v>127254.344921904</v>
      </c>
      <c r="G98" s="67" t="n">
        <f aca="false">E98-F98*0.7</f>
        <v>41155279.800759</v>
      </c>
      <c r="H98" s="67"/>
      <c r="I98" s="67"/>
      <c r="J98" s="67" t="n">
        <f aca="false">G98*3.8235866717</f>
        <v>157360779.316266</v>
      </c>
      <c r="K98" s="9"/>
      <c r="L98" s="67"/>
      <c r="M98" s="67" t="n">
        <f aca="false">F98*2.511711692</f>
        <v>319626.225998148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high_SIPA_income!B92</f>
        <v>36187084.2979604</v>
      </c>
      <c r="F99" s="165" t="n">
        <f aca="false">high_SIPA_income!I92</f>
        <v>128774.32380845</v>
      </c>
      <c r="G99" s="67" t="n">
        <f aca="false">E99-F99*0.7</f>
        <v>36096942.2712945</v>
      </c>
      <c r="H99" s="67"/>
      <c r="I99" s="67"/>
      <c r="J99" s="67" t="n">
        <f aca="false">G99*3.8235866717</f>
        <v>138019787.357646</v>
      </c>
      <c r="K99" s="9"/>
      <c r="L99" s="67"/>
      <c r="M99" s="67" t="n">
        <f aca="false">F99*2.511711692</f>
        <v>323443.974739079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high_SIPA_income!B93</f>
        <v>41698730.213941</v>
      </c>
      <c r="F100" s="165" t="n">
        <f aca="false">high_SIPA_income!I93</f>
        <v>131462.954580714</v>
      </c>
      <c r="G100" s="67" t="n">
        <f aca="false">E100-F100*0.7</f>
        <v>41606706.1457345</v>
      </c>
      <c r="H100" s="67"/>
      <c r="I100" s="67"/>
      <c r="J100" s="67" t="n">
        <f aca="false">G100*3.8235866717</f>
        <v>159086847.072169</v>
      </c>
      <c r="K100" s="9"/>
      <c r="L100" s="67"/>
      <c r="M100" s="67" t="n">
        <f aca="false">F100*2.511711692</f>
        <v>330197.040085245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high_SIPA_income!B94</f>
        <v>36448598.7449388</v>
      </c>
      <c r="F101" s="163" t="n">
        <f aca="false">high_SIPA_income!I94</f>
        <v>130271.744623769</v>
      </c>
      <c r="G101" s="8" t="n">
        <f aca="false">E101-F101*0.7</f>
        <v>36357408.5237022</v>
      </c>
      <c r="H101" s="8"/>
      <c r="I101" s="8"/>
      <c r="J101" s="8" t="n">
        <f aca="false">G101*3.8235866717</f>
        <v>139015702.64878</v>
      </c>
      <c r="K101" s="6"/>
      <c r="L101" s="8"/>
      <c r="M101" s="8" t="n">
        <f aca="false">F101*2.511711692</f>
        <v>327205.06410876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high_SIPA_income!B95</f>
        <v>42307143.0745326</v>
      </c>
      <c r="F102" s="165" t="n">
        <f aca="false">high_SIPA_income!I95</f>
        <v>134534.024941565</v>
      </c>
      <c r="G102" s="67" t="n">
        <f aca="false">E102-F102*0.7</f>
        <v>42212969.2570735</v>
      </c>
      <c r="H102" s="67"/>
      <c r="I102" s="67"/>
      <c r="J102" s="67" t="n">
        <f aca="false">G102*3.8235866717</f>
        <v>161404946.624228</v>
      </c>
      <c r="K102" s="9"/>
      <c r="L102" s="67"/>
      <c r="M102" s="67" t="n">
        <f aca="false">F102*2.511711692</f>
        <v>337910.683417548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high_SIPA_income!B96</f>
        <v>36972375.7705701</v>
      </c>
      <c r="F103" s="165" t="n">
        <f aca="false">high_SIPA_income!I96</f>
        <v>132762.245235198</v>
      </c>
      <c r="G103" s="67" t="n">
        <f aca="false">E103-F103*0.7</f>
        <v>36879442.1989054</v>
      </c>
      <c r="H103" s="67"/>
      <c r="I103" s="67"/>
      <c r="J103" s="67" t="n">
        <f aca="false">G103*3.8235866717</f>
        <v>141011743.651465</v>
      </c>
      <c r="K103" s="9"/>
      <c r="L103" s="67"/>
      <c r="M103" s="67" t="n">
        <f aca="false">F103*2.511711692</f>
        <v>333460.483613418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high_SIPA_income!B97</f>
        <v>42797679.8337153</v>
      </c>
      <c r="F104" s="165" t="n">
        <f aca="false">high_SIPA_income!I97</f>
        <v>135419.954074019</v>
      </c>
      <c r="G104" s="67" t="n">
        <f aca="false">E104-F104*0.7</f>
        <v>42702885.8658635</v>
      </c>
      <c r="H104" s="67"/>
      <c r="I104" s="67"/>
      <c r="J104" s="67" t="n">
        <f aca="false">G104*3.8235866717</f>
        <v>163278185.239842</v>
      </c>
      <c r="K104" s="9"/>
      <c r="L104" s="67"/>
      <c r="M104" s="67" t="n">
        <f aca="false">F104*2.511711692</f>
        <v>340135.881977816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high_SIPA_income!B98</f>
        <v>37589041.4810224</v>
      </c>
      <c r="F105" s="163" t="n">
        <f aca="false">high_SIPA_income!I98</f>
        <v>133198.190334649</v>
      </c>
      <c r="G105" s="8" t="n">
        <f aca="false">E105-F105*0.7</f>
        <v>37495802.7477881</v>
      </c>
      <c r="H105" s="8"/>
      <c r="I105" s="8"/>
      <c r="J105" s="8" t="n">
        <f aca="false">G105*3.8235866717</f>
        <v>143368451.631135</v>
      </c>
      <c r="K105" s="6"/>
      <c r="L105" s="8"/>
      <c r="M105" s="8" t="n">
        <f aca="false">F105*2.511711692</f>
        <v>334555.45201678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high_SIPA_income!B99</f>
        <v>43454215.3331555</v>
      </c>
      <c r="F106" s="165" t="n">
        <f aca="false">high_SIPA_income!I99</f>
        <v>130545.428577313</v>
      </c>
      <c r="G106" s="67" t="n">
        <f aca="false">E106-F106*0.7</f>
        <v>43362833.5331514</v>
      </c>
      <c r="H106" s="67"/>
      <c r="I106" s="67"/>
      <c r="J106" s="67" t="n">
        <f aca="false">G106*3.8235866717</f>
        <v>165801552.344503</v>
      </c>
      <c r="K106" s="9"/>
      <c r="L106" s="67"/>
      <c r="M106" s="67" t="n">
        <f aca="false">F106*2.511711692</f>
        <v>327892.479294788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high_SIPA_income!B100</f>
        <v>38176315.9597983</v>
      </c>
      <c r="F107" s="165" t="n">
        <f aca="false">high_SIPA_income!I100</f>
        <v>127852.976363608</v>
      </c>
      <c r="G107" s="67" t="n">
        <f aca="false">E107-F107*0.7</f>
        <v>38086818.8763438</v>
      </c>
      <c r="H107" s="67"/>
      <c r="I107" s="67"/>
      <c r="J107" s="67" t="n">
        <f aca="false">G107*3.8235866717</f>
        <v>145628253.02304</v>
      </c>
      <c r="K107" s="9"/>
      <c r="L107" s="67"/>
      <c r="M107" s="67" t="n">
        <f aca="false">F107*2.511711692</f>
        <v>321129.815589473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high_SIPA_income!B101</f>
        <v>44300385.421129</v>
      </c>
      <c r="F108" s="165" t="n">
        <f aca="false">high_SIPA_income!I101</f>
        <v>130388.950046621</v>
      </c>
      <c r="G108" s="67" t="n">
        <f aca="false">E108-F108*0.7</f>
        <v>44209113.1560964</v>
      </c>
      <c r="H108" s="67"/>
      <c r="I108" s="67"/>
      <c r="J108" s="67" t="n">
        <f aca="false">G108*3.8235866717</f>
        <v>169037375.831327</v>
      </c>
      <c r="K108" s="9"/>
      <c r="L108" s="67"/>
      <c r="M108" s="67" t="n">
        <f aca="false">F108*2.511711692</f>
        <v>327499.450339701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high_SIPA_income!B102</f>
        <v>38785284.4616113</v>
      </c>
      <c r="F109" s="163" t="n">
        <f aca="false">high_SIPA_income!I102</f>
        <v>126776.574901314</v>
      </c>
      <c r="G109" s="8" t="n">
        <f aca="false">E109-F109*0.7</f>
        <v>38696540.8591804</v>
      </c>
      <c r="H109" s="8"/>
      <c r="I109" s="8"/>
      <c r="J109" s="8" t="n">
        <f aca="false">G109*3.8235866717</f>
        <v>147959577.870057</v>
      </c>
      <c r="K109" s="6"/>
      <c r="L109" s="8"/>
      <c r="M109" s="8" t="n">
        <f aca="false">F109*2.511711692</f>
        <v>318426.205451345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high_SIPA_income!B103</f>
        <v>44799622.3167901</v>
      </c>
      <c r="F110" s="165" t="n">
        <f aca="false">high_SIPA_income!I103</f>
        <v>128435.499127726</v>
      </c>
      <c r="G110" s="67" t="n">
        <f aca="false">E110-F110*0.7</f>
        <v>44709717.4674007</v>
      </c>
      <c r="H110" s="67"/>
      <c r="I110" s="67"/>
      <c r="J110" s="67" t="n">
        <f aca="false">G110*3.8235866717</f>
        <v>170951479.803826</v>
      </c>
      <c r="K110" s="9"/>
      <c r="L110" s="67"/>
      <c r="M110" s="67" t="n">
        <f aca="false">F110*2.511711692</f>
        <v>322592.944826965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high_SIPA_income!B104</f>
        <v>39291701.7627299</v>
      </c>
      <c r="F111" s="165" t="n">
        <f aca="false">high_SIPA_income!I104</f>
        <v>131979.044965586</v>
      </c>
      <c r="G111" s="67" t="n">
        <f aca="false">E111-F111*0.7</f>
        <v>39199316.4312539</v>
      </c>
      <c r="H111" s="67"/>
      <c r="I111" s="67"/>
      <c r="J111" s="67" t="n">
        <f aca="false">G111*3.8235866717</f>
        <v>149881983.846293</v>
      </c>
      <c r="K111" s="9"/>
      <c r="L111" s="67"/>
      <c r="M111" s="67" t="n">
        <f aca="false">F111*2.511711692</f>
        <v>331493.310339057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high_SIPA_income!B105</f>
        <v>45269447.5754096</v>
      </c>
      <c r="F112" s="165" t="n">
        <f aca="false">high_SIPA_income!I105</f>
        <v>134353.723867606</v>
      </c>
      <c r="G112" s="67" t="n">
        <f aca="false">E112-F112*0.7</f>
        <v>45175399.9687023</v>
      </c>
      <c r="H112" s="67"/>
      <c r="I112" s="67"/>
      <c r="J112" s="67" t="n">
        <f aca="false">G112*3.8235866717</f>
        <v>172732057.209047</v>
      </c>
      <c r="K112" s="9"/>
      <c r="L112" s="67"/>
      <c r="M112" s="67" t="n">
        <f aca="false">F112*2.511711692</f>
        <v>337457.819102005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6078.64152568585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6060.89881459602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6015.51664906522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5950.56004069854</v>
      </c>
      <c r="C28" s="0" t="n">
        <v>11564878</v>
      </c>
    </row>
    <row r="29" customFormat="false" ht="12.8" hidden="false" customHeight="false" outlineLevel="0" collapsed="false">
      <c r="A29" s="0" t="n">
        <v>76</v>
      </c>
      <c r="B29" s="0" t="n">
        <v>6015.28655414805</v>
      </c>
      <c r="C29" s="0" t="n">
        <v>11623003</v>
      </c>
    </row>
    <row r="30" customFormat="false" ht="12.8" hidden="false" customHeight="false" outlineLevel="0" collapsed="false">
      <c r="A30" s="0" t="n">
        <v>77</v>
      </c>
      <c r="B30" s="0" t="n">
        <v>6035.49282608197</v>
      </c>
      <c r="C30" s="0" t="n">
        <v>11655574</v>
      </c>
    </row>
    <row r="31" customFormat="false" ht="12.8" hidden="false" customHeight="false" outlineLevel="0" collapsed="false">
      <c r="A31" s="0" t="n">
        <v>78</v>
      </c>
      <c r="B31" s="0" t="n">
        <v>6079.47869290341</v>
      </c>
      <c r="C31" s="0" t="n">
        <v>11717403</v>
      </c>
    </row>
    <row r="32" customFormat="false" ht="12.8" hidden="false" customHeight="false" outlineLevel="0" collapsed="false">
      <c r="A32" s="0" t="n">
        <v>79</v>
      </c>
      <c r="B32" s="0" t="n">
        <v>6108.86094122298</v>
      </c>
      <c r="C32" s="0" t="n">
        <v>11779751</v>
      </c>
    </row>
    <row r="33" customFormat="false" ht="12.8" hidden="false" customHeight="false" outlineLevel="0" collapsed="false">
      <c r="A33" s="0" t="n">
        <v>80</v>
      </c>
      <c r="B33" s="0" t="n">
        <v>6157.39588445293</v>
      </c>
      <c r="C33" s="0" t="n">
        <v>11773391</v>
      </c>
    </row>
    <row r="34" customFormat="false" ht="12.8" hidden="false" customHeight="false" outlineLevel="0" collapsed="false">
      <c r="A34" s="0" t="n">
        <v>81</v>
      </c>
      <c r="B34" s="0" t="n">
        <v>6182.80893146089</v>
      </c>
      <c r="C34" s="0" t="n">
        <v>11824792</v>
      </c>
    </row>
    <row r="35" customFormat="false" ht="12.8" hidden="false" customHeight="false" outlineLevel="0" collapsed="false">
      <c r="A35" s="0" t="n">
        <v>82</v>
      </c>
      <c r="B35" s="0" t="n">
        <v>6187.95276128336</v>
      </c>
      <c r="C35" s="0" t="n">
        <v>11923569</v>
      </c>
    </row>
    <row r="36" customFormat="false" ht="12.8" hidden="false" customHeight="false" outlineLevel="0" collapsed="false">
      <c r="A36" s="0" t="n">
        <v>83</v>
      </c>
      <c r="B36" s="0" t="n">
        <v>6220.57218603152</v>
      </c>
      <c r="C36" s="0" t="n">
        <v>11947552</v>
      </c>
    </row>
    <row r="37" customFormat="false" ht="12.8" hidden="false" customHeight="false" outlineLevel="0" collapsed="false">
      <c r="A37" s="0" t="n">
        <v>84</v>
      </c>
      <c r="B37" s="0" t="n">
        <v>6259.88163251243</v>
      </c>
      <c r="C37" s="0" t="n">
        <v>12032244</v>
      </c>
    </row>
    <row r="38" customFormat="false" ht="12.8" hidden="false" customHeight="false" outlineLevel="0" collapsed="false">
      <c r="A38" s="0" t="n">
        <v>85</v>
      </c>
      <c r="B38" s="0" t="n">
        <v>6268.64491889411</v>
      </c>
      <c r="C38" s="0" t="n">
        <v>12070358</v>
      </c>
    </row>
    <row r="39" customFormat="false" ht="12.8" hidden="false" customHeight="false" outlineLevel="0" collapsed="false">
      <c r="A39" s="0" t="n">
        <v>86</v>
      </c>
      <c r="B39" s="0" t="n">
        <v>6312.91610852003</v>
      </c>
      <c r="C39" s="0" t="n">
        <v>12070839</v>
      </c>
    </row>
    <row r="40" customFormat="false" ht="12.8" hidden="false" customHeight="false" outlineLevel="0" collapsed="false">
      <c r="A40" s="0" t="n">
        <v>87</v>
      </c>
      <c r="B40" s="0" t="n">
        <v>6348.12681406601</v>
      </c>
      <c r="C40" s="0" t="n">
        <v>12085168</v>
      </c>
    </row>
    <row r="41" customFormat="false" ht="12.8" hidden="false" customHeight="false" outlineLevel="0" collapsed="false">
      <c r="A41" s="0" t="n">
        <v>88</v>
      </c>
      <c r="B41" s="0" t="n">
        <v>6358.29520193523</v>
      </c>
      <c r="C41" s="0" t="n">
        <v>12139094</v>
      </c>
    </row>
    <row r="42" customFormat="false" ht="12.8" hidden="false" customHeight="false" outlineLevel="0" collapsed="false">
      <c r="A42" s="0" t="n">
        <v>89</v>
      </c>
      <c r="B42" s="0" t="n">
        <v>6422.41596111466</v>
      </c>
      <c r="C42" s="0" t="n">
        <v>12229675</v>
      </c>
    </row>
    <row r="43" customFormat="false" ht="12.8" hidden="false" customHeight="false" outlineLevel="0" collapsed="false">
      <c r="A43" s="0" t="n">
        <v>90</v>
      </c>
      <c r="B43" s="0" t="n">
        <v>6462.21318186858</v>
      </c>
      <c r="C43" s="0" t="n">
        <v>12245855</v>
      </c>
    </row>
    <row r="44" customFormat="false" ht="12.8" hidden="false" customHeight="false" outlineLevel="0" collapsed="false">
      <c r="A44" s="0" t="n">
        <v>91</v>
      </c>
      <c r="B44" s="0" t="n">
        <v>6466.69731960149</v>
      </c>
      <c r="C44" s="0" t="n">
        <v>12292120</v>
      </c>
    </row>
    <row r="45" customFormat="false" ht="12.8" hidden="false" customHeight="false" outlineLevel="0" collapsed="false">
      <c r="A45" s="0" t="n">
        <v>92</v>
      </c>
      <c r="B45" s="0" t="n">
        <v>6497.72768449017</v>
      </c>
      <c r="C45" s="0" t="n">
        <v>12346506</v>
      </c>
    </row>
    <row r="46" customFormat="false" ht="12.8" hidden="false" customHeight="false" outlineLevel="0" collapsed="false">
      <c r="A46" s="0" t="n">
        <v>93</v>
      </c>
      <c r="B46" s="0" t="n">
        <v>6539.01369953089</v>
      </c>
      <c r="C46" s="0" t="n">
        <v>12442540</v>
      </c>
    </row>
    <row r="47" customFormat="false" ht="12.8" hidden="false" customHeight="false" outlineLevel="0" collapsed="false">
      <c r="A47" s="0" t="n">
        <v>94</v>
      </c>
      <c r="B47" s="0" t="n">
        <v>6574.66616657598</v>
      </c>
      <c r="C47" s="0" t="n">
        <v>12479554</v>
      </c>
    </row>
    <row r="48" customFormat="false" ht="12.8" hidden="false" customHeight="false" outlineLevel="0" collapsed="false">
      <c r="A48" s="0" t="n">
        <v>95</v>
      </c>
      <c r="B48" s="0" t="n">
        <v>6627.72653146303</v>
      </c>
      <c r="C48" s="0" t="n">
        <v>12572099</v>
      </c>
    </row>
    <row r="49" customFormat="false" ht="12.8" hidden="false" customHeight="false" outlineLevel="0" collapsed="false">
      <c r="A49" s="0" t="n">
        <v>96</v>
      </c>
      <c r="B49" s="0" t="n">
        <v>6677.16912457994</v>
      </c>
      <c r="C49" s="0" t="n">
        <v>12595793</v>
      </c>
    </row>
    <row r="50" customFormat="false" ht="12.8" hidden="false" customHeight="false" outlineLevel="0" collapsed="false">
      <c r="A50" s="0" t="n">
        <v>97</v>
      </c>
      <c r="B50" s="0" t="n">
        <v>6735.3001637405</v>
      </c>
      <c r="C50" s="0" t="n">
        <v>12629700</v>
      </c>
    </row>
    <row r="51" customFormat="false" ht="12.8" hidden="false" customHeight="false" outlineLevel="0" collapsed="false">
      <c r="A51" s="0" t="n">
        <v>98</v>
      </c>
      <c r="B51" s="0" t="n">
        <v>6778.29844134827</v>
      </c>
      <c r="C51" s="0" t="n">
        <v>12638299</v>
      </c>
    </row>
    <row r="52" customFormat="false" ht="12.8" hidden="false" customHeight="false" outlineLevel="0" collapsed="false">
      <c r="A52" s="0" t="n">
        <v>99</v>
      </c>
      <c r="B52" s="0" t="n">
        <v>6805.4194649845</v>
      </c>
      <c r="C52" s="0" t="n">
        <v>12731993</v>
      </c>
    </row>
    <row r="53" customFormat="false" ht="12.8" hidden="false" customHeight="false" outlineLevel="0" collapsed="false">
      <c r="A53" s="0" t="n">
        <v>100</v>
      </c>
      <c r="B53" s="0" t="n">
        <v>6835.44907285171</v>
      </c>
      <c r="C53" s="0" t="n">
        <v>12763175</v>
      </c>
    </row>
    <row r="54" customFormat="false" ht="12.8" hidden="false" customHeight="false" outlineLevel="0" collapsed="false">
      <c r="A54" s="0" t="n">
        <v>101</v>
      </c>
      <c r="B54" s="0" t="n">
        <v>6861.90361783391</v>
      </c>
      <c r="C54" s="0" t="n">
        <v>12805679</v>
      </c>
    </row>
    <row r="55" customFormat="false" ht="12.8" hidden="false" customHeight="false" outlineLevel="0" collapsed="false">
      <c r="A55" s="0" t="n">
        <v>102</v>
      </c>
      <c r="B55" s="0" t="n">
        <v>6858.00984217357</v>
      </c>
      <c r="C55" s="0" t="n">
        <v>12814742</v>
      </c>
    </row>
    <row r="56" customFormat="false" ht="12.8" hidden="false" customHeight="false" outlineLevel="0" collapsed="false">
      <c r="A56" s="0" t="n">
        <v>103</v>
      </c>
      <c r="B56" s="0" t="n">
        <v>6876.59793983072</v>
      </c>
      <c r="C56" s="0" t="n">
        <v>12893169</v>
      </c>
    </row>
    <row r="57" customFormat="false" ht="12.8" hidden="false" customHeight="false" outlineLevel="0" collapsed="false">
      <c r="A57" s="0" t="n">
        <v>104</v>
      </c>
      <c r="B57" s="0" t="n">
        <v>6926.93109163824</v>
      </c>
      <c r="C57" s="0" t="n">
        <v>12894575</v>
      </c>
    </row>
    <row r="58" customFormat="false" ht="12.8" hidden="false" customHeight="false" outlineLevel="0" collapsed="false">
      <c r="A58" s="0" t="n">
        <v>105</v>
      </c>
      <c r="B58" s="0" t="n">
        <v>6938.50274578109</v>
      </c>
      <c r="C58" s="0" t="n">
        <v>13001015</v>
      </c>
    </row>
    <row r="59" customFormat="false" ht="12.8" hidden="false" customHeight="false" outlineLevel="0" collapsed="false">
      <c r="A59" s="0" t="n">
        <v>106</v>
      </c>
      <c r="B59" s="0" t="n">
        <v>6958.17449542982</v>
      </c>
      <c r="C59" s="0" t="n">
        <v>13021919</v>
      </c>
    </row>
    <row r="60" customFormat="false" ht="12.8" hidden="false" customHeight="false" outlineLevel="0" collapsed="false">
      <c r="A60" s="0" t="n">
        <v>107</v>
      </c>
      <c r="B60" s="0" t="n">
        <v>6980.26600718069</v>
      </c>
      <c r="C60" s="0" t="n">
        <v>13080255</v>
      </c>
    </row>
    <row r="61" customFormat="false" ht="12.8" hidden="false" customHeight="false" outlineLevel="0" collapsed="false">
      <c r="A61" s="0" t="n">
        <v>108</v>
      </c>
      <c r="B61" s="0" t="n">
        <v>7009.15183663958</v>
      </c>
      <c r="C61" s="0" t="n">
        <v>13088881</v>
      </c>
    </row>
    <row r="62" customFormat="false" ht="12.8" hidden="false" customHeight="false" outlineLevel="0" collapsed="false">
      <c r="A62" s="0" t="n">
        <v>109</v>
      </c>
      <c r="B62" s="0" t="n">
        <v>7015.91622408962</v>
      </c>
      <c r="C62" s="0" t="n">
        <v>13170949</v>
      </c>
    </row>
    <row r="63" customFormat="false" ht="12.8" hidden="false" customHeight="false" outlineLevel="0" collapsed="false">
      <c r="A63" s="0" t="n">
        <v>110</v>
      </c>
      <c r="B63" s="0" t="n">
        <v>7010.88169450379</v>
      </c>
      <c r="C63" s="0" t="n">
        <v>13172374</v>
      </c>
    </row>
    <row r="64" customFormat="false" ht="12.8" hidden="false" customHeight="false" outlineLevel="0" collapsed="false">
      <c r="A64" s="0" t="n">
        <v>111</v>
      </c>
      <c r="B64" s="0" t="n">
        <v>7037.03766633835</v>
      </c>
      <c r="C64" s="0" t="n">
        <v>13195947</v>
      </c>
    </row>
    <row r="65" customFormat="false" ht="12.8" hidden="false" customHeight="false" outlineLevel="0" collapsed="false">
      <c r="A65" s="0" t="n">
        <v>112</v>
      </c>
      <c r="B65" s="0" t="n">
        <v>7043.65305595717</v>
      </c>
      <c r="C65" s="0" t="n">
        <v>13235197</v>
      </c>
    </row>
    <row r="66" customFormat="false" ht="12.8" hidden="false" customHeight="false" outlineLevel="0" collapsed="false">
      <c r="A66" s="0" t="n">
        <v>113</v>
      </c>
      <c r="B66" s="0" t="n">
        <v>7066.95534865245</v>
      </c>
      <c r="C66" s="0" t="n">
        <v>13307490</v>
      </c>
    </row>
    <row r="67" customFormat="false" ht="12.8" hidden="false" customHeight="false" outlineLevel="0" collapsed="false">
      <c r="A67" s="0" t="n">
        <v>114</v>
      </c>
      <c r="B67" s="0" t="n">
        <v>7073.5639207942</v>
      </c>
      <c r="C67" s="0" t="n">
        <v>13360769</v>
      </c>
    </row>
    <row r="68" customFormat="false" ht="12.8" hidden="false" customHeight="false" outlineLevel="0" collapsed="false">
      <c r="A68" s="0" t="n">
        <v>115</v>
      </c>
      <c r="B68" s="0" t="n">
        <v>7106.88021788902</v>
      </c>
      <c r="C68" s="0" t="n">
        <v>13349394</v>
      </c>
    </row>
    <row r="69" customFormat="false" ht="12.8" hidden="false" customHeight="false" outlineLevel="0" collapsed="false">
      <c r="A69" s="0" t="n">
        <v>116</v>
      </c>
      <c r="B69" s="0" t="n">
        <v>7146.58132856659</v>
      </c>
      <c r="C69" s="0" t="n">
        <v>13384504</v>
      </c>
    </row>
    <row r="70" customFormat="false" ht="12.8" hidden="false" customHeight="false" outlineLevel="0" collapsed="false">
      <c r="A70" s="0" t="n">
        <v>117</v>
      </c>
      <c r="B70" s="0" t="n">
        <v>7178.95008411623</v>
      </c>
      <c r="C70" s="0" t="n">
        <v>13421405</v>
      </c>
    </row>
    <row r="71" customFormat="false" ht="12.8" hidden="false" customHeight="false" outlineLevel="0" collapsed="false">
      <c r="A71" s="0" t="n">
        <v>118</v>
      </c>
      <c r="B71" s="0" t="n">
        <v>7189.11101821322</v>
      </c>
      <c r="C71" s="0" t="n">
        <v>13478231</v>
      </c>
    </row>
    <row r="72" customFormat="false" ht="12.8" hidden="false" customHeight="false" outlineLevel="0" collapsed="false">
      <c r="A72" s="0" t="n">
        <v>119</v>
      </c>
      <c r="B72" s="0" t="n">
        <v>7197.10172972428</v>
      </c>
      <c r="C72" s="0" t="n">
        <v>13487364</v>
      </c>
    </row>
    <row r="73" customFormat="false" ht="12.8" hidden="false" customHeight="false" outlineLevel="0" collapsed="false">
      <c r="A73" s="0" t="n">
        <v>120</v>
      </c>
      <c r="B73" s="0" t="n">
        <v>7220.19375784053</v>
      </c>
      <c r="C73" s="0" t="n">
        <v>13535087</v>
      </c>
    </row>
    <row r="74" customFormat="false" ht="12.8" hidden="false" customHeight="false" outlineLevel="0" collapsed="false">
      <c r="A74" s="0" t="n">
        <v>121</v>
      </c>
      <c r="B74" s="0" t="n">
        <v>7229.98660870914</v>
      </c>
      <c r="C74" s="0" t="n">
        <v>13523319</v>
      </c>
    </row>
    <row r="75" customFormat="false" ht="12.8" hidden="false" customHeight="false" outlineLevel="0" collapsed="false">
      <c r="A75" s="0" t="n">
        <v>122</v>
      </c>
      <c r="B75" s="0" t="n">
        <v>7259.36715294669</v>
      </c>
      <c r="C75" s="0" t="n">
        <v>13593561</v>
      </c>
    </row>
    <row r="76" customFormat="false" ht="12.8" hidden="false" customHeight="false" outlineLevel="0" collapsed="false">
      <c r="A76" s="0" t="n">
        <v>123</v>
      </c>
      <c r="B76" s="0" t="n">
        <v>7284.1701938714</v>
      </c>
      <c r="C76" s="0" t="n">
        <v>13596827</v>
      </c>
    </row>
    <row r="77" customFormat="false" ht="12.8" hidden="false" customHeight="false" outlineLevel="0" collapsed="false">
      <c r="A77" s="0" t="n">
        <v>124</v>
      </c>
      <c r="B77" s="0" t="n">
        <v>7288.26252300175</v>
      </c>
      <c r="C77" s="0" t="n">
        <v>13632152</v>
      </c>
    </row>
    <row r="78" customFormat="false" ht="12.8" hidden="false" customHeight="false" outlineLevel="0" collapsed="false">
      <c r="A78" s="0" t="n">
        <v>125</v>
      </c>
      <c r="B78" s="0" t="n">
        <v>7321.43050869176</v>
      </c>
      <c r="C78" s="0" t="n">
        <v>13701377</v>
      </c>
    </row>
    <row r="79" customFormat="false" ht="12.8" hidden="false" customHeight="false" outlineLevel="0" collapsed="false">
      <c r="A79" s="0" t="n">
        <v>126</v>
      </c>
      <c r="B79" s="0" t="n">
        <v>7326.86532366529</v>
      </c>
      <c r="C79" s="0" t="n">
        <v>13697858</v>
      </c>
    </row>
    <row r="80" customFormat="false" ht="12.8" hidden="false" customHeight="false" outlineLevel="0" collapsed="false">
      <c r="A80" s="0" t="n">
        <v>127</v>
      </c>
      <c r="B80" s="0" t="n">
        <v>7312.05203239237</v>
      </c>
      <c r="C80" s="0" t="n">
        <v>13791657</v>
      </c>
    </row>
    <row r="81" customFormat="false" ht="12.8" hidden="false" customHeight="false" outlineLevel="0" collapsed="false">
      <c r="A81" s="0" t="n">
        <v>128</v>
      </c>
      <c r="B81" s="0" t="n">
        <v>7351.11418720173</v>
      </c>
      <c r="C81" s="0" t="n">
        <v>13849194</v>
      </c>
    </row>
    <row r="82" customFormat="false" ht="12.8" hidden="false" customHeight="false" outlineLevel="0" collapsed="false">
      <c r="A82" s="0" t="n">
        <v>129</v>
      </c>
      <c r="B82" s="0" t="n">
        <v>7386.01985493596</v>
      </c>
      <c r="C82" s="0" t="n">
        <v>13875182</v>
      </c>
    </row>
    <row r="83" customFormat="false" ht="12.8" hidden="false" customHeight="false" outlineLevel="0" collapsed="false">
      <c r="A83" s="0" t="n">
        <v>130</v>
      </c>
      <c r="B83" s="0" t="n">
        <v>7411.99401005777</v>
      </c>
      <c r="C83" s="0" t="n">
        <v>13839894</v>
      </c>
    </row>
    <row r="84" customFormat="false" ht="12.8" hidden="false" customHeight="false" outlineLevel="0" collapsed="false">
      <c r="A84" s="0" t="n">
        <v>131</v>
      </c>
      <c r="B84" s="0" t="n">
        <v>7404.38063235941</v>
      </c>
      <c r="C84" s="0" t="n">
        <v>13876656</v>
      </c>
    </row>
    <row r="85" customFormat="false" ht="12.8" hidden="false" customHeight="false" outlineLevel="0" collapsed="false">
      <c r="A85" s="0" t="n">
        <v>132</v>
      </c>
      <c r="B85" s="0" t="n">
        <v>7448.06092373945</v>
      </c>
      <c r="C85" s="0" t="n">
        <v>13901781</v>
      </c>
    </row>
    <row r="86" customFormat="false" ht="12.8" hidden="false" customHeight="false" outlineLevel="0" collapsed="false">
      <c r="A86" s="0" t="n">
        <v>133</v>
      </c>
      <c r="B86" s="0" t="n">
        <v>7462.25208124282</v>
      </c>
      <c r="C86" s="0" t="n">
        <v>13952124</v>
      </c>
    </row>
    <row r="87" customFormat="false" ht="12.8" hidden="false" customHeight="false" outlineLevel="0" collapsed="false">
      <c r="A87" s="0" t="n">
        <v>134</v>
      </c>
      <c r="B87" s="0" t="n">
        <v>7472.4129876729</v>
      </c>
      <c r="C87" s="0" t="n">
        <v>14031922</v>
      </c>
    </row>
    <row r="88" customFormat="false" ht="12.8" hidden="false" customHeight="false" outlineLevel="0" collapsed="false">
      <c r="A88" s="0" t="n">
        <v>135</v>
      </c>
      <c r="B88" s="0" t="n">
        <v>7498.77379738874</v>
      </c>
      <c r="C88" s="0" t="n">
        <v>14083347</v>
      </c>
    </row>
    <row r="89" customFormat="false" ht="12.8" hidden="false" customHeight="false" outlineLevel="0" collapsed="false">
      <c r="A89" s="0" t="n">
        <v>136</v>
      </c>
      <c r="B89" s="0" t="n">
        <v>7534.52580759717</v>
      </c>
      <c r="C89" s="0" t="n">
        <v>14076214</v>
      </c>
    </row>
    <row r="90" customFormat="false" ht="12.8" hidden="false" customHeight="false" outlineLevel="0" collapsed="false">
      <c r="A90" s="0" t="n">
        <v>137</v>
      </c>
      <c r="B90" s="0" t="n">
        <v>7545.64087561927</v>
      </c>
      <c r="C90" s="0" t="n">
        <v>14107239</v>
      </c>
    </row>
    <row r="91" customFormat="false" ht="12.8" hidden="false" customHeight="false" outlineLevel="0" collapsed="false">
      <c r="A91" s="0" t="n">
        <v>138</v>
      </c>
      <c r="B91" s="0" t="n">
        <v>7567.7828789705</v>
      </c>
      <c r="C91" s="0" t="n">
        <v>14129355</v>
      </c>
    </row>
    <row r="92" customFormat="false" ht="12.8" hidden="false" customHeight="false" outlineLevel="0" collapsed="false">
      <c r="A92" s="0" t="n">
        <v>139</v>
      </c>
      <c r="B92" s="0" t="n">
        <v>7607.74763292752</v>
      </c>
      <c r="C92" s="0" t="n">
        <v>14178713</v>
      </c>
    </row>
    <row r="93" customFormat="false" ht="12.8" hidden="false" customHeight="false" outlineLevel="0" collapsed="false">
      <c r="A93" s="0" t="n">
        <v>140</v>
      </c>
      <c r="B93" s="0" t="n">
        <v>7605.31747719152</v>
      </c>
      <c r="C93" s="0" t="n">
        <v>14223470</v>
      </c>
    </row>
    <row r="94" customFormat="false" ht="12.8" hidden="false" customHeight="false" outlineLevel="0" collapsed="false">
      <c r="A94" s="0" t="n">
        <v>141</v>
      </c>
      <c r="B94" s="0" t="n">
        <v>7623.55270589746</v>
      </c>
      <c r="C94" s="0" t="n">
        <v>14282951</v>
      </c>
    </row>
    <row r="95" customFormat="false" ht="12.8" hidden="false" customHeight="false" outlineLevel="0" collapsed="false">
      <c r="A95" s="0" t="n">
        <v>142</v>
      </c>
      <c r="B95" s="0" t="n">
        <v>7628.16136250556</v>
      </c>
      <c r="C95" s="0" t="n">
        <v>14302028</v>
      </c>
    </row>
    <row r="96" customFormat="false" ht="12.8" hidden="false" customHeight="false" outlineLevel="0" collapsed="false">
      <c r="A96" s="0" t="n">
        <v>143</v>
      </c>
      <c r="B96" s="0" t="n">
        <v>7663.55291199638</v>
      </c>
      <c r="C96" s="0" t="n">
        <v>14297323</v>
      </c>
    </row>
    <row r="97" customFormat="false" ht="12.8" hidden="false" customHeight="false" outlineLevel="0" collapsed="false">
      <c r="A97" s="0" t="n">
        <v>144</v>
      </c>
      <c r="B97" s="0" t="n">
        <v>7687.03168927663</v>
      </c>
      <c r="C97" s="0" t="n">
        <v>14330890</v>
      </c>
    </row>
    <row r="98" customFormat="false" ht="12.8" hidden="false" customHeight="false" outlineLevel="0" collapsed="false">
      <c r="A98" s="0" t="n">
        <v>145</v>
      </c>
      <c r="B98" s="0" t="n">
        <v>7707.31676555476</v>
      </c>
      <c r="C98" s="0" t="n">
        <v>14289256</v>
      </c>
    </row>
    <row r="99" customFormat="false" ht="12.8" hidden="false" customHeight="false" outlineLevel="0" collapsed="false">
      <c r="A99" s="0" t="n">
        <v>146</v>
      </c>
      <c r="B99" s="0" t="n">
        <v>7717.32299907923</v>
      </c>
      <c r="C99" s="0" t="n">
        <v>14356448</v>
      </c>
    </row>
    <row r="100" customFormat="false" ht="12.8" hidden="false" customHeight="false" outlineLevel="0" collapsed="false">
      <c r="A100" s="0" t="n">
        <v>147</v>
      </c>
      <c r="B100" s="0" t="n">
        <v>7724.97977824071</v>
      </c>
      <c r="C100" s="0" t="n">
        <v>14385747</v>
      </c>
    </row>
    <row r="101" customFormat="false" ht="12.8" hidden="false" customHeight="false" outlineLevel="0" collapsed="false">
      <c r="A101" s="0" t="n">
        <v>148</v>
      </c>
      <c r="B101" s="0" t="n">
        <v>7747.4479499888</v>
      </c>
      <c r="C101" s="0" t="n">
        <v>14389956</v>
      </c>
    </row>
    <row r="102" customFormat="false" ht="12.8" hidden="false" customHeight="false" outlineLevel="0" collapsed="false">
      <c r="A102" s="0" t="n">
        <v>149</v>
      </c>
      <c r="B102" s="0" t="n">
        <v>7795.15608220508</v>
      </c>
      <c r="C102" s="0" t="n">
        <v>14395809</v>
      </c>
    </row>
    <row r="103" customFormat="false" ht="12.8" hidden="false" customHeight="false" outlineLevel="0" collapsed="false">
      <c r="A103" s="0" t="n">
        <v>150</v>
      </c>
      <c r="B103" s="0" t="n">
        <v>7789.49516342264</v>
      </c>
      <c r="C103" s="0" t="n">
        <v>14432833</v>
      </c>
    </row>
    <row r="104" customFormat="false" ht="12.8" hidden="false" customHeight="false" outlineLevel="0" collapsed="false">
      <c r="A104" s="0" t="n">
        <v>151</v>
      </c>
      <c r="B104" s="0" t="n">
        <v>7789.29147444034</v>
      </c>
      <c r="C104" s="0" t="n">
        <v>14465597</v>
      </c>
    </row>
    <row r="105" customFormat="false" ht="12.8" hidden="false" customHeight="false" outlineLevel="0" collapsed="false">
      <c r="A105" s="0" t="n">
        <v>152</v>
      </c>
      <c r="B105" s="0" t="n">
        <v>7829.20231865655</v>
      </c>
      <c r="C105" s="0" t="n">
        <v>14442301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6024.01145808367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6023.25938605303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6053.07747986075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6078.66390424907</v>
      </c>
      <c r="C28" s="0" t="n">
        <v>11565270</v>
      </c>
    </row>
    <row r="29" customFormat="false" ht="12.8" hidden="false" customHeight="false" outlineLevel="0" collapsed="false">
      <c r="A29" s="0" t="n">
        <v>76</v>
      </c>
      <c r="B29" s="0" t="n">
        <v>6234.18426317016</v>
      </c>
      <c r="C29" s="0" t="n">
        <v>11640252</v>
      </c>
    </row>
    <row r="30" customFormat="false" ht="12.8" hidden="false" customHeight="false" outlineLevel="0" collapsed="false">
      <c r="A30" s="0" t="n">
        <v>77</v>
      </c>
      <c r="B30" s="0" t="n">
        <v>6341.95955237153</v>
      </c>
      <c r="C30" s="0" t="n">
        <v>11659076</v>
      </c>
    </row>
    <row r="31" customFormat="false" ht="12.8" hidden="false" customHeight="false" outlineLevel="0" collapsed="false">
      <c r="A31" s="0" t="n">
        <v>78</v>
      </c>
      <c r="B31" s="0" t="n">
        <v>6465.68245951926</v>
      </c>
      <c r="C31" s="0" t="n">
        <v>11762774</v>
      </c>
    </row>
    <row r="32" customFormat="false" ht="12.8" hidden="false" customHeight="false" outlineLevel="0" collapsed="false">
      <c r="A32" s="0" t="n">
        <v>79</v>
      </c>
      <c r="B32" s="0" t="n">
        <v>6550.71915934861</v>
      </c>
      <c r="C32" s="0" t="n">
        <v>11811618</v>
      </c>
    </row>
    <row r="33" customFormat="false" ht="12.8" hidden="false" customHeight="false" outlineLevel="0" collapsed="false">
      <c r="A33" s="0" t="n">
        <v>80</v>
      </c>
      <c r="B33" s="0" t="n">
        <v>6590.52552419497</v>
      </c>
      <c r="C33" s="0" t="n">
        <v>11915730</v>
      </c>
    </row>
    <row r="34" customFormat="false" ht="12.8" hidden="false" customHeight="false" outlineLevel="0" collapsed="false">
      <c r="A34" s="0" t="n">
        <v>81</v>
      </c>
      <c r="B34" s="0" t="n">
        <v>6648.40683605251</v>
      </c>
      <c r="C34" s="0" t="n">
        <v>11905326</v>
      </c>
    </row>
    <row r="35" customFormat="false" ht="12.8" hidden="false" customHeight="false" outlineLevel="0" collapsed="false">
      <c r="A35" s="0" t="n">
        <v>82</v>
      </c>
      <c r="B35" s="0" t="n">
        <v>6655.5364430391</v>
      </c>
      <c r="C35" s="0" t="n">
        <v>11979583</v>
      </c>
    </row>
    <row r="36" customFormat="false" ht="12.8" hidden="false" customHeight="false" outlineLevel="0" collapsed="false">
      <c r="A36" s="0" t="n">
        <v>83</v>
      </c>
      <c r="B36" s="0" t="n">
        <v>6680.0137227347</v>
      </c>
      <c r="C36" s="0" t="n">
        <v>12041619</v>
      </c>
    </row>
    <row r="37" customFormat="false" ht="12.8" hidden="false" customHeight="false" outlineLevel="0" collapsed="false">
      <c r="A37" s="0" t="n">
        <v>84</v>
      </c>
      <c r="B37" s="0" t="n">
        <v>6724.94734370379</v>
      </c>
      <c r="C37" s="0" t="n">
        <v>12067786</v>
      </c>
    </row>
    <row r="38" customFormat="false" ht="12.8" hidden="false" customHeight="false" outlineLevel="0" collapsed="false">
      <c r="A38" s="0" t="n">
        <v>85</v>
      </c>
      <c r="B38" s="0" t="n">
        <v>6773.88309578278</v>
      </c>
      <c r="C38" s="0" t="n">
        <v>12127391</v>
      </c>
    </row>
    <row r="39" customFormat="false" ht="12.8" hidden="false" customHeight="false" outlineLevel="0" collapsed="false">
      <c r="A39" s="0" t="n">
        <v>86</v>
      </c>
      <c r="B39" s="0" t="n">
        <v>6812.48560408306</v>
      </c>
      <c r="C39" s="0" t="n">
        <v>12170313</v>
      </c>
    </row>
    <row r="40" customFormat="false" ht="12.8" hidden="false" customHeight="false" outlineLevel="0" collapsed="false">
      <c r="A40" s="0" t="n">
        <v>87</v>
      </c>
      <c r="B40" s="0" t="n">
        <v>6822.0084452186</v>
      </c>
      <c r="C40" s="0" t="n">
        <v>12209994</v>
      </c>
    </row>
    <row r="41" customFormat="false" ht="12.8" hidden="false" customHeight="false" outlineLevel="0" collapsed="false">
      <c r="A41" s="0" t="n">
        <v>88</v>
      </c>
      <c r="B41" s="0" t="n">
        <v>6863.78161753382</v>
      </c>
      <c r="C41" s="0" t="n">
        <v>12297758</v>
      </c>
    </row>
    <row r="42" customFormat="false" ht="12.8" hidden="false" customHeight="false" outlineLevel="0" collapsed="false">
      <c r="A42" s="0" t="n">
        <v>89</v>
      </c>
      <c r="B42" s="0" t="n">
        <v>6886.38743577169</v>
      </c>
      <c r="C42" s="0" t="n">
        <v>12359999</v>
      </c>
    </row>
    <row r="43" customFormat="false" ht="12.8" hidden="false" customHeight="false" outlineLevel="0" collapsed="false">
      <c r="A43" s="0" t="n">
        <v>90</v>
      </c>
      <c r="B43" s="0" t="n">
        <v>6908.93467603944</v>
      </c>
      <c r="C43" s="0" t="n">
        <v>12460268</v>
      </c>
    </row>
    <row r="44" customFormat="false" ht="12.8" hidden="false" customHeight="false" outlineLevel="0" collapsed="false">
      <c r="A44" s="0" t="n">
        <v>91</v>
      </c>
      <c r="B44" s="0" t="n">
        <v>6926.18303941436</v>
      </c>
      <c r="C44" s="0" t="n">
        <v>12533583</v>
      </c>
    </row>
    <row r="45" customFormat="false" ht="12.8" hidden="false" customHeight="false" outlineLevel="0" collapsed="false">
      <c r="A45" s="0" t="n">
        <v>92</v>
      </c>
      <c r="B45" s="0" t="n">
        <v>6947.24706618255</v>
      </c>
      <c r="C45" s="0" t="n">
        <v>12521405</v>
      </c>
    </row>
    <row r="46" customFormat="false" ht="12.8" hidden="false" customHeight="false" outlineLevel="0" collapsed="false">
      <c r="A46" s="0" t="n">
        <v>93</v>
      </c>
      <c r="B46" s="0" t="n">
        <v>6973.55719129424</v>
      </c>
      <c r="C46" s="0" t="n">
        <v>12598490</v>
      </c>
    </row>
    <row r="47" customFormat="false" ht="12.8" hidden="false" customHeight="false" outlineLevel="0" collapsed="false">
      <c r="A47" s="0" t="n">
        <v>94</v>
      </c>
      <c r="B47" s="0" t="n">
        <v>6983.79804979642</v>
      </c>
      <c r="C47" s="0" t="n">
        <v>12637574</v>
      </c>
    </row>
    <row r="48" customFormat="false" ht="12.8" hidden="false" customHeight="false" outlineLevel="0" collapsed="false">
      <c r="A48" s="0" t="n">
        <v>95</v>
      </c>
      <c r="B48" s="0" t="n">
        <v>7015.72616923704</v>
      </c>
      <c r="C48" s="0" t="n">
        <v>12678354</v>
      </c>
    </row>
    <row r="49" customFormat="false" ht="12.8" hidden="false" customHeight="false" outlineLevel="0" collapsed="false">
      <c r="A49" s="0" t="n">
        <v>96</v>
      </c>
      <c r="B49" s="0" t="n">
        <v>7057.65953841899</v>
      </c>
      <c r="C49" s="0" t="n">
        <v>12775418</v>
      </c>
    </row>
    <row r="50" customFormat="false" ht="12.8" hidden="false" customHeight="false" outlineLevel="0" collapsed="false">
      <c r="A50" s="0" t="n">
        <v>97</v>
      </c>
      <c r="B50" s="0" t="n">
        <v>7056.8528257672</v>
      </c>
      <c r="C50" s="0" t="n">
        <v>12836695</v>
      </c>
    </row>
    <row r="51" customFormat="false" ht="12.8" hidden="false" customHeight="false" outlineLevel="0" collapsed="false">
      <c r="A51" s="0" t="n">
        <v>98</v>
      </c>
      <c r="B51" s="0" t="n">
        <v>7108.52452532107</v>
      </c>
      <c r="C51" s="0" t="n">
        <v>12913934</v>
      </c>
    </row>
    <row r="52" customFormat="false" ht="12.8" hidden="false" customHeight="false" outlineLevel="0" collapsed="false">
      <c r="A52" s="0" t="n">
        <v>99</v>
      </c>
      <c r="B52" s="0" t="n">
        <v>7143.48741475131</v>
      </c>
      <c r="C52" s="0" t="n">
        <v>12954695</v>
      </c>
    </row>
    <row r="53" customFormat="false" ht="12.8" hidden="false" customHeight="false" outlineLevel="0" collapsed="false">
      <c r="A53" s="0" t="n">
        <v>100</v>
      </c>
      <c r="B53" s="0" t="n">
        <v>7152.62398120136</v>
      </c>
      <c r="C53" s="0" t="n">
        <v>13031138</v>
      </c>
    </row>
    <row r="54" customFormat="false" ht="12.8" hidden="false" customHeight="false" outlineLevel="0" collapsed="false">
      <c r="A54" s="0" t="n">
        <v>101</v>
      </c>
      <c r="B54" s="0" t="n">
        <v>7217.09202120766</v>
      </c>
      <c r="C54" s="0" t="n">
        <v>13060784</v>
      </c>
    </row>
    <row r="55" customFormat="false" ht="12.8" hidden="false" customHeight="false" outlineLevel="0" collapsed="false">
      <c r="A55" s="0" t="n">
        <v>102</v>
      </c>
      <c r="B55" s="0" t="n">
        <v>7256.18450271207</v>
      </c>
      <c r="C55" s="0" t="n">
        <v>13109430</v>
      </c>
    </row>
    <row r="56" customFormat="false" ht="12.8" hidden="false" customHeight="false" outlineLevel="0" collapsed="false">
      <c r="A56" s="0" t="n">
        <v>103</v>
      </c>
      <c r="B56" s="0" t="n">
        <v>7289.66468552718</v>
      </c>
      <c r="C56" s="0" t="n">
        <v>13172164</v>
      </c>
    </row>
    <row r="57" customFormat="false" ht="12.8" hidden="false" customHeight="false" outlineLevel="0" collapsed="false">
      <c r="A57" s="0" t="n">
        <v>104</v>
      </c>
      <c r="B57" s="0" t="n">
        <v>7329.33335842511</v>
      </c>
      <c r="C57" s="0" t="n">
        <v>13250885</v>
      </c>
    </row>
    <row r="58" customFormat="false" ht="12.8" hidden="false" customHeight="false" outlineLevel="0" collapsed="false">
      <c r="A58" s="0" t="n">
        <v>105</v>
      </c>
      <c r="B58" s="0" t="n">
        <v>7335.85374709861</v>
      </c>
      <c r="C58" s="0" t="n">
        <v>13315709</v>
      </c>
    </row>
    <row r="59" customFormat="false" ht="12.8" hidden="false" customHeight="false" outlineLevel="0" collapsed="false">
      <c r="A59" s="0" t="n">
        <v>106</v>
      </c>
      <c r="B59" s="0" t="n">
        <v>7381.70433170846</v>
      </c>
      <c r="C59" s="0" t="n">
        <v>13359361</v>
      </c>
    </row>
    <row r="60" customFormat="false" ht="12.8" hidden="false" customHeight="false" outlineLevel="0" collapsed="false">
      <c r="A60" s="0" t="n">
        <v>107</v>
      </c>
      <c r="B60" s="0" t="n">
        <v>7412.83178427863</v>
      </c>
      <c r="C60" s="0" t="n">
        <v>13394665</v>
      </c>
    </row>
    <row r="61" customFormat="false" ht="12.8" hidden="false" customHeight="false" outlineLevel="0" collapsed="false">
      <c r="A61" s="0" t="n">
        <v>108</v>
      </c>
      <c r="B61" s="0" t="n">
        <v>7455.70021374132</v>
      </c>
      <c r="C61" s="0" t="n">
        <v>13460174</v>
      </c>
    </row>
    <row r="62" customFormat="false" ht="12.8" hidden="false" customHeight="false" outlineLevel="0" collapsed="false">
      <c r="A62" s="0" t="n">
        <v>109</v>
      </c>
      <c r="B62" s="0" t="n">
        <v>7478.16123648128</v>
      </c>
      <c r="C62" s="0" t="n">
        <v>13555163</v>
      </c>
    </row>
    <row r="63" customFormat="false" ht="12.8" hidden="false" customHeight="false" outlineLevel="0" collapsed="false">
      <c r="A63" s="0" t="n">
        <v>110</v>
      </c>
      <c r="B63" s="0" t="n">
        <v>7527.10253238958</v>
      </c>
      <c r="C63" s="0" t="n">
        <v>13585570</v>
      </c>
    </row>
    <row r="64" customFormat="false" ht="12.8" hidden="false" customHeight="false" outlineLevel="0" collapsed="false">
      <c r="A64" s="0" t="n">
        <v>111</v>
      </c>
      <c r="B64" s="0" t="n">
        <v>7519.8137527699</v>
      </c>
      <c r="C64" s="0" t="n">
        <v>13635650</v>
      </c>
    </row>
    <row r="65" customFormat="false" ht="12.8" hidden="false" customHeight="false" outlineLevel="0" collapsed="false">
      <c r="A65" s="0" t="n">
        <v>112</v>
      </c>
      <c r="B65" s="0" t="n">
        <v>7560.33662035247</v>
      </c>
      <c r="C65" s="0" t="n">
        <v>13670995</v>
      </c>
    </row>
    <row r="66" customFormat="false" ht="12.8" hidden="false" customHeight="false" outlineLevel="0" collapsed="false">
      <c r="A66" s="0" t="n">
        <v>113</v>
      </c>
      <c r="B66" s="0" t="n">
        <v>7582.59768413659</v>
      </c>
      <c r="C66" s="0" t="n">
        <v>13719163</v>
      </c>
    </row>
    <row r="67" customFormat="false" ht="12.8" hidden="false" customHeight="false" outlineLevel="0" collapsed="false">
      <c r="A67" s="0" t="n">
        <v>114</v>
      </c>
      <c r="B67" s="0" t="n">
        <v>7624.51097051931</v>
      </c>
      <c r="C67" s="0" t="n">
        <v>13705648</v>
      </c>
    </row>
    <row r="68" customFormat="false" ht="12.8" hidden="false" customHeight="false" outlineLevel="0" collapsed="false">
      <c r="A68" s="0" t="n">
        <v>115</v>
      </c>
      <c r="B68" s="0" t="n">
        <v>7655.22777301169</v>
      </c>
      <c r="C68" s="0" t="n">
        <v>13740746</v>
      </c>
    </row>
    <row r="69" customFormat="false" ht="12.8" hidden="false" customHeight="false" outlineLevel="0" collapsed="false">
      <c r="A69" s="0" t="n">
        <v>116</v>
      </c>
      <c r="B69" s="0" t="n">
        <v>7649.37044285102</v>
      </c>
      <c r="C69" s="0" t="n">
        <v>13846655</v>
      </c>
    </row>
    <row r="70" customFormat="false" ht="12.8" hidden="false" customHeight="false" outlineLevel="0" collapsed="false">
      <c r="A70" s="0" t="n">
        <v>117</v>
      </c>
      <c r="B70" s="0" t="n">
        <v>7673.41662009465</v>
      </c>
      <c r="C70" s="0" t="n">
        <v>13921177</v>
      </c>
    </row>
    <row r="71" customFormat="false" ht="12.8" hidden="false" customHeight="false" outlineLevel="0" collapsed="false">
      <c r="A71" s="0" t="n">
        <v>118</v>
      </c>
      <c r="B71" s="0" t="n">
        <v>7748.11120517121</v>
      </c>
      <c r="C71" s="0" t="n">
        <v>13900199</v>
      </c>
    </row>
    <row r="72" customFormat="false" ht="12.8" hidden="false" customHeight="false" outlineLevel="0" collapsed="false">
      <c r="A72" s="0" t="n">
        <v>119</v>
      </c>
      <c r="B72" s="0" t="n">
        <v>7768.70184525463</v>
      </c>
      <c r="C72" s="0" t="n">
        <v>13914110</v>
      </c>
    </row>
    <row r="73" customFormat="false" ht="12.8" hidden="false" customHeight="false" outlineLevel="0" collapsed="false">
      <c r="A73" s="0" t="n">
        <v>120</v>
      </c>
      <c r="B73" s="0" t="n">
        <v>7791.57522880347</v>
      </c>
      <c r="C73" s="0" t="n">
        <v>14036256</v>
      </c>
    </row>
    <row r="74" customFormat="false" ht="12.8" hidden="false" customHeight="false" outlineLevel="0" collapsed="false">
      <c r="A74" s="0" t="n">
        <v>121</v>
      </c>
      <c r="B74" s="0" t="n">
        <v>7837.7617727602</v>
      </c>
      <c r="C74" s="0" t="n">
        <v>14067071</v>
      </c>
    </row>
    <row r="75" customFormat="false" ht="12.8" hidden="false" customHeight="false" outlineLevel="0" collapsed="false">
      <c r="A75" s="0" t="n">
        <v>122</v>
      </c>
      <c r="B75" s="0" t="n">
        <v>7879.35460890798</v>
      </c>
      <c r="C75" s="0" t="n">
        <v>14062723</v>
      </c>
    </row>
    <row r="76" customFormat="false" ht="12.8" hidden="false" customHeight="false" outlineLevel="0" collapsed="false">
      <c r="A76" s="0" t="n">
        <v>123</v>
      </c>
      <c r="B76" s="0" t="n">
        <v>7929.37095299037</v>
      </c>
      <c r="C76" s="0" t="n">
        <v>14064030</v>
      </c>
    </row>
    <row r="77" customFormat="false" ht="12.8" hidden="false" customHeight="false" outlineLevel="0" collapsed="false">
      <c r="A77" s="0" t="n">
        <v>124</v>
      </c>
      <c r="B77" s="0" t="n">
        <v>7952.99039022647</v>
      </c>
      <c r="C77" s="0" t="n">
        <v>14142054</v>
      </c>
    </row>
    <row r="78" customFormat="false" ht="12.8" hidden="false" customHeight="false" outlineLevel="0" collapsed="false">
      <c r="A78" s="0" t="n">
        <v>125</v>
      </c>
      <c r="B78" s="0" t="n">
        <v>7952.70138963315</v>
      </c>
      <c r="C78" s="0" t="n">
        <v>14145740</v>
      </c>
    </row>
    <row r="79" customFormat="false" ht="12.8" hidden="false" customHeight="false" outlineLevel="0" collapsed="false">
      <c r="A79" s="0" t="n">
        <v>126</v>
      </c>
      <c r="B79" s="0" t="n">
        <v>7950.42545790798</v>
      </c>
      <c r="C79" s="0" t="n">
        <v>14221056</v>
      </c>
    </row>
    <row r="80" customFormat="false" ht="12.8" hidden="false" customHeight="false" outlineLevel="0" collapsed="false">
      <c r="A80" s="0" t="n">
        <v>127</v>
      </c>
      <c r="B80" s="0" t="n">
        <v>7985.89625201577</v>
      </c>
      <c r="C80" s="0" t="n">
        <v>14275558</v>
      </c>
    </row>
    <row r="81" customFormat="false" ht="12.8" hidden="false" customHeight="false" outlineLevel="0" collapsed="false">
      <c r="A81" s="0" t="n">
        <v>128</v>
      </c>
      <c r="B81" s="0" t="n">
        <v>8034.68162065509</v>
      </c>
      <c r="C81" s="0" t="n">
        <v>14290123</v>
      </c>
    </row>
    <row r="82" customFormat="false" ht="12.8" hidden="false" customHeight="false" outlineLevel="0" collapsed="false">
      <c r="A82" s="0" t="n">
        <v>129</v>
      </c>
      <c r="B82" s="0" t="n">
        <v>8030.86320121625</v>
      </c>
      <c r="C82" s="0" t="n">
        <v>14377749</v>
      </c>
    </row>
    <row r="83" customFormat="false" ht="12.8" hidden="false" customHeight="false" outlineLevel="0" collapsed="false">
      <c r="A83" s="0" t="n">
        <v>130</v>
      </c>
      <c r="B83" s="0" t="n">
        <v>8079.74322462627</v>
      </c>
      <c r="C83" s="0" t="n">
        <v>14484307</v>
      </c>
    </row>
    <row r="84" customFormat="false" ht="12.8" hidden="false" customHeight="false" outlineLevel="0" collapsed="false">
      <c r="A84" s="0" t="n">
        <v>131</v>
      </c>
      <c r="B84" s="0" t="n">
        <v>8110.79197372768</v>
      </c>
      <c r="C84" s="0" t="n">
        <v>14480802</v>
      </c>
    </row>
    <row r="85" customFormat="false" ht="12.8" hidden="false" customHeight="false" outlineLevel="0" collapsed="false">
      <c r="A85" s="0" t="n">
        <v>132</v>
      </c>
      <c r="B85" s="0" t="n">
        <v>8150.2460363683</v>
      </c>
      <c r="C85" s="0" t="n">
        <v>14490769</v>
      </c>
    </row>
    <row r="86" customFormat="false" ht="12.8" hidden="false" customHeight="false" outlineLevel="0" collapsed="false">
      <c r="A86" s="0" t="n">
        <v>133</v>
      </c>
      <c r="B86" s="0" t="n">
        <v>8157.30056790656</v>
      </c>
      <c r="C86" s="0" t="n">
        <v>14538379</v>
      </c>
    </row>
    <row r="87" customFormat="false" ht="12.8" hidden="false" customHeight="false" outlineLevel="0" collapsed="false">
      <c r="A87" s="0" t="n">
        <v>134</v>
      </c>
      <c r="B87" s="0" t="n">
        <v>8187.0804184395</v>
      </c>
      <c r="C87" s="0" t="n">
        <v>14580352</v>
      </c>
    </row>
    <row r="88" customFormat="false" ht="12.8" hidden="false" customHeight="false" outlineLevel="0" collapsed="false">
      <c r="A88" s="0" t="n">
        <v>135</v>
      </c>
      <c r="B88" s="0" t="n">
        <v>8202.9896715134</v>
      </c>
      <c r="C88" s="0" t="n">
        <v>14673796</v>
      </c>
    </row>
    <row r="89" customFormat="false" ht="12.8" hidden="false" customHeight="false" outlineLevel="0" collapsed="false">
      <c r="A89" s="0" t="n">
        <v>136</v>
      </c>
      <c r="B89" s="0" t="n">
        <v>8256.65366992492</v>
      </c>
      <c r="C89" s="0" t="n">
        <v>14672099</v>
      </c>
    </row>
    <row r="90" customFormat="false" ht="12.8" hidden="false" customHeight="false" outlineLevel="0" collapsed="false">
      <c r="A90" s="0" t="n">
        <v>137</v>
      </c>
      <c r="B90" s="0" t="n">
        <v>8298.00620849399</v>
      </c>
      <c r="C90" s="0" t="n">
        <v>14659134</v>
      </c>
    </row>
    <row r="91" customFormat="false" ht="12.8" hidden="false" customHeight="false" outlineLevel="0" collapsed="false">
      <c r="A91" s="0" t="n">
        <v>138</v>
      </c>
      <c r="B91" s="0" t="n">
        <v>8344.65896736977</v>
      </c>
      <c r="C91" s="0" t="n">
        <v>14701903</v>
      </c>
    </row>
    <row r="92" customFormat="false" ht="12.8" hidden="false" customHeight="false" outlineLevel="0" collapsed="false">
      <c r="A92" s="0" t="n">
        <v>139</v>
      </c>
      <c r="B92" s="0" t="n">
        <v>8362.74478829364</v>
      </c>
      <c r="C92" s="0" t="n">
        <v>14780595</v>
      </c>
    </row>
    <row r="93" customFormat="false" ht="12.8" hidden="false" customHeight="false" outlineLevel="0" collapsed="false">
      <c r="A93" s="0" t="n">
        <v>140</v>
      </c>
      <c r="B93" s="0" t="n">
        <v>8384.88934593195</v>
      </c>
      <c r="C93" s="0" t="n">
        <v>14810128</v>
      </c>
    </row>
    <row r="94" customFormat="false" ht="12.8" hidden="false" customHeight="false" outlineLevel="0" collapsed="false">
      <c r="A94" s="0" t="n">
        <v>141</v>
      </c>
      <c r="B94" s="0" t="n">
        <v>8392.57497577111</v>
      </c>
      <c r="C94" s="0" t="n">
        <v>14845434</v>
      </c>
    </row>
    <row r="95" customFormat="false" ht="12.8" hidden="false" customHeight="false" outlineLevel="0" collapsed="false">
      <c r="A95" s="0" t="n">
        <v>142</v>
      </c>
      <c r="B95" s="0" t="n">
        <v>8454.88870402591</v>
      </c>
      <c r="C95" s="0" t="n">
        <v>14852208</v>
      </c>
    </row>
    <row r="96" customFormat="false" ht="12.8" hidden="false" customHeight="false" outlineLevel="0" collapsed="false">
      <c r="A96" s="0" t="n">
        <v>143</v>
      </c>
      <c r="B96" s="0" t="n">
        <v>8435.7717443355</v>
      </c>
      <c r="C96" s="0" t="n">
        <v>14919176</v>
      </c>
    </row>
    <row r="97" customFormat="false" ht="12.8" hidden="false" customHeight="false" outlineLevel="0" collapsed="false">
      <c r="A97" s="0" t="n">
        <v>144</v>
      </c>
      <c r="B97" s="0" t="n">
        <v>8468.16268980246</v>
      </c>
      <c r="C97" s="0" t="n">
        <v>14958991</v>
      </c>
    </row>
    <row r="98" customFormat="false" ht="12.8" hidden="false" customHeight="false" outlineLevel="0" collapsed="false">
      <c r="A98" s="0" t="n">
        <v>145</v>
      </c>
      <c r="B98" s="0" t="n">
        <v>8509.79967342405</v>
      </c>
      <c r="C98" s="0" t="n">
        <v>14975772</v>
      </c>
    </row>
    <row r="99" customFormat="false" ht="12.8" hidden="false" customHeight="false" outlineLevel="0" collapsed="false">
      <c r="A99" s="0" t="n">
        <v>146</v>
      </c>
      <c r="B99" s="0" t="n">
        <v>8514.45589844202</v>
      </c>
      <c r="C99" s="0" t="n">
        <v>15056116</v>
      </c>
    </row>
    <row r="100" customFormat="false" ht="12.8" hidden="false" customHeight="false" outlineLevel="0" collapsed="false">
      <c r="A100" s="0" t="n">
        <v>147</v>
      </c>
      <c r="B100" s="0" t="n">
        <v>8552.23619141405</v>
      </c>
      <c r="C100" s="0" t="n">
        <v>15059523</v>
      </c>
    </row>
    <row r="101" customFormat="false" ht="12.8" hidden="false" customHeight="false" outlineLevel="0" collapsed="false">
      <c r="A101" s="0" t="n">
        <v>148</v>
      </c>
      <c r="B101" s="0" t="n">
        <v>8593.07081609514</v>
      </c>
      <c r="C101" s="0" t="n">
        <v>15125752</v>
      </c>
    </row>
    <row r="102" customFormat="false" ht="12.8" hidden="false" customHeight="false" outlineLevel="0" collapsed="false">
      <c r="A102" s="0" t="n">
        <v>149</v>
      </c>
      <c r="B102" s="0" t="n">
        <v>8639.17905218954</v>
      </c>
      <c r="C102" s="0" t="n">
        <v>15119302</v>
      </c>
    </row>
    <row r="103" customFormat="false" ht="12.8" hidden="false" customHeight="false" outlineLevel="0" collapsed="false">
      <c r="A103" s="0" t="n">
        <v>150</v>
      </c>
      <c r="B103" s="0" t="n">
        <v>8649.72778197117</v>
      </c>
      <c r="C103" s="0" t="n">
        <v>15168869</v>
      </c>
    </row>
    <row r="104" customFormat="false" ht="12.8" hidden="false" customHeight="false" outlineLevel="0" collapsed="false">
      <c r="A104" s="0" t="n">
        <v>151</v>
      </c>
      <c r="B104" s="0" t="n">
        <v>8684.91987205267</v>
      </c>
      <c r="C104" s="0" t="n">
        <v>15204065</v>
      </c>
    </row>
    <row r="105" customFormat="false" ht="12.8" hidden="false" customHeight="false" outlineLevel="0" collapsed="false">
      <c r="A105" s="0" t="n">
        <v>152</v>
      </c>
      <c r="B105" s="0" t="n">
        <v>8711.27224578484</v>
      </c>
      <c r="C105" s="0" t="n">
        <v>15213399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46" activeCellId="0" sqref="G46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124.428366303447</v>
      </c>
      <c r="E19" s="28" t="n">
        <f aca="false">(D19/D18)^(1/3)-1</f>
        <v>0.0364147067883644</v>
      </c>
      <c r="F19" s="27" t="n">
        <v>69131.1918397112</v>
      </c>
      <c r="G19" s="28" t="n">
        <f aca="false">(F19/F18)^(1/3)-1</f>
        <v>0.0374596078301477</v>
      </c>
      <c r="I19" s="27" t="s">
        <v>37</v>
      </c>
      <c r="J19" s="13" t="n">
        <f aca="false">B19*100/$B$16</f>
        <v>98.041784878992</v>
      </c>
      <c r="K19" s="13" t="n">
        <f aca="false">D19*100/$D$16</f>
        <v>126.290527128815</v>
      </c>
      <c r="L19" s="13" t="n">
        <f aca="false">100*F19*100/D19/($F$16*100/$D$16)</f>
        <v>96.2494374569365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132.982816486809</v>
      </c>
      <c r="E20" s="30" t="n">
        <f aca="false">(D20/D19)^(1/3)-1</f>
        <v>0.0224106764150676</v>
      </c>
      <c r="F20" s="29" t="n">
        <v>74439.4774669924</v>
      </c>
      <c r="G20" s="30" t="n">
        <f aca="false">(F20/F19)^(1/3)-1</f>
        <v>0.0249667031061052</v>
      </c>
      <c r="I20" s="29" t="s">
        <v>38</v>
      </c>
      <c r="J20" s="13" t="n">
        <f aca="false">B20*100/$B$16</f>
        <v>100</v>
      </c>
      <c r="K20" s="13" t="n">
        <f aca="false">D20*100/$D$16</f>
        <v>134.973000868921</v>
      </c>
      <c r="L20" s="13" t="n">
        <f aca="false">100*F20*100/D20/($F$16*100/$D$16)</f>
        <v>96.9731144187132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141.537266670171</v>
      </c>
      <c r="E21" s="28" t="n">
        <f aca="false">(D21/D20)^(1/3)-1</f>
        <v>0.0209984729345112</v>
      </c>
      <c r="F21" s="27" t="n">
        <v>79823.6784920419</v>
      </c>
      <c r="G21" s="28" t="n">
        <f aca="false">(F21/F20)^(1/3)-1</f>
        <v>0.023550969116847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100.631013229058</v>
      </c>
      <c r="K21" s="13" t="n">
        <f aca="false">D21*100/$D$16</f>
        <v>143.655474609027</v>
      </c>
      <c r="L21" s="13" t="n">
        <f aca="false">100*F21*100/D21/($F$16*100/$D$16)</f>
        <v>97.7022325379538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150.091716853532</v>
      </c>
      <c r="E22" s="30" t="n">
        <f aca="false">(D22/D21)^(1/3)-1</f>
        <v>0.0197537405115522</v>
      </c>
      <c r="F22" s="29" t="n">
        <v>85284.6364078909</v>
      </c>
      <c r="G22" s="30" t="n">
        <f aca="false">(F22/F21)^(1/3)-1</f>
        <v>0.0223031248628334</v>
      </c>
      <c r="I22" s="29" t="s">
        <v>40</v>
      </c>
      <c r="J22" s="13" t="n">
        <f aca="false">B22*100/$B$16</f>
        <v>102.601681048354</v>
      </c>
      <c r="K22" s="13" t="n">
        <f aca="false">D22*100/$D$16</f>
        <v>152.337948349132</v>
      </c>
      <c r="L22" s="13" t="n">
        <f aca="false">100*F22*100/D22/($F$16*100/$D$16)</f>
        <v>98.4368327254465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158.646167036894</v>
      </c>
      <c r="E23" s="28" t="n">
        <f aca="false">(D23/D22)^(1/3)-1</f>
        <v>0.0186483501964791</v>
      </c>
      <c r="F23" s="27" t="n">
        <v>90823.2010699111</v>
      </c>
      <c r="G23" s="28" t="n">
        <f aca="false">(F23/F22)^(1/3)-1</f>
        <v>0.0211949710719701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161.020422089238</v>
      </c>
      <c r="L23" s="13" t="n">
        <f aca="false">100*F23*100/D23/($F$16*100/$D$16)</f>
        <v>99.1769561995764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167.57001393272</v>
      </c>
      <c r="E24" s="30" t="n">
        <f aca="false">(D24/D23)^(1/3)-1</f>
        <v>0.0184090281241314</v>
      </c>
      <c r="F24" s="29" t="n">
        <v>96220.0900404343</v>
      </c>
      <c r="G24" s="30" t="n">
        <f aca="false">(F24/F23)^(1/3)-1</f>
        <v>0.0194274371522543</v>
      </c>
      <c r="I24" s="29" t="s">
        <v>42</v>
      </c>
      <c r="J24" s="13" t="n">
        <f aca="false">B24*100/$B$16</f>
        <v>105</v>
      </c>
      <c r="K24" s="13" t="n">
        <f aca="false">D24*100/$D$16</f>
        <v>170.077820831758</v>
      </c>
      <c r="L24" s="13" t="n">
        <f aca="false">100*F24*100/D24/($F$16*100/$D$16)</f>
        <v>99.4747846982203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176.493860828545</v>
      </c>
      <c r="E25" s="28" t="n">
        <f aca="false">(D25/D24)^(1/3)-1</f>
        <v>0.0174453686238671</v>
      </c>
      <c r="F25" s="27" t="n">
        <v>101648.573691918</v>
      </c>
      <c r="G25" s="28" t="n">
        <f aca="false">(F25/F24)^(1/3)-1</f>
        <v>0.0184628139924916</v>
      </c>
      <c r="I25" s="27" t="s">
        <v>43</v>
      </c>
      <c r="J25" s="13" t="n">
        <f aca="false">B25*100/$B$16</f>
        <v>106.668874022801</v>
      </c>
      <c r="K25" s="13" t="n">
        <f aca="false">D25*100/$D$16</f>
        <v>179.135219574278</v>
      </c>
      <c r="L25" s="13" t="n">
        <f aca="false">100*F25*100/D25/($F$16*100/$D$16)</f>
        <v>99.7735075761439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185.41770772437</v>
      </c>
      <c r="E26" s="30" t="n">
        <f aca="false">(D26/D25)^(1/3)-1</f>
        <v>0.0165775972532192</v>
      </c>
      <c r="F26" s="29" t="n">
        <v>107108.793112854</v>
      </c>
      <c r="G26" s="30" t="n">
        <f aca="false">(F26/F25)^(1/3)-1</f>
        <v>0.017594174850474</v>
      </c>
      <c r="I26" s="29" t="s">
        <v>44</v>
      </c>
      <c r="J26" s="13" t="n">
        <f aca="false">B26*100/$B$16</f>
        <v>107.731765100771</v>
      </c>
      <c r="K26" s="13" t="n">
        <f aca="false">D26*100/$D$16</f>
        <v>188.192618316797</v>
      </c>
      <c r="L26" s="13" t="n">
        <f aca="false">100*F26*100/D26/($F$16*100/$D$16)</f>
        <v>100.073127519169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194.341554620196</v>
      </c>
      <c r="E27" s="28" t="n">
        <f aca="false">(D27/D26)^(1/3)-1</f>
        <v>0.01579207822009</v>
      </c>
      <c r="F27" s="27" t="n">
        <v>112600.889954189</v>
      </c>
      <c r="G27" s="28" t="n">
        <f aca="false">(F27/F26)^(1/3)-1</f>
        <v>0.0168078702983079</v>
      </c>
      <c r="H27" s="32" t="n">
        <f aca="false">(F22*100/D22)/(F20*100/D20)-1</f>
        <v>0.0150940630865293</v>
      </c>
      <c r="I27" s="27" t="s">
        <v>45</v>
      </c>
      <c r="J27" s="13" t="n">
        <f aca="false">B27*100/$B$16</f>
        <v>110.24931059501</v>
      </c>
      <c r="K27" s="13" t="n">
        <f aca="false">D27*100/$D$16</f>
        <v>197.250017059318</v>
      </c>
      <c r="L27" s="13" t="n">
        <f aca="false">100*F27*100/D27/($F$16*100/$D$16)</f>
        <v>100.373647221182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203.32985152138</v>
      </c>
      <c r="E28" s="30" t="n">
        <f aca="false">(D28/D27)^(1/3)-1</f>
        <v>0.015184917816051</v>
      </c>
      <c r="F28" s="29" t="n">
        <v>118384.412434172</v>
      </c>
      <c r="G28" s="30" t="n">
        <f aca="false">(F28/F27)^(1/3)-1</f>
        <v>0.0168359682457431</v>
      </c>
      <c r="I28" s="29" t="s">
        <v>46</v>
      </c>
      <c r="J28" s="13" t="n">
        <f aca="false">B28*100/$B$16</f>
        <v>110.25</v>
      </c>
      <c r="K28" s="13" t="n">
        <f aca="false">D28*100/$D$16</f>
        <v>206.372830348311</v>
      </c>
      <c r="L28" s="13" t="n">
        <f aca="false">100*F28*100/D28/($F$16*100/$D$16)</f>
        <v>100.864173486489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212.318148422564</v>
      </c>
      <c r="E29" s="28" t="n">
        <f aca="false">(D29/D28)^(1/3)-1</f>
        <v>0.0145232202482088</v>
      </c>
      <c r="F29" s="27" t="n">
        <v>124218.835891038</v>
      </c>
      <c r="G29" s="28" t="n">
        <f aca="false">(F29/F28)^(1/3)-1</f>
        <v>0.0161651832679264</v>
      </c>
      <c r="I29" s="27" t="s">
        <v>47</v>
      </c>
      <c r="J29" s="13" t="n">
        <f aca="false">B29*100/$B$16</f>
        <v>110.935628983714</v>
      </c>
      <c r="K29" s="13" t="n">
        <f aca="false">D29*100/$D$16</f>
        <v>215.495643637304</v>
      </c>
      <c r="L29" s="13" t="n">
        <f aca="false">100*F29*100/D29/($F$16*100/$D$16)</f>
        <v>101.354699751796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221.306445323748</v>
      </c>
      <c r="E30" s="30" t="n">
        <f aca="false">(D30/D29)^(1/3)-1</f>
        <v>0.0139167898752885</v>
      </c>
      <c r="F30" s="29" t="n">
        <v>130104.160324786</v>
      </c>
      <c r="G30" s="30" t="n">
        <f aca="false">(F30/F29)^(1/3)-1</f>
        <v>0.015549842319877</v>
      </c>
      <c r="I30" s="29" t="s">
        <v>48</v>
      </c>
      <c r="J30" s="13" t="n">
        <f aca="false">B30*100/$B$16</f>
        <v>112.041035704802</v>
      </c>
      <c r="K30" s="13" t="n">
        <f aca="false">D30*100/$D$16</f>
        <v>224.618456926298</v>
      </c>
      <c r="L30" s="13" t="n">
        <f aca="false">100*F30*100/D30/($F$16*100/$D$16)</f>
        <v>101.845226017104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230.294742224932</v>
      </c>
      <c r="E31" s="28" t="n">
        <f aca="false">(D31/D30)^(1/3)-1</f>
        <v>0.0133589793495048</v>
      </c>
      <c r="F31" s="27" t="n">
        <v>136040.385735416</v>
      </c>
      <c r="G31" s="28" t="n">
        <f aca="false">(F31/F30)^(1/3)-1</f>
        <v>0.0149832848477947</v>
      </c>
      <c r="I31" s="27" t="s">
        <v>49</v>
      </c>
      <c r="J31" s="13" t="n">
        <f aca="false">B31*100/$B$16</f>
        <v>113.60928301881</v>
      </c>
      <c r="K31" s="13" t="n">
        <f aca="false">D31*100/$D$16</f>
        <v>233.741270215291</v>
      </c>
      <c r="L31" s="13" t="n">
        <f aca="false">100*F31*100/D31/($F$16*100/$D$16)</f>
        <v>102.335752282411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239.56284293775</v>
      </c>
      <c r="E32" s="30" t="n">
        <f aca="false">(D32/D31)^(1/3)-1</f>
        <v>0.0132387998074615</v>
      </c>
      <c r="F32" s="29" t="n">
        <v>142193.590919797</v>
      </c>
      <c r="G32" s="30" t="n">
        <f aca="false">(F32/F31)^(1/3)-1</f>
        <v>0.0148551401980175</v>
      </c>
      <c r="I32" s="29" t="s">
        <v>50</v>
      </c>
      <c r="J32" s="13" t="n">
        <f aca="false">B32*100/$B$16</f>
        <v>114.66</v>
      </c>
      <c r="K32" s="13" t="n">
        <f aca="false">D32*100/$D$16</f>
        <v>243.148074783072</v>
      </c>
      <c r="L32" s="13" t="n">
        <f aca="false">100*F32*100/D32/($F$16*100/$D$16)</f>
        <v>102.826278547719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248.830943650568</v>
      </c>
      <c r="E33" s="28" t="n">
        <f aca="false">(D33/D32)^(1/3)-1</f>
        <v>0.0127330334599594</v>
      </c>
      <c r="F33" s="27" t="n">
        <v>148399.281617875</v>
      </c>
      <c r="G33" s="28" t="n">
        <f aca="false">(F33/F32)^(1/3)-1</f>
        <v>0.0143408724498342</v>
      </c>
      <c r="I33" s="27" t="s">
        <v>51</v>
      </c>
      <c r="J33" s="13" t="n">
        <f aca="false">B33*100/$B$16</f>
        <v>115.373054143062</v>
      </c>
      <c r="K33" s="13" t="n">
        <f aca="false">D33*100/$D$16</f>
        <v>252.554879350852</v>
      </c>
      <c r="L33" s="13" t="n">
        <f aca="false">100*F33*100/D33/($F$16*100/$D$16)</f>
        <v>103.316804813026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258.099044363387</v>
      </c>
      <c r="E34" s="30" t="n">
        <f aca="false">(D34/D33)^(1/3)-1</f>
        <v>0.0122644926986044</v>
      </c>
      <c r="F34" s="29" t="n">
        <v>154657.457829651</v>
      </c>
      <c r="G34" s="30" t="n">
        <f aca="false">(F34/F33)^(1/3)-1</f>
        <v>0.0138639697063996</v>
      </c>
      <c r="I34" s="29" t="s">
        <v>52</v>
      </c>
      <c r="J34" s="13" t="n">
        <f aca="false">B34*100/$B$16</f>
        <v>115.962471954471</v>
      </c>
      <c r="K34" s="13" t="n">
        <f aca="false">D34*100/$D$16</f>
        <v>261.961683918634</v>
      </c>
      <c r="L34" s="13" t="n">
        <f aca="false">100*F34*100/D34/($F$16*100/$D$16)</f>
        <v>103.807331078333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267.367145076205</v>
      </c>
      <c r="E35" s="28" t="n">
        <f aca="false">(D35/D34)^(1/3)-1</f>
        <v>0.0118292132057165</v>
      </c>
      <c r="F35" s="27" t="n">
        <v>160968.119555125</v>
      </c>
      <c r="G35" s="28" t="n">
        <f aca="false">(F35/F34)^(1/3)-1</f>
        <v>0.0134204594422702</v>
      </c>
      <c r="I35" s="27" t="s">
        <v>53</v>
      </c>
      <c r="J35" s="13" t="n">
        <f aca="false">B35*100/$B$16</f>
        <v>116.47967977955</v>
      </c>
      <c r="K35" s="13" t="n">
        <f aca="false">D35*100/$D$16</f>
        <v>271.368488486414</v>
      </c>
      <c r="L35" s="13" t="n">
        <f aca="false">100*F35*100/D35/($F$16*100/$D$16)</f>
        <v>104.297857343641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277.109637397594</v>
      </c>
      <c r="E36" s="30" t="n">
        <f aca="false">(D36/D35)^(1/3)-1</f>
        <v>0.0120015952909689</v>
      </c>
      <c r="F36" s="29" t="n">
        <v>167618.217029406</v>
      </c>
      <c r="G36" s="30" t="n">
        <f aca="false">(F36/F35)^(1/3)-1</f>
        <v>0.0135856392035585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286.852129718984</v>
      </c>
      <c r="E37" s="28" t="n">
        <f aca="false">(D37/D36)^(1/3)-1</f>
        <v>0.0115844610416391</v>
      </c>
      <c r="F37" s="27" t="n">
        <v>174323.48651034</v>
      </c>
      <c r="G37" s="28" t="n">
        <f aca="false">(F37/F36)^(1/3)-1</f>
        <v>0.013160451522745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296.594622040373</v>
      </c>
      <c r="E38" s="30" t="n">
        <f aca="false">(D38/D37)^(1/3)-1</f>
        <v>0.0111953514418066</v>
      </c>
      <c r="F38" s="29" t="n">
        <v>181083.927997927</v>
      </c>
      <c r="G38" s="30" t="n">
        <f aca="false">(F38/F37)^(1/3)-1</f>
        <v>0.0127634068798319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306.337114361762</v>
      </c>
      <c r="E39" s="28" t="n">
        <f aca="false">(D39/D38)^(1/3)-1</f>
        <v>0.0108315338673517</v>
      </c>
      <c r="F39" s="27" t="n">
        <v>187899.541492166</v>
      </c>
      <c r="G39" s="28" t="n">
        <f aca="false">(F39/F38)^(1/3)-1</f>
        <v>0.0123917667882363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6361.98249860395</v>
      </c>
      <c r="C23" s="0" t="n">
        <v>9403544</v>
      </c>
    </row>
    <row r="24" customFormat="false" ht="12.8" hidden="false" customHeight="false" outlineLevel="0" collapsed="false">
      <c r="A24" s="0" t="n">
        <v>71</v>
      </c>
      <c r="B24" s="0" t="n">
        <v>6091.38137580562</v>
      </c>
      <c r="C24" s="0" t="n">
        <v>9907200</v>
      </c>
    </row>
    <row r="25" customFormat="false" ht="12.8" hidden="false" customHeight="false" outlineLevel="0" collapsed="false">
      <c r="A25" s="0" t="n">
        <v>72</v>
      </c>
      <c r="B25" s="0" t="n">
        <v>6014.1058130688</v>
      </c>
      <c r="C25" s="0" t="n">
        <v>10446968</v>
      </c>
    </row>
    <row r="26" customFormat="false" ht="12.8" hidden="false" customHeight="false" outlineLevel="0" collapsed="false">
      <c r="A26" s="0" t="n">
        <v>73</v>
      </c>
      <c r="B26" s="0" t="n">
        <v>5910.5527030064</v>
      </c>
      <c r="C26" s="0" t="n">
        <v>10786830</v>
      </c>
    </row>
    <row r="27" customFormat="false" ht="12.8" hidden="false" customHeight="false" outlineLevel="0" collapsed="false">
      <c r="A27" s="0" t="n">
        <v>74</v>
      </c>
      <c r="B27" s="0" t="n">
        <v>5851.33248865162</v>
      </c>
      <c r="C27" s="0" t="n">
        <v>11100673</v>
      </c>
    </row>
    <row r="28" customFormat="false" ht="12.8" hidden="false" customHeight="false" outlineLevel="0" collapsed="false">
      <c r="A28" s="0" t="n">
        <v>75</v>
      </c>
      <c r="B28" s="0" t="n">
        <v>5817.14611849524</v>
      </c>
      <c r="C28" s="0" t="n">
        <v>11581669</v>
      </c>
    </row>
    <row r="29" customFormat="false" ht="12.8" hidden="false" customHeight="false" outlineLevel="0" collapsed="false">
      <c r="A29" s="0" t="n">
        <v>76</v>
      </c>
      <c r="B29" s="0" t="n">
        <v>5855.85970001429</v>
      </c>
      <c r="C29" s="0" t="n">
        <v>11629790</v>
      </c>
    </row>
    <row r="30" customFormat="false" ht="12.8" hidden="false" customHeight="false" outlineLevel="0" collapsed="false">
      <c r="A30" s="0" t="n">
        <v>77</v>
      </c>
      <c r="B30" s="0" t="n">
        <v>5848.64930045534</v>
      </c>
      <c r="C30" s="0" t="n">
        <v>11635341</v>
      </c>
    </row>
    <row r="31" customFormat="false" ht="12.8" hidden="false" customHeight="false" outlineLevel="0" collapsed="false">
      <c r="A31" s="0" t="n">
        <v>78</v>
      </c>
      <c r="B31" s="0" t="n">
        <v>5872.32362668892</v>
      </c>
      <c r="C31" s="0" t="n">
        <v>11679995</v>
      </c>
    </row>
    <row r="32" customFormat="false" ht="12.8" hidden="false" customHeight="false" outlineLevel="0" collapsed="false">
      <c r="A32" s="0" t="n">
        <v>79</v>
      </c>
      <c r="B32" s="0" t="n">
        <v>5881.37511943714</v>
      </c>
      <c r="C32" s="0" t="n">
        <v>11723165</v>
      </c>
    </row>
    <row r="33" customFormat="false" ht="12.8" hidden="false" customHeight="false" outlineLevel="0" collapsed="false">
      <c r="A33" s="0" t="n">
        <v>80</v>
      </c>
      <c r="B33" s="0" t="n">
        <v>5864.70886037474</v>
      </c>
      <c r="C33" s="0" t="n">
        <v>11812914</v>
      </c>
    </row>
    <row r="34" customFormat="false" ht="12.8" hidden="false" customHeight="false" outlineLevel="0" collapsed="false">
      <c r="A34" s="0" t="n">
        <v>81</v>
      </c>
      <c r="B34" s="0" t="n">
        <v>5876.93970700851</v>
      </c>
      <c r="C34" s="0" t="n">
        <v>11800227</v>
      </c>
    </row>
    <row r="35" customFormat="false" ht="12.8" hidden="false" customHeight="false" outlineLevel="0" collapsed="false">
      <c r="A35" s="0" t="n">
        <v>82</v>
      </c>
      <c r="B35" s="0" t="n">
        <v>5889.23892161838</v>
      </c>
      <c r="C35" s="0" t="n">
        <v>11793267</v>
      </c>
    </row>
    <row r="36" customFormat="false" ht="12.8" hidden="false" customHeight="false" outlineLevel="0" collapsed="false">
      <c r="A36" s="0" t="n">
        <v>83</v>
      </c>
      <c r="B36" s="0" t="n">
        <v>5900.63218278658</v>
      </c>
      <c r="C36" s="0" t="n">
        <v>11813608</v>
      </c>
    </row>
    <row r="37" customFormat="false" ht="12.8" hidden="false" customHeight="false" outlineLevel="0" collapsed="false">
      <c r="A37" s="0" t="n">
        <v>84</v>
      </c>
      <c r="B37" s="0" t="n">
        <v>5938.77220257106</v>
      </c>
      <c r="C37" s="0" t="n">
        <v>11857530</v>
      </c>
    </row>
    <row r="38" customFormat="false" ht="12.8" hidden="false" customHeight="false" outlineLevel="0" collapsed="false">
      <c r="A38" s="0" t="n">
        <v>85</v>
      </c>
      <c r="B38" s="0" t="n">
        <v>5936.26369450293</v>
      </c>
      <c r="C38" s="0" t="n">
        <v>11883432</v>
      </c>
    </row>
    <row r="39" customFormat="false" ht="12.8" hidden="false" customHeight="false" outlineLevel="0" collapsed="false">
      <c r="A39" s="0" t="n">
        <v>86</v>
      </c>
      <c r="B39" s="0" t="n">
        <v>5936.23091397771</v>
      </c>
      <c r="C39" s="0" t="n">
        <v>11940764</v>
      </c>
    </row>
    <row r="40" customFormat="false" ht="12.8" hidden="false" customHeight="false" outlineLevel="0" collapsed="false">
      <c r="A40" s="0" t="n">
        <v>87</v>
      </c>
      <c r="B40" s="0" t="n">
        <v>5934.0920051669</v>
      </c>
      <c r="C40" s="0" t="n">
        <v>12001003</v>
      </c>
    </row>
    <row r="41" customFormat="false" ht="12.8" hidden="false" customHeight="false" outlineLevel="0" collapsed="false">
      <c r="A41" s="0" t="n">
        <v>88</v>
      </c>
      <c r="B41" s="0" t="n">
        <v>5945.34540363366</v>
      </c>
      <c r="C41" s="0" t="n">
        <v>11986366</v>
      </c>
    </row>
    <row r="42" customFormat="false" ht="12.8" hidden="false" customHeight="false" outlineLevel="0" collapsed="false">
      <c r="A42" s="0" t="n">
        <v>89</v>
      </c>
      <c r="B42" s="0" t="n">
        <v>5966.84972738289</v>
      </c>
      <c r="C42" s="0" t="n">
        <v>12078748</v>
      </c>
    </row>
    <row r="43" customFormat="false" ht="12.8" hidden="false" customHeight="false" outlineLevel="0" collapsed="false">
      <c r="A43" s="0" t="n">
        <v>90</v>
      </c>
      <c r="B43" s="0" t="n">
        <v>5971.33038908415</v>
      </c>
      <c r="C43" s="0" t="n">
        <v>12135617</v>
      </c>
    </row>
    <row r="44" customFormat="false" ht="12.8" hidden="false" customHeight="false" outlineLevel="0" collapsed="false">
      <c r="A44" s="0" t="n">
        <v>91</v>
      </c>
      <c r="B44" s="0" t="n">
        <v>5974.25460110327</v>
      </c>
      <c r="C44" s="0" t="n">
        <v>12210247</v>
      </c>
    </row>
    <row r="45" customFormat="false" ht="12.8" hidden="false" customHeight="false" outlineLevel="0" collapsed="false">
      <c r="A45" s="0" t="n">
        <v>92</v>
      </c>
      <c r="B45" s="0" t="n">
        <v>5965.0355782683</v>
      </c>
      <c r="C45" s="0" t="n">
        <v>12253374</v>
      </c>
    </row>
    <row r="46" customFormat="false" ht="12.8" hidden="false" customHeight="false" outlineLevel="0" collapsed="false">
      <c r="A46" s="0" t="n">
        <v>93</v>
      </c>
      <c r="B46" s="0" t="n">
        <v>5969.58486771856</v>
      </c>
      <c r="C46" s="0" t="n">
        <v>12257158</v>
      </c>
    </row>
    <row r="47" customFormat="false" ht="12.8" hidden="false" customHeight="false" outlineLevel="0" collapsed="false">
      <c r="A47" s="0" t="n">
        <v>94</v>
      </c>
      <c r="B47" s="0" t="n">
        <v>5946.29579931764</v>
      </c>
      <c r="C47" s="0" t="n">
        <v>12349256</v>
      </c>
    </row>
    <row r="48" customFormat="false" ht="12.8" hidden="false" customHeight="false" outlineLevel="0" collapsed="false">
      <c r="A48" s="0" t="n">
        <v>95</v>
      </c>
      <c r="B48" s="0" t="n">
        <v>5947.62311735719</v>
      </c>
      <c r="C48" s="0" t="n">
        <v>12356775</v>
      </c>
    </row>
    <row r="49" customFormat="false" ht="12.8" hidden="false" customHeight="false" outlineLevel="0" collapsed="false">
      <c r="A49" s="0" t="n">
        <v>96</v>
      </c>
      <c r="B49" s="0" t="n">
        <v>5968.07287197503</v>
      </c>
      <c r="C49" s="0" t="n">
        <v>12426582</v>
      </c>
    </row>
    <row r="50" customFormat="false" ht="12.8" hidden="false" customHeight="false" outlineLevel="0" collapsed="false">
      <c r="A50" s="0" t="n">
        <v>97</v>
      </c>
      <c r="B50" s="0" t="n">
        <v>6012.80151636969</v>
      </c>
      <c r="C50" s="0" t="n">
        <v>12421681</v>
      </c>
    </row>
    <row r="51" customFormat="false" ht="12.8" hidden="false" customHeight="false" outlineLevel="0" collapsed="false">
      <c r="A51" s="0" t="n">
        <v>98</v>
      </c>
      <c r="B51" s="0" t="n">
        <v>5997.61789870576</v>
      </c>
      <c r="C51" s="0" t="n">
        <v>12460492</v>
      </c>
    </row>
    <row r="52" customFormat="false" ht="12.8" hidden="false" customHeight="false" outlineLevel="0" collapsed="false">
      <c r="A52" s="0" t="n">
        <v>99</v>
      </c>
      <c r="B52" s="0" t="n">
        <v>6004.17228922998</v>
      </c>
      <c r="C52" s="0" t="n">
        <v>12423016</v>
      </c>
    </row>
    <row r="53" customFormat="false" ht="12.8" hidden="false" customHeight="false" outlineLevel="0" collapsed="false">
      <c r="A53" s="0" t="n">
        <v>100</v>
      </c>
      <c r="B53" s="0" t="n">
        <v>6030.78960227731</v>
      </c>
      <c r="C53" s="0" t="n">
        <v>12503809</v>
      </c>
    </row>
    <row r="54" customFormat="false" ht="12.8" hidden="false" customHeight="false" outlineLevel="0" collapsed="false">
      <c r="A54" s="0" t="n">
        <v>101</v>
      </c>
      <c r="B54" s="0" t="n">
        <v>6061.77972628454</v>
      </c>
      <c r="C54" s="0" t="n">
        <v>12533668</v>
      </c>
    </row>
    <row r="55" customFormat="false" ht="12.8" hidden="false" customHeight="false" outlineLevel="0" collapsed="false">
      <c r="A55" s="0" t="n">
        <v>102</v>
      </c>
      <c r="B55" s="0" t="n">
        <v>6052.27535227736</v>
      </c>
      <c r="C55" s="0" t="n">
        <v>12636725</v>
      </c>
    </row>
    <row r="56" customFormat="false" ht="12.8" hidden="false" customHeight="false" outlineLevel="0" collapsed="false">
      <c r="A56" s="0" t="n">
        <v>103</v>
      </c>
      <c r="B56" s="0" t="n">
        <v>6068.80725058978</v>
      </c>
      <c r="C56" s="0" t="n">
        <v>12653717</v>
      </c>
    </row>
    <row r="57" customFormat="false" ht="12.8" hidden="false" customHeight="false" outlineLevel="0" collapsed="false">
      <c r="A57" s="0" t="n">
        <v>104</v>
      </c>
      <c r="B57" s="0" t="n">
        <v>6095.38364775512</v>
      </c>
      <c r="C57" s="0" t="n">
        <v>12670440</v>
      </c>
    </row>
    <row r="58" customFormat="false" ht="12.8" hidden="false" customHeight="false" outlineLevel="0" collapsed="false">
      <c r="A58" s="0" t="n">
        <v>105</v>
      </c>
      <c r="B58" s="0" t="n">
        <v>6094.9240875749</v>
      </c>
      <c r="C58" s="0" t="n">
        <v>12668655</v>
      </c>
    </row>
    <row r="59" customFormat="false" ht="12.8" hidden="false" customHeight="false" outlineLevel="0" collapsed="false">
      <c r="A59" s="0" t="n">
        <v>106</v>
      </c>
      <c r="B59" s="0" t="n">
        <v>6100.98976279235</v>
      </c>
      <c r="C59" s="0" t="n">
        <v>12694921</v>
      </c>
    </row>
    <row r="60" customFormat="false" ht="12.8" hidden="false" customHeight="false" outlineLevel="0" collapsed="false">
      <c r="A60" s="0" t="n">
        <v>107</v>
      </c>
      <c r="B60" s="0" t="n">
        <v>6108.98411405445</v>
      </c>
      <c r="C60" s="0" t="n">
        <v>12803345</v>
      </c>
    </row>
    <row r="61" customFormat="false" ht="12.8" hidden="false" customHeight="false" outlineLevel="0" collapsed="false">
      <c r="A61" s="0" t="n">
        <v>108</v>
      </c>
      <c r="B61" s="0" t="n">
        <v>6124.50013315204</v>
      </c>
      <c r="C61" s="0" t="n">
        <v>12819128</v>
      </c>
    </row>
    <row r="62" customFormat="false" ht="12.8" hidden="false" customHeight="false" outlineLevel="0" collapsed="false">
      <c r="A62" s="0" t="n">
        <v>109</v>
      </c>
      <c r="B62" s="0" t="n">
        <v>6163.9833431692</v>
      </c>
      <c r="C62" s="0" t="n">
        <v>12826352</v>
      </c>
    </row>
    <row r="63" customFormat="false" ht="12.8" hidden="false" customHeight="false" outlineLevel="0" collapsed="false">
      <c r="A63" s="0" t="n">
        <v>110</v>
      </c>
      <c r="B63" s="0" t="n">
        <v>6149.21140328883</v>
      </c>
      <c r="C63" s="0" t="n">
        <v>12838358</v>
      </c>
    </row>
    <row r="64" customFormat="false" ht="12.8" hidden="false" customHeight="false" outlineLevel="0" collapsed="false">
      <c r="A64" s="0" t="n">
        <v>111</v>
      </c>
      <c r="B64" s="0" t="n">
        <v>6174.65672891314</v>
      </c>
      <c r="C64" s="0" t="n">
        <v>12885921</v>
      </c>
    </row>
    <row r="65" customFormat="false" ht="12.8" hidden="false" customHeight="false" outlineLevel="0" collapsed="false">
      <c r="A65" s="0" t="n">
        <v>112</v>
      </c>
      <c r="B65" s="0" t="n">
        <v>6170.38064456087</v>
      </c>
      <c r="C65" s="0" t="n">
        <v>12916447</v>
      </c>
    </row>
    <row r="66" customFormat="false" ht="12.8" hidden="false" customHeight="false" outlineLevel="0" collapsed="false">
      <c r="A66" s="0" t="n">
        <v>113</v>
      </c>
      <c r="B66" s="0" t="n">
        <v>6180.886207674</v>
      </c>
      <c r="C66" s="0" t="n">
        <v>12924864</v>
      </c>
    </row>
    <row r="67" customFormat="false" ht="12.8" hidden="false" customHeight="false" outlineLevel="0" collapsed="false">
      <c r="A67" s="0" t="n">
        <v>114</v>
      </c>
      <c r="B67" s="0" t="n">
        <v>6181.70708575029</v>
      </c>
      <c r="C67" s="0" t="n">
        <v>12930826</v>
      </c>
    </row>
    <row r="68" customFormat="false" ht="12.8" hidden="false" customHeight="false" outlineLevel="0" collapsed="false">
      <c r="A68" s="0" t="n">
        <v>115</v>
      </c>
      <c r="B68" s="0" t="n">
        <v>6207.47059734942</v>
      </c>
      <c r="C68" s="0" t="n">
        <v>12973066</v>
      </c>
    </row>
    <row r="69" customFormat="false" ht="12.8" hidden="false" customHeight="false" outlineLevel="0" collapsed="false">
      <c r="A69" s="0" t="n">
        <v>116</v>
      </c>
      <c r="B69" s="0" t="n">
        <v>6197.00714131493</v>
      </c>
      <c r="C69" s="0" t="n">
        <v>13056510</v>
      </c>
    </row>
    <row r="70" customFormat="false" ht="12.8" hidden="false" customHeight="false" outlineLevel="0" collapsed="false">
      <c r="A70" s="0" t="n">
        <v>117</v>
      </c>
      <c r="B70" s="0" t="n">
        <v>6233.21025901312</v>
      </c>
      <c r="C70" s="0" t="n">
        <v>13019079</v>
      </c>
    </row>
    <row r="71" customFormat="false" ht="12.8" hidden="false" customHeight="false" outlineLevel="0" collapsed="false">
      <c r="A71" s="0" t="n">
        <v>118</v>
      </c>
      <c r="B71" s="0" t="n">
        <v>6242.12093919975</v>
      </c>
      <c r="C71" s="0" t="n">
        <v>13023145</v>
      </c>
    </row>
    <row r="72" customFormat="false" ht="12.8" hidden="false" customHeight="false" outlineLevel="0" collapsed="false">
      <c r="A72" s="0" t="n">
        <v>119</v>
      </c>
      <c r="B72" s="0" t="n">
        <v>6255.18295281242</v>
      </c>
      <c r="C72" s="0" t="n">
        <v>13015712</v>
      </c>
    </row>
    <row r="73" customFormat="false" ht="12.8" hidden="false" customHeight="false" outlineLevel="0" collapsed="false">
      <c r="A73" s="0" t="n">
        <v>120</v>
      </c>
      <c r="B73" s="0" t="n">
        <v>6265.64307962132</v>
      </c>
      <c r="C73" s="0" t="n">
        <v>13089956</v>
      </c>
    </row>
    <row r="74" customFormat="false" ht="12.8" hidden="false" customHeight="false" outlineLevel="0" collapsed="false">
      <c r="A74" s="0" t="n">
        <v>121</v>
      </c>
      <c r="B74" s="0" t="n">
        <v>6273.6929390719</v>
      </c>
      <c r="C74" s="0" t="n">
        <v>13085561</v>
      </c>
    </row>
    <row r="75" customFormat="false" ht="12.8" hidden="false" customHeight="false" outlineLevel="0" collapsed="false">
      <c r="A75" s="0" t="n">
        <v>122</v>
      </c>
      <c r="B75" s="0" t="n">
        <v>6283.52942913693</v>
      </c>
      <c r="C75" s="0" t="n">
        <v>13131566</v>
      </c>
    </row>
    <row r="76" customFormat="false" ht="12.8" hidden="false" customHeight="false" outlineLevel="0" collapsed="false">
      <c r="A76" s="0" t="n">
        <v>123</v>
      </c>
      <c r="B76" s="0" t="n">
        <v>6299.56978384556</v>
      </c>
      <c r="C76" s="0" t="n">
        <v>13105685</v>
      </c>
    </row>
    <row r="77" customFormat="false" ht="12.8" hidden="false" customHeight="false" outlineLevel="0" collapsed="false">
      <c r="A77" s="0" t="n">
        <v>124</v>
      </c>
      <c r="B77" s="0" t="n">
        <v>6315.98521143075</v>
      </c>
      <c r="C77" s="0" t="n">
        <v>13127512</v>
      </c>
    </row>
    <row r="78" customFormat="false" ht="12.8" hidden="false" customHeight="false" outlineLevel="0" collapsed="false">
      <c r="A78" s="0" t="n">
        <v>125</v>
      </c>
      <c r="B78" s="0" t="n">
        <v>6312.07886044692</v>
      </c>
      <c r="C78" s="0" t="n">
        <v>13111312</v>
      </c>
    </row>
    <row r="79" customFormat="false" ht="12.8" hidden="false" customHeight="false" outlineLevel="0" collapsed="false">
      <c r="A79" s="0" t="n">
        <v>126</v>
      </c>
      <c r="B79" s="0" t="n">
        <v>6297.10660420075</v>
      </c>
      <c r="C79" s="0" t="n">
        <v>13177549</v>
      </c>
    </row>
    <row r="80" customFormat="false" ht="12.8" hidden="false" customHeight="false" outlineLevel="0" collapsed="false">
      <c r="A80" s="0" t="n">
        <v>127</v>
      </c>
      <c r="B80" s="0" t="n">
        <v>6294.89324693608</v>
      </c>
      <c r="C80" s="0" t="n">
        <v>13173572</v>
      </c>
    </row>
    <row r="81" customFormat="false" ht="12.8" hidden="false" customHeight="false" outlineLevel="0" collapsed="false">
      <c r="A81" s="0" t="n">
        <v>128</v>
      </c>
      <c r="B81" s="0" t="n">
        <v>6311.20781600692</v>
      </c>
      <c r="C81" s="0" t="n">
        <v>13231035</v>
      </c>
    </row>
    <row r="82" customFormat="false" ht="12.8" hidden="false" customHeight="false" outlineLevel="0" collapsed="false">
      <c r="A82" s="0" t="n">
        <v>129</v>
      </c>
      <c r="B82" s="0" t="n">
        <v>6344.40144687112</v>
      </c>
      <c r="C82" s="0" t="n">
        <v>13206241</v>
      </c>
    </row>
    <row r="83" customFormat="false" ht="12.8" hidden="false" customHeight="false" outlineLevel="0" collapsed="false">
      <c r="A83" s="0" t="n">
        <v>130</v>
      </c>
      <c r="B83" s="0" t="n">
        <v>6330.52843157239</v>
      </c>
      <c r="C83" s="0" t="n">
        <v>13268575</v>
      </c>
    </row>
    <row r="84" customFormat="false" ht="12.8" hidden="false" customHeight="false" outlineLevel="0" collapsed="false">
      <c r="A84" s="0" t="n">
        <v>131</v>
      </c>
      <c r="B84" s="0" t="n">
        <v>6355.18998876007</v>
      </c>
      <c r="C84" s="0" t="n">
        <v>13296953</v>
      </c>
    </row>
    <row r="85" customFormat="false" ht="12.8" hidden="false" customHeight="false" outlineLevel="0" collapsed="false">
      <c r="A85" s="0" t="n">
        <v>132</v>
      </c>
      <c r="B85" s="0" t="n">
        <v>6374.12755133619</v>
      </c>
      <c r="C85" s="0" t="n">
        <v>13310900</v>
      </c>
    </row>
    <row r="86" customFormat="false" ht="12.8" hidden="false" customHeight="false" outlineLevel="0" collapsed="false">
      <c r="A86" s="0" t="n">
        <v>133</v>
      </c>
      <c r="B86" s="0" t="n">
        <v>6380.34527677292</v>
      </c>
      <c r="C86" s="0" t="n">
        <v>13318742</v>
      </c>
    </row>
    <row r="87" customFormat="false" ht="12.8" hidden="false" customHeight="false" outlineLevel="0" collapsed="false">
      <c r="A87" s="0" t="n">
        <v>134</v>
      </c>
      <c r="B87" s="0" t="n">
        <v>6384.6834576905</v>
      </c>
      <c r="C87" s="0" t="n">
        <v>13332127</v>
      </c>
    </row>
    <row r="88" customFormat="false" ht="12.8" hidden="false" customHeight="false" outlineLevel="0" collapsed="false">
      <c r="A88" s="0" t="n">
        <v>135</v>
      </c>
      <c r="B88" s="0" t="n">
        <v>6387.67633213791</v>
      </c>
      <c r="C88" s="0" t="n">
        <v>13406024</v>
      </c>
    </row>
    <row r="89" customFormat="false" ht="12.8" hidden="false" customHeight="false" outlineLevel="0" collapsed="false">
      <c r="A89" s="0" t="n">
        <v>136</v>
      </c>
      <c r="B89" s="0" t="n">
        <v>6408.66238010692</v>
      </c>
      <c r="C89" s="0" t="n">
        <v>13506390</v>
      </c>
    </row>
    <row r="90" customFormat="false" ht="12.8" hidden="false" customHeight="false" outlineLevel="0" collapsed="false">
      <c r="A90" s="0" t="n">
        <v>137</v>
      </c>
      <c r="B90" s="0" t="n">
        <v>6420.57254398568</v>
      </c>
      <c r="C90" s="0" t="n">
        <v>13495740</v>
      </c>
    </row>
    <row r="91" customFormat="false" ht="12.8" hidden="false" customHeight="false" outlineLevel="0" collapsed="false">
      <c r="A91" s="0" t="n">
        <v>138</v>
      </c>
      <c r="B91" s="0" t="n">
        <v>6436.45691701944</v>
      </c>
      <c r="C91" s="0" t="n">
        <v>13468767</v>
      </c>
    </row>
    <row r="92" customFormat="false" ht="12.8" hidden="false" customHeight="false" outlineLevel="0" collapsed="false">
      <c r="A92" s="0" t="n">
        <v>139</v>
      </c>
      <c r="B92" s="0" t="n">
        <v>6455.67579581083</v>
      </c>
      <c r="C92" s="0" t="n">
        <v>13475588</v>
      </c>
    </row>
    <row r="93" customFormat="false" ht="12.8" hidden="false" customHeight="false" outlineLevel="0" collapsed="false">
      <c r="A93" s="0" t="n">
        <v>140</v>
      </c>
      <c r="B93" s="0" t="n">
        <v>6467.36534436308</v>
      </c>
      <c r="C93" s="0" t="n">
        <v>13479340</v>
      </c>
    </row>
    <row r="94" customFormat="false" ht="12.8" hidden="false" customHeight="false" outlineLevel="0" collapsed="false">
      <c r="A94" s="0" t="n">
        <v>141</v>
      </c>
      <c r="B94" s="0" t="n">
        <v>6463.01781717811</v>
      </c>
      <c r="C94" s="0" t="n">
        <v>13517018</v>
      </c>
    </row>
    <row r="95" customFormat="false" ht="12.8" hidden="false" customHeight="false" outlineLevel="0" collapsed="false">
      <c r="A95" s="0" t="n">
        <v>142</v>
      </c>
      <c r="B95" s="0" t="n">
        <v>6474.72950469988</v>
      </c>
      <c r="C95" s="0" t="n">
        <v>13535096</v>
      </c>
    </row>
    <row r="96" customFormat="false" ht="12.8" hidden="false" customHeight="false" outlineLevel="0" collapsed="false">
      <c r="A96" s="0" t="n">
        <v>143</v>
      </c>
      <c r="B96" s="0" t="n">
        <v>6495.79073719612</v>
      </c>
      <c r="C96" s="0" t="n">
        <v>13557658</v>
      </c>
    </row>
    <row r="97" customFormat="false" ht="12.8" hidden="false" customHeight="false" outlineLevel="0" collapsed="false">
      <c r="A97" s="0" t="n">
        <v>144</v>
      </c>
      <c r="B97" s="0" t="n">
        <v>6490.61819526851</v>
      </c>
      <c r="C97" s="0" t="n">
        <v>13575817</v>
      </c>
    </row>
    <row r="98" customFormat="false" ht="12.8" hidden="false" customHeight="false" outlineLevel="0" collapsed="false">
      <c r="A98" s="0" t="n">
        <v>145</v>
      </c>
      <c r="B98" s="0" t="n">
        <v>6533.46003507989</v>
      </c>
      <c r="C98" s="0" t="n">
        <v>13596174</v>
      </c>
    </row>
    <row r="99" customFormat="false" ht="12.8" hidden="false" customHeight="false" outlineLevel="0" collapsed="false">
      <c r="A99" s="0" t="n">
        <v>146</v>
      </c>
      <c r="B99" s="0" t="n">
        <v>6526.27097337187</v>
      </c>
      <c r="C99" s="0" t="n">
        <v>13620802</v>
      </c>
    </row>
    <row r="100" customFormat="false" ht="12.8" hidden="false" customHeight="false" outlineLevel="0" collapsed="false">
      <c r="A100" s="0" t="n">
        <v>147</v>
      </c>
      <c r="B100" s="0" t="n">
        <v>6540.9299977989</v>
      </c>
      <c r="C100" s="0" t="n">
        <v>13664181</v>
      </c>
    </row>
    <row r="101" customFormat="false" ht="12.8" hidden="false" customHeight="false" outlineLevel="0" collapsed="false">
      <c r="A101" s="0" t="n">
        <v>148</v>
      </c>
      <c r="B101" s="0" t="n">
        <v>6580.61418455025</v>
      </c>
      <c r="C101" s="0" t="n">
        <v>13648410</v>
      </c>
    </row>
    <row r="102" customFormat="false" ht="12.8" hidden="false" customHeight="false" outlineLevel="0" collapsed="false">
      <c r="A102" s="0" t="n">
        <v>149</v>
      </c>
      <c r="B102" s="0" t="n">
        <v>6585.28817055162</v>
      </c>
      <c r="C102" s="0" t="n">
        <v>13630811</v>
      </c>
    </row>
    <row r="103" customFormat="false" ht="12.8" hidden="false" customHeight="false" outlineLevel="0" collapsed="false">
      <c r="A103" s="0" t="n">
        <v>150</v>
      </c>
      <c r="B103" s="0" t="n">
        <v>6579.84184353255</v>
      </c>
      <c r="C103" s="0" t="n">
        <v>13627167</v>
      </c>
    </row>
    <row r="104" customFormat="false" ht="12.8" hidden="false" customHeight="false" outlineLevel="0" collapsed="false">
      <c r="A104" s="0" t="n">
        <v>151</v>
      </c>
      <c r="B104" s="0" t="n">
        <v>6583.33386023405</v>
      </c>
      <c r="C104" s="0" t="n">
        <v>13637240</v>
      </c>
    </row>
    <row r="105" customFormat="false" ht="12.8" hidden="false" customHeight="false" outlineLevel="0" collapsed="false">
      <c r="A105" s="0" t="n">
        <v>152</v>
      </c>
      <c r="B105" s="0" t="n">
        <v>6597.81429675368</v>
      </c>
      <c r="C105" s="0" t="n">
        <v>13600672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168" t="n">
        <v>18733.8129683629</v>
      </c>
      <c r="K9" s="168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168" t="n">
        <v>52369.7306842421</v>
      </c>
      <c r="K10" s="168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168" t="n">
        <v>99239.5036172691</v>
      </c>
      <c r="K11" s="168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168" t="n">
        <v>117229.967816862</v>
      </c>
      <c r="K12" s="168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168" t="n">
        <v>162721.178424523</v>
      </c>
      <c r="K13" s="168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168" t="n">
        <v>175524.962830442</v>
      </c>
      <c r="K14" s="168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168" t="n">
        <v>202742.650637218</v>
      </c>
      <c r="K15" s="168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168" t="n">
        <v>222862.309346122</v>
      </c>
      <c r="K16" s="168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168" t="n">
        <v>230971.30147243</v>
      </c>
      <c r="K17" s="168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168" t="n">
        <v>195590.567062491</v>
      </c>
      <c r="K18" s="168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168" t="n">
        <v>189500.232062338</v>
      </c>
      <c r="K19" s="168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168" t="n">
        <v>204565.659219299</v>
      </c>
      <c r="K20" s="168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168" t="n">
        <v>222675.54785813</v>
      </c>
      <c r="K21" s="168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17939590.9618416</v>
      </c>
      <c r="C22" s="0" t="n">
        <v>17225685.9106416</v>
      </c>
      <c r="D22" s="0" t="n">
        <v>18017338.5017615</v>
      </c>
      <c r="E22" s="0" t="n">
        <v>17298768.5969708</v>
      </c>
      <c r="F22" s="0" t="n">
        <v>14053836.3713644</v>
      </c>
      <c r="G22" s="0" t="n">
        <v>3171849.53927728</v>
      </c>
      <c r="H22" s="0" t="n">
        <v>14126919.2575779</v>
      </c>
      <c r="I22" s="0" t="n">
        <v>3171849.33939295</v>
      </c>
      <c r="J22" s="168" t="n">
        <v>243953.655904947</v>
      </c>
      <c r="K22" s="168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18606030.7524462</v>
      </c>
      <c r="C23" s="0" t="n">
        <v>17875156.9064643</v>
      </c>
      <c r="D23" s="0" t="n">
        <v>18610237.5887718</v>
      </c>
      <c r="E23" s="0" t="n">
        <v>17878263.5942547</v>
      </c>
      <c r="F23" s="0" t="n">
        <v>14521732.2281788</v>
      </c>
      <c r="G23" s="0" t="n">
        <v>3353424.67828542</v>
      </c>
      <c r="H23" s="0" t="n">
        <v>14593008.5861562</v>
      </c>
      <c r="I23" s="0" t="n">
        <v>3285255.00809853</v>
      </c>
      <c r="J23" s="168" t="n">
        <v>290149.534573842</v>
      </c>
      <c r="K23" s="168" t="n">
        <v>281445.048536626</v>
      </c>
      <c r="L23" s="0" t="n">
        <v>3104000.34561559</v>
      </c>
      <c r="M23" s="0" t="n">
        <v>2930656.4449744</v>
      </c>
      <c r="N23" s="0" t="n">
        <v>3104613.33843397</v>
      </c>
      <c r="O23" s="0" t="n">
        <v>2931190.63642921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18502741.2196995</v>
      </c>
      <c r="C24" s="0" t="n">
        <v>17774034.7575472</v>
      </c>
      <c r="D24" s="0" t="n">
        <v>18509471.3293451</v>
      </c>
      <c r="E24" s="0" t="n">
        <v>17779561.0568437</v>
      </c>
      <c r="F24" s="0" t="n">
        <v>14389093.6892489</v>
      </c>
      <c r="G24" s="0" t="n">
        <v>3384941.06829834</v>
      </c>
      <c r="H24" s="0" t="n">
        <v>14460873.2042834</v>
      </c>
      <c r="I24" s="0" t="n">
        <v>3318687.85256025</v>
      </c>
      <c r="J24" s="168" t="n">
        <v>299240.648287684</v>
      </c>
      <c r="K24" s="168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17994485.0333879</v>
      </c>
      <c r="C25" s="0" t="n">
        <v>17284522.5423822</v>
      </c>
      <c r="D25" s="0" t="n">
        <v>18002054.3159821</v>
      </c>
      <c r="E25" s="0" t="n">
        <v>17290876.6331291</v>
      </c>
      <c r="F25" s="0" t="n">
        <v>13948935.5284482</v>
      </c>
      <c r="G25" s="0" t="n">
        <v>3335587.01393403</v>
      </c>
      <c r="H25" s="0" t="n">
        <v>14019243.036555</v>
      </c>
      <c r="I25" s="0" t="n">
        <v>3271633.59657409</v>
      </c>
      <c r="J25" s="168" t="n">
        <v>296566.738145225</v>
      </c>
      <c r="K25" s="168" t="n">
        <v>287669.736000868</v>
      </c>
      <c r="L25" s="0" t="n">
        <v>3001493.99287223</v>
      </c>
      <c r="M25" s="0" t="n">
        <v>2833085.05320611</v>
      </c>
      <c r="N25" s="0" t="n">
        <v>3002677.92588628</v>
      </c>
      <c r="O25" s="0" t="n">
        <v>2834164.33884988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17407999.2616458</v>
      </c>
      <c r="C26" s="0" t="n">
        <v>16719499.6429914</v>
      </c>
      <c r="D26" s="0" t="n">
        <v>17417249.9618849</v>
      </c>
      <c r="E26" s="0" t="n">
        <v>16727462.9762566</v>
      </c>
      <c r="F26" s="0" t="n">
        <v>13450536.0036552</v>
      </c>
      <c r="G26" s="0" t="n">
        <v>3268963.63933614</v>
      </c>
      <c r="H26" s="0" t="n">
        <v>13520040.1156101</v>
      </c>
      <c r="I26" s="0" t="n">
        <v>3207422.86064645</v>
      </c>
      <c r="J26" s="168" t="n">
        <v>301064.679994015</v>
      </c>
      <c r="K26" s="168" t="n">
        <v>292032.739594194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17993254.9756562</v>
      </c>
      <c r="C27" s="0" t="n">
        <v>17280509.378101</v>
      </c>
      <c r="D27" s="0" t="n">
        <v>18005874.7157864</v>
      </c>
      <c r="E27" s="0" t="n">
        <v>17291639.6644952</v>
      </c>
      <c r="F27" s="0" t="n">
        <v>13838723.4400916</v>
      </c>
      <c r="G27" s="0" t="n">
        <v>3441785.9380094</v>
      </c>
      <c r="H27" s="0" t="n">
        <v>13912136.1840779</v>
      </c>
      <c r="I27" s="0" t="n">
        <v>3379503.48041729</v>
      </c>
      <c r="J27" s="168" t="n">
        <v>328352.124061347</v>
      </c>
      <c r="K27" s="168" t="n">
        <v>318501.560339506</v>
      </c>
      <c r="L27" s="0" t="n">
        <v>3001588.01909424</v>
      </c>
      <c r="M27" s="0" t="n">
        <v>2832665.11979896</v>
      </c>
      <c r="N27" s="0" t="n">
        <v>3003616.43664761</v>
      </c>
      <c r="O27" s="0" t="n">
        <v>2834540.48097898</v>
      </c>
      <c r="P27" s="0" t="n">
        <v>54725.3540102245</v>
      </c>
      <c r="Q27" s="0" t="n">
        <v>53083.5933899177</v>
      </c>
    </row>
    <row r="28" customFormat="false" ht="12.8" hidden="false" customHeight="false" outlineLevel="0" collapsed="false">
      <c r="A28" s="0" t="n">
        <v>75</v>
      </c>
      <c r="B28" s="0" t="n">
        <v>18437586.6001865</v>
      </c>
      <c r="C28" s="0" t="n">
        <v>17706472.6242829</v>
      </c>
      <c r="D28" s="0" t="n">
        <v>18453443.1204055</v>
      </c>
      <c r="E28" s="0" t="n">
        <v>17720697.5738909</v>
      </c>
      <c r="F28" s="0" t="n">
        <v>14104473.9622351</v>
      </c>
      <c r="G28" s="0" t="n">
        <v>3601998.66204782</v>
      </c>
      <c r="H28" s="0" t="n">
        <v>14180230.0802647</v>
      </c>
      <c r="I28" s="0" t="n">
        <v>3540467.4936262</v>
      </c>
      <c r="J28" s="168" t="n">
        <v>345489.541190737</v>
      </c>
      <c r="K28" s="168" t="n">
        <v>335124.854955014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19013217.3872671</v>
      </c>
      <c r="C29" s="0" t="n">
        <v>18256901.890278</v>
      </c>
      <c r="D29" s="0" t="n">
        <v>19031004.7201181</v>
      </c>
      <c r="E29" s="0" t="n">
        <v>18272932.6066253</v>
      </c>
      <c r="F29" s="0" t="n">
        <v>14488032.7361673</v>
      </c>
      <c r="G29" s="0" t="n">
        <v>3768869.15411072</v>
      </c>
      <c r="H29" s="0" t="n">
        <v>14566934.8853813</v>
      </c>
      <c r="I29" s="0" t="n">
        <v>3705997.72124401</v>
      </c>
      <c r="J29" s="168" t="n">
        <v>357350.538233911</v>
      </c>
      <c r="K29" s="168" t="n">
        <v>346630.022086894</v>
      </c>
      <c r="L29" s="0" t="n">
        <v>3171479.49183612</v>
      </c>
      <c r="M29" s="0" t="n">
        <v>2992462.58666728</v>
      </c>
      <c r="N29" s="0" t="n">
        <v>3174376.74798493</v>
      </c>
      <c r="O29" s="0" t="n">
        <v>2995164.11373109</v>
      </c>
      <c r="P29" s="0" t="n">
        <v>59558.4230389852</v>
      </c>
      <c r="Q29" s="0" t="n">
        <v>57771.6703478157</v>
      </c>
    </row>
    <row r="30" customFormat="false" ht="12.8" hidden="false" customHeight="false" outlineLevel="0" collapsed="false">
      <c r="A30" s="0" t="n">
        <v>77</v>
      </c>
      <c r="B30" s="0" t="n">
        <v>19418225.56112</v>
      </c>
      <c r="C30" s="0" t="n">
        <v>18645268.6598392</v>
      </c>
      <c r="D30" s="0" t="n">
        <v>19446539.6309813</v>
      </c>
      <c r="E30" s="0" t="n">
        <v>18671344.155651</v>
      </c>
      <c r="F30" s="0" t="n">
        <v>14767744.5034803</v>
      </c>
      <c r="G30" s="0" t="n">
        <v>3877524.15635889</v>
      </c>
      <c r="H30" s="0" t="n">
        <v>14849916.7865627</v>
      </c>
      <c r="I30" s="0" t="n">
        <v>3821427.36908832</v>
      </c>
      <c r="J30" s="168" t="n">
        <v>393544.425362336</v>
      </c>
      <c r="K30" s="168" t="n">
        <v>381738.092601466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19781148.9439285</v>
      </c>
      <c r="C31" s="0" t="n">
        <v>18993047.6175976</v>
      </c>
      <c r="D31" s="0" t="n">
        <v>19811416.8649966</v>
      </c>
      <c r="E31" s="0" t="n">
        <v>19020975.7714677</v>
      </c>
      <c r="F31" s="0" t="n">
        <v>14992406.3628731</v>
      </c>
      <c r="G31" s="0" t="n">
        <v>4000641.25472442</v>
      </c>
      <c r="H31" s="0" t="n">
        <v>15076607.5438097</v>
      </c>
      <c r="I31" s="0" t="n">
        <v>3944368.22765802</v>
      </c>
      <c r="J31" s="168" t="n">
        <v>416576.476861252</v>
      </c>
      <c r="K31" s="168" t="n">
        <v>404079.182555415</v>
      </c>
      <c r="L31" s="0" t="n">
        <v>3299818.01494009</v>
      </c>
      <c r="M31" s="0" t="n">
        <v>3113371.26371274</v>
      </c>
      <c r="N31" s="0" t="n">
        <v>3304822.79321528</v>
      </c>
      <c r="O31" s="0" t="n">
        <v>3118059.68845716</v>
      </c>
      <c r="P31" s="0" t="n">
        <v>69429.4128102087</v>
      </c>
      <c r="Q31" s="0" t="n">
        <v>67346.5304259024</v>
      </c>
    </row>
    <row r="32" customFormat="false" ht="12.8" hidden="false" customHeight="false" outlineLevel="0" collapsed="false">
      <c r="A32" s="0" t="n">
        <v>79</v>
      </c>
      <c r="B32" s="0" t="n">
        <v>20159772.8052854</v>
      </c>
      <c r="C32" s="0" t="n">
        <v>19354560.5237007</v>
      </c>
      <c r="D32" s="0" t="n">
        <v>20194470.4998713</v>
      </c>
      <c r="E32" s="0" t="n">
        <v>19386693.6890536</v>
      </c>
      <c r="F32" s="0" t="n">
        <v>15231704.4391553</v>
      </c>
      <c r="G32" s="0" t="n">
        <v>4122856.08454531</v>
      </c>
      <c r="H32" s="0" t="n">
        <v>15319421.6178329</v>
      </c>
      <c r="I32" s="0" t="n">
        <v>4067272.07122065</v>
      </c>
      <c r="J32" s="168" t="n">
        <v>446038.292758685</v>
      </c>
      <c r="K32" s="168" t="n">
        <v>432657.143975925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20559436.9332226</v>
      </c>
      <c r="C33" s="0" t="n">
        <v>19736957.1937236</v>
      </c>
      <c r="D33" s="0" t="n">
        <v>20595562.2569488</v>
      </c>
      <c r="E33" s="0" t="n">
        <v>19770423.3475293</v>
      </c>
      <c r="F33" s="0" t="n">
        <v>15481161.2047049</v>
      </c>
      <c r="G33" s="0" t="n">
        <v>4255795.98901871</v>
      </c>
      <c r="H33" s="0" t="n">
        <v>15571155.5802318</v>
      </c>
      <c r="I33" s="0" t="n">
        <v>4199267.76729756</v>
      </c>
      <c r="J33" s="168" t="n">
        <v>466259.169598909</v>
      </c>
      <c r="K33" s="168" t="n">
        <v>452271.394510942</v>
      </c>
      <c r="L33" s="0" t="n">
        <v>3429203.03540363</v>
      </c>
      <c r="M33" s="0" t="n">
        <v>3234908.95886681</v>
      </c>
      <c r="N33" s="0" t="n">
        <v>3435191.46736684</v>
      </c>
      <c r="O33" s="0" t="n">
        <v>3240529.95755264</v>
      </c>
      <c r="P33" s="0" t="n">
        <v>77709.8615998182</v>
      </c>
      <c r="Q33" s="0" t="n">
        <v>75378.5657518236</v>
      </c>
    </row>
    <row r="34" customFormat="false" ht="12.8" hidden="false" customHeight="false" outlineLevel="0" collapsed="false">
      <c r="A34" s="0" t="n">
        <v>81</v>
      </c>
      <c r="B34" s="0" t="n">
        <v>20956751.8778648</v>
      </c>
      <c r="C34" s="0" t="n">
        <v>20117197.775234</v>
      </c>
      <c r="D34" s="0" t="n">
        <v>20994295.2439968</v>
      </c>
      <c r="E34" s="0" t="n">
        <v>20151988.8956443</v>
      </c>
      <c r="F34" s="0" t="n">
        <v>15739839.602382</v>
      </c>
      <c r="G34" s="0" t="n">
        <v>4377358.17285198</v>
      </c>
      <c r="H34" s="0" t="n">
        <v>15832077.9872018</v>
      </c>
      <c r="I34" s="0" t="n">
        <v>4319910.90844252</v>
      </c>
      <c r="J34" s="168" t="n">
        <v>506544.604706202</v>
      </c>
      <c r="K34" s="168" t="n">
        <v>491348.266565016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21388538.225174</v>
      </c>
      <c r="C35" s="0" t="n">
        <v>20528895.6647618</v>
      </c>
      <c r="D35" s="0" t="n">
        <v>21428416.9634609</v>
      </c>
      <c r="E35" s="0" t="n">
        <v>20565902.4020738</v>
      </c>
      <c r="F35" s="0" t="n">
        <v>15971800.0211462</v>
      </c>
      <c r="G35" s="0" t="n">
        <v>4557095.6436156</v>
      </c>
      <c r="H35" s="0" t="n">
        <v>16066199.0153546</v>
      </c>
      <c r="I35" s="0" t="n">
        <v>4499703.38671918</v>
      </c>
      <c r="J35" s="168" t="n">
        <v>515556.795606731</v>
      </c>
      <c r="K35" s="168" t="n">
        <v>500090.091738529</v>
      </c>
      <c r="L35" s="0" t="n">
        <v>3567224.37161025</v>
      </c>
      <c r="M35" s="0" t="n">
        <v>3364522.17109291</v>
      </c>
      <c r="N35" s="0" t="n">
        <v>3573840.12033833</v>
      </c>
      <c r="O35" s="0" t="n">
        <v>3370735.67419591</v>
      </c>
      <c r="P35" s="0" t="n">
        <v>85926.1326011218</v>
      </c>
      <c r="Q35" s="0" t="n">
        <v>83348.3486230881</v>
      </c>
    </row>
    <row r="36" customFormat="false" ht="12.8" hidden="false" customHeight="false" outlineLevel="0" collapsed="false">
      <c r="A36" s="0" t="n">
        <v>83</v>
      </c>
      <c r="B36" s="0" t="n">
        <v>21710132.9561468</v>
      </c>
      <c r="C36" s="0" t="n">
        <v>20836432.5228712</v>
      </c>
      <c r="D36" s="0" t="n">
        <v>21750072.4687548</v>
      </c>
      <c r="E36" s="0" t="n">
        <v>20873494.0421604</v>
      </c>
      <c r="F36" s="0" t="n">
        <v>16133783.2310411</v>
      </c>
      <c r="G36" s="0" t="n">
        <v>4702649.29183017</v>
      </c>
      <c r="H36" s="0" t="n">
        <v>16228914.5485663</v>
      </c>
      <c r="I36" s="0" t="n">
        <v>4644579.49359412</v>
      </c>
      <c r="J36" s="168" t="n">
        <v>533744.515010985</v>
      </c>
      <c r="K36" s="168" t="n">
        <v>517732.179560655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22154452.9654404</v>
      </c>
      <c r="C37" s="0" t="n">
        <v>21261347.2891905</v>
      </c>
      <c r="D37" s="0" t="n">
        <v>22197519.4188567</v>
      </c>
      <c r="E37" s="0" t="n">
        <v>21301362.3103379</v>
      </c>
      <c r="F37" s="0" t="n">
        <v>16409906.582647</v>
      </c>
      <c r="G37" s="0" t="n">
        <v>4851440.70654354</v>
      </c>
      <c r="H37" s="0" t="n">
        <v>16508122.9418643</v>
      </c>
      <c r="I37" s="0" t="n">
        <v>4793239.36847362</v>
      </c>
      <c r="J37" s="168" t="n">
        <v>550456.842558234</v>
      </c>
      <c r="K37" s="168" t="n">
        <v>533943.137281487</v>
      </c>
      <c r="L37" s="0" t="n">
        <v>3695500.43105635</v>
      </c>
      <c r="M37" s="0" t="n">
        <v>3484936.82976995</v>
      </c>
      <c r="N37" s="0" t="n">
        <v>3702651.10706847</v>
      </c>
      <c r="O37" s="0" t="n">
        <v>3491657.39315816</v>
      </c>
      <c r="P37" s="0" t="n">
        <v>91742.807093039</v>
      </c>
      <c r="Q37" s="0" t="n">
        <v>88990.5228802478</v>
      </c>
    </row>
    <row r="38" customFormat="false" ht="12.8" hidden="false" customHeight="false" outlineLevel="0" collapsed="false">
      <c r="A38" s="0" t="n">
        <v>85</v>
      </c>
      <c r="B38" s="0" t="n">
        <v>22481401.3042588</v>
      </c>
      <c r="C38" s="0" t="n">
        <v>21573890.5015931</v>
      </c>
      <c r="D38" s="0" t="n">
        <v>22523205.3232243</v>
      </c>
      <c r="E38" s="0" t="n">
        <v>21612712.8701916</v>
      </c>
      <c r="F38" s="0" t="n">
        <v>16544634.4354843</v>
      </c>
      <c r="G38" s="0" t="n">
        <v>5029256.06610878</v>
      </c>
      <c r="H38" s="0" t="n">
        <v>16642400.7353458</v>
      </c>
      <c r="I38" s="0" t="n">
        <v>4970312.13484581</v>
      </c>
      <c r="J38" s="168" t="n">
        <v>579173.860302337</v>
      </c>
      <c r="K38" s="168" t="n">
        <v>561798.644493267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22843662.5824309</v>
      </c>
      <c r="C39" s="0" t="n">
        <v>21919606.7136235</v>
      </c>
      <c r="D39" s="0" t="n">
        <v>22887608.7206685</v>
      </c>
      <c r="E39" s="0" t="n">
        <v>21960437.095138</v>
      </c>
      <c r="F39" s="0" t="n">
        <v>16763609.9697925</v>
      </c>
      <c r="G39" s="0" t="n">
        <v>5155996.74383104</v>
      </c>
      <c r="H39" s="0" t="n">
        <v>16864078.9475814</v>
      </c>
      <c r="I39" s="0" t="n">
        <v>5096358.14755662</v>
      </c>
      <c r="J39" s="168" t="n">
        <v>618283.927498173</v>
      </c>
      <c r="K39" s="168" t="n">
        <v>599735.409673228</v>
      </c>
      <c r="L39" s="0" t="n">
        <v>3807631.53677911</v>
      </c>
      <c r="M39" s="0" t="n">
        <v>3589717.08783439</v>
      </c>
      <c r="N39" s="0" t="n">
        <v>3814928.1585387</v>
      </c>
      <c r="O39" s="0" t="n">
        <v>3596574.81375092</v>
      </c>
      <c r="P39" s="0" t="n">
        <v>103047.321249696</v>
      </c>
      <c r="Q39" s="0" t="n">
        <v>99955.9016122046</v>
      </c>
    </row>
    <row r="40" customFormat="false" ht="12.8" hidden="false" customHeight="false" outlineLevel="0" collapsed="false">
      <c r="A40" s="0" t="n">
        <v>87</v>
      </c>
      <c r="B40" s="0" t="n">
        <v>23120692.8354167</v>
      </c>
      <c r="C40" s="0" t="n">
        <v>22184268.0632796</v>
      </c>
      <c r="D40" s="0" t="n">
        <v>23166384.2688389</v>
      </c>
      <c r="E40" s="0" t="n">
        <v>22226733.6287079</v>
      </c>
      <c r="F40" s="0" t="n">
        <v>16967613.0319888</v>
      </c>
      <c r="G40" s="0" t="n">
        <v>5216655.03129081</v>
      </c>
      <c r="H40" s="0" t="n">
        <v>17070388.7426414</v>
      </c>
      <c r="I40" s="0" t="n">
        <v>5156344.88606648</v>
      </c>
      <c r="J40" s="168" t="n">
        <v>639642.490834155</v>
      </c>
      <c r="K40" s="168" t="n">
        <v>620453.21610913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23547156.0325573</v>
      </c>
      <c r="C41" s="0" t="n">
        <v>22592855.0749311</v>
      </c>
      <c r="D41" s="0" t="n">
        <v>23622376.7416676</v>
      </c>
      <c r="E41" s="0" t="n">
        <v>22663196.4920048</v>
      </c>
      <c r="F41" s="0" t="n">
        <v>17266218.7011673</v>
      </c>
      <c r="G41" s="0" t="n">
        <v>5326636.37376379</v>
      </c>
      <c r="H41" s="0" t="n">
        <v>17372811.0891788</v>
      </c>
      <c r="I41" s="0" t="n">
        <v>5290385.40282605</v>
      </c>
      <c r="J41" s="168" t="n">
        <v>743589.819304412</v>
      </c>
      <c r="K41" s="168" t="n">
        <v>721282.12472528</v>
      </c>
      <c r="L41" s="0" t="n">
        <v>3925811.69569025</v>
      </c>
      <c r="M41" s="0" t="n">
        <v>3701566.9961175</v>
      </c>
      <c r="N41" s="0" t="n">
        <v>3938316.3314279</v>
      </c>
      <c r="O41" s="0" t="n">
        <v>3713316.55282653</v>
      </c>
      <c r="P41" s="0" t="n">
        <v>123931.636550735</v>
      </c>
      <c r="Q41" s="0" t="n">
        <v>120213.687454213</v>
      </c>
    </row>
    <row r="42" customFormat="false" ht="12.8" hidden="false" customHeight="false" outlineLevel="0" collapsed="false">
      <c r="A42" s="0" t="n">
        <v>89</v>
      </c>
      <c r="B42" s="0" t="n">
        <v>23921623.4935677</v>
      </c>
      <c r="C42" s="0" t="n">
        <v>22950879.7296216</v>
      </c>
      <c r="D42" s="0" t="n">
        <v>23998616.3561295</v>
      </c>
      <c r="E42" s="0" t="n">
        <v>23022882.9772404</v>
      </c>
      <c r="F42" s="0" t="n">
        <v>17484812.4189303</v>
      </c>
      <c r="G42" s="0" t="n">
        <v>5466067.31069126</v>
      </c>
      <c r="H42" s="0" t="n">
        <v>17593432.0362575</v>
      </c>
      <c r="I42" s="0" t="n">
        <v>5429450.94098291</v>
      </c>
      <c r="J42" s="168" t="n">
        <v>817970.197817613</v>
      </c>
      <c r="K42" s="168" t="n">
        <v>793431.091883085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24239910.2714389</v>
      </c>
      <c r="C43" s="0" t="n">
        <v>23255820.2701431</v>
      </c>
      <c r="D43" s="0" t="n">
        <v>24326969.4260049</v>
      </c>
      <c r="E43" s="0" t="n">
        <v>23337418.4934918</v>
      </c>
      <c r="F43" s="0" t="n">
        <v>17716365.5281866</v>
      </c>
      <c r="G43" s="0" t="n">
        <v>5539454.74195641</v>
      </c>
      <c r="H43" s="0" t="n">
        <v>17827101.8475886</v>
      </c>
      <c r="I43" s="0" t="n">
        <v>5510316.64590328</v>
      </c>
      <c r="J43" s="168" t="n">
        <v>896238.856144782</v>
      </c>
      <c r="K43" s="168" t="n">
        <v>869351.690460439</v>
      </c>
      <c r="L43" s="0" t="n">
        <v>4042540.23543297</v>
      </c>
      <c r="M43" s="0" t="n">
        <v>3812597.29586423</v>
      </c>
      <c r="N43" s="0" t="n">
        <v>4057012.77681571</v>
      </c>
      <c r="O43" s="0" t="n">
        <v>3826192.2371278</v>
      </c>
      <c r="P43" s="0" t="n">
        <v>149373.142690797</v>
      </c>
      <c r="Q43" s="0" t="n">
        <v>144891.948410073</v>
      </c>
    </row>
    <row r="44" customFormat="false" ht="12.8" hidden="false" customHeight="false" outlineLevel="0" collapsed="false">
      <c r="A44" s="0" t="n">
        <v>91</v>
      </c>
      <c r="B44" s="0" t="n">
        <v>24600688.0367892</v>
      </c>
      <c r="C44" s="0" t="n">
        <v>23601093.0870457</v>
      </c>
      <c r="D44" s="0" t="n">
        <v>24689955.9879633</v>
      </c>
      <c r="E44" s="0" t="n">
        <v>23684771.5655763</v>
      </c>
      <c r="F44" s="0" t="n">
        <v>18007608.2104991</v>
      </c>
      <c r="G44" s="0" t="n">
        <v>5593484.87654655</v>
      </c>
      <c r="H44" s="0" t="n">
        <v>18120481.9720665</v>
      </c>
      <c r="I44" s="0" t="n">
        <v>5564289.59350985</v>
      </c>
      <c r="J44" s="168" t="n">
        <v>965211.43779825</v>
      </c>
      <c r="K44" s="168" t="n">
        <v>936255.094664302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24853364.8702118</v>
      </c>
      <c r="C45" s="0" t="n">
        <v>23843716.698227</v>
      </c>
      <c r="D45" s="0" t="n">
        <v>24944025.5477267</v>
      </c>
      <c r="E45" s="0" t="n">
        <v>23928705.6156088</v>
      </c>
      <c r="F45" s="0" t="n">
        <v>18180480.8651519</v>
      </c>
      <c r="G45" s="0" t="n">
        <v>5663235.83307515</v>
      </c>
      <c r="H45" s="0" t="n">
        <v>18294796.2210042</v>
      </c>
      <c r="I45" s="0" t="n">
        <v>5633909.39460458</v>
      </c>
      <c r="J45" s="168" t="n">
        <v>1017784.16940354</v>
      </c>
      <c r="K45" s="168" t="n">
        <v>987250.644321439</v>
      </c>
      <c r="L45" s="0" t="n">
        <v>4145649.96933968</v>
      </c>
      <c r="M45" s="0" t="n">
        <v>3910504.45479003</v>
      </c>
      <c r="N45" s="0" t="n">
        <v>4160723.77978151</v>
      </c>
      <c r="O45" s="0" t="n">
        <v>3924666.09715164</v>
      </c>
      <c r="P45" s="0" t="n">
        <v>169630.694900591</v>
      </c>
      <c r="Q45" s="0" t="n">
        <v>164541.774053573</v>
      </c>
    </row>
    <row r="46" customFormat="false" ht="12.8" hidden="false" customHeight="false" outlineLevel="0" collapsed="false">
      <c r="A46" s="0" t="n">
        <v>93</v>
      </c>
      <c r="B46" s="0" t="n">
        <v>25225604.6948545</v>
      </c>
      <c r="C46" s="0" t="n">
        <v>24200350.9750841</v>
      </c>
      <c r="D46" s="0" t="n">
        <v>25317733.3030861</v>
      </c>
      <c r="E46" s="0" t="n">
        <v>24286717.1123707</v>
      </c>
      <c r="F46" s="0" t="n">
        <v>18420962.0342463</v>
      </c>
      <c r="G46" s="0" t="n">
        <v>5779388.94083774</v>
      </c>
      <c r="H46" s="0" t="n">
        <v>18536987.6462041</v>
      </c>
      <c r="I46" s="0" t="n">
        <v>5749729.46616661</v>
      </c>
      <c r="J46" s="168" t="n">
        <v>1135805.7354692</v>
      </c>
      <c r="K46" s="168" t="n">
        <v>1101731.56340513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25687625.738593</v>
      </c>
      <c r="C47" s="0" t="n">
        <v>24642163.6491745</v>
      </c>
      <c r="D47" s="0" t="n">
        <v>25781695.4387584</v>
      </c>
      <c r="E47" s="0" t="n">
        <v>24730350.3696595</v>
      </c>
      <c r="F47" s="0" t="n">
        <v>18713507.0458119</v>
      </c>
      <c r="G47" s="0" t="n">
        <v>5928656.60336257</v>
      </c>
      <c r="H47" s="0" t="n">
        <v>18831779.6454213</v>
      </c>
      <c r="I47" s="0" t="n">
        <v>5898570.72423816</v>
      </c>
      <c r="J47" s="168" t="n">
        <v>1219811.60403707</v>
      </c>
      <c r="K47" s="168" t="n">
        <v>1183217.25591596</v>
      </c>
      <c r="L47" s="0" t="n">
        <v>4284454.73557544</v>
      </c>
      <c r="M47" s="0" t="n">
        <v>4042290.42135608</v>
      </c>
      <c r="N47" s="0" t="n">
        <v>4300095.6532627</v>
      </c>
      <c r="O47" s="0" t="n">
        <v>4056984.79749048</v>
      </c>
      <c r="P47" s="0" t="n">
        <v>203301.934006178</v>
      </c>
      <c r="Q47" s="0" t="n">
        <v>197202.875985993</v>
      </c>
    </row>
    <row r="48" customFormat="false" ht="12.8" hidden="false" customHeight="false" outlineLevel="0" collapsed="false">
      <c r="A48" s="0" t="n">
        <v>95</v>
      </c>
      <c r="B48" s="0" t="n">
        <v>26012002.4211246</v>
      </c>
      <c r="C48" s="0" t="n">
        <v>24952830.4629585</v>
      </c>
      <c r="D48" s="0" t="n">
        <v>26107875.2948721</v>
      </c>
      <c r="E48" s="0" t="n">
        <v>25042723.0282403</v>
      </c>
      <c r="F48" s="0" t="n">
        <v>18902409.9284812</v>
      </c>
      <c r="G48" s="0" t="n">
        <v>6050420.53447731</v>
      </c>
      <c r="H48" s="0" t="n">
        <v>19022282.417109</v>
      </c>
      <c r="I48" s="0" t="n">
        <v>6020440.61113129</v>
      </c>
      <c r="J48" s="168" t="n">
        <v>1279131.10559967</v>
      </c>
      <c r="K48" s="168" t="n">
        <v>1240757.17243168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26376309.2435299</v>
      </c>
      <c r="C49" s="0" t="n">
        <v>25301115.2821063</v>
      </c>
      <c r="D49" s="0" t="n">
        <v>26474591.2448108</v>
      </c>
      <c r="E49" s="0" t="n">
        <v>25393276.8537581</v>
      </c>
      <c r="F49" s="0" t="n">
        <v>19106292.171259</v>
      </c>
      <c r="G49" s="0" t="n">
        <v>6194823.11084733</v>
      </c>
      <c r="H49" s="0" t="n">
        <v>19228566.0286791</v>
      </c>
      <c r="I49" s="0" t="n">
        <v>6164710.82507899</v>
      </c>
      <c r="J49" s="168" t="n">
        <v>1321608.19767516</v>
      </c>
      <c r="K49" s="168" t="n">
        <v>1281959.9517449</v>
      </c>
      <c r="L49" s="0" t="n">
        <v>4398235.1804828</v>
      </c>
      <c r="M49" s="0" t="n">
        <v>4149672.17726818</v>
      </c>
      <c r="N49" s="0" t="n">
        <v>4414580.97235476</v>
      </c>
      <c r="O49" s="0" t="n">
        <v>4165032.4566906</v>
      </c>
      <c r="P49" s="0" t="n">
        <v>220268.032945859</v>
      </c>
      <c r="Q49" s="0" t="n">
        <v>213659.991957483</v>
      </c>
    </row>
    <row r="50" customFormat="false" ht="12.8" hidden="false" customHeight="false" outlineLevel="0" collapsed="false">
      <c r="A50" s="0" t="n">
        <v>97</v>
      </c>
      <c r="B50" s="0" t="n">
        <v>26482898.572992</v>
      </c>
      <c r="C50" s="0" t="n">
        <v>25403658.8539358</v>
      </c>
      <c r="D50" s="0" t="n">
        <v>26580130.9546334</v>
      </c>
      <c r="E50" s="0" t="n">
        <v>25494833.3736507</v>
      </c>
      <c r="F50" s="0" t="n">
        <v>19124397.0145535</v>
      </c>
      <c r="G50" s="0" t="n">
        <v>6279261.83938234</v>
      </c>
      <c r="H50" s="0" t="n">
        <v>19245766.7257254</v>
      </c>
      <c r="I50" s="0" t="n">
        <v>6249066.64792536</v>
      </c>
      <c r="J50" s="168" t="n">
        <v>1390287.11091198</v>
      </c>
      <c r="K50" s="168" t="n">
        <v>1348578.49758462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26722034.9950401</v>
      </c>
      <c r="C51" s="0" t="n">
        <v>25633691.7953771</v>
      </c>
      <c r="D51" s="0" t="n">
        <v>26821524.3396727</v>
      </c>
      <c r="E51" s="0" t="n">
        <v>25726995.6760572</v>
      </c>
      <c r="F51" s="0" t="n">
        <v>19288853.5765952</v>
      </c>
      <c r="G51" s="0" t="n">
        <v>6344838.21878187</v>
      </c>
      <c r="H51" s="0" t="n">
        <v>19411661.0698997</v>
      </c>
      <c r="I51" s="0" t="n">
        <v>6315334.60615751</v>
      </c>
      <c r="J51" s="168" t="n">
        <v>1502345.7151564</v>
      </c>
      <c r="K51" s="168" t="n">
        <v>1457275.34370171</v>
      </c>
      <c r="L51" s="0" t="n">
        <v>4455687.53107393</v>
      </c>
      <c r="M51" s="0" t="n">
        <v>4204882.93525636</v>
      </c>
      <c r="N51" s="0" t="n">
        <v>4472233.41284257</v>
      </c>
      <c r="O51" s="0" t="n">
        <v>4220430.77110303</v>
      </c>
      <c r="P51" s="0" t="n">
        <v>250390.952526067</v>
      </c>
      <c r="Q51" s="0" t="n">
        <v>242879.223950285</v>
      </c>
    </row>
    <row r="52" customFormat="false" ht="12.8" hidden="false" customHeight="false" outlineLevel="0" collapsed="false">
      <c r="A52" s="0" t="n">
        <v>99</v>
      </c>
      <c r="B52" s="0" t="n">
        <v>27014279.2137303</v>
      </c>
      <c r="C52" s="0" t="n">
        <v>25913100.5222975</v>
      </c>
      <c r="D52" s="0" t="n">
        <v>27115321.7959856</v>
      </c>
      <c r="E52" s="0" t="n">
        <v>26007862.4317365</v>
      </c>
      <c r="F52" s="0" t="n">
        <v>19476879.925879</v>
      </c>
      <c r="G52" s="0" t="n">
        <v>6436220.5964185</v>
      </c>
      <c r="H52" s="0" t="n">
        <v>19601420.4777236</v>
      </c>
      <c r="I52" s="0" t="n">
        <v>6406441.9540129</v>
      </c>
      <c r="J52" s="168" t="n">
        <v>1558093.01796932</v>
      </c>
      <c r="K52" s="168" t="n">
        <v>1511350.22743024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27207303.9446273</v>
      </c>
      <c r="C53" s="0" t="n">
        <v>26097852.7611152</v>
      </c>
      <c r="D53" s="0" t="n">
        <v>27307966.570183</v>
      </c>
      <c r="E53" s="0" t="n">
        <v>26192255.3251764</v>
      </c>
      <c r="F53" s="0" t="n">
        <v>19549852.1300376</v>
      </c>
      <c r="G53" s="0" t="n">
        <v>6548000.63107755</v>
      </c>
      <c r="H53" s="0" t="n">
        <v>19674284.6286363</v>
      </c>
      <c r="I53" s="0" t="n">
        <v>6517970.69654012</v>
      </c>
      <c r="J53" s="168" t="n">
        <v>1613939.84901297</v>
      </c>
      <c r="K53" s="168" t="n">
        <v>1565521.65354259</v>
      </c>
      <c r="L53" s="0" t="n">
        <v>4536314.03868838</v>
      </c>
      <c r="M53" s="0" t="n">
        <v>4281369.75651725</v>
      </c>
      <c r="N53" s="0" t="n">
        <v>4553054.76826275</v>
      </c>
      <c r="O53" s="0" t="n">
        <v>4297100.57951958</v>
      </c>
      <c r="P53" s="0" t="n">
        <v>268989.974835496</v>
      </c>
      <c r="Q53" s="0" t="n">
        <v>260920.275590431</v>
      </c>
    </row>
    <row r="54" customFormat="false" ht="12.8" hidden="false" customHeight="false" outlineLevel="0" collapsed="false">
      <c r="A54" s="0" t="n">
        <v>101</v>
      </c>
      <c r="B54" s="0" t="n">
        <v>27413422.1291872</v>
      </c>
      <c r="C54" s="0" t="n">
        <v>26296276.7351623</v>
      </c>
      <c r="D54" s="0" t="n">
        <v>27516398.9672947</v>
      </c>
      <c r="E54" s="0" t="n">
        <v>26392879.5880088</v>
      </c>
      <c r="F54" s="0" t="n">
        <v>19673453.9552264</v>
      </c>
      <c r="G54" s="0" t="n">
        <v>6622822.77993589</v>
      </c>
      <c r="H54" s="0" t="n">
        <v>19799399.9958312</v>
      </c>
      <c r="I54" s="0" t="n">
        <v>6593479.59217763</v>
      </c>
      <c r="J54" s="168" t="n">
        <v>1652196.35777119</v>
      </c>
      <c r="K54" s="168" t="n">
        <v>1602630.46703805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27620045.029223</v>
      </c>
      <c r="C55" s="0" t="n">
        <v>26493925.7919228</v>
      </c>
      <c r="D55" s="0" t="n">
        <v>27726137.69297</v>
      </c>
      <c r="E55" s="0" t="n">
        <v>26593497.7479933</v>
      </c>
      <c r="F55" s="0" t="n">
        <v>19802067.0153571</v>
      </c>
      <c r="G55" s="0" t="n">
        <v>6691858.77656571</v>
      </c>
      <c r="H55" s="0" t="n">
        <v>19929404.7945601</v>
      </c>
      <c r="I55" s="0" t="n">
        <v>6664092.95343317</v>
      </c>
      <c r="J55" s="168" t="n">
        <v>1727759.3069115</v>
      </c>
      <c r="K55" s="168" t="n">
        <v>1675926.52770415</v>
      </c>
      <c r="L55" s="0" t="n">
        <v>4604986.0887557</v>
      </c>
      <c r="M55" s="0" t="n">
        <v>4346681.13836535</v>
      </c>
      <c r="N55" s="0" t="n">
        <v>4622639.64139933</v>
      </c>
      <c r="O55" s="0" t="n">
        <v>4363277.74818814</v>
      </c>
      <c r="P55" s="0" t="n">
        <v>287959.884485249</v>
      </c>
      <c r="Q55" s="0" t="n">
        <v>279321.087950692</v>
      </c>
    </row>
    <row r="56" customFormat="false" ht="12.8" hidden="false" customHeight="false" outlineLevel="0" collapsed="false">
      <c r="A56" s="0" t="n">
        <v>103</v>
      </c>
      <c r="B56" s="0" t="n">
        <v>27921528.4865213</v>
      </c>
      <c r="C56" s="0" t="n">
        <v>26781926.5772841</v>
      </c>
      <c r="D56" s="0" t="n">
        <v>28029195.8199916</v>
      </c>
      <c r="E56" s="0" t="n">
        <v>26882978.0622999</v>
      </c>
      <c r="F56" s="0" t="n">
        <v>19999876.1868378</v>
      </c>
      <c r="G56" s="0" t="n">
        <v>6782050.39044626</v>
      </c>
      <c r="H56" s="0" t="n">
        <v>20129345.5641735</v>
      </c>
      <c r="I56" s="0" t="n">
        <v>6753632.49812642</v>
      </c>
      <c r="J56" s="168" t="n">
        <v>1817406.09278332</v>
      </c>
      <c r="K56" s="168" t="n">
        <v>1762883.90999982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28289133.4358069</v>
      </c>
      <c r="C57" s="0" t="n">
        <v>27133623.4374723</v>
      </c>
      <c r="D57" s="0" t="n">
        <v>28396773.1501347</v>
      </c>
      <c r="E57" s="0" t="n">
        <v>27234647.9936299</v>
      </c>
      <c r="F57" s="0" t="n">
        <v>20218494.8189383</v>
      </c>
      <c r="G57" s="0" t="n">
        <v>6915128.61853395</v>
      </c>
      <c r="H57" s="0" t="n">
        <v>20348098.2830535</v>
      </c>
      <c r="I57" s="0" t="n">
        <v>6886549.71057634</v>
      </c>
      <c r="J57" s="168" t="n">
        <v>1924032.72063439</v>
      </c>
      <c r="K57" s="168" t="n">
        <v>1866311.73901536</v>
      </c>
      <c r="L57" s="0" t="n">
        <v>4715733.23514574</v>
      </c>
      <c r="M57" s="0" t="n">
        <v>4451904.84519435</v>
      </c>
      <c r="N57" s="0" t="n">
        <v>4733674.68953294</v>
      </c>
      <c r="O57" s="0" t="n">
        <v>4468772.08739519</v>
      </c>
      <c r="P57" s="0" t="n">
        <v>320672.120105731</v>
      </c>
      <c r="Q57" s="0" t="n">
        <v>311051.956502559</v>
      </c>
    </row>
    <row r="58" customFormat="false" ht="12.8" hidden="false" customHeight="false" outlineLevel="0" collapsed="false">
      <c r="A58" s="0" t="n">
        <v>105</v>
      </c>
      <c r="B58" s="0" t="n">
        <v>28555555.5796806</v>
      </c>
      <c r="C58" s="0" t="n">
        <v>27388555.548855</v>
      </c>
      <c r="D58" s="0" t="n">
        <v>28663145.6401501</v>
      </c>
      <c r="E58" s="0" t="n">
        <v>27489532.6329386</v>
      </c>
      <c r="F58" s="0" t="n">
        <v>20373084.4497605</v>
      </c>
      <c r="G58" s="0" t="n">
        <v>7015471.09909457</v>
      </c>
      <c r="H58" s="0" t="n">
        <v>20502785.9615607</v>
      </c>
      <c r="I58" s="0" t="n">
        <v>6986746.6713779</v>
      </c>
      <c r="J58" s="168" t="n">
        <v>1978200.2314927</v>
      </c>
      <c r="K58" s="168" t="n">
        <v>1918854.22454792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28743909.3409148</v>
      </c>
      <c r="C59" s="0" t="n">
        <v>27569347.5483044</v>
      </c>
      <c r="D59" s="0" t="n">
        <v>28852436.9477929</v>
      </c>
      <c r="E59" s="0" t="n">
        <v>27671205.3275171</v>
      </c>
      <c r="F59" s="0" t="n">
        <v>20495683.3554447</v>
      </c>
      <c r="G59" s="0" t="n">
        <v>7073664.19285972</v>
      </c>
      <c r="H59" s="0" t="n">
        <v>20626374.6644258</v>
      </c>
      <c r="I59" s="0" t="n">
        <v>7044830.66309128</v>
      </c>
      <c r="J59" s="168" t="n">
        <v>2046436.28171768</v>
      </c>
      <c r="K59" s="168" t="n">
        <v>1985043.19326615</v>
      </c>
      <c r="L59" s="0" t="n">
        <v>4789237.53913011</v>
      </c>
      <c r="M59" s="0" t="n">
        <v>4521134.43008219</v>
      </c>
      <c r="N59" s="0" t="n">
        <v>4807326.98919613</v>
      </c>
      <c r="O59" s="0" t="n">
        <v>4538140.80869136</v>
      </c>
      <c r="P59" s="0" t="n">
        <v>341072.713619613</v>
      </c>
      <c r="Q59" s="0" t="n">
        <v>330840.532211025</v>
      </c>
    </row>
    <row r="60" customFormat="false" ht="12.8" hidden="false" customHeight="false" outlineLevel="0" collapsed="false">
      <c r="A60" s="0" t="n">
        <v>107</v>
      </c>
      <c r="B60" s="0" t="n">
        <v>28921580.524677</v>
      </c>
      <c r="C60" s="0" t="n">
        <v>27739876.9203964</v>
      </c>
      <c r="D60" s="0" t="n">
        <v>29027604.2974574</v>
      </c>
      <c r="E60" s="0" t="n">
        <v>27839380.5441519</v>
      </c>
      <c r="F60" s="0" t="n">
        <v>20568328.2092716</v>
      </c>
      <c r="G60" s="0" t="n">
        <v>7171548.71112484</v>
      </c>
      <c r="H60" s="0" t="n">
        <v>20696774.6207984</v>
      </c>
      <c r="I60" s="0" t="n">
        <v>7142605.92335349</v>
      </c>
      <c r="J60" s="168" t="n">
        <v>2136203.76763292</v>
      </c>
      <c r="K60" s="168" t="n">
        <v>2072117.65460393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29018712.4232357</v>
      </c>
      <c r="C61" s="0" t="n">
        <v>27834043.3344825</v>
      </c>
      <c r="D61" s="0" t="n">
        <v>29155761.4177033</v>
      </c>
      <c r="E61" s="0" t="n">
        <v>27962844.1415707</v>
      </c>
      <c r="F61" s="0" t="n">
        <v>20624671.9087455</v>
      </c>
      <c r="G61" s="0" t="n">
        <v>7209371.42573706</v>
      </c>
      <c r="H61" s="0" t="n">
        <v>20754194.2112006</v>
      </c>
      <c r="I61" s="0" t="n">
        <v>7208649.93037007</v>
      </c>
      <c r="J61" s="168" t="n">
        <v>2201910.89056054</v>
      </c>
      <c r="K61" s="168" t="n">
        <v>2135853.56384372</v>
      </c>
      <c r="L61" s="0" t="n">
        <v>4834524.88874732</v>
      </c>
      <c r="M61" s="0" t="n">
        <v>4564519.03809685</v>
      </c>
      <c r="N61" s="0" t="n">
        <v>4857361.91592606</v>
      </c>
      <c r="O61" s="0" t="n">
        <v>4585982.32812915</v>
      </c>
      <c r="P61" s="0" t="n">
        <v>366985.148426756</v>
      </c>
      <c r="Q61" s="0" t="n">
        <v>355975.593973954</v>
      </c>
    </row>
    <row r="62" customFormat="false" ht="12.8" hidden="false" customHeight="false" outlineLevel="0" collapsed="false">
      <c r="A62" s="0" t="n">
        <v>109</v>
      </c>
      <c r="B62" s="0" t="n">
        <v>29184014.2968545</v>
      </c>
      <c r="C62" s="0" t="n">
        <v>27992632.1636968</v>
      </c>
      <c r="D62" s="0" t="n">
        <v>29321030.3204585</v>
      </c>
      <c r="E62" s="0" t="n">
        <v>28121412.7554773</v>
      </c>
      <c r="F62" s="0" t="n">
        <v>20751211.4702303</v>
      </c>
      <c r="G62" s="0" t="n">
        <v>7241420.69346649</v>
      </c>
      <c r="H62" s="0" t="n">
        <v>20880364.8755387</v>
      </c>
      <c r="I62" s="0" t="n">
        <v>7241047.87993864</v>
      </c>
      <c r="J62" s="168" t="n">
        <v>2198677.7160353</v>
      </c>
      <c r="K62" s="168" t="n">
        <v>2132717.38455424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29282669.3374628</v>
      </c>
      <c r="C63" s="0" t="n">
        <v>28087423.3875261</v>
      </c>
      <c r="D63" s="0" t="n">
        <v>29421151.2457976</v>
      </c>
      <c r="E63" s="0" t="n">
        <v>28217583.8395923</v>
      </c>
      <c r="F63" s="0" t="n">
        <v>20802820.8636848</v>
      </c>
      <c r="G63" s="0" t="n">
        <v>7284602.52384135</v>
      </c>
      <c r="H63" s="0" t="n">
        <v>20933409.3001266</v>
      </c>
      <c r="I63" s="0" t="n">
        <v>7284174.5394657</v>
      </c>
      <c r="J63" s="168" t="n">
        <v>2268195.45032193</v>
      </c>
      <c r="K63" s="168" t="n">
        <v>2200149.58681227</v>
      </c>
      <c r="L63" s="0" t="n">
        <v>4880308.02513812</v>
      </c>
      <c r="M63" s="0" t="n">
        <v>4608739.88656704</v>
      </c>
      <c r="N63" s="0" t="n">
        <v>4903386.12414374</v>
      </c>
      <c r="O63" s="0" t="n">
        <v>4630431.93838897</v>
      </c>
      <c r="P63" s="0" t="n">
        <v>378032.575053655</v>
      </c>
      <c r="Q63" s="0" t="n">
        <v>366691.597802046</v>
      </c>
    </row>
    <row r="64" customFormat="false" ht="12.8" hidden="false" customHeight="false" outlineLevel="0" collapsed="false">
      <c r="A64" s="0" t="n">
        <v>111</v>
      </c>
      <c r="B64" s="0" t="n">
        <v>29509560.5097264</v>
      </c>
      <c r="C64" s="0" t="n">
        <v>28303424.3155272</v>
      </c>
      <c r="D64" s="0" t="n">
        <v>29649189.943785</v>
      </c>
      <c r="E64" s="0" t="n">
        <v>28434669.7178024</v>
      </c>
      <c r="F64" s="0" t="n">
        <v>20995986.4082244</v>
      </c>
      <c r="G64" s="0" t="n">
        <v>7307437.90730277</v>
      </c>
      <c r="H64" s="0" t="n">
        <v>21127410.9830694</v>
      </c>
      <c r="I64" s="0" t="n">
        <v>7307258.73473299</v>
      </c>
      <c r="J64" s="168" t="n">
        <v>2345687.82671555</v>
      </c>
      <c r="K64" s="168" t="n">
        <v>2275317.19191408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29932453.5946277</v>
      </c>
      <c r="C65" s="0" t="n">
        <v>28707308.115746</v>
      </c>
      <c r="D65" s="0" t="n">
        <v>30074731.0827869</v>
      </c>
      <c r="E65" s="0" t="n">
        <v>28841042.7775958</v>
      </c>
      <c r="F65" s="0" t="n">
        <v>21241142.5026562</v>
      </c>
      <c r="G65" s="0" t="n">
        <v>7466165.61308982</v>
      </c>
      <c r="H65" s="0" t="n">
        <v>21375057.1535042</v>
      </c>
      <c r="I65" s="0" t="n">
        <v>7465985.62409153</v>
      </c>
      <c r="J65" s="168" t="n">
        <v>2426682.95111738</v>
      </c>
      <c r="K65" s="168" t="n">
        <v>2353882.46258386</v>
      </c>
      <c r="L65" s="0" t="n">
        <v>4988578.88094312</v>
      </c>
      <c r="M65" s="0" t="n">
        <v>4711533.23041249</v>
      </c>
      <c r="N65" s="0" t="n">
        <v>5012290.70512378</v>
      </c>
      <c r="O65" s="0" t="n">
        <v>4733822.31018175</v>
      </c>
      <c r="P65" s="0" t="n">
        <v>404447.158519564</v>
      </c>
      <c r="Q65" s="0" t="n">
        <v>392313.743763977</v>
      </c>
    </row>
    <row r="66" customFormat="false" ht="12.8" hidden="false" customHeight="false" outlineLevel="0" collapsed="false">
      <c r="A66" s="0" t="n">
        <v>113</v>
      </c>
      <c r="B66" s="0" t="n">
        <v>30120105.6076263</v>
      </c>
      <c r="C66" s="0" t="n">
        <v>28886588.9002674</v>
      </c>
      <c r="D66" s="0" t="n">
        <v>30263172.2696178</v>
      </c>
      <c r="E66" s="0" t="n">
        <v>29021065.3629207</v>
      </c>
      <c r="F66" s="0" t="n">
        <v>21361893.3544946</v>
      </c>
      <c r="G66" s="0" t="n">
        <v>7524695.54577281</v>
      </c>
      <c r="H66" s="0" t="n">
        <v>21496550.4647224</v>
      </c>
      <c r="I66" s="0" t="n">
        <v>7524514.8981983</v>
      </c>
      <c r="J66" s="168" t="n">
        <v>2495619.36672811</v>
      </c>
      <c r="K66" s="168" t="n">
        <v>2420750.78572627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30132429.6617338</v>
      </c>
      <c r="C67" s="0" t="n">
        <v>28899239.1770401</v>
      </c>
      <c r="D67" s="0" t="n">
        <v>30275696.5862991</v>
      </c>
      <c r="E67" s="0" t="n">
        <v>29033902.5060874</v>
      </c>
      <c r="F67" s="0" t="n">
        <v>21384097.6885873</v>
      </c>
      <c r="G67" s="0" t="n">
        <v>7515141.48845278</v>
      </c>
      <c r="H67" s="0" t="n">
        <v>21518986.2543737</v>
      </c>
      <c r="I67" s="0" t="n">
        <v>7514916.25171367</v>
      </c>
      <c r="J67" s="168" t="n">
        <v>2591428.60662388</v>
      </c>
      <c r="K67" s="168" t="n">
        <v>2513685.74842517</v>
      </c>
      <c r="L67" s="0" t="n">
        <v>5023789.63018395</v>
      </c>
      <c r="M67" s="0" t="n">
        <v>4746074.15073611</v>
      </c>
      <c r="N67" s="0" t="n">
        <v>5047666.11170232</v>
      </c>
      <c r="O67" s="0" t="n">
        <v>4768517.77424173</v>
      </c>
      <c r="P67" s="0" t="n">
        <v>431904.767770647</v>
      </c>
      <c r="Q67" s="0" t="n">
        <v>418947.624737528</v>
      </c>
    </row>
    <row r="68" customFormat="false" ht="12.8" hidden="false" customHeight="false" outlineLevel="0" collapsed="false">
      <c r="A68" s="0" t="n">
        <v>115</v>
      </c>
      <c r="B68" s="0" t="n">
        <v>30397879.3486618</v>
      </c>
      <c r="C68" s="0" t="n">
        <v>29154118.1871503</v>
      </c>
      <c r="D68" s="0" t="n">
        <v>30542878.4992908</v>
      </c>
      <c r="E68" s="0" t="n">
        <v>29290409.5343457</v>
      </c>
      <c r="F68" s="0" t="n">
        <v>21564775.4544575</v>
      </c>
      <c r="G68" s="0" t="n">
        <v>7589342.7326928</v>
      </c>
      <c r="H68" s="0" t="n">
        <v>21701292.8743611</v>
      </c>
      <c r="I68" s="0" t="n">
        <v>7589116.65998464</v>
      </c>
      <c r="J68" s="168" t="n">
        <v>2694800.48752104</v>
      </c>
      <c r="K68" s="168" t="n">
        <v>2613956.47289541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30616880.8065679</v>
      </c>
      <c r="C69" s="0" t="n">
        <v>29363639.4106897</v>
      </c>
      <c r="D69" s="0" t="n">
        <v>30762461.8949719</v>
      </c>
      <c r="E69" s="0" t="n">
        <v>29500486.6851124</v>
      </c>
      <c r="F69" s="0" t="n">
        <v>21715987.9444278</v>
      </c>
      <c r="G69" s="0" t="n">
        <v>7647651.46626187</v>
      </c>
      <c r="H69" s="0" t="n">
        <v>21852820.0734069</v>
      </c>
      <c r="I69" s="0" t="n">
        <v>7647666.61170553</v>
      </c>
      <c r="J69" s="168" t="n">
        <v>2730255.70942829</v>
      </c>
      <c r="K69" s="168" t="n">
        <v>2648348.03814545</v>
      </c>
      <c r="L69" s="0" t="n">
        <v>5101112.86339221</v>
      </c>
      <c r="M69" s="0" t="n">
        <v>4818727.75467304</v>
      </c>
      <c r="N69" s="0" t="n">
        <v>5125376.56930028</v>
      </c>
      <c r="O69" s="0" t="n">
        <v>4841536.89869232</v>
      </c>
      <c r="P69" s="0" t="n">
        <v>455042.618238049</v>
      </c>
      <c r="Q69" s="0" t="n">
        <v>441391.339690908</v>
      </c>
    </row>
    <row r="70" customFormat="false" ht="12.8" hidden="false" customHeight="false" outlineLevel="0" collapsed="false">
      <c r="A70" s="0" t="n">
        <v>117</v>
      </c>
      <c r="B70" s="0" t="n">
        <v>30860115.1528511</v>
      </c>
      <c r="C70" s="0" t="n">
        <v>29596786.193377</v>
      </c>
      <c r="D70" s="0" t="n">
        <v>31006410.6327146</v>
      </c>
      <c r="E70" s="0" t="n">
        <v>29734307.8408433</v>
      </c>
      <c r="F70" s="0" t="n">
        <v>21883057.280667</v>
      </c>
      <c r="G70" s="0" t="n">
        <v>7713728.91271001</v>
      </c>
      <c r="H70" s="0" t="n">
        <v>22020563.7511897</v>
      </c>
      <c r="I70" s="0" t="n">
        <v>7713744.08965364</v>
      </c>
      <c r="J70" s="168" t="n">
        <v>2783794.12198398</v>
      </c>
      <c r="K70" s="168" t="n">
        <v>2700280.29832446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30996600.9475537</v>
      </c>
      <c r="C71" s="0" t="n">
        <v>29728185.582732</v>
      </c>
      <c r="D71" s="0" t="n">
        <v>31142967.221872</v>
      </c>
      <c r="E71" s="0" t="n">
        <v>29865772.2575587</v>
      </c>
      <c r="F71" s="0" t="n">
        <v>22010340.5616249</v>
      </c>
      <c r="G71" s="0" t="n">
        <v>7717845.02110705</v>
      </c>
      <c r="H71" s="0" t="n">
        <v>22147927.6926673</v>
      </c>
      <c r="I71" s="0" t="n">
        <v>7717844.56489133</v>
      </c>
      <c r="J71" s="168" t="n">
        <v>2867529.1133793</v>
      </c>
      <c r="K71" s="168" t="n">
        <v>2781503.23997792</v>
      </c>
      <c r="L71" s="0" t="n">
        <v>5165741.48015059</v>
      </c>
      <c r="M71" s="0" t="n">
        <v>4880800.11957041</v>
      </c>
      <c r="N71" s="0" t="n">
        <v>5190136.2854393</v>
      </c>
      <c r="O71" s="0" t="n">
        <v>4903732.41853624</v>
      </c>
      <c r="P71" s="0" t="n">
        <v>477921.51889655</v>
      </c>
      <c r="Q71" s="0" t="n">
        <v>463583.873329653</v>
      </c>
    </row>
    <row r="72" customFormat="false" ht="12.8" hidden="false" customHeight="false" outlineLevel="0" collapsed="false">
      <c r="A72" s="0" t="n">
        <v>119</v>
      </c>
      <c r="B72" s="0" t="n">
        <v>31142945.146086</v>
      </c>
      <c r="C72" s="0" t="n">
        <v>29868836.357484</v>
      </c>
      <c r="D72" s="0" t="n">
        <v>31289835.0465256</v>
      </c>
      <c r="E72" s="0" t="n">
        <v>30006914.7675787</v>
      </c>
      <c r="F72" s="0" t="n">
        <v>22103636.3274891</v>
      </c>
      <c r="G72" s="0" t="n">
        <v>7765200.02999493</v>
      </c>
      <c r="H72" s="0" t="n">
        <v>22241715.1955062</v>
      </c>
      <c r="I72" s="0" t="n">
        <v>7765199.57207248</v>
      </c>
      <c r="J72" s="168" t="n">
        <v>2950905.28504039</v>
      </c>
      <c r="K72" s="168" t="n">
        <v>2862378.12648918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31296116.7779992</v>
      </c>
      <c r="C73" s="0" t="n">
        <v>30015422.3141534</v>
      </c>
      <c r="D73" s="0" t="n">
        <v>31442724.532254</v>
      </c>
      <c r="E73" s="0" t="n">
        <v>30153233.6600389</v>
      </c>
      <c r="F73" s="0" t="n">
        <v>22190495.80972</v>
      </c>
      <c r="G73" s="0" t="n">
        <v>7824926.50443338</v>
      </c>
      <c r="H73" s="0" t="n">
        <v>22328307.6169334</v>
      </c>
      <c r="I73" s="0" t="n">
        <v>7824926.04310547</v>
      </c>
      <c r="J73" s="168" t="n">
        <v>3016232.61553026</v>
      </c>
      <c r="K73" s="168" t="n">
        <v>2925745.63706435</v>
      </c>
      <c r="L73" s="0" t="n">
        <v>5213862.65795161</v>
      </c>
      <c r="M73" s="0" t="n">
        <v>4926352.18527086</v>
      </c>
      <c r="N73" s="0" t="n">
        <v>5238297.298572</v>
      </c>
      <c r="O73" s="0" t="n">
        <v>4949322.57026825</v>
      </c>
      <c r="P73" s="0" t="n">
        <v>502705.43592171</v>
      </c>
      <c r="Q73" s="0" t="n">
        <v>487624.272844059</v>
      </c>
    </row>
    <row r="74" customFormat="false" ht="12.8" hidden="false" customHeight="false" outlineLevel="0" collapsed="false">
      <c r="A74" s="0" t="n">
        <v>121</v>
      </c>
      <c r="B74" s="0" t="n">
        <v>31375939.5258839</v>
      </c>
      <c r="C74" s="0" t="n">
        <v>30093178.7156664</v>
      </c>
      <c r="D74" s="0" t="n">
        <v>31519101.714995</v>
      </c>
      <c r="E74" s="0" t="n">
        <v>30227751.2303838</v>
      </c>
      <c r="F74" s="0" t="n">
        <v>22212190.945853</v>
      </c>
      <c r="G74" s="0" t="n">
        <v>7880987.76981343</v>
      </c>
      <c r="H74" s="0" t="n">
        <v>22346763.9286253</v>
      </c>
      <c r="I74" s="0" t="n">
        <v>7880987.30175851</v>
      </c>
      <c r="J74" s="168" t="n">
        <v>3108804.42905938</v>
      </c>
      <c r="K74" s="168" t="n">
        <v>3015540.2961876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31544015.9807999</v>
      </c>
      <c r="C75" s="0" t="n">
        <v>30253596.1756796</v>
      </c>
      <c r="D75" s="0" t="n">
        <v>31687376.4184611</v>
      </c>
      <c r="E75" s="0" t="n">
        <v>30388355.0441922</v>
      </c>
      <c r="F75" s="0" t="n">
        <v>22269115.4609084</v>
      </c>
      <c r="G75" s="0" t="n">
        <v>7984480.71477117</v>
      </c>
      <c r="H75" s="0" t="n">
        <v>22403874.8014719</v>
      </c>
      <c r="I75" s="0" t="n">
        <v>7984480.24272022</v>
      </c>
      <c r="J75" s="168" t="n">
        <v>3159644.30173346</v>
      </c>
      <c r="K75" s="168" t="n">
        <v>3064854.97268146</v>
      </c>
      <c r="L75" s="0" t="n">
        <v>5254006.00596592</v>
      </c>
      <c r="M75" s="0" t="n">
        <v>4964657.17707122</v>
      </c>
      <c r="N75" s="0" t="n">
        <v>5277899.42721305</v>
      </c>
      <c r="O75" s="0" t="n">
        <v>4987118.98246553</v>
      </c>
      <c r="P75" s="0" t="n">
        <v>526607.383622244</v>
      </c>
      <c r="Q75" s="0" t="n">
        <v>510809.162113577</v>
      </c>
    </row>
    <row r="76" customFormat="false" ht="12.8" hidden="false" customHeight="false" outlineLevel="0" collapsed="false">
      <c r="A76" s="0" t="n">
        <v>123</v>
      </c>
      <c r="B76" s="0" t="n">
        <v>31621369.8602299</v>
      </c>
      <c r="C76" s="0" t="n">
        <v>30327941.069027</v>
      </c>
      <c r="D76" s="0" t="n">
        <v>31763205.3547593</v>
      </c>
      <c r="E76" s="0" t="n">
        <v>30461267.0005164</v>
      </c>
      <c r="F76" s="0" t="n">
        <v>22332702.6233033</v>
      </c>
      <c r="G76" s="0" t="n">
        <v>7995238.44572371</v>
      </c>
      <c r="H76" s="0" t="n">
        <v>22466029.0285757</v>
      </c>
      <c r="I76" s="0" t="n">
        <v>7995237.97194068</v>
      </c>
      <c r="J76" s="168" t="n">
        <v>3203477.98560591</v>
      </c>
      <c r="K76" s="168" t="n">
        <v>3107373.64603773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31823629.4255966</v>
      </c>
      <c r="C77" s="0" t="n">
        <v>30522462.2611101</v>
      </c>
      <c r="D77" s="0" t="n">
        <v>31963363.8922282</v>
      </c>
      <c r="E77" s="0" t="n">
        <v>30653813.7913579</v>
      </c>
      <c r="F77" s="0" t="n">
        <v>22470695.4891531</v>
      </c>
      <c r="G77" s="0" t="n">
        <v>8051766.77195702</v>
      </c>
      <c r="H77" s="0" t="n">
        <v>22602047.4951816</v>
      </c>
      <c r="I77" s="0" t="n">
        <v>8051766.29617632</v>
      </c>
      <c r="J77" s="168" t="n">
        <v>3272303.89198939</v>
      </c>
      <c r="K77" s="168" t="n">
        <v>3174134.77522971</v>
      </c>
      <c r="L77" s="0" t="n">
        <v>5297978.45974948</v>
      </c>
      <c r="M77" s="0" t="n">
        <v>5005869.90732226</v>
      </c>
      <c r="N77" s="0" t="n">
        <v>5321267.74304466</v>
      </c>
      <c r="O77" s="0" t="n">
        <v>5027763.55110616</v>
      </c>
      <c r="P77" s="0" t="n">
        <v>545383.981998231</v>
      </c>
      <c r="Q77" s="0" t="n">
        <v>529022.462538284</v>
      </c>
    </row>
    <row r="78" customFormat="false" ht="12.8" hidden="false" customHeight="false" outlineLevel="0" collapsed="false">
      <c r="A78" s="0" t="n">
        <v>125</v>
      </c>
      <c r="B78" s="0" t="n">
        <v>31984836.2583434</v>
      </c>
      <c r="C78" s="0" t="n">
        <v>30677182.500413</v>
      </c>
      <c r="D78" s="0" t="n">
        <v>32125436.5022487</v>
      </c>
      <c r="E78" s="0" t="n">
        <v>30809347.8657343</v>
      </c>
      <c r="F78" s="0" t="n">
        <v>22592986.1099185</v>
      </c>
      <c r="G78" s="0" t="n">
        <v>8084196.39049448</v>
      </c>
      <c r="H78" s="0" t="n">
        <v>22725151.9612826</v>
      </c>
      <c r="I78" s="0" t="n">
        <v>8084195.9044517</v>
      </c>
      <c r="J78" s="168" t="n">
        <v>3315591.0265797</v>
      </c>
      <c r="K78" s="168" t="n">
        <v>3216123.29578231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32142615.3606126</v>
      </c>
      <c r="C79" s="0" t="n">
        <v>30828594.4248195</v>
      </c>
      <c r="D79" s="0" t="n">
        <v>32283367.1097476</v>
      </c>
      <c r="E79" s="0" t="n">
        <v>30960902.2084979</v>
      </c>
      <c r="F79" s="0" t="n">
        <v>22716042.2526598</v>
      </c>
      <c r="G79" s="0" t="n">
        <v>8112552.17215968</v>
      </c>
      <c r="H79" s="0" t="n">
        <v>22848350.5238532</v>
      </c>
      <c r="I79" s="0" t="n">
        <v>8112551.68464469</v>
      </c>
      <c r="J79" s="168" t="n">
        <v>3378240.48997331</v>
      </c>
      <c r="K79" s="168" t="n">
        <v>3276893.27527411</v>
      </c>
      <c r="L79" s="0" t="n">
        <v>5356728.98912838</v>
      </c>
      <c r="M79" s="0" t="n">
        <v>5063563.70468285</v>
      </c>
      <c r="N79" s="0" t="n">
        <v>5380187.82093815</v>
      </c>
      <c r="O79" s="0" t="n">
        <v>5085616.61259635</v>
      </c>
      <c r="P79" s="0" t="n">
        <v>563040.081662219</v>
      </c>
      <c r="Q79" s="0" t="n">
        <v>546148.879212352</v>
      </c>
    </row>
    <row r="80" customFormat="false" ht="12.8" hidden="false" customHeight="false" outlineLevel="0" collapsed="false">
      <c r="A80" s="0" t="n">
        <v>127</v>
      </c>
      <c r="B80" s="0" t="n">
        <v>32307800.2568483</v>
      </c>
      <c r="C80" s="0" t="n">
        <v>30986009.1864039</v>
      </c>
      <c r="D80" s="0" t="n">
        <v>32448322.0177059</v>
      </c>
      <c r="E80" s="0" t="n">
        <v>31118098.1281707</v>
      </c>
      <c r="F80" s="0" t="n">
        <v>22753340.7079067</v>
      </c>
      <c r="G80" s="0" t="n">
        <v>8232668.47849722</v>
      </c>
      <c r="H80" s="0" t="n">
        <v>22885430.1387393</v>
      </c>
      <c r="I80" s="0" t="n">
        <v>8232667.98943141</v>
      </c>
      <c r="J80" s="168" t="n">
        <v>3403493.81424488</v>
      </c>
      <c r="K80" s="168" t="n">
        <v>3301388.99981753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32474094.9510941</v>
      </c>
      <c r="C81" s="0" t="n">
        <v>31145458.859638</v>
      </c>
      <c r="D81" s="0" t="n">
        <v>32612099.3457986</v>
      </c>
      <c r="E81" s="0" t="n">
        <v>31275181.4716554</v>
      </c>
      <c r="F81" s="0" t="n">
        <v>22827569.7367896</v>
      </c>
      <c r="G81" s="0" t="n">
        <v>8317889.1228484</v>
      </c>
      <c r="H81" s="0" t="n">
        <v>22957292.8396713</v>
      </c>
      <c r="I81" s="0" t="n">
        <v>8317888.6319841</v>
      </c>
      <c r="J81" s="168" t="n">
        <v>3471934.45848126</v>
      </c>
      <c r="K81" s="168" t="n">
        <v>3367776.42472682</v>
      </c>
      <c r="L81" s="0" t="n">
        <v>5405482.52079228</v>
      </c>
      <c r="M81" s="0" t="n">
        <v>5108023.38114698</v>
      </c>
      <c r="N81" s="0" t="n">
        <v>5428482.98886616</v>
      </c>
      <c r="O81" s="0" t="n">
        <v>5129645.43817253</v>
      </c>
      <c r="P81" s="0" t="n">
        <v>578655.74308021</v>
      </c>
      <c r="Q81" s="0" t="n">
        <v>561296.070787804</v>
      </c>
    </row>
    <row r="82" customFormat="false" ht="12.8" hidden="false" customHeight="false" outlineLevel="0" collapsed="false">
      <c r="A82" s="0" t="n">
        <v>129</v>
      </c>
      <c r="B82" s="0" t="n">
        <v>32655696.557556</v>
      </c>
      <c r="C82" s="0" t="n">
        <v>31320130.0175135</v>
      </c>
      <c r="D82" s="0" t="n">
        <v>32793176.338867</v>
      </c>
      <c r="E82" s="0" t="n">
        <v>31449359.4890453</v>
      </c>
      <c r="F82" s="0" t="n">
        <v>22919768.4648049</v>
      </c>
      <c r="G82" s="0" t="n">
        <v>8400361.55270863</v>
      </c>
      <c r="H82" s="0" t="n">
        <v>23048998.4284599</v>
      </c>
      <c r="I82" s="0" t="n">
        <v>8400361.06058544</v>
      </c>
      <c r="J82" s="168" t="n">
        <v>3549546.44686031</v>
      </c>
      <c r="K82" s="168" t="n">
        <v>3443060.0534545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32809430.2260639</v>
      </c>
      <c r="C83" s="0" t="n">
        <v>31467558.6832756</v>
      </c>
      <c r="D83" s="0" t="n">
        <v>32948290.1114907</v>
      </c>
      <c r="E83" s="0" t="n">
        <v>31598085.4491815</v>
      </c>
      <c r="F83" s="0" t="n">
        <v>23012605.5330723</v>
      </c>
      <c r="G83" s="0" t="n">
        <v>8454953.15020325</v>
      </c>
      <c r="H83" s="0" t="n">
        <v>23143132.7922308</v>
      </c>
      <c r="I83" s="0" t="n">
        <v>8454952.65695073</v>
      </c>
      <c r="J83" s="168" t="n">
        <v>3622118.723827</v>
      </c>
      <c r="K83" s="168" t="n">
        <v>3513455.16211219</v>
      </c>
      <c r="L83" s="0" t="n">
        <v>5462151.04033485</v>
      </c>
      <c r="M83" s="0" t="n">
        <v>5162264.35170862</v>
      </c>
      <c r="N83" s="0" t="n">
        <v>5485294.08890949</v>
      </c>
      <c r="O83" s="0" t="n">
        <v>5184020.44227236</v>
      </c>
      <c r="P83" s="0" t="n">
        <v>603686.453971167</v>
      </c>
      <c r="Q83" s="0" t="n">
        <v>585575.860352032</v>
      </c>
    </row>
    <row r="84" customFormat="false" ht="12.8" hidden="false" customHeight="false" outlineLevel="0" collapsed="false">
      <c r="A84" s="0" t="n">
        <v>131</v>
      </c>
      <c r="B84" s="0" t="n">
        <v>32867674.9318636</v>
      </c>
      <c r="C84" s="0" t="n">
        <v>31525559.0344246</v>
      </c>
      <c r="D84" s="0" t="n">
        <v>33005603.9423258</v>
      </c>
      <c r="E84" s="0" t="n">
        <v>31655210.7734457</v>
      </c>
      <c r="F84" s="0" t="n">
        <v>23006971.1851875</v>
      </c>
      <c r="G84" s="0" t="n">
        <v>8518587.84923713</v>
      </c>
      <c r="H84" s="0" t="n">
        <v>23136623.4206224</v>
      </c>
      <c r="I84" s="0" t="n">
        <v>8518587.35282321</v>
      </c>
      <c r="J84" s="168" t="n">
        <v>3683659.30233424</v>
      </c>
      <c r="K84" s="168" t="n">
        <v>3573149.52326421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33051878.2117827</v>
      </c>
      <c r="C85" s="0" t="n">
        <v>31703357.1028478</v>
      </c>
      <c r="D85" s="0" t="n">
        <v>33188870.14583</v>
      </c>
      <c r="E85" s="0" t="n">
        <v>31832128.6433337</v>
      </c>
      <c r="F85" s="0" t="n">
        <v>23127105.2612777</v>
      </c>
      <c r="G85" s="0" t="n">
        <v>8576251.84157012</v>
      </c>
      <c r="H85" s="0" t="n">
        <v>23255877.299199</v>
      </c>
      <c r="I85" s="0" t="n">
        <v>8576251.34413472</v>
      </c>
      <c r="J85" s="168" t="n">
        <v>3774989.80235284</v>
      </c>
      <c r="K85" s="168" t="n">
        <v>3661740.10828225</v>
      </c>
      <c r="L85" s="0" t="n">
        <v>5504254.58182118</v>
      </c>
      <c r="M85" s="0" t="n">
        <v>5203558.93968455</v>
      </c>
      <c r="N85" s="0" t="n">
        <v>5527086.42023964</v>
      </c>
      <c r="O85" s="0" t="n">
        <v>5225022.9454611</v>
      </c>
      <c r="P85" s="0" t="n">
        <v>629164.967058806</v>
      </c>
      <c r="Q85" s="0" t="n">
        <v>610290.018047042</v>
      </c>
    </row>
    <row r="86" customFormat="false" ht="12.8" hidden="false" customHeight="false" outlineLevel="0" collapsed="false">
      <c r="A86" s="0" t="n">
        <v>133</v>
      </c>
      <c r="B86" s="0" t="n">
        <v>33188272.9098329</v>
      </c>
      <c r="C86" s="0" t="n">
        <v>31835052.765572</v>
      </c>
      <c r="D86" s="0" t="n">
        <v>33324689.736173</v>
      </c>
      <c r="E86" s="0" t="n">
        <v>31963283.9526154</v>
      </c>
      <c r="F86" s="0" t="n">
        <v>23234540.8520614</v>
      </c>
      <c r="G86" s="0" t="n">
        <v>8600511.91351054</v>
      </c>
      <c r="H86" s="0" t="n">
        <v>23362772.5375827</v>
      </c>
      <c r="I86" s="0" t="n">
        <v>8600511.41503277</v>
      </c>
      <c r="J86" s="168" t="n">
        <v>3864085.4248113</v>
      </c>
      <c r="K86" s="168" t="n">
        <v>3748162.86206697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33383252.723628</v>
      </c>
      <c r="C87" s="0" t="n">
        <v>32023185.8403456</v>
      </c>
      <c r="D87" s="0" t="n">
        <v>33518589.9128777</v>
      </c>
      <c r="E87" s="0" t="n">
        <v>32150402.5909966</v>
      </c>
      <c r="F87" s="0" t="n">
        <v>23345135.265221</v>
      </c>
      <c r="G87" s="0" t="n">
        <v>8678050.57512459</v>
      </c>
      <c r="H87" s="0" t="n">
        <v>23472352.5157804</v>
      </c>
      <c r="I87" s="0" t="n">
        <v>8678050.07521619</v>
      </c>
      <c r="J87" s="168" t="n">
        <v>3956673.82642538</v>
      </c>
      <c r="K87" s="168" t="n">
        <v>3837973.61163262</v>
      </c>
      <c r="L87" s="0" t="n">
        <v>5561155.81799702</v>
      </c>
      <c r="M87" s="0" t="n">
        <v>5258747.4904908</v>
      </c>
      <c r="N87" s="0" t="n">
        <v>5583711.98448377</v>
      </c>
      <c r="O87" s="0" t="n">
        <v>5279952.37498066</v>
      </c>
      <c r="P87" s="0" t="n">
        <v>659445.637737564</v>
      </c>
      <c r="Q87" s="0" t="n">
        <v>639662.268605437</v>
      </c>
    </row>
    <row r="88" customFormat="false" ht="12.8" hidden="false" customHeight="false" outlineLevel="0" collapsed="false">
      <c r="A88" s="0" t="n">
        <v>135</v>
      </c>
      <c r="B88" s="0" t="n">
        <v>33518626.7883089</v>
      </c>
      <c r="C88" s="0" t="n">
        <v>32154349.4505921</v>
      </c>
      <c r="D88" s="0" t="n">
        <v>33651252.0154448</v>
      </c>
      <c r="E88" s="0" t="n">
        <v>32279017.0787433</v>
      </c>
      <c r="F88" s="0" t="n">
        <v>23447234.9560249</v>
      </c>
      <c r="G88" s="0" t="n">
        <v>8707114.4945672</v>
      </c>
      <c r="H88" s="0" t="n">
        <v>23571903.08558</v>
      </c>
      <c r="I88" s="0" t="n">
        <v>8707113.99316327</v>
      </c>
      <c r="J88" s="168" t="n">
        <v>4037398.09818353</v>
      </c>
      <c r="K88" s="168" t="n">
        <v>3916276.15523802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33741322.9608297</v>
      </c>
      <c r="C89" s="0" t="n">
        <v>32369315.8786584</v>
      </c>
      <c r="D89" s="0" t="n">
        <v>33873209.4050715</v>
      </c>
      <c r="E89" s="0" t="n">
        <v>32493289.0505986</v>
      </c>
      <c r="F89" s="0" t="n">
        <v>23637073.5013198</v>
      </c>
      <c r="G89" s="0" t="n">
        <v>8732242.37733859</v>
      </c>
      <c r="H89" s="0" t="n">
        <v>23761047.1763702</v>
      </c>
      <c r="I89" s="0" t="n">
        <v>8732241.87422842</v>
      </c>
      <c r="J89" s="168" t="n">
        <v>4154358.87244642</v>
      </c>
      <c r="K89" s="168" t="n">
        <v>4029728.10627303</v>
      </c>
      <c r="L89" s="0" t="n">
        <v>5620347.7735673</v>
      </c>
      <c r="M89" s="0" t="n">
        <v>5315313.00793615</v>
      </c>
      <c r="N89" s="0" t="n">
        <v>5642328.83747795</v>
      </c>
      <c r="O89" s="0" t="n">
        <v>5335976.79478007</v>
      </c>
      <c r="P89" s="0" t="n">
        <v>692393.145407737</v>
      </c>
      <c r="Q89" s="0" t="n">
        <v>671621.351045505</v>
      </c>
    </row>
    <row r="90" customFormat="false" ht="12.8" hidden="false" customHeight="false" outlineLevel="0" collapsed="false">
      <c r="A90" s="0" t="n">
        <v>137</v>
      </c>
      <c r="B90" s="0" t="n">
        <v>33797575.665072</v>
      </c>
      <c r="C90" s="0" t="n">
        <v>32424119.5246868</v>
      </c>
      <c r="D90" s="0" t="n">
        <v>33926966.5770324</v>
      </c>
      <c r="E90" s="0" t="n">
        <v>32545746.8961787</v>
      </c>
      <c r="F90" s="0" t="n">
        <v>23683411.2010512</v>
      </c>
      <c r="G90" s="0" t="n">
        <v>8740708.32363558</v>
      </c>
      <c r="H90" s="0" t="n">
        <v>23805039.091963</v>
      </c>
      <c r="I90" s="0" t="n">
        <v>8740707.80421576</v>
      </c>
      <c r="J90" s="168" t="n">
        <v>4267047.005522</v>
      </c>
      <c r="K90" s="168" t="n">
        <v>4139035.59535633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34058922.0118184</v>
      </c>
      <c r="C91" s="0" t="n">
        <v>32675955.8960219</v>
      </c>
      <c r="D91" s="0" t="n">
        <v>34188609.2250421</v>
      </c>
      <c r="E91" s="0" t="n">
        <v>32797863.0380006</v>
      </c>
      <c r="F91" s="0" t="n">
        <v>23922876.4271364</v>
      </c>
      <c r="G91" s="0" t="n">
        <v>8753079.46888549</v>
      </c>
      <c r="H91" s="0" t="n">
        <v>24044784.0893197</v>
      </c>
      <c r="I91" s="0" t="n">
        <v>8753078.94868093</v>
      </c>
      <c r="J91" s="168" t="n">
        <v>4384677.18368326</v>
      </c>
      <c r="K91" s="168" t="n">
        <v>4253136.86817276</v>
      </c>
      <c r="L91" s="0" t="n">
        <v>5671084.60124457</v>
      </c>
      <c r="M91" s="0" t="n">
        <v>5363486.18324782</v>
      </c>
      <c r="N91" s="0" t="n">
        <v>5692699.34779993</v>
      </c>
      <c r="O91" s="0" t="n">
        <v>5383805.78368628</v>
      </c>
      <c r="P91" s="0" t="n">
        <v>730779.530613876</v>
      </c>
      <c r="Q91" s="0" t="n">
        <v>708856.14469546</v>
      </c>
    </row>
    <row r="92" customFormat="false" ht="12.8" hidden="false" customHeight="false" outlineLevel="0" collapsed="false">
      <c r="A92" s="0" t="n">
        <v>139</v>
      </c>
      <c r="B92" s="0" t="n">
        <v>34194875.8156938</v>
      </c>
      <c r="C92" s="0" t="n">
        <v>32807295.888785</v>
      </c>
      <c r="D92" s="0" t="n">
        <v>34324323.6939816</v>
      </c>
      <c r="E92" s="0" t="n">
        <v>32928978.0583427</v>
      </c>
      <c r="F92" s="0" t="n">
        <v>24045074.7870268</v>
      </c>
      <c r="G92" s="0" t="n">
        <v>8762221.10175819</v>
      </c>
      <c r="H92" s="0" t="n">
        <v>24166757.4778723</v>
      </c>
      <c r="I92" s="0" t="n">
        <v>8762220.5804704</v>
      </c>
      <c r="J92" s="168" t="n">
        <v>4423231.89697576</v>
      </c>
      <c r="K92" s="168" t="n">
        <v>4290534.94006649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34298109.9547575</v>
      </c>
      <c r="C93" s="0" t="n">
        <v>32907597.2250653</v>
      </c>
      <c r="D93" s="0" t="n">
        <v>34426669.6416324</v>
      </c>
      <c r="E93" s="0" t="n">
        <v>33028444.5486605</v>
      </c>
      <c r="F93" s="0" t="n">
        <v>24121866.9371158</v>
      </c>
      <c r="G93" s="0" t="n">
        <v>8785730.28794952</v>
      </c>
      <c r="H93" s="0" t="n">
        <v>24242714.7831211</v>
      </c>
      <c r="I93" s="0" t="n">
        <v>8785729.76553939</v>
      </c>
      <c r="J93" s="168" t="n">
        <v>4456105.68550161</v>
      </c>
      <c r="K93" s="168" t="n">
        <v>4322422.51493656</v>
      </c>
      <c r="L93" s="0" t="n">
        <v>5713610.91665177</v>
      </c>
      <c r="M93" s="0" t="n">
        <v>5404922.26440263</v>
      </c>
      <c r="N93" s="0" t="n">
        <v>5735037.75216771</v>
      </c>
      <c r="O93" s="0" t="n">
        <v>5425065.26056177</v>
      </c>
      <c r="P93" s="0" t="n">
        <v>742684.280916934</v>
      </c>
      <c r="Q93" s="0" t="n">
        <v>720403.752489426</v>
      </c>
    </row>
    <row r="94" customFormat="false" ht="12.8" hidden="false" customHeight="false" outlineLevel="0" collapsed="false">
      <c r="A94" s="0" t="n">
        <v>141</v>
      </c>
      <c r="B94" s="0" t="n">
        <v>34295996.6613491</v>
      </c>
      <c r="C94" s="0" t="n">
        <v>32907158.8910674</v>
      </c>
      <c r="D94" s="0" t="n">
        <v>34421743.4762737</v>
      </c>
      <c r="E94" s="0" t="n">
        <v>33025361.6324315</v>
      </c>
      <c r="F94" s="0" t="n">
        <v>24109315.2660261</v>
      </c>
      <c r="G94" s="0" t="n">
        <v>8797843.62504133</v>
      </c>
      <c r="H94" s="0" t="n">
        <v>24227518.5294838</v>
      </c>
      <c r="I94" s="0" t="n">
        <v>8797843.10294775</v>
      </c>
      <c r="J94" s="168" t="n">
        <v>4526013.90957959</v>
      </c>
      <c r="K94" s="168" t="n">
        <v>4390233.4922922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34349437.5032</v>
      </c>
      <c r="C95" s="0" t="n">
        <v>32959243.0184797</v>
      </c>
      <c r="D95" s="0" t="n">
        <v>34474703.8192552</v>
      </c>
      <c r="E95" s="0" t="n">
        <v>33076996.2207034</v>
      </c>
      <c r="F95" s="0" t="n">
        <v>24158313.5992689</v>
      </c>
      <c r="G95" s="0" t="n">
        <v>8800929.41921078</v>
      </c>
      <c r="H95" s="0" t="n">
        <v>24276067.3183621</v>
      </c>
      <c r="I95" s="0" t="n">
        <v>8800928.90234131</v>
      </c>
      <c r="J95" s="168" t="n">
        <v>4582123.82586169</v>
      </c>
      <c r="K95" s="168" t="n">
        <v>4444660.11108584</v>
      </c>
      <c r="L95" s="0" t="n">
        <v>5727012.96343823</v>
      </c>
      <c r="M95" s="0" t="n">
        <v>5420018.05215408</v>
      </c>
      <c r="N95" s="0" t="n">
        <v>5747891.19587687</v>
      </c>
      <c r="O95" s="0" t="n">
        <v>5439645.36241076</v>
      </c>
      <c r="P95" s="0" t="n">
        <v>763687.304310281</v>
      </c>
      <c r="Q95" s="0" t="n">
        <v>740776.685180973</v>
      </c>
    </row>
    <row r="96" customFormat="false" ht="12.8" hidden="false" customHeight="false" outlineLevel="0" collapsed="false">
      <c r="A96" s="0" t="n">
        <v>143</v>
      </c>
      <c r="B96" s="0" t="n">
        <v>34566474.9450954</v>
      </c>
      <c r="C96" s="0" t="n">
        <v>33166346.1384505</v>
      </c>
      <c r="D96" s="0" t="n">
        <v>34690619.3801518</v>
      </c>
      <c r="E96" s="0" t="n">
        <v>33283044.8195743</v>
      </c>
      <c r="F96" s="0" t="n">
        <v>24311717.5444739</v>
      </c>
      <c r="G96" s="0" t="n">
        <v>8854628.5939766</v>
      </c>
      <c r="H96" s="0" t="n">
        <v>24428416.7511664</v>
      </c>
      <c r="I96" s="0" t="n">
        <v>8854628.06840794</v>
      </c>
      <c r="J96" s="168" t="n">
        <v>4677470.35525348</v>
      </c>
      <c r="K96" s="168" t="n">
        <v>4537146.24459587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34786544.8300288</v>
      </c>
      <c r="C97" s="0" t="n">
        <v>33378890.5282161</v>
      </c>
      <c r="D97" s="0" t="n">
        <v>34908044.2037423</v>
      </c>
      <c r="E97" s="0" t="n">
        <v>33493102.885922</v>
      </c>
      <c r="F97" s="0" t="n">
        <v>24491150.8024877</v>
      </c>
      <c r="G97" s="0" t="n">
        <v>8887739.72572836</v>
      </c>
      <c r="H97" s="0" t="n">
        <v>24605363.6936507</v>
      </c>
      <c r="I97" s="0" t="n">
        <v>8887739.19227133</v>
      </c>
      <c r="J97" s="168" t="n">
        <v>4780697.72931372</v>
      </c>
      <c r="K97" s="168" t="n">
        <v>4637276.79743431</v>
      </c>
      <c r="L97" s="0" t="n">
        <v>5795529.66699883</v>
      </c>
      <c r="M97" s="0" t="n">
        <v>5484058.1271335</v>
      </c>
      <c r="N97" s="0" t="n">
        <v>5815780.09016381</v>
      </c>
      <c r="O97" s="0" t="n">
        <v>5503095.30989099</v>
      </c>
      <c r="P97" s="0" t="n">
        <v>796782.95488562</v>
      </c>
      <c r="Q97" s="0" t="n">
        <v>772879.466239051</v>
      </c>
    </row>
    <row r="98" customFormat="false" ht="12.8" hidden="false" customHeight="false" outlineLevel="0" collapsed="false">
      <c r="A98" s="0" t="n">
        <v>145</v>
      </c>
      <c r="B98" s="0" t="n">
        <v>35006511.6035736</v>
      </c>
      <c r="C98" s="0" t="n">
        <v>33591432.5914524</v>
      </c>
      <c r="D98" s="0" t="n">
        <v>35126871.1343195</v>
      </c>
      <c r="E98" s="0" t="n">
        <v>33704573.5209251</v>
      </c>
      <c r="F98" s="0" t="n">
        <v>24662865.8186477</v>
      </c>
      <c r="G98" s="0" t="n">
        <v>8928566.77280476</v>
      </c>
      <c r="H98" s="0" t="n">
        <v>24776007.2830725</v>
      </c>
      <c r="I98" s="0" t="n">
        <v>8928566.23785262</v>
      </c>
      <c r="J98" s="168" t="n">
        <v>4868694.88532091</v>
      </c>
      <c r="K98" s="168" t="n">
        <v>4722634.03876128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35233286.5576558</v>
      </c>
      <c r="C99" s="0" t="n">
        <v>33809577.7628174</v>
      </c>
      <c r="D99" s="0" t="n">
        <v>35352900.8668967</v>
      </c>
      <c r="E99" s="0" t="n">
        <v>33922018.1479198</v>
      </c>
      <c r="F99" s="0" t="n">
        <v>24838250.5939399</v>
      </c>
      <c r="G99" s="0" t="n">
        <v>8971327.16887745</v>
      </c>
      <c r="H99" s="0" t="n">
        <v>24950691.5170568</v>
      </c>
      <c r="I99" s="0" t="n">
        <v>8971326.63086301</v>
      </c>
      <c r="J99" s="168" t="n">
        <v>4896493.79068464</v>
      </c>
      <c r="K99" s="168" t="n">
        <v>4749598.9769641</v>
      </c>
      <c r="L99" s="0" t="n">
        <v>5868653.95754962</v>
      </c>
      <c r="M99" s="0" t="n">
        <v>5553040.52909275</v>
      </c>
      <c r="N99" s="0" t="n">
        <v>5888590.20120719</v>
      </c>
      <c r="O99" s="0" t="n">
        <v>5571782.39430426</v>
      </c>
      <c r="P99" s="0" t="n">
        <v>816082.29844744</v>
      </c>
      <c r="Q99" s="0" t="n">
        <v>791599.829494017</v>
      </c>
    </row>
    <row r="100" customFormat="false" ht="12.8" hidden="false" customHeight="false" outlineLevel="0" collapsed="false">
      <c r="A100" s="0" t="n">
        <v>147</v>
      </c>
      <c r="B100" s="0" t="n">
        <v>35409348.8902089</v>
      </c>
      <c r="C100" s="0" t="n">
        <v>33978862.859118</v>
      </c>
      <c r="D100" s="0" t="n">
        <v>35526024.5883705</v>
      </c>
      <c r="E100" s="0" t="n">
        <v>34088541.4324083</v>
      </c>
      <c r="F100" s="0" t="n">
        <v>24962874.5449366</v>
      </c>
      <c r="G100" s="0" t="n">
        <v>9015988.31418145</v>
      </c>
      <c r="H100" s="0" t="n">
        <v>25072553.6578246</v>
      </c>
      <c r="I100" s="0" t="n">
        <v>9015987.77458365</v>
      </c>
      <c r="J100" s="168" t="n">
        <v>4987956.72751754</v>
      </c>
      <c r="K100" s="168" t="n">
        <v>4838318.02569201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35734616.9676624</v>
      </c>
      <c r="C101" s="0" t="n">
        <v>34292197.6321628</v>
      </c>
      <c r="D101" s="0" t="n">
        <v>35850921.3767042</v>
      </c>
      <c r="E101" s="0" t="n">
        <v>34401527.3568743</v>
      </c>
      <c r="F101" s="0" t="n">
        <v>25206026.8310282</v>
      </c>
      <c r="G101" s="0" t="n">
        <v>9086170.80113468</v>
      </c>
      <c r="H101" s="0" t="n">
        <v>25315357.0967677</v>
      </c>
      <c r="I101" s="0" t="n">
        <v>9086170.26010659</v>
      </c>
      <c r="J101" s="168" t="n">
        <v>5095887.13459038</v>
      </c>
      <c r="K101" s="168" t="n">
        <v>4943010.52055267</v>
      </c>
      <c r="L101" s="0" t="n">
        <v>5949186.75355227</v>
      </c>
      <c r="M101" s="0" t="n">
        <v>5628763.22953905</v>
      </c>
      <c r="N101" s="0" t="n">
        <v>5968571.46170844</v>
      </c>
      <c r="O101" s="0" t="n">
        <v>5646986.66144039</v>
      </c>
      <c r="P101" s="0" t="n">
        <v>849314.52243173</v>
      </c>
      <c r="Q101" s="0" t="n">
        <v>823835.086758778</v>
      </c>
    </row>
    <row r="102" customFormat="false" ht="12.8" hidden="false" customHeight="false" outlineLevel="0" collapsed="false">
      <c r="A102" s="0" t="n">
        <v>149</v>
      </c>
      <c r="B102" s="0" t="n">
        <v>35914433.1815483</v>
      </c>
      <c r="C102" s="0" t="n">
        <v>34466478.479242</v>
      </c>
      <c r="D102" s="0" t="n">
        <v>36028980.9565604</v>
      </c>
      <c r="E102" s="0" t="n">
        <v>34574157.9630916</v>
      </c>
      <c r="F102" s="0" t="n">
        <v>25329798.7479433</v>
      </c>
      <c r="G102" s="0" t="n">
        <v>9136679.73129872</v>
      </c>
      <c r="H102" s="0" t="n">
        <v>25437478.7741312</v>
      </c>
      <c r="I102" s="0" t="n">
        <v>9136679.18896037</v>
      </c>
      <c r="J102" s="168" t="n">
        <v>5215316.19371745</v>
      </c>
      <c r="K102" s="168" t="n">
        <v>5058856.70790592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36000307.842161</v>
      </c>
      <c r="C103" s="0" t="n">
        <v>34550658.3745114</v>
      </c>
      <c r="D103" s="0" t="n">
        <v>36113275.1364329</v>
      </c>
      <c r="E103" s="0" t="n">
        <v>34656852.9676167</v>
      </c>
      <c r="F103" s="0" t="n">
        <v>25419776.7635771</v>
      </c>
      <c r="G103" s="0" t="n">
        <v>9130881.61093425</v>
      </c>
      <c r="H103" s="0" t="n">
        <v>25525971.898406</v>
      </c>
      <c r="I103" s="0" t="n">
        <v>9130881.06921064</v>
      </c>
      <c r="J103" s="168" t="n">
        <v>5317736.67643197</v>
      </c>
      <c r="K103" s="168" t="n">
        <v>5158204.57613901</v>
      </c>
      <c r="L103" s="0" t="n">
        <v>5993805.64081721</v>
      </c>
      <c r="M103" s="0" t="n">
        <v>5672107.48424619</v>
      </c>
      <c r="N103" s="0" t="n">
        <v>6012634.4745928</v>
      </c>
      <c r="O103" s="0" t="n">
        <v>5689809.1509918</v>
      </c>
      <c r="P103" s="0" t="n">
        <v>886289.446071996</v>
      </c>
      <c r="Q103" s="0" t="n">
        <v>859700.762689836</v>
      </c>
    </row>
    <row r="104" customFormat="false" ht="12.8" hidden="false" customHeight="false" outlineLevel="0" collapsed="false">
      <c r="A104" s="0" t="n">
        <v>151</v>
      </c>
      <c r="B104" s="0" t="n">
        <v>36154294.4264945</v>
      </c>
      <c r="C104" s="0" t="n">
        <v>34697920.9168711</v>
      </c>
      <c r="D104" s="0" t="n">
        <v>36266650.4577565</v>
      </c>
      <c r="E104" s="0" t="n">
        <v>34803540.9346064</v>
      </c>
      <c r="F104" s="0" t="n">
        <v>25482098.8813353</v>
      </c>
      <c r="G104" s="0" t="n">
        <v>9215822.0355358</v>
      </c>
      <c r="H104" s="0" t="n">
        <v>25587719.4424372</v>
      </c>
      <c r="I104" s="0" t="n">
        <v>9215821.49216916</v>
      </c>
      <c r="J104" s="168" t="n">
        <v>5372236.76246386</v>
      </c>
      <c r="K104" s="168" t="n">
        <v>5211069.65958994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36427156.6989545</v>
      </c>
      <c r="C105" s="0" t="n">
        <v>34959664.2538255</v>
      </c>
      <c r="D105" s="0" t="n">
        <v>36538044.629632</v>
      </c>
      <c r="E105" s="0" t="n">
        <v>35063904.6588925</v>
      </c>
      <c r="F105" s="0" t="n">
        <v>25677407.1132164</v>
      </c>
      <c r="G105" s="0" t="n">
        <v>9282257.14060908</v>
      </c>
      <c r="H105" s="0" t="n">
        <v>25781648.0626239</v>
      </c>
      <c r="I105" s="0" t="n">
        <v>9282256.59626866</v>
      </c>
      <c r="J105" s="168" t="n">
        <v>5468990.53296219</v>
      </c>
      <c r="K105" s="168" t="n">
        <v>5304920.81697332</v>
      </c>
      <c r="L105" s="0" t="n">
        <v>6061992.02734771</v>
      </c>
      <c r="M105" s="0" t="n">
        <v>5736070.34501473</v>
      </c>
      <c r="N105" s="0" t="n">
        <v>6080474.37390342</v>
      </c>
      <c r="O105" s="0" t="n">
        <v>5753447.05939012</v>
      </c>
      <c r="P105" s="0" t="n">
        <v>911498.422160364</v>
      </c>
      <c r="Q105" s="0" t="n">
        <v>884153.469495553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17821762.9625865</v>
      </c>
      <c r="C20" s="0" t="n">
        <v>17112006.527072</v>
      </c>
      <c r="D20" s="0" t="n">
        <v>17897795.9099235</v>
      </c>
      <c r="E20" s="0" t="n">
        <v>17183477.4961752</v>
      </c>
      <c r="F20" s="0" t="n">
        <v>13968164.7461853</v>
      </c>
      <c r="G20" s="0" t="n">
        <v>3143841.7808867</v>
      </c>
      <c r="H20" s="0" t="n">
        <v>14039635.843415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17545256.0522553</v>
      </c>
      <c r="C21" s="0" t="n">
        <v>16846593.8776009</v>
      </c>
      <c r="D21" s="0" t="n">
        <v>17621153.161358</v>
      </c>
      <c r="E21" s="0" t="n">
        <v>16917937.158817</v>
      </c>
      <c r="F21" s="0" t="n">
        <v>13749116.8933573</v>
      </c>
      <c r="G21" s="0" t="n">
        <v>3097476.98424359</v>
      </c>
      <c r="H21" s="0" t="n">
        <v>13820460.2994739</v>
      </c>
      <c r="I21" s="0" t="n">
        <v>3097476.85934312</v>
      </c>
      <c r="J21" s="0" t="n">
        <v>222675.54785813</v>
      </c>
      <c r="K21" s="0" t="n">
        <v>215995.281422386</v>
      </c>
      <c r="L21" s="0" t="n">
        <v>2927332.2808852</v>
      </c>
      <c r="M21" s="0" t="n">
        <v>2767975.43252117</v>
      </c>
      <c r="N21" s="0" t="n">
        <v>2939981.80229916</v>
      </c>
      <c r="O21" s="0" t="n">
        <v>2779866.34982263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17971411.2455757</v>
      </c>
      <c r="C22" s="0" t="n">
        <v>17255658.8307575</v>
      </c>
      <c r="D22" s="0" t="n">
        <v>18049160.6997297</v>
      </c>
      <c r="E22" s="0" t="n">
        <v>17328743.3164667</v>
      </c>
      <c r="F22" s="0" t="n">
        <v>14083809.2914802</v>
      </c>
      <c r="G22" s="0" t="n">
        <v>3171849.53927728</v>
      </c>
      <c r="H22" s="0" t="n">
        <v>14156893.9770738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18623669.8847362</v>
      </c>
      <c r="C23" s="0" t="n">
        <v>17892199.1208848</v>
      </c>
      <c r="D23" s="0" t="n">
        <v>18627879.2636555</v>
      </c>
      <c r="E23" s="0" t="n">
        <v>17895308.1987133</v>
      </c>
      <c r="F23" s="0" t="n">
        <v>14538774.4425994</v>
      </c>
      <c r="G23" s="0" t="n">
        <v>3353424.67828542</v>
      </c>
      <c r="H23" s="0" t="n">
        <v>14610053.1906148</v>
      </c>
      <c r="I23" s="0" t="n">
        <v>3285255.00809853</v>
      </c>
      <c r="J23" s="0" t="n">
        <v>291414.597735527</v>
      </c>
      <c r="K23" s="0" t="n">
        <v>282672.159803461</v>
      </c>
      <c r="L23" s="0" t="n">
        <v>3106965.95547387</v>
      </c>
      <c r="M23" s="0" t="n">
        <v>2933076.72554658</v>
      </c>
      <c r="N23" s="0" t="n">
        <v>3107579.37205786</v>
      </c>
      <c r="O23" s="0" t="n">
        <v>2933611.31534107</v>
      </c>
      <c r="P23" s="0" t="n">
        <v>48569.0996225878</v>
      </c>
      <c r="Q23" s="0" t="n">
        <v>47112.0266339102</v>
      </c>
    </row>
    <row r="24" customFormat="false" ht="12.8" hidden="false" customHeight="false" outlineLevel="0" collapsed="false">
      <c r="A24" s="0" t="n">
        <v>71</v>
      </c>
      <c r="B24" s="0" t="n">
        <v>18518646.0269766</v>
      </c>
      <c r="C24" s="0" t="n">
        <v>17789410.2793709</v>
      </c>
      <c r="D24" s="0" t="n">
        <v>18525378.6557178</v>
      </c>
      <c r="E24" s="0" t="n">
        <v>17794938.9466172</v>
      </c>
      <c r="F24" s="0" t="n">
        <v>14404478.4314199</v>
      </c>
      <c r="G24" s="0" t="n">
        <v>3384931.84795098</v>
      </c>
      <c r="H24" s="0" t="n">
        <v>14476260.3144043</v>
      </c>
      <c r="I24" s="0" t="n">
        <v>3318678.63221288</v>
      </c>
      <c r="J24" s="0" t="n">
        <v>298143.848798639</v>
      </c>
      <c r="K24" s="0" t="n">
        <v>289199.53333468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18008351.825069</v>
      </c>
      <c r="C25" s="0" t="n">
        <v>17297729.4015697</v>
      </c>
      <c r="D25" s="0" t="n">
        <v>18015850.7767894</v>
      </c>
      <c r="E25" s="0" t="n">
        <v>17304017.3812953</v>
      </c>
      <c r="F25" s="0" t="n">
        <v>13964605.9421103</v>
      </c>
      <c r="G25" s="0" t="n">
        <v>3333123.45945943</v>
      </c>
      <c r="H25" s="0" t="n">
        <v>14034847.3391958</v>
      </c>
      <c r="I25" s="0" t="n">
        <v>3269170.04209949</v>
      </c>
      <c r="J25" s="0" t="n">
        <v>297773.859648287</v>
      </c>
      <c r="K25" s="0" t="n">
        <v>288840.643858838</v>
      </c>
      <c r="L25" s="0" t="n">
        <v>3004207.94039488</v>
      </c>
      <c r="M25" s="0" t="n">
        <v>2835445.65358461</v>
      </c>
      <c r="N25" s="0" t="n">
        <v>3005380.15159663</v>
      </c>
      <c r="O25" s="0" t="n">
        <v>2836513.92072482</v>
      </c>
      <c r="P25" s="0" t="n">
        <v>49628.9766080478</v>
      </c>
      <c r="Q25" s="0" t="n">
        <v>48140.1073098064</v>
      </c>
    </row>
    <row r="26" customFormat="false" ht="12.8" hidden="false" customHeight="false" outlineLevel="0" collapsed="false">
      <c r="A26" s="0" t="n">
        <v>73</v>
      </c>
      <c r="B26" s="0" t="n">
        <v>17378618.5030734</v>
      </c>
      <c r="C26" s="0" t="n">
        <v>16690959.1209427</v>
      </c>
      <c r="D26" s="0" t="n">
        <v>17387785.8903874</v>
      </c>
      <c r="E26" s="0" t="n">
        <v>16698846.118855</v>
      </c>
      <c r="F26" s="0" t="n">
        <v>13432656.3321527</v>
      </c>
      <c r="G26" s="0" t="n">
        <v>3258302.78878996</v>
      </c>
      <c r="H26" s="0" t="n">
        <v>13501917.8209762</v>
      </c>
      <c r="I26" s="0" t="n">
        <v>3196928.29787876</v>
      </c>
      <c r="J26" s="0" t="n">
        <v>299291.069335594</v>
      </c>
      <c r="K26" s="0" t="n">
        <v>290312.337255526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17733598.5198073</v>
      </c>
      <c r="C27" s="0" t="n">
        <v>17030866.1819848</v>
      </c>
      <c r="D27" s="0" t="n">
        <v>17745937.2953178</v>
      </c>
      <c r="E27" s="0" t="n">
        <v>17041743.5424569</v>
      </c>
      <c r="F27" s="0" t="n">
        <v>13641982.8493194</v>
      </c>
      <c r="G27" s="0" t="n">
        <v>3388883.33266537</v>
      </c>
      <c r="H27" s="0" t="n">
        <v>13714191.6935402</v>
      </c>
      <c r="I27" s="0" t="n">
        <v>3327551.84891672</v>
      </c>
      <c r="J27" s="0" t="n">
        <v>323033.972764131</v>
      </c>
      <c r="K27" s="0" t="n">
        <v>313342.953581207</v>
      </c>
      <c r="L27" s="0" t="n">
        <v>2958282.82996893</v>
      </c>
      <c r="M27" s="0" t="n">
        <v>2791531.44216878</v>
      </c>
      <c r="N27" s="0" t="n">
        <v>2960265.56329297</v>
      </c>
      <c r="O27" s="0" t="n">
        <v>2793364.33886798</v>
      </c>
      <c r="P27" s="0" t="n">
        <v>53838.9954606885</v>
      </c>
      <c r="Q27" s="0" t="n">
        <v>52223.8255968678</v>
      </c>
    </row>
    <row r="28" customFormat="false" ht="12.8" hidden="false" customHeight="false" outlineLevel="0" collapsed="false">
      <c r="A28" s="0" t="n">
        <v>75</v>
      </c>
      <c r="B28" s="0" t="n">
        <v>18051514.5401977</v>
      </c>
      <c r="C28" s="0" t="n">
        <v>17335371.2614591</v>
      </c>
      <c r="D28" s="0" t="n">
        <v>18067273.3550838</v>
      </c>
      <c r="E28" s="0" t="n">
        <v>17349519.3556189</v>
      </c>
      <c r="F28" s="0" t="n">
        <v>13811873.1521892</v>
      </c>
      <c r="G28" s="0" t="n">
        <v>3523498.10926982</v>
      </c>
      <c r="H28" s="0" t="n">
        <v>13886196.5925116</v>
      </c>
      <c r="I28" s="0" t="n">
        <v>3463322.76310734</v>
      </c>
      <c r="J28" s="0" t="n">
        <v>339027.647918698</v>
      </c>
      <c r="K28" s="0" t="n">
        <v>328856.818481137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18619118.5447005</v>
      </c>
      <c r="C29" s="0" t="n">
        <v>17878624.4933124</v>
      </c>
      <c r="D29" s="0" t="n">
        <v>18636432.6743419</v>
      </c>
      <c r="E29" s="0" t="n">
        <v>17894225.1348473</v>
      </c>
      <c r="F29" s="0" t="n">
        <v>14188597.3798185</v>
      </c>
      <c r="G29" s="0" t="n">
        <v>3690027.11349382</v>
      </c>
      <c r="H29" s="0" t="n">
        <v>14265725.5060892</v>
      </c>
      <c r="I29" s="0" t="n">
        <v>3628499.62875808</v>
      </c>
      <c r="J29" s="0" t="n">
        <v>351817.396216163</v>
      </c>
      <c r="K29" s="0" t="n">
        <v>341262.874329678</v>
      </c>
      <c r="L29" s="0" t="n">
        <v>3105436.37279348</v>
      </c>
      <c r="M29" s="0" t="n">
        <v>2929856.37485239</v>
      </c>
      <c r="N29" s="0" t="n">
        <v>3108256.20034005</v>
      </c>
      <c r="O29" s="0" t="n">
        <v>2932485.58703309</v>
      </c>
      <c r="P29" s="0" t="n">
        <v>58636.2327026939</v>
      </c>
      <c r="Q29" s="0" t="n">
        <v>56877.1457216131</v>
      </c>
    </row>
    <row r="30" customFormat="false" ht="12.8" hidden="false" customHeight="false" outlineLevel="0" collapsed="false">
      <c r="A30" s="0" t="n">
        <v>77</v>
      </c>
      <c r="B30" s="0" t="n">
        <v>19029432.2679603</v>
      </c>
      <c r="C30" s="0" t="n">
        <v>18272034.3092254</v>
      </c>
      <c r="D30" s="0" t="n">
        <v>19057019.6416058</v>
      </c>
      <c r="E30" s="0" t="n">
        <v>18297437.9534412</v>
      </c>
      <c r="F30" s="0" t="n">
        <v>14474734.1831007</v>
      </c>
      <c r="G30" s="0" t="n">
        <v>3797300.12612472</v>
      </c>
      <c r="H30" s="0" t="n">
        <v>14555066.0900428</v>
      </c>
      <c r="I30" s="0" t="n">
        <v>3742371.86339843</v>
      </c>
      <c r="J30" s="0" t="n">
        <v>392665.370185216</v>
      </c>
      <c r="K30" s="0" t="n">
        <v>380885.40907966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19260851.9010577</v>
      </c>
      <c r="C31" s="0" t="n">
        <v>18493630.9851706</v>
      </c>
      <c r="D31" s="0" t="n">
        <v>19290191.6161149</v>
      </c>
      <c r="E31" s="0" t="n">
        <v>18520700.6737624</v>
      </c>
      <c r="F31" s="0" t="n">
        <v>14596716.5019485</v>
      </c>
      <c r="G31" s="0" t="n">
        <v>3896914.48322208</v>
      </c>
      <c r="H31" s="0" t="n">
        <v>14678551.8956001</v>
      </c>
      <c r="I31" s="0" t="n">
        <v>3842148.77816225</v>
      </c>
      <c r="J31" s="0" t="n">
        <v>403305.104493266</v>
      </c>
      <c r="K31" s="0" t="n">
        <v>391205.951358468</v>
      </c>
      <c r="L31" s="0" t="n">
        <v>3212371.06894429</v>
      </c>
      <c r="M31" s="0" t="n">
        <v>3030718.49309543</v>
      </c>
      <c r="N31" s="0" t="n">
        <v>3217222.2180034</v>
      </c>
      <c r="O31" s="0" t="n">
        <v>3035262.93674087</v>
      </c>
      <c r="P31" s="0" t="n">
        <v>67217.5174155443</v>
      </c>
      <c r="Q31" s="0" t="n">
        <v>65200.991893078</v>
      </c>
    </row>
    <row r="32" customFormat="false" ht="12.8" hidden="false" customHeight="false" outlineLevel="0" collapsed="false">
      <c r="A32" s="0" t="n">
        <v>79</v>
      </c>
      <c r="B32" s="0" t="n">
        <v>19572915.3106067</v>
      </c>
      <c r="C32" s="0" t="n">
        <v>18791233.5206008</v>
      </c>
      <c r="D32" s="0" t="n">
        <v>19606189.8638227</v>
      </c>
      <c r="E32" s="0" t="n">
        <v>18822043.2395794</v>
      </c>
      <c r="F32" s="0" t="n">
        <v>14783608.6722601</v>
      </c>
      <c r="G32" s="0" t="n">
        <v>4007624.84834063</v>
      </c>
      <c r="H32" s="0" t="n">
        <v>14868357.2963018</v>
      </c>
      <c r="I32" s="0" t="n">
        <v>3953685.94327755</v>
      </c>
      <c r="J32" s="0" t="n">
        <v>426200.75642327</v>
      </c>
      <c r="K32" s="0" t="n">
        <v>413414.733730571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19892970.3273735</v>
      </c>
      <c r="C33" s="0" t="n">
        <v>19097401.1237184</v>
      </c>
      <c r="D33" s="0" t="n">
        <v>19927512.233379</v>
      </c>
      <c r="E33" s="0" t="n">
        <v>19129394.7402817</v>
      </c>
      <c r="F33" s="0" t="n">
        <v>14982273.2531348</v>
      </c>
      <c r="G33" s="0" t="n">
        <v>4115127.8705836</v>
      </c>
      <c r="H33" s="0" t="n">
        <v>15068972.2521868</v>
      </c>
      <c r="I33" s="0" t="n">
        <v>4060422.4880949</v>
      </c>
      <c r="J33" s="0" t="n">
        <v>445544.526803484</v>
      </c>
      <c r="K33" s="0" t="n">
        <v>432178.190999379</v>
      </c>
      <c r="L33" s="0" t="n">
        <v>3318565.60287144</v>
      </c>
      <c r="M33" s="0" t="n">
        <v>3130644.79711425</v>
      </c>
      <c r="N33" s="0" t="n">
        <v>3324291.18224556</v>
      </c>
      <c r="O33" s="0" t="n">
        <v>3136018.97644551</v>
      </c>
      <c r="P33" s="0" t="n">
        <v>74257.4211339139</v>
      </c>
      <c r="Q33" s="0" t="n">
        <v>72029.6984998965</v>
      </c>
    </row>
    <row r="34" customFormat="false" ht="12.8" hidden="false" customHeight="false" outlineLevel="0" collapsed="false">
      <c r="A34" s="0" t="n">
        <v>81</v>
      </c>
      <c r="B34" s="0" t="n">
        <v>20202464.0451627</v>
      </c>
      <c r="C34" s="0" t="n">
        <v>19393292.8414988</v>
      </c>
      <c r="D34" s="0" t="n">
        <v>20236459.1432034</v>
      </c>
      <c r="E34" s="0" t="n">
        <v>19424766.3931753</v>
      </c>
      <c r="F34" s="0" t="n">
        <v>15139218.5232693</v>
      </c>
      <c r="G34" s="0" t="n">
        <v>4254074.3182295</v>
      </c>
      <c r="H34" s="0" t="n">
        <v>15226094.8668446</v>
      </c>
      <c r="I34" s="0" t="n">
        <v>4198671.52633072</v>
      </c>
      <c r="J34" s="0" t="n">
        <v>473933.222666213</v>
      </c>
      <c r="K34" s="0" t="n">
        <v>459715.225986227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20481662.4675541</v>
      </c>
      <c r="C35" s="0" t="n">
        <v>19659787.4734347</v>
      </c>
      <c r="D35" s="0" t="n">
        <v>20518430.3148755</v>
      </c>
      <c r="E35" s="0" t="n">
        <v>19693888.6269332</v>
      </c>
      <c r="F35" s="0" t="n">
        <v>15316839.2814978</v>
      </c>
      <c r="G35" s="0" t="n">
        <v>4342948.19193688</v>
      </c>
      <c r="H35" s="0" t="n">
        <v>15406101.5444932</v>
      </c>
      <c r="I35" s="0" t="n">
        <v>4287787.08244002</v>
      </c>
      <c r="J35" s="0" t="n">
        <v>486612.061783176</v>
      </c>
      <c r="K35" s="0" t="n">
        <v>472013.699929681</v>
      </c>
      <c r="L35" s="0" t="n">
        <v>3416468.02892758</v>
      </c>
      <c r="M35" s="0" t="n">
        <v>3222454.95754658</v>
      </c>
      <c r="N35" s="0" t="n">
        <v>3422566.49343154</v>
      </c>
      <c r="O35" s="0" t="n">
        <v>3228182.42057236</v>
      </c>
      <c r="P35" s="0" t="n">
        <v>81102.010297196</v>
      </c>
      <c r="Q35" s="0" t="n">
        <v>78668.9499882801</v>
      </c>
    </row>
    <row r="36" customFormat="false" ht="12.8" hidden="false" customHeight="false" outlineLevel="0" collapsed="false">
      <c r="A36" s="0" t="n">
        <v>83</v>
      </c>
      <c r="B36" s="0" t="n">
        <v>20766883.4042415</v>
      </c>
      <c r="C36" s="0" t="n">
        <v>19931869.0261116</v>
      </c>
      <c r="D36" s="0" t="n">
        <v>20806292.9675041</v>
      </c>
      <c r="E36" s="0" t="n">
        <v>19968452.3174538</v>
      </c>
      <c r="F36" s="0" t="n">
        <v>15494849.927026</v>
      </c>
      <c r="G36" s="0" t="n">
        <v>4437019.09908559</v>
      </c>
      <c r="H36" s="0" t="n">
        <v>15587103.3408932</v>
      </c>
      <c r="I36" s="0" t="n">
        <v>4381348.97656061</v>
      </c>
      <c r="J36" s="0" t="n">
        <v>501632.157421381</v>
      </c>
      <c r="K36" s="0" t="n">
        <v>486583.192698739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21040155.1755272</v>
      </c>
      <c r="C37" s="0" t="n">
        <v>20193459.3235196</v>
      </c>
      <c r="D37" s="0" t="n">
        <v>21081827.2896161</v>
      </c>
      <c r="E37" s="0" t="n">
        <v>20232184.0037733</v>
      </c>
      <c r="F37" s="0" t="n">
        <v>15657820.1973274</v>
      </c>
      <c r="G37" s="0" t="n">
        <v>4535639.12619216</v>
      </c>
      <c r="H37" s="0" t="n">
        <v>15752216.7001447</v>
      </c>
      <c r="I37" s="0" t="n">
        <v>4479967.30362861</v>
      </c>
      <c r="J37" s="0" t="n">
        <v>526631.729007027</v>
      </c>
      <c r="K37" s="0" t="n">
        <v>510832.777136817</v>
      </c>
      <c r="L37" s="0" t="n">
        <v>3509812.92981438</v>
      </c>
      <c r="M37" s="0" t="n">
        <v>3310034.14441907</v>
      </c>
      <c r="N37" s="0" t="n">
        <v>3516732.39620835</v>
      </c>
      <c r="O37" s="0" t="n">
        <v>3316537.41841781</v>
      </c>
      <c r="P37" s="0" t="n">
        <v>87771.9548345046</v>
      </c>
      <c r="Q37" s="0" t="n">
        <v>85138.7961894695</v>
      </c>
    </row>
    <row r="38" customFormat="false" ht="12.8" hidden="false" customHeight="false" outlineLevel="0" collapsed="false">
      <c r="A38" s="0" t="n">
        <v>85</v>
      </c>
      <c r="B38" s="0" t="n">
        <v>21355044.4198164</v>
      </c>
      <c r="C38" s="0" t="n">
        <v>20494591.3348605</v>
      </c>
      <c r="D38" s="0" t="n">
        <v>21397970.8548339</v>
      </c>
      <c r="E38" s="0" t="n">
        <v>20534489.7750149</v>
      </c>
      <c r="F38" s="0" t="n">
        <v>15849309.3196235</v>
      </c>
      <c r="G38" s="0" t="n">
        <v>4645282.01523702</v>
      </c>
      <c r="H38" s="0" t="n">
        <v>15945539.7342311</v>
      </c>
      <c r="I38" s="0" t="n">
        <v>4588950.04078381</v>
      </c>
      <c r="J38" s="0" t="n">
        <v>567093.32584275</v>
      </c>
      <c r="K38" s="0" t="n">
        <v>550080.526067468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21648214.449768</v>
      </c>
      <c r="C39" s="0" t="n">
        <v>20774451.0026129</v>
      </c>
      <c r="D39" s="0" t="n">
        <v>21692394.6967053</v>
      </c>
      <c r="E39" s="0" t="n">
        <v>20815523.3162936</v>
      </c>
      <c r="F39" s="0" t="n">
        <v>16036634.1687504</v>
      </c>
      <c r="G39" s="0" t="n">
        <v>4737816.83386244</v>
      </c>
      <c r="H39" s="0" t="n">
        <v>16134624.8885487</v>
      </c>
      <c r="I39" s="0" t="n">
        <v>4680898.42774485</v>
      </c>
      <c r="J39" s="0" t="n">
        <v>597758.166920833</v>
      </c>
      <c r="K39" s="0" t="n">
        <v>579825.421913208</v>
      </c>
      <c r="L39" s="0" t="n">
        <v>3610326.61054849</v>
      </c>
      <c r="M39" s="0" t="n">
        <v>3404271.9528956</v>
      </c>
      <c r="N39" s="0" t="n">
        <v>3617663.5194569</v>
      </c>
      <c r="O39" s="0" t="n">
        <v>3411167.63654464</v>
      </c>
      <c r="P39" s="0" t="n">
        <v>99626.3611534722</v>
      </c>
      <c r="Q39" s="0" t="n">
        <v>96637.570318868</v>
      </c>
    </row>
    <row r="40" customFormat="false" ht="12.8" hidden="false" customHeight="false" outlineLevel="0" collapsed="false">
      <c r="A40" s="0" t="n">
        <v>87</v>
      </c>
      <c r="B40" s="0" t="n">
        <v>21851827.7159762</v>
      </c>
      <c r="C40" s="0" t="n">
        <v>20968238.1029903</v>
      </c>
      <c r="D40" s="0" t="n">
        <v>21896218.1047464</v>
      </c>
      <c r="E40" s="0" t="n">
        <v>21009504.9380899</v>
      </c>
      <c r="F40" s="0" t="n">
        <v>16142186.9658967</v>
      </c>
      <c r="G40" s="0" t="n">
        <v>4826051.13709365</v>
      </c>
      <c r="H40" s="0" t="n">
        <v>16240747.2484114</v>
      </c>
      <c r="I40" s="0" t="n">
        <v>4768757.68967854</v>
      </c>
      <c r="J40" s="0" t="n">
        <v>598802.545806872</v>
      </c>
      <c r="K40" s="0" t="n">
        <v>580838.469432665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22124893.7887176</v>
      </c>
      <c r="C41" s="0" t="n">
        <v>21228620.8171771</v>
      </c>
      <c r="D41" s="0" t="n">
        <v>22196966.3685854</v>
      </c>
      <c r="E41" s="0" t="n">
        <v>21296023.2096936</v>
      </c>
      <c r="F41" s="0" t="n">
        <v>16315345.3168976</v>
      </c>
      <c r="G41" s="0" t="n">
        <v>4913275.50027945</v>
      </c>
      <c r="H41" s="0" t="n">
        <v>16416998.8299329</v>
      </c>
      <c r="I41" s="0" t="n">
        <v>4879024.37976065</v>
      </c>
      <c r="J41" s="0" t="n">
        <v>678927.245637386</v>
      </c>
      <c r="K41" s="0" t="n">
        <v>658559.428268265</v>
      </c>
      <c r="L41" s="0" t="n">
        <v>3687995.888766</v>
      </c>
      <c r="M41" s="0" t="n">
        <v>3477062.66272747</v>
      </c>
      <c r="N41" s="0" t="n">
        <v>3699977.61393682</v>
      </c>
      <c r="O41" s="0" t="n">
        <v>3488320.9865072</v>
      </c>
      <c r="P41" s="0" t="n">
        <v>113154.540939564</v>
      </c>
      <c r="Q41" s="0" t="n">
        <v>109759.904711377</v>
      </c>
    </row>
    <row r="42" customFormat="false" ht="12.8" hidden="false" customHeight="false" outlineLevel="0" collapsed="false">
      <c r="A42" s="0" t="n">
        <v>89</v>
      </c>
      <c r="B42" s="0" t="n">
        <v>22382044.2975037</v>
      </c>
      <c r="C42" s="0" t="n">
        <v>21474861.00898</v>
      </c>
      <c r="D42" s="0" t="n">
        <v>22456136.5562934</v>
      </c>
      <c r="E42" s="0" t="n">
        <v>21544159.1764692</v>
      </c>
      <c r="F42" s="0" t="n">
        <v>16514198.1185982</v>
      </c>
      <c r="G42" s="0" t="n">
        <v>4960662.89038182</v>
      </c>
      <c r="H42" s="0" t="n">
        <v>16617993.7611383</v>
      </c>
      <c r="I42" s="0" t="n">
        <v>4926165.41533092</v>
      </c>
      <c r="J42" s="0" t="n">
        <v>776415.472539658</v>
      </c>
      <c r="K42" s="0" t="n">
        <v>753123.008363468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22638152.6638773</v>
      </c>
      <c r="C43" s="0" t="n">
        <v>21720150.8996943</v>
      </c>
      <c r="D43" s="0" t="n">
        <v>22721255.4065157</v>
      </c>
      <c r="E43" s="0" t="n">
        <v>21798044.3679292</v>
      </c>
      <c r="F43" s="0" t="n">
        <v>16664318.7264188</v>
      </c>
      <c r="G43" s="0" t="n">
        <v>5055832.17327548</v>
      </c>
      <c r="H43" s="0" t="n">
        <v>16769607.5428684</v>
      </c>
      <c r="I43" s="0" t="n">
        <v>5028436.82506081</v>
      </c>
      <c r="J43" s="0" t="n">
        <v>839880.718888656</v>
      </c>
      <c r="K43" s="0" t="n">
        <v>814684.297321996</v>
      </c>
      <c r="L43" s="0" t="n">
        <v>3774238.57663922</v>
      </c>
      <c r="M43" s="0" t="n">
        <v>3559313.69366344</v>
      </c>
      <c r="N43" s="0" t="n">
        <v>3788053.96117671</v>
      </c>
      <c r="O43" s="0" t="n">
        <v>3572291.49929679</v>
      </c>
      <c r="P43" s="0" t="n">
        <v>139980.119814776</v>
      </c>
      <c r="Q43" s="0" t="n">
        <v>135780.716220333</v>
      </c>
    </row>
    <row r="44" customFormat="false" ht="12.8" hidden="false" customHeight="false" outlineLevel="0" collapsed="false">
      <c r="A44" s="0" t="n">
        <v>91</v>
      </c>
      <c r="B44" s="0" t="n">
        <v>22894154.9033932</v>
      </c>
      <c r="C44" s="0" t="n">
        <v>21965462.6900161</v>
      </c>
      <c r="D44" s="0" t="n">
        <v>22978700.7183443</v>
      </c>
      <c r="E44" s="0" t="n">
        <v>22044717.4275134</v>
      </c>
      <c r="F44" s="0" t="n">
        <v>16878129.4338556</v>
      </c>
      <c r="G44" s="0" t="n">
        <v>5087333.25616049</v>
      </c>
      <c r="H44" s="0" t="n">
        <v>16984704.1685609</v>
      </c>
      <c r="I44" s="0" t="n">
        <v>5060013.25895251</v>
      </c>
      <c r="J44" s="0" t="n">
        <v>907689.142918647</v>
      </c>
      <c r="K44" s="0" t="n">
        <v>880458.468631088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23094986.6494858</v>
      </c>
      <c r="C45" s="0" t="n">
        <v>22157210.7340407</v>
      </c>
      <c r="D45" s="0" t="n">
        <v>23180697.5646088</v>
      </c>
      <c r="E45" s="0" t="n">
        <v>22237563.3230454</v>
      </c>
      <c r="F45" s="0" t="n">
        <v>16975436.9435935</v>
      </c>
      <c r="G45" s="0" t="n">
        <v>5181773.79044724</v>
      </c>
      <c r="H45" s="0" t="n">
        <v>17083087.9552895</v>
      </c>
      <c r="I45" s="0" t="n">
        <v>5154475.3677559</v>
      </c>
      <c r="J45" s="0" t="n">
        <v>968481.498396593</v>
      </c>
      <c r="K45" s="0" t="n">
        <v>939427.053444695</v>
      </c>
      <c r="L45" s="0" t="n">
        <v>3847777.05638184</v>
      </c>
      <c r="M45" s="0" t="n">
        <v>3628495.10152075</v>
      </c>
      <c r="N45" s="0" t="n">
        <v>3862028.48715063</v>
      </c>
      <c r="O45" s="0" t="n">
        <v>3641884.2813343</v>
      </c>
      <c r="P45" s="0" t="n">
        <v>161413.583066099</v>
      </c>
      <c r="Q45" s="0" t="n">
        <v>156571.175574116</v>
      </c>
    </row>
    <row r="46" customFormat="false" ht="12.8" hidden="false" customHeight="false" outlineLevel="0" collapsed="false">
      <c r="A46" s="0" t="n">
        <v>93</v>
      </c>
      <c r="B46" s="0" t="n">
        <v>23343626.9623209</v>
      </c>
      <c r="C46" s="0" t="n">
        <v>22395990.9031035</v>
      </c>
      <c r="D46" s="0" t="n">
        <v>23430370.1641825</v>
      </c>
      <c r="E46" s="0" t="n">
        <v>22477312.3103853</v>
      </c>
      <c r="F46" s="0" t="n">
        <v>17126105.7830139</v>
      </c>
      <c r="G46" s="0" t="n">
        <v>5269885.12008965</v>
      </c>
      <c r="H46" s="0" t="n">
        <v>17234919.4307148</v>
      </c>
      <c r="I46" s="0" t="n">
        <v>5242392.87967046</v>
      </c>
      <c r="J46" s="0" t="n">
        <v>1066539.05239497</v>
      </c>
      <c r="K46" s="0" t="n">
        <v>1034542.88082312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23690841.0256998</v>
      </c>
      <c r="C47" s="0" t="n">
        <v>22728353.5058175</v>
      </c>
      <c r="D47" s="0" t="n">
        <v>23778622.8150767</v>
      </c>
      <c r="E47" s="0" t="n">
        <v>22810648.1614215</v>
      </c>
      <c r="F47" s="0" t="n">
        <v>17335204.197501</v>
      </c>
      <c r="G47" s="0" t="n">
        <v>5393149.30831649</v>
      </c>
      <c r="H47" s="0" t="n">
        <v>17445296.7792468</v>
      </c>
      <c r="I47" s="0" t="n">
        <v>5365351.3821747</v>
      </c>
      <c r="J47" s="0" t="n">
        <v>1152724.60222165</v>
      </c>
      <c r="K47" s="0" t="n">
        <v>1118142.864155</v>
      </c>
      <c r="L47" s="0" t="n">
        <v>3946727.56315415</v>
      </c>
      <c r="M47" s="0" t="n">
        <v>3722574.22659488</v>
      </c>
      <c r="N47" s="0" t="n">
        <v>3961323.41026262</v>
      </c>
      <c r="O47" s="0" t="n">
        <v>3736286.89295302</v>
      </c>
      <c r="P47" s="0" t="n">
        <v>192120.767036941</v>
      </c>
      <c r="Q47" s="0" t="n">
        <v>186357.144025833</v>
      </c>
    </row>
    <row r="48" customFormat="false" ht="12.8" hidden="false" customHeight="false" outlineLevel="0" collapsed="false">
      <c r="A48" s="0" t="n">
        <v>95</v>
      </c>
      <c r="B48" s="0" t="n">
        <v>23922603.5186024</v>
      </c>
      <c r="C48" s="0" t="n">
        <v>22949986.1522566</v>
      </c>
      <c r="D48" s="0" t="n">
        <v>24012283.8612537</v>
      </c>
      <c r="E48" s="0" t="n">
        <v>23034075.939446</v>
      </c>
      <c r="F48" s="0" t="n">
        <v>17494982.8228381</v>
      </c>
      <c r="G48" s="0" t="n">
        <v>5455003.32941853</v>
      </c>
      <c r="H48" s="0" t="n">
        <v>17606673.6576649</v>
      </c>
      <c r="I48" s="0" t="n">
        <v>5427402.28178111</v>
      </c>
      <c r="J48" s="0" t="n">
        <v>1209125.93976638</v>
      </c>
      <c r="K48" s="0" t="n">
        <v>1172852.16157339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24208731.8681889</v>
      </c>
      <c r="C49" s="0" t="n">
        <v>23223365.7959786</v>
      </c>
      <c r="D49" s="0" t="n">
        <v>24300211.3942917</v>
      </c>
      <c r="E49" s="0" t="n">
        <v>23309151.4535641</v>
      </c>
      <c r="F49" s="0" t="n">
        <v>17636123.3656607</v>
      </c>
      <c r="G49" s="0" t="n">
        <v>5587242.43031787</v>
      </c>
      <c r="H49" s="0" t="n">
        <v>17749532.4132555</v>
      </c>
      <c r="I49" s="0" t="n">
        <v>5559619.04030855</v>
      </c>
      <c r="J49" s="0" t="n">
        <v>1233593.50446563</v>
      </c>
      <c r="K49" s="0" t="n">
        <v>1196585.69933166</v>
      </c>
      <c r="L49" s="0" t="n">
        <v>4032446.271689</v>
      </c>
      <c r="M49" s="0" t="n">
        <v>3803566.42190668</v>
      </c>
      <c r="N49" s="0" t="n">
        <v>4047661.16206895</v>
      </c>
      <c r="O49" s="0" t="n">
        <v>3817864.09549134</v>
      </c>
      <c r="P49" s="0" t="n">
        <v>205598.917410938</v>
      </c>
      <c r="Q49" s="0" t="n">
        <v>199430.94988861</v>
      </c>
    </row>
    <row r="50" customFormat="false" ht="12.8" hidden="false" customHeight="false" outlineLevel="0" collapsed="false">
      <c r="A50" s="0" t="n">
        <v>97</v>
      </c>
      <c r="B50" s="0" t="n">
        <v>24329009.9812782</v>
      </c>
      <c r="C50" s="0" t="n">
        <v>23338085.5176528</v>
      </c>
      <c r="D50" s="0" t="n">
        <v>24421396.3541829</v>
      </c>
      <c r="E50" s="0" t="n">
        <v>23424724.2146197</v>
      </c>
      <c r="F50" s="0" t="n">
        <v>17687715.836417</v>
      </c>
      <c r="G50" s="0" t="n">
        <v>5650369.68123575</v>
      </c>
      <c r="H50" s="0" t="n">
        <v>17801969.7464006</v>
      </c>
      <c r="I50" s="0" t="n">
        <v>5622754.46821906</v>
      </c>
      <c r="J50" s="0" t="n">
        <v>1283855.79696847</v>
      </c>
      <c r="K50" s="0" t="n">
        <v>1245340.12305942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24447076.3020431</v>
      </c>
      <c r="C51" s="0" t="n">
        <v>23451544.4163391</v>
      </c>
      <c r="D51" s="0" t="n">
        <v>24541230.5767263</v>
      </c>
      <c r="E51" s="0" t="n">
        <v>23539854.5929139</v>
      </c>
      <c r="F51" s="0" t="n">
        <v>17764061.3130932</v>
      </c>
      <c r="G51" s="0" t="n">
        <v>5687483.10324584</v>
      </c>
      <c r="H51" s="0" t="n">
        <v>17879276.486585</v>
      </c>
      <c r="I51" s="0" t="n">
        <v>5660578.10632888</v>
      </c>
      <c r="J51" s="0" t="n">
        <v>1337085.33720018</v>
      </c>
      <c r="K51" s="0" t="n">
        <v>1296972.77708417</v>
      </c>
      <c r="L51" s="0" t="n">
        <v>4072525.48196625</v>
      </c>
      <c r="M51" s="0" t="n">
        <v>3841934.96280231</v>
      </c>
      <c r="N51" s="0" t="n">
        <v>4088185.72275938</v>
      </c>
      <c r="O51" s="0" t="n">
        <v>3856650.81012416</v>
      </c>
      <c r="P51" s="0" t="n">
        <v>222847.556200029</v>
      </c>
      <c r="Q51" s="0" t="n">
        <v>216162.129514028</v>
      </c>
    </row>
    <row r="52" customFormat="false" ht="12.8" hidden="false" customHeight="false" outlineLevel="0" collapsed="false">
      <c r="A52" s="0" t="n">
        <v>99</v>
      </c>
      <c r="B52" s="0" t="n">
        <v>24754916.5679613</v>
      </c>
      <c r="C52" s="0" t="n">
        <v>23746012.7986264</v>
      </c>
      <c r="D52" s="0" t="n">
        <v>24850754.0405292</v>
      </c>
      <c r="E52" s="0" t="n">
        <v>23835904.2233089</v>
      </c>
      <c r="F52" s="0" t="n">
        <v>17966416.9328376</v>
      </c>
      <c r="G52" s="0" t="n">
        <v>5779595.86578879</v>
      </c>
      <c r="H52" s="0" t="n">
        <v>18083380.025923</v>
      </c>
      <c r="I52" s="0" t="n">
        <v>5752524.19738587</v>
      </c>
      <c r="J52" s="0" t="n">
        <v>1429704.58289053</v>
      </c>
      <c r="K52" s="0" t="n">
        <v>1386813.44540381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24885925.1725134</v>
      </c>
      <c r="C53" s="0" t="n">
        <v>23871105.0956803</v>
      </c>
      <c r="D53" s="0" t="n">
        <v>24983269.5759308</v>
      </c>
      <c r="E53" s="0" t="n">
        <v>23962411.6669731</v>
      </c>
      <c r="F53" s="0" t="n">
        <v>18034666.724686</v>
      </c>
      <c r="G53" s="0" t="n">
        <v>5836438.37099427</v>
      </c>
      <c r="H53" s="0" t="n">
        <v>18153190.6476908</v>
      </c>
      <c r="I53" s="0" t="n">
        <v>5809221.01928224</v>
      </c>
      <c r="J53" s="0" t="n">
        <v>1474472.6865789</v>
      </c>
      <c r="K53" s="0" t="n">
        <v>1430238.50598153</v>
      </c>
      <c r="L53" s="0" t="n">
        <v>4145125.33648638</v>
      </c>
      <c r="M53" s="0" t="n">
        <v>3910857.09059372</v>
      </c>
      <c r="N53" s="0" t="n">
        <v>4161316.87970615</v>
      </c>
      <c r="O53" s="0" t="n">
        <v>3926072.2384034</v>
      </c>
      <c r="P53" s="0" t="n">
        <v>245745.447763149</v>
      </c>
      <c r="Q53" s="0" t="n">
        <v>238373.084330255</v>
      </c>
    </row>
    <row r="54" customFormat="false" ht="12.8" hidden="false" customHeight="false" outlineLevel="0" collapsed="false">
      <c r="A54" s="0" t="n">
        <v>101</v>
      </c>
      <c r="B54" s="0" t="n">
        <v>24968225.1856624</v>
      </c>
      <c r="C54" s="0" t="n">
        <v>23950842.3481119</v>
      </c>
      <c r="D54" s="0" t="n">
        <v>25065310.4627255</v>
      </c>
      <c r="E54" s="0" t="n">
        <v>24041929.2918628</v>
      </c>
      <c r="F54" s="0" t="n">
        <v>18065301.4466423</v>
      </c>
      <c r="G54" s="0" t="n">
        <v>5885540.90146962</v>
      </c>
      <c r="H54" s="0" t="n">
        <v>18182884.9456136</v>
      </c>
      <c r="I54" s="0" t="n">
        <v>5859044.34624925</v>
      </c>
      <c r="J54" s="0" t="n">
        <v>1559525.80463971</v>
      </c>
      <c r="K54" s="0" t="n">
        <v>1512740.03050052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25075946.0173109</v>
      </c>
      <c r="C55" s="0" t="n">
        <v>24053536.9352708</v>
      </c>
      <c r="D55" s="0" t="n">
        <v>25176287.5305769</v>
      </c>
      <c r="E55" s="0" t="n">
        <v>24147719.9546607</v>
      </c>
      <c r="F55" s="0" t="n">
        <v>18107268.6050252</v>
      </c>
      <c r="G55" s="0" t="n">
        <v>5946268.33024565</v>
      </c>
      <c r="H55" s="0" t="n">
        <v>18226434.0928635</v>
      </c>
      <c r="I55" s="0" t="n">
        <v>5921285.86179725</v>
      </c>
      <c r="J55" s="0" t="n">
        <v>1611049.7412259</v>
      </c>
      <c r="K55" s="0" t="n">
        <v>1562718.24898913</v>
      </c>
      <c r="L55" s="0" t="n">
        <v>4177358.18076004</v>
      </c>
      <c r="M55" s="0" t="n">
        <v>3942330.43208368</v>
      </c>
      <c r="N55" s="0" t="n">
        <v>4194056.35332656</v>
      </c>
      <c r="O55" s="0" t="n">
        <v>3958028.80596249</v>
      </c>
      <c r="P55" s="0" t="n">
        <v>268508.290204317</v>
      </c>
      <c r="Q55" s="0" t="n">
        <v>260453.041498187</v>
      </c>
    </row>
    <row r="56" customFormat="false" ht="12.8" hidden="false" customHeight="false" outlineLevel="0" collapsed="false">
      <c r="A56" s="0" t="n">
        <v>103</v>
      </c>
      <c r="B56" s="0" t="n">
        <v>25273256.5080622</v>
      </c>
      <c r="C56" s="0" t="n">
        <v>24241562.3834943</v>
      </c>
      <c r="D56" s="0" t="n">
        <v>25374800.2754345</v>
      </c>
      <c r="E56" s="0" t="n">
        <v>24336875.8240767</v>
      </c>
      <c r="F56" s="0" t="n">
        <v>18240755.5467159</v>
      </c>
      <c r="G56" s="0" t="n">
        <v>6000806.83677835</v>
      </c>
      <c r="H56" s="0" t="n">
        <v>18361567.4120715</v>
      </c>
      <c r="I56" s="0" t="n">
        <v>5975308.41200521</v>
      </c>
      <c r="J56" s="0" t="n">
        <v>1685969.15834457</v>
      </c>
      <c r="K56" s="0" t="n">
        <v>1635390.08359424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25451973.6030391</v>
      </c>
      <c r="C57" s="0" t="n">
        <v>24412373.9397528</v>
      </c>
      <c r="D57" s="0" t="n">
        <v>25554714.5795482</v>
      </c>
      <c r="E57" s="0" t="n">
        <v>24508812.1660958</v>
      </c>
      <c r="F57" s="0" t="n">
        <v>18362739.5065034</v>
      </c>
      <c r="G57" s="0" t="n">
        <v>6049634.43324939</v>
      </c>
      <c r="H57" s="0" t="n">
        <v>18484764.5800571</v>
      </c>
      <c r="I57" s="0" t="n">
        <v>6024047.58603866</v>
      </c>
      <c r="J57" s="0" t="n">
        <v>1736609.22994641</v>
      </c>
      <c r="K57" s="0" t="n">
        <v>1684510.95304801</v>
      </c>
      <c r="L57" s="0" t="n">
        <v>4240212.69262013</v>
      </c>
      <c r="M57" s="0" t="n">
        <v>4002370.18146883</v>
      </c>
      <c r="N57" s="0" t="n">
        <v>4257337.92093186</v>
      </c>
      <c r="O57" s="0" t="n">
        <v>4018470.0816904</v>
      </c>
      <c r="P57" s="0" t="n">
        <v>289434.871657735</v>
      </c>
      <c r="Q57" s="0" t="n">
        <v>280751.825508003</v>
      </c>
    </row>
    <row r="58" customFormat="false" ht="12.8" hidden="false" customHeight="false" outlineLevel="0" collapsed="false">
      <c r="A58" s="0" t="n">
        <v>105</v>
      </c>
      <c r="B58" s="0" t="n">
        <v>25633848.1019971</v>
      </c>
      <c r="C58" s="0" t="n">
        <v>24586285.8466569</v>
      </c>
      <c r="D58" s="0" t="n">
        <v>25736473.5972478</v>
      </c>
      <c r="E58" s="0" t="n">
        <v>24682615.9895312</v>
      </c>
      <c r="F58" s="0" t="n">
        <v>18495002.0530859</v>
      </c>
      <c r="G58" s="0" t="n">
        <v>6091283.79357104</v>
      </c>
      <c r="H58" s="0" t="n">
        <v>18616964.487712</v>
      </c>
      <c r="I58" s="0" t="n">
        <v>6065651.50181917</v>
      </c>
      <c r="J58" s="0" t="n">
        <v>1815397.84846255</v>
      </c>
      <c r="K58" s="0" t="n">
        <v>1760935.91300868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25755898.1143806</v>
      </c>
      <c r="C59" s="0" t="n">
        <v>24703405.4387926</v>
      </c>
      <c r="D59" s="0" t="n">
        <v>25859861.9543779</v>
      </c>
      <c r="E59" s="0" t="n">
        <v>24800994.0923116</v>
      </c>
      <c r="F59" s="0" t="n">
        <v>18545595.0171362</v>
      </c>
      <c r="G59" s="0" t="n">
        <v>6157810.4216564</v>
      </c>
      <c r="H59" s="0" t="n">
        <v>18668836.4617716</v>
      </c>
      <c r="I59" s="0" t="n">
        <v>6132157.63053998</v>
      </c>
      <c r="J59" s="0" t="n">
        <v>1880672.89885082</v>
      </c>
      <c r="K59" s="0" t="n">
        <v>1824252.7118853</v>
      </c>
      <c r="L59" s="0" t="n">
        <v>4289838.00325195</v>
      </c>
      <c r="M59" s="0" t="n">
        <v>4049458.56710966</v>
      </c>
      <c r="N59" s="0" t="n">
        <v>4307167.33045708</v>
      </c>
      <c r="O59" s="0" t="n">
        <v>4065750.61448225</v>
      </c>
      <c r="P59" s="0" t="n">
        <v>313445.483141804</v>
      </c>
      <c r="Q59" s="0" t="n">
        <v>304042.11864755</v>
      </c>
    </row>
    <row r="60" customFormat="false" ht="12.8" hidden="false" customHeight="false" outlineLevel="0" collapsed="false">
      <c r="A60" s="0" t="n">
        <v>107</v>
      </c>
      <c r="B60" s="0" t="n">
        <v>25914610.2790599</v>
      </c>
      <c r="C60" s="0" t="n">
        <v>24854945.9967554</v>
      </c>
      <c r="D60" s="0" t="n">
        <v>26019319.3081687</v>
      </c>
      <c r="E60" s="0" t="n">
        <v>24953234.875455</v>
      </c>
      <c r="F60" s="0" t="n">
        <v>18621138.3818145</v>
      </c>
      <c r="G60" s="0" t="n">
        <v>6233807.61494087</v>
      </c>
      <c r="H60" s="0" t="n">
        <v>18745127.2184368</v>
      </c>
      <c r="I60" s="0" t="n">
        <v>6208107.65701822</v>
      </c>
      <c r="J60" s="0" t="n">
        <v>1948269.30458012</v>
      </c>
      <c r="K60" s="0" t="n">
        <v>1889821.22544272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25945818.4952494</v>
      </c>
      <c r="C61" s="0" t="n">
        <v>24885057.4961285</v>
      </c>
      <c r="D61" s="0" t="n">
        <v>26078120.1585984</v>
      </c>
      <c r="E61" s="0" t="n">
        <v>25009402.3416693</v>
      </c>
      <c r="F61" s="0" t="n">
        <v>18644008.4882635</v>
      </c>
      <c r="G61" s="0" t="n">
        <v>6241049.00786504</v>
      </c>
      <c r="H61" s="0" t="n">
        <v>18768921.4484986</v>
      </c>
      <c r="I61" s="0" t="n">
        <v>6240480.8931707</v>
      </c>
      <c r="J61" s="0" t="n">
        <v>1991814.64778051</v>
      </c>
      <c r="K61" s="0" t="n">
        <v>1932060.20834709</v>
      </c>
      <c r="L61" s="0" t="n">
        <v>4319892.0414274</v>
      </c>
      <c r="M61" s="0" t="n">
        <v>4077844.59715936</v>
      </c>
      <c r="N61" s="0" t="n">
        <v>4341939.00398826</v>
      </c>
      <c r="O61" s="0" t="n">
        <v>4098566.04815333</v>
      </c>
      <c r="P61" s="0" t="n">
        <v>331969.107963418</v>
      </c>
      <c r="Q61" s="0" t="n">
        <v>322010.034724516</v>
      </c>
    </row>
    <row r="62" customFormat="false" ht="12.8" hidden="false" customHeight="false" outlineLevel="0" collapsed="false">
      <c r="A62" s="0" t="n">
        <v>109</v>
      </c>
      <c r="B62" s="0" t="n">
        <v>26026970.3933555</v>
      </c>
      <c r="C62" s="0" t="n">
        <v>24962240.3687975</v>
      </c>
      <c r="D62" s="0" t="n">
        <v>26157351.914761</v>
      </c>
      <c r="E62" s="0" t="n">
        <v>25084790.423327</v>
      </c>
      <c r="F62" s="0" t="n">
        <v>18664345.7000385</v>
      </c>
      <c r="G62" s="0" t="n">
        <v>6297894.668759</v>
      </c>
      <c r="H62" s="0" t="n">
        <v>18787135.9050806</v>
      </c>
      <c r="I62" s="0" t="n">
        <v>6297654.51824644</v>
      </c>
      <c r="J62" s="0" t="n">
        <v>2035431.80481842</v>
      </c>
      <c r="K62" s="0" t="n">
        <v>1974368.85067387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26086795.260963</v>
      </c>
      <c r="C63" s="0" t="n">
        <v>25019247.6004296</v>
      </c>
      <c r="D63" s="0" t="n">
        <v>26216109.9040632</v>
      </c>
      <c r="E63" s="0" t="n">
        <v>25140794.7835237</v>
      </c>
      <c r="F63" s="0" t="n">
        <v>18670538.9344363</v>
      </c>
      <c r="G63" s="0" t="n">
        <v>6348708.66599334</v>
      </c>
      <c r="H63" s="0" t="n">
        <v>18792374.5408268</v>
      </c>
      <c r="I63" s="0" t="n">
        <v>6348420.24269688</v>
      </c>
      <c r="J63" s="0" t="n">
        <v>2086792.50024624</v>
      </c>
      <c r="K63" s="0" t="n">
        <v>2024188.72523885</v>
      </c>
      <c r="L63" s="0" t="n">
        <v>4342785.69077287</v>
      </c>
      <c r="M63" s="0" t="n">
        <v>4099753.30168862</v>
      </c>
      <c r="N63" s="0" t="n">
        <v>4364336.61389992</v>
      </c>
      <c r="O63" s="0" t="n">
        <v>4120010.21986659</v>
      </c>
      <c r="P63" s="0" t="n">
        <v>347798.75004104</v>
      </c>
      <c r="Q63" s="0" t="n">
        <v>337364.787539808</v>
      </c>
    </row>
    <row r="64" customFormat="false" ht="12.8" hidden="false" customHeight="false" outlineLevel="0" collapsed="false">
      <c r="A64" s="0" t="n">
        <v>111</v>
      </c>
      <c r="B64" s="0" t="n">
        <v>26249741.8562458</v>
      </c>
      <c r="C64" s="0" t="n">
        <v>25175275.2714908</v>
      </c>
      <c r="D64" s="0" t="n">
        <v>26378507.5711105</v>
      </c>
      <c r="E64" s="0" t="n">
        <v>25296310.4745587</v>
      </c>
      <c r="F64" s="0" t="n">
        <v>18759206.2248268</v>
      </c>
      <c r="G64" s="0" t="n">
        <v>6416069.04666404</v>
      </c>
      <c r="H64" s="0" t="n">
        <v>18880400.1384168</v>
      </c>
      <c r="I64" s="0" t="n">
        <v>6415910.33614195</v>
      </c>
      <c r="J64" s="0" t="n">
        <v>2152460.03690758</v>
      </c>
      <c r="K64" s="0" t="n">
        <v>2087886.23580035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26470703.4215821</v>
      </c>
      <c r="C65" s="0" t="n">
        <v>25387171.6603509</v>
      </c>
      <c r="D65" s="0" t="n">
        <v>26601691.3669458</v>
      </c>
      <c r="E65" s="0" t="n">
        <v>25510295.7452535</v>
      </c>
      <c r="F65" s="0" t="n">
        <v>18913239.6015238</v>
      </c>
      <c r="G65" s="0" t="n">
        <v>6473932.05882714</v>
      </c>
      <c r="H65" s="0" t="n">
        <v>19036522.9122483</v>
      </c>
      <c r="I65" s="0" t="n">
        <v>6473772.8330052</v>
      </c>
      <c r="J65" s="0" t="n">
        <v>2220526.89560112</v>
      </c>
      <c r="K65" s="0" t="n">
        <v>2153911.08873309</v>
      </c>
      <c r="L65" s="0" t="n">
        <v>4406521.56772822</v>
      </c>
      <c r="M65" s="0" t="n">
        <v>4160294.67253896</v>
      </c>
      <c r="N65" s="0" t="n">
        <v>4428352.08339751</v>
      </c>
      <c r="O65" s="0" t="n">
        <v>4180815.09817495</v>
      </c>
      <c r="P65" s="0" t="n">
        <v>370087.81593352</v>
      </c>
      <c r="Q65" s="0" t="n">
        <v>358985.181455514</v>
      </c>
    </row>
    <row r="66" customFormat="false" ht="12.8" hidden="false" customHeight="false" outlineLevel="0" collapsed="false">
      <c r="A66" s="0" t="n">
        <v>113</v>
      </c>
      <c r="B66" s="0" t="n">
        <v>26627256.715898</v>
      </c>
      <c r="C66" s="0" t="n">
        <v>25538382.7664047</v>
      </c>
      <c r="D66" s="0" t="n">
        <v>26758225.4349575</v>
      </c>
      <c r="E66" s="0" t="n">
        <v>25661488.7688806</v>
      </c>
      <c r="F66" s="0" t="n">
        <v>19049193.4854479</v>
      </c>
      <c r="G66" s="0" t="n">
        <v>6489189.28095677</v>
      </c>
      <c r="H66" s="0" t="n">
        <v>19172459.0578118</v>
      </c>
      <c r="I66" s="0" t="n">
        <v>6489029.71106883</v>
      </c>
      <c r="J66" s="0" t="n">
        <v>2325847.85317934</v>
      </c>
      <c r="K66" s="0" t="n">
        <v>2256072.41758396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26792912.8738227</v>
      </c>
      <c r="C67" s="0" t="n">
        <v>25697481.3073638</v>
      </c>
      <c r="D67" s="0" t="n">
        <v>26924484.9942548</v>
      </c>
      <c r="E67" s="0" t="n">
        <v>25821152.4609167</v>
      </c>
      <c r="F67" s="0" t="n">
        <v>19139083.9176237</v>
      </c>
      <c r="G67" s="0" t="n">
        <v>6558397.3897401</v>
      </c>
      <c r="H67" s="0" t="n">
        <v>19262953.7110105</v>
      </c>
      <c r="I67" s="0" t="n">
        <v>6558198.74990623</v>
      </c>
      <c r="J67" s="0" t="n">
        <v>2398471.26399757</v>
      </c>
      <c r="K67" s="0" t="n">
        <v>2326517.12607765</v>
      </c>
      <c r="L67" s="0" t="n">
        <v>4460149.41611042</v>
      </c>
      <c r="M67" s="0" t="n">
        <v>4211632.87758954</v>
      </c>
      <c r="N67" s="0" t="n">
        <v>4482076.92978405</v>
      </c>
      <c r="O67" s="0" t="n">
        <v>4232244.27407142</v>
      </c>
      <c r="P67" s="0" t="n">
        <v>399745.210666262</v>
      </c>
      <c r="Q67" s="0" t="n">
        <v>387752.854346275</v>
      </c>
    </row>
    <row r="68" customFormat="false" ht="12.8" hidden="false" customHeight="false" outlineLevel="0" collapsed="false">
      <c r="A68" s="0" t="n">
        <v>115</v>
      </c>
      <c r="B68" s="0" t="n">
        <v>26926891.3388956</v>
      </c>
      <c r="C68" s="0" t="n">
        <v>25825444.7496518</v>
      </c>
      <c r="D68" s="0" t="n">
        <v>27057588.7613756</v>
      </c>
      <c r="E68" s="0" t="n">
        <v>25948293.8879348</v>
      </c>
      <c r="F68" s="0" t="n">
        <v>19190283.547544</v>
      </c>
      <c r="G68" s="0" t="n">
        <v>6635161.20210779</v>
      </c>
      <c r="H68" s="0" t="n">
        <v>19313331.749771</v>
      </c>
      <c r="I68" s="0" t="n">
        <v>6634962.13816388</v>
      </c>
      <c r="J68" s="0" t="n">
        <v>2455407.56052138</v>
      </c>
      <c r="K68" s="0" t="n">
        <v>2381745.33370574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26962279.7023479</v>
      </c>
      <c r="C69" s="0" t="n">
        <v>25859670.1953885</v>
      </c>
      <c r="D69" s="0" t="n">
        <v>27093187.8579189</v>
      </c>
      <c r="E69" s="0" t="n">
        <v>25982723.9921531</v>
      </c>
      <c r="F69" s="0" t="n">
        <v>19228074.6166574</v>
      </c>
      <c r="G69" s="0" t="n">
        <v>6631595.57873113</v>
      </c>
      <c r="H69" s="0" t="n">
        <v>19351115.0529509</v>
      </c>
      <c r="I69" s="0" t="n">
        <v>6631608.93920219</v>
      </c>
      <c r="J69" s="0" t="n">
        <v>2474781.70889462</v>
      </c>
      <c r="K69" s="0" t="n">
        <v>2400538.25762778</v>
      </c>
      <c r="L69" s="0" t="n">
        <v>4489082.74905146</v>
      </c>
      <c r="M69" s="0" t="n">
        <v>4239520.49271544</v>
      </c>
      <c r="N69" s="0" t="n">
        <v>4510900.80231724</v>
      </c>
      <c r="O69" s="0" t="n">
        <v>4260030.35972063</v>
      </c>
      <c r="P69" s="0" t="n">
        <v>412463.618149103</v>
      </c>
      <c r="Q69" s="0" t="n">
        <v>400089.70960463</v>
      </c>
    </row>
    <row r="70" customFormat="false" ht="12.8" hidden="false" customHeight="false" outlineLevel="0" collapsed="false">
      <c r="A70" s="0" t="n">
        <v>117</v>
      </c>
      <c r="B70" s="0" t="n">
        <v>26997224.2423751</v>
      </c>
      <c r="C70" s="0" t="n">
        <v>25893767.0959964</v>
      </c>
      <c r="D70" s="0" t="n">
        <v>27127781.9165467</v>
      </c>
      <c r="E70" s="0" t="n">
        <v>26016491.4403343</v>
      </c>
      <c r="F70" s="0" t="n">
        <v>19258769.3483003</v>
      </c>
      <c r="G70" s="0" t="n">
        <v>6634997.74769609</v>
      </c>
      <c r="H70" s="0" t="n">
        <v>19381480.323075</v>
      </c>
      <c r="I70" s="0" t="n">
        <v>6635011.11725931</v>
      </c>
      <c r="J70" s="0" t="n">
        <v>2561151.434375</v>
      </c>
      <c r="K70" s="0" t="n">
        <v>2484316.89134375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27119975.794194</v>
      </c>
      <c r="C71" s="0" t="n">
        <v>26011083.0024668</v>
      </c>
      <c r="D71" s="0" t="n">
        <v>27250184.6403562</v>
      </c>
      <c r="E71" s="0" t="n">
        <v>26133479.0237109</v>
      </c>
      <c r="F71" s="0" t="n">
        <v>19376429.9911794</v>
      </c>
      <c r="G71" s="0" t="n">
        <v>6634653.01128733</v>
      </c>
      <c r="H71" s="0" t="n">
        <v>19498826.3708166</v>
      </c>
      <c r="I71" s="0" t="n">
        <v>6634652.65289424</v>
      </c>
      <c r="J71" s="0" t="n">
        <v>2641669.76212901</v>
      </c>
      <c r="K71" s="0" t="n">
        <v>2562419.66926514</v>
      </c>
      <c r="L71" s="0" t="n">
        <v>4515356.81154221</v>
      </c>
      <c r="M71" s="0" t="n">
        <v>4265296.95797042</v>
      </c>
      <c r="N71" s="0" t="n">
        <v>4537058.23794832</v>
      </c>
      <c r="O71" s="0" t="n">
        <v>4285697.23566734</v>
      </c>
      <c r="P71" s="0" t="n">
        <v>440278.293688168</v>
      </c>
      <c r="Q71" s="0" t="n">
        <v>427069.944877523</v>
      </c>
    </row>
    <row r="72" customFormat="false" ht="12.8" hidden="false" customHeight="false" outlineLevel="0" collapsed="false">
      <c r="A72" s="0" t="n">
        <v>119</v>
      </c>
      <c r="B72" s="0" t="n">
        <v>27200932.8385404</v>
      </c>
      <c r="C72" s="0" t="n">
        <v>26089737.4594062</v>
      </c>
      <c r="D72" s="0" t="n">
        <v>27330145.1125896</v>
      </c>
      <c r="E72" s="0" t="n">
        <v>26211196.9825474</v>
      </c>
      <c r="F72" s="0" t="n">
        <v>19422755.0896517</v>
      </c>
      <c r="G72" s="0" t="n">
        <v>6666982.36975453</v>
      </c>
      <c r="H72" s="0" t="n">
        <v>19544214.9721541</v>
      </c>
      <c r="I72" s="0" t="n">
        <v>6666982.01039327</v>
      </c>
      <c r="J72" s="0" t="n">
        <v>2697209.12887834</v>
      </c>
      <c r="K72" s="0" t="n">
        <v>2616292.85501199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27377130.1120792</v>
      </c>
      <c r="C73" s="0" t="n">
        <v>26259322.6425176</v>
      </c>
      <c r="D73" s="0" t="n">
        <v>27506179.499719</v>
      </c>
      <c r="E73" s="0" t="n">
        <v>26380629.052346</v>
      </c>
      <c r="F73" s="0" t="n">
        <v>19548424.464116</v>
      </c>
      <c r="G73" s="0" t="n">
        <v>6710898.17840157</v>
      </c>
      <c r="H73" s="0" t="n">
        <v>19669731.2395397</v>
      </c>
      <c r="I73" s="0" t="n">
        <v>6710897.81280631</v>
      </c>
      <c r="J73" s="0" t="n">
        <v>2764278.06786039</v>
      </c>
      <c r="K73" s="0" t="n">
        <v>2681349.72582458</v>
      </c>
      <c r="L73" s="0" t="n">
        <v>4557169.34445516</v>
      </c>
      <c r="M73" s="0" t="n">
        <v>4304926.32966043</v>
      </c>
      <c r="N73" s="0" t="n">
        <v>4578677.5773727</v>
      </c>
      <c r="O73" s="0" t="n">
        <v>4325145.01100541</v>
      </c>
      <c r="P73" s="0" t="n">
        <v>460713.011310064</v>
      </c>
      <c r="Q73" s="0" t="n">
        <v>446891.620970763</v>
      </c>
    </row>
    <row r="74" customFormat="false" ht="12.8" hidden="false" customHeight="false" outlineLevel="0" collapsed="false">
      <c r="A74" s="0" t="n">
        <v>121</v>
      </c>
      <c r="B74" s="0" t="n">
        <v>27428409.4517291</v>
      </c>
      <c r="C74" s="0" t="n">
        <v>26309586.7864021</v>
      </c>
      <c r="D74" s="0" t="n">
        <v>27556253.8909891</v>
      </c>
      <c r="E74" s="0" t="n">
        <v>26429760.544734</v>
      </c>
      <c r="F74" s="0" t="n">
        <v>19570415.5725708</v>
      </c>
      <c r="G74" s="0" t="n">
        <v>6739171.2138313</v>
      </c>
      <c r="H74" s="0" t="n">
        <v>19690589.6969893</v>
      </c>
      <c r="I74" s="0" t="n">
        <v>6739170.84774465</v>
      </c>
      <c r="J74" s="0" t="n">
        <v>2815556.76487726</v>
      </c>
      <c r="K74" s="0" t="n">
        <v>2731090.06193094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27512199.9764086</v>
      </c>
      <c r="C75" s="0" t="n">
        <v>26389763.9995221</v>
      </c>
      <c r="D75" s="0" t="n">
        <v>27640189.460011</v>
      </c>
      <c r="E75" s="0" t="n">
        <v>26510074.4192118</v>
      </c>
      <c r="F75" s="0" t="n">
        <v>19605192.3379474</v>
      </c>
      <c r="G75" s="0" t="n">
        <v>6784571.66157465</v>
      </c>
      <c r="H75" s="0" t="n">
        <v>19725503.1274456</v>
      </c>
      <c r="I75" s="0" t="n">
        <v>6784571.29176626</v>
      </c>
      <c r="J75" s="0" t="n">
        <v>2855096.65158472</v>
      </c>
      <c r="K75" s="0" t="n">
        <v>2769443.75203718</v>
      </c>
      <c r="L75" s="0" t="n">
        <v>4579290.70054886</v>
      </c>
      <c r="M75" s="0" t="n">
        <v>4326199.34329174</v>
      </c>
      <c r="N75" s="0" t="n">
        <v>4600622.3394781</v>
      </c>
      <c r="O75" s="0" t="n">
        <v>4346252.03540043</v>
      </c>
      <c r="P75" s="0" t="n">
        <v>475849.441930787</v>
      </c>
      <c r="Q75" s="0" t="n">
        <v>461573.958672864</v>
      </c>
    </row>
    <row r="76" customFormat="false" ht="12.8" hidden="false" customHeight="false" outlineLevel="0" collapsed="false">
      <c r="A76" s="0" t="n">
        <v>123</v>
      </c>
      <c r="B76" s="0" t="n">
        <v>27631239.7974193</v>
      </c>
      <c r="C76" s="0" t="n">
        <v>26504277.6187641</v>
      </c>
      <c r="D76" s="0" t="n">
        <v>27758324.1232102</v>
      </c>
      <c r="E76" s="0" t="n">
        <v>26623737.2427341</v>
      </c>
      <c r="F76" s="0" t="n">
        <v>19659932.209721</v>
      </c>
      <c r="G76" s="0" t="n">
        <v>6844345.4090431</v>
      </c>
      <c r="H76" s="0" t="n">
        <v>19779392.2024563</v>
      </c>
      <c r="I76" s="0" t="n">
        <v>6844345.04027782</v>
      </c>
      <c r="J76" s="0" t="n">
        <v>2932099.19480046</v>
      </c>
      <c r="K76" s="0" t="n">
        <v>2844136.21895645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27801732.0134781</v>
      </c>
      <c r="C77" s="0" t="n">
        <v>26668080.939006</v>
      </c>
      <c r="D77" s="0" t="n">
        <v>27928805.77527</v>
      </c>
      <c r="E77" s="0" t="n">
        <v>26787530.6336526</v>
      </c>
      <c r="F77" s="0" t="n">
        <v>19786105.3140849</v>
      </c>
      <c r="G77" s="0" t="n">
        <v>6881975.62492114</v>
      </c>
      <c r="H77" s="0" t="n">
        <v>19905555.3820582</v>
      </c>
      <c r="I77" s="0" t="n">
        <v>6881975.25159447</v>
      </c>
      <c r="J77" s="0" t="n">
        <v>3002532.78912792</v>
      </c>
      <c r="K77" s="0" t="n">
        <v>2912456.80545408</v>
      </c>
      <c r="L77" s="0" t="n">
        <v>4627471.18109886</v>
      </c>
      <c r="M77" s="0" t="n">
        <v>4372350.74659195</v>
      </c>
      <c r="N77" s="0" t="n">
        <v>4648650.20922195</v>
      </c>
      <c r="O77" s="0" t="n">
        <v>4392259.54034204</v>
      </c>
      <c r="P77" s="0" t="n">
        <v>500422.13152132</v>
      </c>
      <c r="Q77" s="0" t="n">
        <v>485409.46757568</v>
      </c>
    </row>
    <row r="78" customFormat="false" ht="12.8" hidden="false" customHeight="false" outlineLevel="0" collapsed="false">
      <c r="A78" s="0" t="n">
        <v>125</v>
      </c>
      <c r="B78" s="0" t="n">
        <v>27948360.4884035</v>
      </c>
      <c r="C78" s="0" t="n">
        <v>26808670.7805627</v>
      </c>
      <c r="D78" s="0" t="n">
        <v>28074913.0441353</v>
      </c>
      <c r="E78" s="0" t="n">
        <v>26927631.7899775</v>
      </c>
      <c r="F78" s="0" t="n">
        <v>19833291.1052967</v>
      </c>
      <c r="G78" s="0" t="n">
        <v>6975379.67526606</v>
      </c>
      <c r="H78" s="0" t="n">
        <v>19952252.4888529</v>
      </c>
      <c r="I78" s="0" t="n">
        <v>6975379.30112455</v>
      </c>
      <c r="J78" s="0" t="n">
        <v>3068984.2494829</v>
      </c>
      <c r="K78" s="0" t="n">
        <v>2976914.72199841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27974346.4705797</v>
      </c>
      <c r="C79" s="0" t="n">
        <v>26834249.0499252</v>
      </c>
      <c r="D79" s="0" t="n">
        <v>28099171.1493035</v>
      </c>
      <c r="E79" s="0" t="n">
        <v>26951585.9192247</v>
      </c>
      <c r="F79" s="0" t="n">
        <v>19847502.8668276</v>
      </c>
      <c r="G79" s="0" t="n">
        <v>6986746.1830976</v>
      </c>
      <c r="H79" s="0" t="n">
        <v>19964840.1108858</v>
      </c>
      <c r="I79" s="0" t="n">
        <v>6986745.80833892</v>
      </c>
      <c r="J79" s="0" t="n">
        <v>3079495.93988783</v>
      </c>
      <c r="K79" s="0" t="n">
        <v>2987111.0616912</v>
      </c>
      <c r="L79" s="0" t="n">
        <v>4655840.92578807</v>
      </c>
      <c r="M79" s="0" t="n">
        <v>4399402.15101902</v>
      </c>
      <c r="N79" s="0" t="n">
        <v>4676645.3395042</v>
      </c>
      <c r="O79" s="0" t="n">
        <v>4418958.80917253</v>
      </c>
      <c r="P79" s="0" t="n">
        <v>513249.323314638</v>
      </c>
      <c r="Q79" s="0" t="n">
        <v>497851.843615199</v>
      </c>
    </row>
    <row r="80" customFormat="false" ht="12.8" hidden="false" customHeight="false" outlineLevel="0" collapsed="false">
      <c r="A80" s="0" t="n">
        <v>127</v>
      </c>
      <c r="B80" s="0" t="n">
        <v>28050550.1206056</v>
      </c>
      <c r="C80" s="0" t="n">
        <v>26907266.5340687</v>
      </c>
      <c r="D80" s="0" t="n">
        <v>28174547.4614374</v>
      </c>
      <c r="E80" s="0" t="n">
        <v>27023825.2502517</v>
      </c>
      <c r="F80" s="0" t="n">
        <v>19916993.7265842</v>
      </c>
      <c r="G80" s="0" t="n">
        <v>6990272.80748449</v>
      </c>
      <c r="H80" s="0" t="n">
        <v>20033552.7951555</v>
      </c>
      <c r="I80" s="0" t="n">
        <v>6990272.45509618</v>
      </c>
      <c r="J80" s="0" t="n">
        <v>3100475.98190761</v>
      </c>
      <c r="K80" s="0" t="n">
        <v>3007461.70245039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28141948.2029294</v>
      </c>
      <c r="C81" s="0" t="n">
        <v>26996097.2682406</v>
      </c>
      <c r="D81" s="0" t="n">
        <v>28265807.1815526</v>
      </c>
      <c r="E81" s="0" t="n">
        <v>27112525.9261848</v>
      </c>
      <c r="F81" s="0" t="n">
        <v>19999207.8741552</v>
      </c>
      <c r="G81" s="0" t="n">
        <v>6996889.3940853</v>
      </c>
      <c r="H81" s="0" t="n">
        <v>20115636.8851362</v>
      </c>
      <c r="I81" s="0" t="n">
        <v>6996889.04104858</v>
      </c>
      <c r="J81" s="0" t="n">
        <v>3159281.07308769</v>
      </c>
      <c r="K81" s="0" t="n">
        <v>3064502.64089506</v>
      </c>
      <c r="L81" s="0" t="n">
        <v>4683800.34254473</v>
      </c>
      <c r="M81" s="0" t="n">
        <v>4426142.21112272</v>
      </c>
      <c r="N81" s="0" t="n">
        <v>4704443.72589372</v>
      </c>
      <c r="O81" s="0" t="n">
        <v>4445548.55445602</v>
      </c>
      <c r="P81" s="0" t="n">
        <v>526546.845514614</v>
      </c>
      <c r="Q81" s="0" t="n">
        <v>510750.440149176</v>
      </c>
    </row>
    <row r="82" customFormat="false" ht="12.8" hidden="false" customHeight="false" outlineLevel="0" collapsed="false">
      <c r="A82" s="0" t="n">
        <v>129</v>
      </c>
      <c r="B82" s="0" t="n">
        <v>28235209.1644646</v>
      </c>
      <c r="C82" s="0" t="n">
        <v>27086261.2647155</v>
      </c>
      <c r="D82" s="0" t="n">
        <v>28358301.1867626</v>
      </c>
      <c r="E82" s="0" t="n">
        <v>27201968.984602</v>
      </c>
      <c r="F82" s="0" t="n">
        <v>20066207.5023196</v>
      </c>
      <c r="G82" s="0" t="n">
        <v>7020053.7623959</v>
      </c>
      <c r="H82" s="0" t="n">
        <v>20181915.5755003</v>
      </c>
      <c r="I82" s="0" t="n">
        <v>7020053.40910179</v>
      </c>
      <c r="J82" s="0" t="n">
        <v>3228472.41412599</v>
      </c>
      <c r="K82" s="0" t="n">
        <v>3131618.24170221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28362317.7518727</v>
      </c>
      <c r="C83" s="0" t="n">
        <v>27207982.3664718</v>
      </c>
      <c r="D83" s="0" t="n">
        <v>28484045.337179</v>
      </c>
      <c r="E83" s="0" t="n">
        <v>27322407.6444426</v>
      </c>
      <c r="F83" s="0" t="n">
        <v>20128069.404117</v>
      </c>
      <c r="G83" s="0" t="n">
        <v>7079912.96235476</v>
      </c>
      <c r="H83" s="0" t="n">
        <v>20242495.0355944</v>
      </c>
      <c r="I83" s="0" t="n">
        <v>7079912.60884828</v>
      </c>
      <c r="J83" s="0" t="n">
        <v>3278977.0950941</v>
      </c>
      <c r="K83" s="0" t="n">
        <v>3180607.78224127</v>
      </c>
      <c r="L83" s="0" t="n">
        <v>4720533.84442344</v>
      </c>
      <c r="M83" s="0" t="n">
        <v>4461343.14324449</v>
      </c>
      <c r="N83" s="0" t="n">
        <v>4740822.01856299</v>
      </c>
      <c r="O83" s="0" t="n">
        <v>4480415.62977488</v>
      </c>
      <c r="P83" s="0" t="n">
        <v>546496.182515683</v>
      </c>
      <c r="Q83" s="0" t="n">
        <v>530101.297040212</v>
      </c>
    </row>
    <row r="84" customFormat="false" ht="12.8" hidden="false" customHeight="false" outlineLevel="0" collapsed="false">
      <c r="A84" s="0" t="n">
        <v>131</v>
      </c>
      <c r="B84" s="0" t="n">
        <v>28450457.2336394</v>
      </c>
      <c r="C84" s="0" t="n">
        <v>27292196.85964</v>
      </c>
      <c r="D84" s="0" t="n">
        <v>28572310.9145865</v>
      </c>
      <c r="E84" s="0" t="n">
        <v>27406740.7049164</v>
      </c>
      <c r="F84" s="0" t="n">
        <v>20173739.2717239</v>
      </c>
      <c r="G84" s="0" t="n">
        <v>7118457.58791608</v>
      </c>
      <c r="H84" s="0" t="n">
        <v>20288283.4715302</v>
      </c>
      <c r="I84" s="0" t="n">
        <v>7118457.23338624</v>
      </c>
      <c r="J84" s="0" t="n">
        <v>3315420.62245403</v>
      </c>
      <c r="K84" s="0" t="n">
        <v>3215958.00378041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28540435.5435496</v>
      </c>
      <c r="C85" s="0" t="n">
        <v>27379357.8989222</v>
      </c>
      <c r="D85" s="0" t="n">
        <v>28661391.4465706</v>
      </c>
      <c r="E85" s="0" t="n">
        <v>27493057.8343521</v>
      </c>
      <c r="F85" s="0" t="n">
        <v>20237509.5789514</v>
      </c>
      <c r="G85" s="0" t="n">
        <v>7141848.3199707</v>
      </c>
      <c r="H85" s="0" t="n">
        <v>20351209.8445848</v>
      </c>
      <c r="I85" s="0" t="n">
        <v>7141847.98976728</v>
      </c>
      <c r="J85" s="0" t="n">
        <v>3369861.5680087</v>
      </c>
      <c r="K85" s="0" t="n">
        <v>3268765.72096844</v>
      </c>
      <c r="L85" s="0" t="n">
        <v>4750429.94577798</v>
      </c>
      <c r="M85" s="0" t="n">
        <v>4490042.88436549</v>
      </c>
      <c r="N85" s="0" t="n">
        <v>4770589.51309473</v>
      </c>
      <c r="O85" s="0" t="n">
        <v>4508994.48448707</v>
      </c>
      <c r="P85" s="0" t="n">
        <v>561643.594668117</v>
      </c>
      <c r="Q85" s="0" t="n">
        <v>544794.286828074</v>
      </c>
    </row>
    <row r="86" customFormat="false" ht="12.8" hidden="false" customHeight="false" outlineLevel="0" collapsed="false">
      <c r="A86" s="0" t="n">
        <v>133</v>
      </c>
      <c r="B86" s="0" t="n">
        <v>28581072.4887125</v>
      </c>
      <c r="C86" s="0" t="n">
        <v>27419375.5573015</v>
      </c>
      <c r="D86" s="0" t="n">
        <v>28701865.0484577</v>
      </c>
      <c r="E86" s="0" t="n">
        <v>27532922.171793</v>
      </c>
      <c r="F86" s="0" t="n">
        <v>20289405.6900633</v>
      </c>
      <c r="G86" s="0" t="n">
        <v>7129969.86723822</v>
      </c>
      <c r="H86" s="0" t="n">
        <v>20402952.6518045</v>
      </c>
      <c r="I86" s="0" t="n">
        <v>7129969.51998852</v>
      </c>
      <c r="J86" s="0" t="n">
        <v>3459962.93533686</v>
      </c>
      <c r="K86" s="0" t="n">
        <v>3356164.04727676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28672667.5826963</v>
      </c>
      <c r="C87" s="0" t="n">
        <v>27507862.8402046</v>
      </c>
      <c r="D87" s="0" t="n">
        <v>28792804.7040303</v>
      </c>
      <c r="E87" s="0" t="n">
        <v>27620793.1524222</v>
      </c>
      <c r="F87" s="0" t="n">
        <v>20384519.3782298</v>
      </c>
      <c r="G87" s="0" t="n">
        <v>7123343.46197486</v>
      </c>
      <c r="H87" s="0" t="n">
        <v>20497450.036198</v>
      </c>
      <c r="I87" s="0" t="n">
        <v>7123343.11622425</v>
      </c>
      <c r="J87" s="0" t="n">
        <v>3513735.71660194</v>
      </c>
      <c r="K87" s="0" t="n">
        <v>3408323.64510388</v>
      </c>
      <c r="L87" s="0" t="n">
        <v>4772847.64690161</v>
      </c>
      <c r="M87" s="0" t="n">
        <v>4511854.01616157</v>
      </c>
      <c r="N87" s="0" t="n">
        <v>4792870.75620757</v>
      </c>
      <c r="O87" s="0" t="n">
        <v>4530676.31794159</v>
      </c>
      <c r="P87" s="0" t="n">
        <v>585622.619433657</v>
      </c>
      <c r="Q87" s="0" t="n">
        <v>568053.940850647</v>
      </c>
    </row>
    <row r="88" customFormat="false" ht="12.8" hidden="false" customHeight="false" outlineLevel="0" collapsed="false">
      <c r="A88" s="0" t="n">
        <v>135</v>
      </c>
      <c r="B88" s="0" t="n">
        <v>28822395.4543943</v>
      </c>
      <c r="C88" s="0" t="n">
        <v>27651692.789896</v>
      </c>
      <c r="D88" s="0" t="n">
        <v>28941192.3568798</v>
      </c>
      <c r="E88" s="0" t="n">
        <v>27763362.9368705</v>
      </c>
      <c r="F88" s="0" t="n">
        <v>20476683.7330816</v>
      </c>
      <c r="G88" s="0" t="n">
        <v>7175009.05681442</v>
      </c>
      <c r="H88" s="0" t="n">
        <v>20588354.2268091</v>
      </c>
      <c r="I88" s="0" t="n">
        <v>7175008.71006139</v>
      </c>
      <c r="J88" s="0" t="n">
        <v>3591829.20539905</v>
      </c>
      <c r="K88" s="0" t="n">
        <v>3484074.32923708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28939329.0837566</v>
      </c>
      <c r="C89" s="0" t="n">
        <v>27764356.1865708</v>
      </c>
      <c r="D89" s="0" t="n">
        <v>29057417.4631947</v>
      </c>
      <c r="E89" s="0" t="n">
        <v>27875353.9127452</v>
      </c>
      <c r="F89" s="0" t="n">
        <v>20576854.6144996</v>
      </c>
      <c r="G89" s="0" t="n">
        <v>7187501.57207121</v>
      </c>
      <c r="H89" s="0" t="n">
        <v>20687852.6881478</v>
      </c>
      <c r="I89" s="0" t="n">
        <v>7187501.22459742</v>
      </c>
      <c r="J89" s="0" t="n">
        <v>3644026.96612987</v>
      </c>
      <c r="K89" s="0" t="n">
        <v>3534706.15714598</v>
      </c>
      <c r="L89" s="0" t="n">
        <v>4817023.46815949</v>
      </c>
      <c r="M89" s="0" t="n">
        <v>4554087.2556314</v>
      </c>
      <c r="N89" s="0" t="n">
        <v>4836703.92038046</v>
      </c>
      <c r="O89" s="0" t="n">
        <v>4572587.55473863</v>
      </c>
      <c r="P89" s="0" t="n">
        <v>607337.827688312</v>
      </c>
      <c r="Q89" s="0" t="n">
        <v>589117.692857663</v>
      </c>
    </row>
    <row r="90" customFormat="false" ht="12.8" hidden="false" customHeight="false" outlineLevel="0" collapsed="false">
      <c r="A90" s="0" t="n">
        <v>137</v>
      </c>
      <c r="B90" s="0" t="n">
        <v>29040983.9927937</v>
      </c>
      <c r="C90" s="0" t="n">
        <v>27861784.7640905</v>
      </c>
      <c r="D90" s="0" t="n">
        <v>29157721.4553044</v>
      </c>
      <c r="E90" s="0" t="n">
        <v>27971512.6204072</v>
      </c>
      <c r="F90" s="0" t="n">
        <v>20616565.7724042</v>
      </c>
      <c r="G90" s="0" t="n">
        <v>7245218.99168626</v>
      </c>
      <c r="H90" s="0" t="n">
        <v>20726293.9767108</v>
      </c>
      <c r="I90" s="0" t="n">
        <v>7245218.64369644</v>
      </c>
      <c r="J90" s="0" t="n">
        <v>3705771.03703055</v>
      </c>
      <c r="K90" s="0" t="n">
        <v>3594597.90591963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29160964.3066317</v>
      </c>
      <c r="C91" s="0" t="n">
        <v>27978141.9265488</v>
      </c>
      <c r="D91" s="0" t="n">
        <v>29276355.313351</v>
      </c>
      <c r="E91" s="0" t="n">
        <v>28086603.7384724</v>
      </c>
      <c r="F91" s="0" t="n">
        <v>20768526.9053821</v>
      </c>
      <c r="G91" s="0" t="n">
        <v>7209615.02116662</v>
      </c>
      <c r="H91" s="0" t="n">
        <v>20876989.0653846</v>
      </c>
      <c r="I91" s="0" t="n">
        <v>7209614.6730878</v>
      </c>
      <c r="J91" s="0" t="n">
        <v>3817966.63763921</v>
      </c>
      <c r="K91" s="0" t="n">
        <v>3703427.63851003</v>
      </c>
      <c r="L91" s="0" t="n">
        <v>4853212.04012933</v>
      </c>
      <c r="M91" s="0" t="n">
        <v>4588850.60805531</v>
      </c>
      <c r="N91" s="0" t="n">
        <v>4872442.86217152</v>
      </c>
      <c r="O91" s="0" t="n">
        <v>4606928.25596809</v>
      </c>
      <c r="P91" s="0" t="n">
        <v>636327.772939868</v>
      </c>
      <c r="Q91" s="0" t="n">
        <v>617237.939751672</v>
      </c>
    </row>
    <row r="92" customFormat="false" ht="12.8" hidden="false" customHeight="false" outlineLevel="0" collapsed="false">
      <c r="A92" s="0" t="n">
        <v>139</v>
      </c>
      <c r="B92" s="0" t="n">
        <v>29264427.1585394</v>
      </c>
      <c r="C92" s="0" t="n">
        <v>28078540.1753621</v>
      </c>
      <c r="D92" s="0" t="n">
        <v>29378661.4233467</v>
      </c>
      <c r="E92" s="0" t="n">
        <v>28185914.6670651</v>
      </c>
      <c r="F92" s="0" t="n">
        <v>20819914.029036</v>
      </c>
      <c r="G92" s="0" t="n">
        <v>7258626.14632614</v>
      </c>
      <c r="H92" s="0" t="n">
        <v>20927288.874199</v>
      </c>
      <c r="I92" s="0" t="n">
        <v>7258625.79286616</v>
      </c>
      <c r="J92" s="0" t="n">
        <v>3908533.24237106</v>
      </c>
      <c r="K92" s="0" t="n">
        <v>3791277.24509993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29427523.3457489</v>
      </c>
      <c r="C93" s="0" t="n">
        <v>28235107.0419311</v>
      </c>
      <c r="D93" s="0" t="n">
        <v>29541059.400056</v>
      </c>
      <c r="E93" s="0" t="n">
        <v>28341825.2471409</v>
      </c>
      <c r="F93" s="0" t="n">
        <v>20921036.8854599</v>
      </c>
      <c r="G93" s="0" t="n">
        <v>7314070.15647119</v>
      </c>
      <c r="H93" s="0" t="n">
        <v>21027755.444536</v>
      </c>
      <c r="I93" s="0" t="n">
        <v>7314069.80260495</v>
      </c>
      <c r="J93" s="0" t="n">
        <v>3964053.38881912</v>
      </c>
      <c r="K93" s="0" t="n">
        <v>3845131.78715454</v>
      </c>
      <c r="L93" s="0" t="n">
        <v>4897577.49821649</v>
      </c>
      <c r="M93" s="0" t="n">
        <v>4631414.59870584</v>
      </c>
      <c r="N93" s="0" t="n">
        <v>4916499.17014266</v>
      </c>
      <c r="O93" s="0" t="n">
        <v>4649201.64715662</v>
      </c>
      <c r="P93" s="0" t="n">
        <v>660675.564803186</v>
      </c>
      <c r="Q93" s="0" t="n">
        <v>640855.297859091</v>
      </c>
    </row>
    <row r="94" customFormat="false" ht="12.8" hidden="false" customHeight="false" outlineLevel="0" collapsed="false">
      <c r="A94" s="0" t="n">
        <v>141</v>
      </c>
      <c r="B94" s="0" t="n">
        <v>29350986.0220479</v>
      </c>
      <c r="C94" s="0" t="n">
        <v>28162032.7127452</v>
      </c>
      <c r="D94" s="0" t="n">
        <v>29463204.2242999</v>
      </c>
      <c r="E94" s="0" t="n">
        <v>28267514.6348735</v>
      </c>
      <c r="F94" s="0" t="n">
        <v>20845140.14545</v>
      </c>
      <c r="G94" s="0" t="n">
        <v>7316892.56729518</v>
      </c>
      <c r="H94" s="0" t="n">
        <v>20950622.4204104</v>
      </c>
      <c r="I94" s="0" t="n">
        <v>7316892.21446305</v>
      </c>
      <c r="J94" s="0" t="n">
        <v>4010971.52633249</v>
      </c>
      <c r="K94" s="0" t="n">
        <v>3890642.38054251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29427042.3408678</v>
      </c>
      <c r="C95" s="0" t="n">
        <v>28235208.3115707</v>
      </c>
      <c r="D95" s="0" t="n">
        <v>29538522.0552021</v>
      </c>
      <c r="E95" s="0" t="n">
        <v>28339996.0866118</v>
      </c>
      <c r="F95" s="0" t="n">
        <v>20875424.9888033</v>
      </c>
      <c r="G95" s="0" t="n">
        <v>7359783.32276744</v>
      </c>
      <c r="H95" s="0" t="n">
        <v>20980213.1397632</v>
      </c>
      <c r="I95" s="0" t="n">
        <v>7359782.94684856</v>
      </c>
      <c r="J95" s="0" t="n">
        <v>4102143.80230586</v>
      </c>
      <c r="K95" s="0" t="n">
        <v>3979079.48823669</v>
      </c>
      <c r="L95" s="0" t="n">
        <v>4897273.47922776</v>
      </c>
      <c r="M95" s="0" t="n">
        <v>4631702.3454895</v>
      </c>
      <c r="N95" s="0" t="n">
        <v>4915852.87629128</v>
      </c>
      <c r="O95" s="0" t="n">
        <v>4649167.80341061</v>
      </c>
      <c r="P95" s="0" t="n">
        <v>683690.633717644</v>
      </c>
      <c r="Q95" s="0" t="n">
        <v>663179.914706115</v>
      </c>
    </row>
    <row r="96" customFormat="false" ht="12.8" hidden="false" customHeight="false" outlineLevel="0" collapsed="false">
      <c r="A96" s="0" t="n">
        <v>143</v>
      </c>
      <c r="B96" s="0" t="n">
        <v>29625934.1089608</v>
      </c>
      <c r="C96" s="0" t="n">
        <v>28427620.5645441</v>
      </c>
      <c r="D96" s="0" t="n">
        <v>29737292.9093779</v>
      </c>
      <c r="E96" s="0" t="n">
        <v>28532294.6723703</v>
      </c>
      <c r="F96" s="0" t="n">
        <v>21070167.0900342</v>
      </c>
      <c r="G96" s="0" t="n">
        <v>7357453.47450993</v>
      </c>
      <c r="H96" s="0" t="n">
        <v>21174841.5804513</v>
      </c>
      <c r="I96" s="0" t="n">
        <v>7357453.09191902</v>
      </c>
      <c r="J96" s="0" t="n">
        <v>4179781.14238426</v>
      </c>
      <c r="K96" s="0" t="n">
        <v>4054387.70811274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29712248.1509377</v>
      </c>
      <c r="C97" s="0" t="n">
        <v>28510804.8273647</v>
      </c>
      <c r="D97" s="0" t="n">
        <v>29822305.4273747</v>
      </c>
      <c r="E97" s="0" t="n">
        <v>28614255.6363654</v>
      </c>
      <c r="F97" s="0" t="n">
        <v>21147846.9005575</v>
      </c>
      <c r="G97" s="0" t="n">
        <v>7362957.92680715</v>
      </c>
      <c r="H97" s="0" t="n">
        <v>21251297.8668472</v>
      </c>
      <c r="I97" s="0" t="n">
        <v>7362957.76951811</v>
      </c>
      <c r="J97" s="0" t="n">
        <v>4245577.54464785</v>
      </c>
      <c r="K97" s="0" t="n">
        <v>4118210.21830841</v>
      </c>
      <c r="L97" s="0" t="n">
        <v>4944874.06969514</v>
      </c>
      <c r="M97" s="0" t="n">
        <v>4677306.04445383</v>
      </c>
      <c r="N97" s="0" t="n">
        <v>4963216.41606444</v>
      </c>
      <c r="O97" s="0" t="n">
        <v>4694548.67894668</v>
      </c>
      <c r="P97" s="0" t="n">
        <v>707596.257441308</v>
      </c>
      <c r="Q97" s="0" t="n">
        <v>686368.369718069</v>
      </c>
    </row>
    <row r="98" customFormat="false" ht="12.8" hidden="false" customHeight="false" outlineLevel="0" collapsed="false">
      <c r="A98" s="0" t="n">
        <v>145</v>
      </c>
      <c r="B98" s="0" t="n">
        <v>29865348.3416413</v>
      </c>
      <c r="C98" s="0" t="n">
        <v>28658541.2570954</v>
      </c>
      <c r="D98" s="0" t="n">
        <v>29972683.5155473</v>
      </c>
      <c r="E98" s="0" t="n">
        <v>28759433.3268696</v>
      </c>
      <c r="F98" s="0" t="n">
        <v>21249086.1229217</v>
      </c>
      <c r="G98" s="0" t="n">
        <v>7409455.13417366</v>
      </c>
      <c r="H98" s="0" t="n">
        <v>21349978.3503665</v>
      </c>
      <c r="I98" s="0" t="n">
        <v>7409454.97650318</v>
      </c>
      <c r="J98" s="0" t="n">
        <v>4317462.88972222</v>
      </c>
      <c r="K98" s="0" t="n">
        <v>4187939.00303055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29993164.0925695</v>
      </c>
      <c r="C99" s="0" t="n">
        <v>28782381.9870674</v>
      </c>
      <c r="D99" s="0" t="n">
        <v>30099571.6044147</v>
      </c>
      <c r="E99" s="0" t="n">
        <v>28882402.1063521</v>
      </c>
      <c r="F99" s="0" t="n">
        <v>21338554.0182728</v>
      </c>
      <c r="G99" s="0" t="n">
        <v>7443827.96879459</v>
      </c>
      <c r="H99" s="0" t="n">
        <v>21438574.295402</v>
      </c>
      <c r="I99" s="0" t="n">
        <v>7443827.81095006</v>
      </c>
      <c r="J99" s="0" t="n">
        <v>4371909.97189663</v>
      </c>
      <c r="K99" s="0" t="n">
        <v>4240752.67273973</v>
      </c>
      <c r="L99" s="0" t="n">
        <v>4991504.88506722</v>
      </c>
      <c r="M99" s="0" t="n">
        <v>4721817.81783215</v>
      </c>
      <c r="N99" s="0" t="n">
        <v>5009238.95312659</v>
      </c>
      <c r="O99" s="0" t="n">
        <v>4738488.77374243</v>
      </c>
      <c r="P99" s="0" t="n">
        <v>728651.661982771</v>
      </c>
      <c r="Q99" s="0" t="n">
        <v>706792.112123288</v>
      </c>
    </row>
    <row r="100" customFormat="false" ht="12.8" hidden="false" customHeight="false" outlineLevel="0" collapsed="false">
      <c r="A100" s="0" t="n">
        <v>147</v>
      </c>
      <c r="B100" s="0" t="n">
        <v>30042382.3724674</v>
      </c>
      <c r="C100" s="0" t="n">
        <v>28830296.2392747</v>
      </c>
      <c r="D100" s="0" t="n">
        <v>30147199.328646</v>
      </c>
      <c r="E100" s="0" t="n">
        <v>28928821.250252</v>
      </c>
      <c r="F100" s="0" t="n">
        <v>21377123.4899529</v>
      </c>
      <c r="G100" s="0" t="n">
        <v>7453172.74932184</v>
      </c>
      <c r="H100" s="0" t="n">
        <v>21475648.6589198</v>
      </c>
      <c r="I100" s="0" t="n">
        <v>7453172.59133224</v>
      </c>
      <c r="J100" s="0" t="n">
        <v>4436494.38513632</v>
      </c>
      <c r="K100" s="0" t="n">
        <v>4303399.55358223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30194060.5504856</v>
      </c>
      <c r="C101" s="0" t="n">
        <v>28976019.0715027</v>
      </c>
      <c r="D101" s="0" t="n">
        <v>30298026.0881864</v>
      </c>
      <c r="E101" s="0" t="n">
        <v>29073744.2856734</v>
      </c>
      <c r="F101" s="0" t="n">
        <v>21531025.8056967</v>
      </c>
      <c r="G101" s="0" t="n">
        <v>7444993.26580598</v>
      </c>
      <c r="H101" s="0" t="n">
        <v>21628751.1779785</v>
      </c>
      <c r="I101" s="0" t="n">
        <v>7444993.10769485</v>
      </c>
      <c r="J101" s="0" t="n">
        <v>4509768.86698576</v>
      </c>
      <c r="K101" s="0" t="n">
        <v>4374475.80097618</v>
      </c>
      <c r="L101" s="0" t="n">
        <v>5025707.39709705</v>
      </c>
      <c r="M101" s="0" t="n">
        <v>4755015.35292141</v>
      </c>
      <c r="N101" s="0" t="n">
        <v>5043034.56709392</v>
      </c>
      <c r="O101" s="0" t="n">
        <v>4771304.91088876</v>
      </c>
      <c r="P101" s="0" t="n">
        <v>751628.144497626</v>
      </c>
      <c r="Q101" s="0" t="n">
        <v>729079.300162697</v>
      </c>
    </row>
    <row r="102" customFormat="false" ht="12.8" hidden="false" customHeight="false" outlineLevel="0" collapsed="false">
      <c r="A102" s="0" t="n">
        <v>149</v>
      </c>
      <c r="B102" s="0" t="n">
        <v>30287573.4529074</v>
      </c>
      <c r="C102" s="0" t="n">
        <v>29066322.696431</v>
      </c>
      <c r="D102" s="0" t="n">
        <v>30389748.0611606</v>
      </c>
      <c r="E102" s="0" t="n">
        <v>29162370.2769093</v>
      </c>
      <c r="F102" s="0" t="n">
        <v>21562135.6528638</v>
      </c>
      <c r="G102" s="0" t="n">
        <v>7504187.04356724</v>
      </c>
      <c r="H102" s="0" t="n">
        <v>21658183.3914719</v>
      </c>
      <c r="I102" s="0" t="n">
        <v>7504186.88543746</v>
      </c>
      <c r="J102" s="0" t="n">
        <v>4600469.26532877</v>
      </c>
      <c r="K102" s="0" t="n">
        <v>4462455.18736891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30392039.1353933</v>
      </c>
      <c r="C103" s="0" t="n">
        <v>29167707.932468</v>
      </c>
      <c r="D103" s="0" t="n">
        <v>30493206.478553</v>
      </c>
      <c r="E103" s="0" t="n">
        <v>29262808.9440251</v>
      </c>
      <c r="F103" s="0" t="n">
        <v>21661216.4824323</v>
      </c>
      <c r="G103" s="0" t="n">
        <v>7506491.45003567</v>
      </c>
      <c r="H103" s="0" t="n">
        <v>21756317.65746</v>
      </c>
      <c r="I103" s="0" t="n">
        <v>7506491.28656502</v>
      </c>
      <c r="J103" s="0" t="n">
        <v>4702654.4589314</v>
      </c>
      <c r="K103" s="0" t="n">
        <v>4561574.82516346</v>
      </c>
      <c r="L103" s="0" t="n">
        <v>5057987.10512968</v>
      </c>
      <c r="M103" s="0" t="n">
        <v>4786159.96211821</v>
      </c>
      <c r="N103" s="0" t="n">
        <v>5074848.99097041</v>
      </c>
      <c r="O103" s="0" t="n">
        <v>4802012.15076238</v>
      </c>
      <c r="P103" s="0" t="n">
        <v>783775.743155233</v>
      </c>
      <c r="Q103" s="0" t="n">
        <v>760262.470860576</v>
      </c>
    </row>
    <row r="104" customFormat="false" ht="12.8" hidden="false" customHeight="false" outlineLevel="0" collapsed="false">
      <c r="A104" s="0" t="n">
        <v>151</v>
      </c>
      <c r="B104" s="0" t="n">
        <v>30434206.2522868</v>
      </c>
      <c r="C104" s="0" t="n">
        <v>29208483.644569</v>
      </c>
      <c r="D104" s="0" t="n">
        <v>30534292.6489837</v>
      </c>
      <c r="E104" s="0" t="n">
        <v>29302568.5423808</v>
      </c>
      <c r="F104" s="0" t="n">
        <v>21683540.7682096</v>
      </c>
      <c r="G104" s="0" t="n">
        <v>7524942.87635936</v>
      </c>
      <c r="H104" s="0" t="n">
        <v>21777625.8364076</v>
      </c>
      <c r="I104" s="0" t="n">
        <v>7524942.70597324</v>
      </c>
      <c r="J104" s="0" t="n">
        <v>4746850.13101782</v>
      </c>
      <c r="K104" s="0" t="n">
        <v>4604444.62708728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30428856.3327655</v>
      </c>
      <c r="C105" s="0" t="n">
        <v>29204174.0865533</v>
      </c>
      <c r="D105" s="0" t="n">
        <v>30527717.6931541</v>
      </c>
      <c r="E105" s="0" t="n">
        <v>29297107.4500823</v>
      </c>
      <c r="F105" s="0" t="n">
        <v>21687317.157521</v>
      </c>
      <c r="G105" s="0" t="n">
        <v>7516856.9290323</v>
      </c>
      <c r="H105" s="0" t="n">
        <v>21780250.6907866</v>
      </c>
      <c r="I105" s="0" t="n">
        <v>7516856.75929568</v>
      </c>
      <c r="J105" s="0" t="n">
        <v>4825408.10435608</v>
      </c>
      <c r="K105" s="0" t="n">
        <v>4680645.86122539</v>
      </c>
      <c r="L105" s="0" t="n">
        <v>5064296.96343328</v>
      </c>
      <c r="M105" s="0" t="n">
        <v>4792727.04847684</v>
      </c>
      <c r="N105" s="0" t="n">
        <v>5080774.51451744</v>
      </c>
      <c r="O105" s="0" t="n">
        <v>4808217.89200712</v>
      </c>
      <c r="P105" s="0" t="n">
        <v>804234.684059346</v>
      </c>
      <c r="Q105" s="0" t="n">
        <v>780107.643537566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17939591.0034252</v>
      </c>
      <c r="C22" s="0" t="n">
        <v>17225685.9497302</v>
      </c>
      <c r="D22" s="0" t="n">
        <v>18017338.5433451</v>
      </c>
      <c r="E22" s="0" t="n">
        <v>17298768.6360594</v>
      </c>
      <c r="F22" s="0" t="n">
        <v>14053836.4104529</v>
      </c>
      <c r="G22" s="0" t="n">
        <v>3171849.53927728</v>
      </c>
      <c r="H22" s="0" t="n">
        <v>14126919.2966664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18606030.7978075</v>
      </c>
      <c r="C23" s="0" t="n">
        <v>17875156.9491039</v>
      </c>
      <c r="D23" s="0" t="n">
        <v>18610237.6341331</v>
      </c>
      <c r="E23" s="0" t="n">
        <v>17878263.6368943</v>
      </c>
      <c r="F23" s="0" t="n">
        <v>14521732.2708185</v>
      </c>
      <c r="G23" s="0" t="n">
        <v>3353424.67828542</v>
      </c>
      <c r="H23" s="0" t="n">
        <v>14593008.6287958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3104000.35317582</v>
      </c>
      <c r="M23" s="0" t="n">
        <v>2930656.452081</v>
      </c>
      <c r="N23" s="0" t="n">
        <v>3104613.34599419</v>
      </c>
      <c r="O23" s="0" t="n">
        <v>2931190.64353581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18502741.2917604</v>
      </c>
      <c r="C24" s="0" t="n">
        <v>17774034.8252844</v>
      </c>
      <c r="D24" s="0" t="n">
        <v>18509471.4014059</v>
      </c>
      <c r="E24" s="0" t="n">
        <v>17779561.1245809</v>
      </c>
      <c r="F24" s="0" t="n">
        <v>14389093.7569861</v>
      </c>
      <c r="G24" s="0" t="n">
        <v>3384941.06829834</v>
      </c>
      <c r="H24" s="0" t="n">
        <v>14460873.2720206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17993108.6811682</v>
      </c>
      <c r="C25" s="0" t="n">
        <v>17283210.2224899</v>
      </c>
      <c r="D25" s="0" t="n">
        <v>18000667.4831861</v>
      </c>
      <c r="E25" s="0" t="n">
        <v>17289554.4614951</v>
      </c>
      <c r="F25" s="0" t="n">
        <v>13947750.5038221</v>
      </c>
      <c r="G25" s="0" t="n">
        <v>3335459.71866784</v>
      </c>
      <c r="H25" s="0" t="n">
        <v>14018048.1601872</v>
      </c>
      <c r="I25" s="0" t="n">
        <v>3271506.3013079</v>
      </c>
      <c r="J25" s="0" t="n">
        <v>296566.738145225</v>
      </c>
      <c r="K25" s="0" t="n">
        <v>287669.736000868</v>
      </c>
      <c r="L25" s="0" t="n">
        <v>3001264.68051494</v>
      </c>
      <c r="M25" s="0" t="n">
        <v>2832866.40447794</v>
      </c>
      <c r="N25" s="0" t="n">
        <v>3002446.86676627</v>
      </c>
      <c r="O25" s="0" t="n">
        <v>2833944.04816476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17449499.5811465</v>
      </c>
      <c r="C26" s="0" t="n">
        <v>16759385.6217794</v>
      </c>
      <c r="D26" s="0" t="n">
        <v>17458745.5463566</v>
      </c>
      <c r="E26" s="0" t="n">
        <v>16767342.5253206</v>
      </c>
      <c r="F26" s="0" t="n">
        <v>13483295.5832847</v>
      </c>
      <c r="G26" s="0" t="n">
        <v>3276090.03849466</v>
      </c>
      <c r="H26" s="0" t="n">
        <v>13552959.5532941</v>
      </c>
      <c r="I26" s="0" t="n">
        <v>3214382.97202647</v>
      </c>
      <c r="J26" s="0" t="n">
        <v>301014.834971356</v>
      </c>
      <c r="K26" s="0" t="n">
        <v>291984.389922215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17994729.6573</v>
      </c>
      <c r="C27" s="0" t="n">
        <v>17281869.6744303</v>
      </c>
      <c r="D27" s="0" t="n">
        <v>18007334.7214737</v>
      </c>
      <c r="E27" s="0" t="n">
        <v>17292986.1276364</v>
      </c>
      <c r="F27" s="0" t="n">
        <v>13835795.5689761</v>
      </c>
      <c r="G27" s="0" t="n">
        <v>3446074.10545421</v>
      </c>
      <c r="H27" s="0" t="n">
        <v>13909197.6938729</v>
      </c>
      <c r="I27" s="0" t="n">
        <v>3383788.43376352</v>
      </c>
      <c r="J27" s="0" t="n">
        <v>328378.373152309</v>
      </c>
      <c r="K27" s="0" t="n">
        <v>318527.02195774</v>
      </c>
      <c r="L27" s="0" t="n">
        <v>3001090.56763831</v>
      </c>
      <c r="M27" s="0" t="n">
        <v>2831978.27565817</v>
      </c>
      <c r="N27" s="0" t="n">
        <v>3003116.53533511</v>
      </c>
      <c r="O27" s="0" t="n">
        <v>2833851.33235512</v>
      </c>
      <c r="P27" s="0" t="n">
        <v>54729.7288587182</v>
      </c>
      <c r="Q27" s="0" t="n">
        <v>53087.8369929567</v>
      </c>
    </row>
    <row r="28" customFormat="false" ht="12.8" hidden="false" customHeight="false" outlineLevel="0" collapsed="false">
      <c r="A28" s="0" t="n">
        <v>75</v>
      </c>
      <c r="B28" s="0" t="n">
        <v>18531235.1905606</v>
      </c>
      <c r="C28" s="0" t="n">
        <v>17796412.9353081</v>
      </c>
      <c r="D28" s="0" t="n">
        <v>18547172.6668372</v>
      </c>
      <c r="E28" s="0" t="n">
        <v>17810710.5063626</v>
      </c>
      <c r="F28" s="0" t="n">
        <v>14176153.7658857</v>
      </c>
      <c r="G28" s="0" t="n">
        <v>3620259.16942232</v>
      </c>
      <c r="H28" s="0" t="n">
        <v>14252297.0681321</v>
      </c>
      <c r="I28" s="0" t="n">
        <v>3558413.4382305</v>
      </c>
      <c r="J28" s="0" t="n">
        <v>350320.566556694</v>
      </c>
      <c r="K28" s="0" t="n">
        <v>339810.949559993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19281407.7616182</v>
      </c>
      <c r="C29" s="0" t="n">
        <v>18514388.4572102</v>
      </c>
      <c r="D29" s="0" t="n">
        <v>19299494.5695397</v>
      </c>
      <c r="E29" s="0" t="n">
        <v>18530691.0119909</v>
      </c>
      <c r="F29" s="0" t="n">
        <v>14694064.6333502</v>
      </c>
      <c r="G29" s="0" t="n">
        <v>3820323.82385999</v>
      </c>
      <c r="H29" s="0" t="n">
        <v>14774120.3588221</v>
      </c>
      <c r="I29" s="0" t="n">
        <v>3756570.65316882</v>
      </c>
      <c r="J29" s="0" t="n">
        <v>363056.395091393</v>
      </c>
      <c r="K29" s="0" t="n">
        <v>352164.703238651</v>
      </c>
      <c r="L29" s="0" t="n">
        <v>3216494.43159321</v>
      </c>
      <c r="M29" s="0" t="n">
        <v>3035060.24077678</v>
      </c>
      <c r="N29" s="0" t="n">
        <v>3219440.65641713</v>
      </c>
      <c r="O29" s="0" t="n">
        <v>3037807.49134767</v>
      </c>
      <c r="P29" s="0" t="n">
        <v>60509.3991818988</v>
      </c>
      <c r="Q29" s="0" t="n">
        <v>58694.1172064418</v>
      </c>
    </row>
    <row r="30" customFormat="false" ht="12.8" hidden="false" customHeight="false" outlineLevel="0" collapsed="false">
      <c r="A30" s="0" t="n">
        <v>77</v>
      </c>
      <c r="B30" s="0" t="n">
        <v>19896167.8709071</v>
      </c>
      <c r="C30" s="0" t="n">
        <v>19104115.2191385</v>
      </c>
      <c r="D30" s="0" t="n">
        <v>19925261.8448385</v>
      </c>
      <c r="E30" s="0" t="n">
        <v>19130910.9396838</v>
      </c>
      <c r="F30" s="0" t="n">
        <v>15132124.6036559</v>
      </c>
      <c r="G30" s="0" t="n">
        <v>3971990.61548256</v>
      </c>
      <c r="H30" s="0" t="n">
        <v>15216356.3227078</v>
      </c>
      <c r="I30" s="0" t="n">
        <v>3914554.61697604</v>
      </c>
      <c r="J30" s="0" t="n">
        <v>408846.04325006</v>
      </c>
      <c r="K30" s="0" t="n">
        <v>396580.661952558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20469704.8685421</v>
      </c>
      <c r="C31" s="0" t="n">
        <v>19654051.7751462</v>
      </c>
      <c r="D31" s="0" t="n">
        <v>20501134.5795974</v>
      </c>
      <c r="E31" s="0" t="n">
        <v>19683054.0473345</v>
      </c>
      <c r="F31" s="0" t="n">
        <v>15514915.2976418</v>
      </c>
      <c r="G31" s="0" t="n">
        <v>4139136.4775044</v>
      </c>
      <c r="H31" s="0" t="n">
        <v>15602109.4556925</v>
      </c>
      <c r="I31" s="0" t="n">
        <v>4080944.59164198</v>
      </c>
      <c r="J31" s="0" t="n">
        <v>430005.787211517</v>
      </c>
      <c r="K31" s="0" t="n">
        <v>417105.613595171</v>
      </c>
      <c r="L31" s="0" t="n">
        <v>3414423.4506891</v>
      </c>
      <c r="M31" s="0" t="n">
        <v>3221428.29552557</v>
      </c>
      <c r="N31" s="0" t="n">
        <v>3419620.48197406</v>
      </c>
      <c r="O31" s="0" t="n">
        <v>3226296.8902348</v>
      </c>
      <c r="P31" s="0" t="n">
        <v>71667.6312019194</v>
      </c>
      <c r="Q31" s="0" t="n">
        <v>69517.6022658618</v>
      </c>
    </row>
    <row r="32" customFormat="false" ht="12.8" hidden="false" customHeight="false" outlineLevel="0" collapsed="false">
      <c r="A32" s="0" t="n">
        <v>79</v>
      </c>
      <c r="B32" s="0" t="n">
        <v>21017141.1529698</v>
      </c>
      <c r="C32" s="0" t="n">
        <v>20177496.0097748</v>
      </c>
      <c r="D32" s="0" t="n">
        <v>21053518.998997</v>
      </c>
      <c r="E32" s="0" t="n">
        <v>20211188.2361521</v>
      </c>
      <c r="F32" s="0" t="n">
        <v>15882338.9324611</v>
      </c>
      <c r="G32" s="0" t="n">
        <v>4295157.0773137</v>
      </c>
      <c r="H32" s="0" t="n">
        <v>15973938.1732306</v>
      </c>
      <c r="I32" s="0" t="n">
        <v>4237250.06292152</v>
      </c>
      <c r="J32" s="0" t="n">
        <v>465013.145717271</v>
      </c>
      <c r="K32" s="0" t="n">
        <v>451062.751345753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21595201.5676638</v>
      </c>
      <c r="C33" s="0" t="n">
        <v>20731108.4601201</v>
      </c>
      <c r="D33" s="0" t="n">
        <v>21633414.3418969</v>
      </c>
      <c r="E33" s="0" t="n">
        <v>20766512.399651</v>
      </c>
      <c r="F33" s="0" t="n">
        <v>16266835.9482381</v>
      </c>
      <c r="G33" s="0" t="n">
        <v>4464272.51188203</v>
      </c>
      <c r="H33" s="0" t="n">
        <v>16361562.6984455</v>
      </c>
      <c r="I33" s="0" t="n">
        <v>4404949.70120551</v>
      </c>
      <c r="J33" s="0" t="n">
        <v>494650.009457128</v>
      </c>
      <c r="K33" s="0" t="n">
        <v>479810.509173414</v>
      </c>
      <c r="L33" s="0" t="n">
        <v>3602522.90315075</v>
      </c>
      <c r="M33" s="0" t="n">
        <v>3398559.08210548</v>
      </c>
      <c r="N33" s="0" t="n">
        <v>3608857.61917833</v>
      </c>
      <c r="O33" s="0" t="n">
        <v>3404505.18601907</v>
      </c>
      <c r="P33" s="0" t="n">
        <v>82441.6682428546</v>
      </c>
      <c r="Q33" s="0" t="n">
        <v>79968.418195569</v>
      </c>
    </row>
    <row r="34" customFormat="false" ht="12.8" hidden="false" customHeight="false" outlineLevel="0" collapsed="false">
      <c r="A34" s="0" t="n">
        <v>81</v>
      </c>
      <c r="B34" s="0" t="n">
        <v>22113391.5229029</v>
      </c>
      <c r="C34" s="0" t="n">
        <v>21227009.3211498</v>
      </c>
      <c r="D34" s="0" t="n">
        <v>22151468.3308025</v>
      </c>
      <c r="E34" s="0" t="n">
        <v>21262274.8701536</v>
      </c>
      <c r="F34" s="0" t="n">
        <v>16573900.6428017</v>
      </c>
      <c r="G34" s="0" t="n">
        <v>4653108.67834812</v>
      </c>
      <c r="H34" s="0" t="n">
        <v>16669705.4390313</v>
      </c>
      <c r="I34" s="0" t="n">
        <v>4592569.43112225</v>
      </c>
      <c r="J34" s="0" t="n">
        <v>528493.436600936</v>
      </c>
      <c r="K34" s="0" t="n">
        <v>512638.633502908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22569775.5617888</v>
      </c>
      <c r="C35" s="0" t="n">
        <v>21663420.0297762</v>
      </c>
      <c r="D35" s="0" t="n">
        <v>22609618.6500109</v>
      </c>
      <c r="E35" s="0" t="n">
        <v>21700365.057446</v>
      </c>
      <c r="F35" s="0" t="n">
        <v>16813859.0501971</v>
      </c>
      <c r="G35" s="0" t="n">
        <v>4849560.97957907</v>
      </c>
      <c r="H35" s="0" t="n">
        <v>16911550.6054803</v>
      </c>
      <c r="I35" s="0" t="n">
        <v>4788814.45196578</v>
      </c>
      <c r="J35" s="0" t="n">
        <v>543924.347115972</v>
      </c>
      <c r="K35" s="0" t="n">
        <v>527606.616702492</v>
      </c>
      <c r="L35" s="0" t="n">
        <v>3763470.94303876</v>
      </c>
      <c r="M35" s="0" t="n">
        <v>3549531.27846248</v>
      </c>
      <c r="N35" s="0" t="n">
        <v>3770078.92215834</v>
      </c>
      <c r="O35" s="0" t="n">
        <v>3555737.18018164</v>
      </c>
      <c r="P35" s="0" t="n">
        <v>90654.0578526619</v>
      </c>
      <c r="Q35" s="0" t="n">
        <v>87934.4361170821</v>
      </c>
    </row>
    <row r="36" customFormat="false" ht="12.8" hidden="false" customHeight="false" outlineLevel="0" collapsed="false">
      <c r="A36" s="0" t="n">
        <v>83</v>
      </c>
      <c r="B36" s="0" t="n">
        <v>22938333.1482873</v>
      </c>
      <c r="C36" s="0" t="n">
        <v>22015194.4428325</v>
      </c>
      <c r="D36" s="0" t="n">
        <v>22978691.6594746</v>
      </c>
      <c r="E36" s="0" t="n">
        <v>22052621.3842515</v>
      </c>
      <c r="F36" s="0" t="n">
        <v>17016974.4272018</v>
      </c>
      <c r="G36" s="0" t="n">
        <v>4998220.01563071</v>
      </c>
      <c r="H36" s="0" t="n">
        <v>17115885.5436455</v>
      </c>
      <c r="I36" s="0" t="n">
        <v>4936735.84060604</v>
      </c>
      <c r="J36" s="0" t="n">
        <v>570078.095903739</v>
      </c>
      <c r="K36" s="0" t="n">
        <v>552975.753026627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23318860.2496879</v>
      </c>
      <c r="C37" s="0" t="n">
        <v>22378515.195756</v>
      </c>
      <c r="D37" s="0" t="n">
        <v>23361743.3346865</v>
      </c>
      <c r="E37" s="0" t="n">
        <v>22418329.9442178</v>
      </c>
      <c r="F37" s="0" t="n">
        <v>17245989.3518219</v>
      </c>
      <c r="G37" s="0" t="n">
        <v>5132525.84393401</v>
      </c>
      <c r="H37" s="0" t="n">
        <v>17347465.1314202</v>
      </c>
      <c r="I37" s="0" t="n">
        <v>5070864.81279768</v>
      </c>
      <c r="J37" s="0" t="n">
        <v>591899.839498046</v>
      </c>
      <c r="K37" s="0" t="n">
        <v>574142.844313105</v>
      </c>
      <c r="L37" s="0" t="n">
        <v>3887762.1094563</v>
      </c>
      <c r="M37" s="0" t="n">
        <v>3666080.16389794</v>
      </c>
      <c r="N37" s="0" t="n">
        <v>3894880.59390484</v>
      </c>
      <c r="O37" s="0" t="n">
        <v>3672770.41569167</v>
      </c>
      <c r="P37" s="0" t="n">
        <v>98649.9732496744</v>
      </c>
      <c r="Q37" s="0" t="n">
        <v>95690.4740521841</v>
      </c>
    </row>
    <row r="38" customFormat="false" ht="12.8" hidden="false" customHeight="false" outlineLevel="0" collapsed="false">
      <c r="A38" s="0" t="n">
        <v>85</v>
      </c>
      <c r="B38" s="0" t="n">
        <v>23668873.2387173</v>
      </c>
      <c r="C38" s="0" t="n">
        <v>22713635.6211399</v>
      </c>
      <c r="D38" s="0" t="n">
        <v>23713189.2447847</v>
      </c>
      <c r="E38" s="0" t="n">
        <v>22754790.2949619</v>
      </c>
      <c r="F38" s="0" t="n">
        <v>17427884.4131656</v>
      </c>
      <c r="G38" s="0" t="n">
        <v>5285751.20797423</v>
      </c>
      <c r="H38" s="0" t="n">
        <v>17531574.0166122</v>
      </c>
      <c r="I38" s="0" t="n">
        <v>5223216.27834973</v>
      </c>
      <c r="J38" s="0" t="n">
        <v>630601.432868694</v>
      </c>
      <c r="K38" s="0" t="n">
        <v>611683.389882633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24088862.6128597</v>
      </c>
      <c r="C39" s="0" t="n">
        <v>23115121.7517169</v>
      </c>
      <c r="D39" s="0" t="n">
        <v>24135184.7469475</v>
      </c>
      <c r="E39" s="0" t="n">
        <v>23158155.2181789</v>
      </c>
      <c r="F39" s="0" t="n">
        <v>17690396.5929569</v>
      </c>
      <c r="G39" s="0" t="n">
        <v>5424725.15876</v>
      </c>
      <c r="H39" s="0" t="n">
        <v>17796832.3257093</v>
      </c>
      <c r="I39" s="0" t="n">
        <v>5361322.89246961</v>
      </c>
      <c r="J39" s="0" t="n">
        <v>672773.823970846</v>
      </c>
      <c r="K39" s="0" t="n">
        <v>652590.609251721</v>
      </c>
      <c r="L39" s="0" t="n">
        <v>4014987.55747949</v>
      </c>
      <c r="M39" s="0" t="n">
        <v>3785287.50193445</v>
      </c>
      <c r="N39" s="0" t="n">
        <v>4022678.40642389</v>
      </c>
      <c r="O39" s="0" t="n">
        <v>3792515.74462536</v>
      </c>
      <c r="P39" s="0" t="n">
        <v>112128.970661808</v>
      </c>
      <c r="Q39" s="0" t="n">
        <v>108765.101541953</v>
      </c>
    </row>
    <row r="40" customFormat="false" ht="12.8" hidden="false" customHeight="false" outlineLevel="0" collapsed="false">
      <c r="A40" s="0" t="n">
        <v>87</v>
      </c>
      <c r="B40" s="0" t="n">
        <v>24442871.6828913</v>
      </c>
      <c r="C40" s="0" t="n">
        <v>23454228.3069785</v>
      </c>
      <c r="D40" s="0" t="n">
        <v>24490088.8017369</v>
      </c>
      <c r="E40" s="0" t="n">
        <v>23498096.7690593</v>
      </c>
      <c r="F40" s="0" t="n">
        <v>17906528.0960279</v>
      </c>
      <c r="G40" s="0" t="n">
        <v>5547700.21095062</v>
      </c>
      <c r="H40" s="0" t="n">
        <v>18014581.7996891</v>
      </c>
      <c r="I40" s="0" t="n">
        <v>5483514.96937022</v>
      </c>
      <c r="J40" s="0" t="n">
        <v>700091.843068847</v>
      </c>
      <c r="K40" s="0" t="n">
        <v>679089.087776782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24924327.1402465</v>
      </c>
      <c r="C41" s="0" t="n">
        <v>23914655.7403938</v>
      </c>
      <c r="D41" s="0" t="n">
        <v>25003744.7877566</v>
      </c>
      <c r="E41" s="0" t="n">
        <v>23988918.3733585</v>
      </c>
      <c r="F41" s="0" t="n">
        <v>18282387.8114388</v>
      </c>
      <c r="G41" s="0" t="n">
        <v>5632267.92895505</v>
      </c>
      <c r="H41" s="0" t="n">
        <v>18395256.4192965</v>
      </c>
      <c r="I41" s="0" t="n">
        <v>5593661.95406202</v>
      </c>
      <c r="J41" s="0" t="n">
        <v>791588.140311215</v>
      </c>
      <c r="K41" s="0" t="n">
        <v>767840.496101878</v>
      </c>
      <c r="L41" s="0" t="n">
        <v>4154660.93813711</v>
      </c>
      <c r="M41" s="0" t="n">
        <v>3917297.20588692</v>
      </c>
      <c r="N41" s="0" t="n">
        <v>4167862.95268572</v>
      </c>
      <c r="O41" s="0" t="n">
        <v>3929701.9996271</v>
      </c>
      <c r="P41" s="0" t="n">
        <v>131931.356718536</v>
      </c>
      <c r="Q41" s="0" t="n">
        <v>127973.41601698</v>
      </c>
    </row>
    <row r="42" customFormat="false" ht="12.8" hidden="false" customHeight="false" outlineLevel="0" collapsed="false">
      <c r="A42" s="0" t="n">
        <v>89</v>
      </c>
      <c r="B42" s="0" t="n">
        <v>25283415.6092057</v>
      </c>
      <c r="C42" s="0" t="n">
        <v>24257615.0432139</v>
      </c>
      <c r="D42" s="0" t="n">
        <v>25365457.6136459</v>
      </c>
      <c r="E42" s="0" t="n">
        <v>24334340.7160069</v>
      </c>
      <c r="F42" s="0" t="n">
        <v>18546304.822692</v>
      </c>
      <c r="G42" s="0" t="n">
        <v>5711310.22052191</v>
      </c>
      <c r="H42" s="0" t="n">
        <v>18661988.324079</v>
      </c>
      <c r="I42" s="0" t="n">
        <v>5672352.39192793</v>
      </c>
      <c r="J42" s="0" t="n">
        <v>875829.853247608</v>
      </c>
      <c r="K42" s="0" t="n">
        <v>849554.957650179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25583989.3449553</v>
      </c>
      <c r="C43" s="0" t="n">
        <v>24545095.2220287</v>
      </c>
      <c r="D43" s="0" t="n">
        <v>25676374.7152767</v>
      </c>
      <c r="E43" s="0" t="n">
        <v>24631685.2126621</v>
      </c>
      <c r="F43" s="0" t="n">
        <v>18714844.2417545</v>
      </c>
      <c r="G43" s="0" t="n">
        <v>5830250.98027418</v>
      </c>
      <c r="H43" s="0" t="n">
        <v>18832385.1888096</v>
      </c>
      <c r="I43" s="0" t="n">
        <v>5799300.02385246</v>
      </c>
      <c r="J43" s="0" t="n">
        <v>959743.601409129</v>
      </c>
      <c r="K43" s="0" t="n">
        <v>930951.293366855</v>
      </c>
      <c r="L43" s="0" t="n">
        <v>4263423.84008374</v>
      </c>
      <c r="M43" s="0" t="n">
        <v>4020162.31904924</v>
      </c>
      <c r="N43" s="0" t="n">
        <v>4278781.74344123</v>
      </c>
      <c r="O43" s="0" t="n">
        <v>4034588.93825934</v>
      </c>
      <c r="P43" s="0" t="n">
        <v>159957.266901522</v>
      </c>
      <c r="Q43" s="0" t="n">
        <v>155158.548894476</v>
      </c>
    </row>
    <row r="44" customFormat="false" ht="12.8" hidden="false" customHeight="false" outlineLevel="0" collapsed="false">
      <c r="A44" s="0" t="n">
        <v>91</v>
      </c>
      <c r="B44" s="0" t="n">
        <v>25975439.2029366</v>
      </c>
      <c r="C44" s="0" t="n">
        <v>24919158.9379437</v>
      </c>
      <c r="D44" s="0" t="n">
        <v>26068894.7849528</v>
      </c>
      <c r="E44" s="0" t="n">
        <v>25006759.2159245</v>
      </c>
      <c r="F44" s="0" t="n">
        <v>18982685.7692407</v>
      </c>
      <c r="G44" s="0" t="n">
        <v>5936473.16870304</v>
      </c>
      <c r="H44" s="0" t="n">
        <v>19101290.8855458</v>
      </c>
      <c r="I44" s="0" t="n">
        <v>5905468.33037866</v>
      </c>
      <c r="J44" s="0" t="n">
        <v>1019816.82733781</v>
      </c>
      <c r="K44" s="0" t="n">
        <v>989222.322517676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26268453.6263025</v>
      </c>
      <c r="C45" s="0" t="n">
        <v>25199499.8678935</v>
      </c>
      <c r="D45" s="0" t="n">
        <v>26362177.7120469</v>
      </c>
      <c r="E45" s="0" t="n">
        <v>25287354.0142926</v>
      </c>
      <c r="F45" s="0" t="n">
        <v>19141099.6406717</v>
      </c>
      <c r="G45" s="0" t="n">
        <v>6058400.22722179</v>
      </c>
      <c r="H45" s="0" t="n">
        <v>19260088.9730179</v>
      </c>
      <c r="I45" s="0" t="n">
        <v>6027265.04127468</v>
      </c>
      <c r="J45" s="0" t="n">
        <v>1094316.93666928</v>
      </c>
      <c r="K45" s="0" t="n">
        <v>1061487.4285692</v>
      </c>
      <c r="L45" s="0" t="n">
        <v>4378704.96276753</v>
      </c>
      <c r="M45" s="0" t="n">
        <v>4129922.35320882</v>
      </c>
      <c r="N45" s="0" t="n">
        <v>4394287.09188261</v>
      </c>
      <c r="O45" s="0" t="n">
        <v>4144561.3510626</v>
      </c>
      <c r="P45" s="0" t="n">
        <v>182386.156111546</v>
      </c>
      <c r="Q45" s="0" t="n">
        <v>176914.5714282</v>
      </c>
    </row>
    <row r="46" customFormat="false" ht="12.8" hidden="false" customHeight="false" outlineLevel="0" collapsed="false">
      <c r="A46" s="0" t="n">
        <v>93</v>
      </c>
      <c r="B46" s="0" t="n">
        <v>26762275.9779369</v>
      </c>
      <c r="C46" s="0" t="n">
        <v>25673202.3545196</v>
      </c>
      <c r="D46" s="0" t="n">
        <v>26858385.8583587</v>
      </c>
      <c r="E46" s="0" t="n">
        <v>25763295.8547045</v>
      </c>
      <c r="F46" s="0" t="n">
        <v>19485146.251981</v>
      </c>
      <c r="G46" s="0" t="n">
        <v>6188056.10253859</v>
      </c>
      <c r="H46" s="0" t="n">
        <v>19606791.0459834</v>
      </c>
      <c r="I46" s="0" t="n">
        <v>6156504.80872107</v>
      </c>
      <c r="J46" s="0" t="n">
        <v>1242879.91433134</v>
      </c>
      <c r="K46" s="0" t="n">
        <v>1205593.5169014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27308025.6384678</v>
      </c>
      <c r="C47" s="0" t="n">
        <v>26196231.8221044</v>
      </c>
      <c r="D47" s="0" t="n">
        <v>27406024.6041431</v>
      </c>
      <c r="E47" s="0" t="n">
        <v>26288096.1727202</v>
      </c>
      <c r="F47" s="0" t="n">
        <v>19853329.8502678</v>
      </c>
      <c r="G47" s="0" t="n">
        <v>6342901.97183658</v>
      </c>
      <c r="H47" s="0" t="n">
        <v>19977274.4333382</v>
      </c>
      <c r="I47" s="0" t="n">
        <v>6310821.739382</v>
      </c>
      <c r="J47" s="0" t="n">
        <v>1341717.78797278</v>
      </c>
      <c r="K47" s="0" t="n">
        <v>1301466.2543336</v>
      </c>
      <c r="L47" s="0" t="n">
        <v>4554223.66887213</v>
      </c>
      <c r="M47" s="0" t="n">
        <v>4297020.5587844</v>
      </c>
      <c r="N47" s="0" t="n">
        <v>4570516.97845603</v>
      </c>
      <c r="O47" s="0" t="n">
        <v>4312327.66318956</v>
      </c>
      <c r="P47" s="0" t="n">
        <v>223619.631328797</v>
      </c>
      <c r="Q47" s="0" t="n">
        <v>216911.042388933</v>
      </c>
    </row>
    <row r="48" customFormat="false" ht="12.8" hidden="false" customHeight="false" outlineLevel="0" collapsed="false">
      <c r="A48" s="0" t="n">
        <v>95</v>
      </c>
      <c r="B48" s="0" t="n">
        <v>27675541.6490438</v>
      </c>
      <c r="C48" s="0" t="n">
        <v>26548017.6559876</v>
      </c>
      <c r="D48" s="0" t="n">
        <v>27773814.7427598</v>
      </c>
      <c r="E48" s="0" t="n">
        <v>26640150.8115537</v>
      </c>
      <c r="F48" s="0" t="n">
        <v>20020340.28534</v>
      </c>
      <c r="G48" s="0" t="n">
        <v>6527677.37064761</v>
      </c>
      <c r="H48" s="0" t="n">
        <v>20144455.0920653</v>
      </c>
      <c r="I48" s="0" t="n">
        <v>6495695.71948843</v>
      </c>
      <c r="J48" s="0" t="n">
        <v>1377546.93400048</v>
      </c>
      <c r="K48" s="0" t="n">
        <v>1336220.52598047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28075556.5318499</v>
      </c>
      <c r="C49" s="0" t="n">
        <v>26931503.1744632</v>
      </c>
      <c r="D49" s="0" t="n">
        <v>28175872.4232129</v>
      </c>
      <c r="E49" s="0" t="n">
        <v>27025561.1199841</v>
      </c>
      <c r="F49" s="0" t="n">
        <v>20233829.9727334</v>
      </c>
      <c r="G49" s="0" t="n">
        <v>6697673.20172978</v>
      </c>
      <c r="H49" s="0" t="n">
        <v>20360019.721835</v>
      </c>
      <c r="I49" s="0" t="n">
        <v>6665541.39814909</v>
      </c>
      <c r="J49" s="0" t="n">
        <v>1422850.23577189</v>
      </c>
      <c r="K49" s="0" t="n">
        <v>1380164.72869873</v>
      </c>
      <c r="L49" s="0" t="n">
        <v>4681309.33797034</v>
      </c>
      <c r="M49" s="0" t="n">
        <v>4417046.57687585</v>
      </c>
      <c r="N49" s="0" t="n">
        <v>4697991.70783976</v>
      </c>
      <c r="O49" s="0" t="n">
        <v>4432722.94271829</v>
      </c>
      <c r="P49" s="0" t="n">
        <v>237141.705961982</v>
      </c>
      <c r="Q49" s="0" t="n">
        <v>230027.454783123</v>
      </c>
    </row>
    <row r="50" customFormat="false" ht="12.8" hidden="false" customHeight="false" outlineLevel="0" collapsed="false">
      <c r="A50" s="0" t="n">
        <v>97</v>
      </c>
      <c r="B50" s="0" t="n">
        <v>28243652.0028078</v>
      </c>
      <c r="C50" s="0" t="n">
        <v>27092274.9917043</v>
      </c>
      <c r="D50" s="0" t="n">
        <v>28344340.3050668</v>
      </c>
      <c r="E50" s="0" t="n">
        <v>27186682.809142</v>
      </c>
      <c r="F50" s="0" t="n">
        <v>20317687.5838897</v>
      </c>
      <c r="G50" s="0" t="n">
        <v>6774587.40781462</v>
      </c>
      <c r="H50" s="0" t="n">
        <v>20444307.4364246</v>
      </c>
      <c r="I50" s="0" t="n">
        <v>6742375.37271743</v>
      </c>
      <c r="J50" s="0" t="n">
        <v>1462051.2503893</v>
      </c>
      <c r="K50" s="0" t="n">
        <v>1418189.71287762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28465234.5835959</v>
      </c>
      <c r="C51" s="0" t="n">
        <v>27304657.7265293</v>
      </c>
      <c r="D51" s="0" t="n">
        <v>28567951.3654856</v>
      </c>
      <c r="E51" s="0" t="n">
        <v>27400983.0184272</v>
      </c>
      <c r="F51" s="0" t="n">
        <v>20459165.8770294</v>
      </c>
      <c r="G51" s="0" t="n">
        <v>6845491.84949988</v>
      </c>
      <c r="H51" s="0" t="n">
        <v>20586950.8852642</v>
      </c>
      <c r="I51" s="0" t="n">
        <v>6814032.13316298</v>
      </c>
      <c r="J51" s="0" t="n">
        <v>1572877.22688306</v>
      </c>
      <c r="K51" s="0" t="n">
        <v>1525690.91007657</v>
      </c>
      <c r="L51" s="0" t="n">
        <v>4743291.54655251</v>
      </c>
      <c r="M51" s="0" t="n">
        <v>4475449.9106842</v>
      </c>
      <c r="N51" s="0" t="n">
        <v>4760373.31474898</v>
      </c>
      <c r="O51" s="0" t="n">
        <v>4491501.15162195</v>
      </c>
      <c r="P51" s="0" t="n">
        <v>262146.20448051</v>
      </c>
      <c r="Q51" s="0" t="n">
        <v>254281.818346095</v>
      </c>
    </row>
    <row r="52" customFormat="false" ht="12.8" hidden="false" customHeight="false" outlineLevel="0" collapsed="false">
      <c r="A52" s="0" t="n">
        <v>99</v>
      </c>
      <c r="B52" s="0" t="n">
        <v>28846237.8900405</v>
      </c>
      <c r="C52" s="0" t="n">
        <v>27670137.908637</v>
      </c>
      <c r="D52" s="0" t="n">
        <v>28949973.8370481</v>
      </c>
      <c r="E52" s="0" t="n">
        <v>27767419.52916</v>
      </c>
      <c r="F52" s="0" t="n">
        <v>20719056.0541309</v>
      </c>
      <c r="G52" s="0" t="n">
        <v>6951081.85450609</v>
      </c>
      <c r="H52" s="0" t="n">
        <v>20848091.7950189</v>
      </c>
      <c r="I52" s="0" t="n">
        <v>6919327.73414117</v>
      </c>
      <c r="J52" s="0" t="n">
        <v>1662192.21826836</v>
      </c>
      <c r="K52" s="0" t="n">
        <v>1612326.45172031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29127974.2972032</v>
      </c>
      <c r="C53" s="0" t="n">
        <v>27939895.1268148</v>
      </c>
      <c r="D53" s="0" t="n">
        <v>29233464.4068581</v>
      </c>
      <c r="E53" s="0" t="n">
        <v>28038823.321726</v>
      </c>
      <c r="F53" s="0" t="n">
        <v>20911560.6744063</v>
      </c>
      <c r="G53" s="0" t="n">
        <v>7028334.45240846</v>
      </c>
      <c r="H53" s="0" t="n">
        <v>21042514.5541854</v>
      </c>
      <c r="I53" s="0" t="n">
        <v>6996308.7675406</v>
      </c>
      <c r="J53" s="0" t="n">
        <v>1706427.5398271</v>
      </c>
      <c r="K53" s="0" t="n">
        <v>1655234.71363229</v>
      </c>
      <c r="L53" s="0" t="n">
        <v>4855391.09115582</v>
      </c>
      <c r="M53" s="0" t="n">
        <v>4582083.29960801</v>
      </c>
      <c r="N53" s="0" t="n">
        <v>4872934.4162353</v>
      </c>
      <c r="O53" s="0" t="n">
        <v>4598568.2225268</v>
      </c>
      <c r="P53" s="0" t="n">
        <v>284404.589971183</v>
      </c>
      <c r="Q53" s="0" t="n">
        <v>275872.452272048</v>
      </c>
    </row>
    <row r="54" customFormat="false" ht="12.8" hidden="false" customHeight="false" outlineLevel="0" collapsed="false">
      <c r="A54" s="0" t="n">
        <v>101</v>
      </c>
      <c r="B54" s="0" t="n">
        <v>29237329.1358461</v>
      </c>
      <c r="C54" s="0" t="n">
        <v>28045281.4998677</v>
      </c>
      <c r="D54" s="0" t="n">
        <v>29344713.7271081</v>
      </c>
      <c r="E54" s="0" t="n">
        <v>28146018.8912744</v>
      </c>
      <c r="F54" s="0" t="n">
        <v>20985976.9128378</v>
      </c>
      <c r="G54" s="0" t="n">
        <v>7059304.58702985</v>
      </c>
      <c r="H54" s="0" t="n">
        <v>21118000.8581276</v>
      </c>
      <c r="I54" s="0" t="n">
        <v>7028018.0331468</v>
      </c>
      <c r="J54" s="0" t="n">
        <v>1758810.54694749</v>
      </c>
      <c r="K54" s="0" t="n">
        <v>1706046.23053906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29370436.9266561</v>
      </c>
      <c r="C55" s="0" t="n">
        <v>28173330.7519857</v>
      </c>
      <c r="D55" s="0" t="n">
        <v>29481099.1036449</v>
      </c>
      <c r="E55" s="0" t="n">
        <v>28277190.1920387</v>
      </c>
      <c r="F55" s="0" t="n">
        <v>21060667.8471082</v>
      </c>
      <c r="G55" s="0" t="n">
        <v>7112662.90487748</v>
      </c>
      <c r="H55" s="0" t="n">
        <v>21194125.5600756</v>
      </c>
      <c r="I55" s="0" t="n">
        <v>7083064.63196317</v>
      </c>
      <c r="J55" s="0" t="n">
        <v>1836172.64018114</v>
      </c>
      <c r="K55" s="0" t="n">
        <v>1781087.46097571</v>
      </c>
      <c r="L55" s="0" t="n">
        <v>4895121.88025442</v>
      </c>
      <c r="M55" s="0" t="n">
        <v>4620042.455381</v>
      </c>
      <c r="N55" s="0" t="n">
        <v>4913535.555762</v>
      </c>
      <c r="O55" s="0" t="n">
        <v>4637353.75445462</v>
      </c>
      <c r="P55" s="0" t="n">
        <v>306028.773363524</v>
      </c>
      <c r="Q55" s="0" t="n">
        <v>296847.910162618</v>
      </c>
    </row>
    <row r="56" customFormat="false" ht="12.8" hidden="false" customHeight="false" outlineLevel="0" collapsed="false">
      <c r="A56" s="0" t="n">
        <v>103</v>
      </c>
      <c r="B56" s="0" t="n">
        <v>29701367.2541956</v>
      </c>
      <c r="C56" s="0" t="n">
        <v>28489102.0003581</v>
      </c>
      <c r="D56" s="0" t="n">
        <v>29813878.3068734</v>
      </c>
      <c r="E56" s="0" t="n">
        <v>28594698.4404977</v>
      </c>
      <c r="F56" s="0" t="n">
        <v>21267357.4530543</v>
      </c>
      <c r="G56" s="0" t="n">
        <v>7221744.54730382</v>
      </c>
      <c r="H56" s="0" t="n">
        <v>21403293.372858</v>
      </c>
      <c r="I56" s="0" t="n">
        <v>7191405.06763976</v>
      </c>
      <c r="J56" s="0" t="n">
        <v>1926344.09370452</v>
      </c>
      <c r="K56" s="0" t="n">
        <v>1868553.77089339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30075897.1199284</v>
      </c>
      <c r="C57" s="0" t="n">
        <v>28848147.4127351</v>
      </c>
      <c r="D57" s="0" t="n">
        <v>30188474.286355</v>
      </c>
      <c r="E57" s="0" t="n">
        <v>28953800.5709505</v>
      </c>
      <c r="F57" s="0" t="n">
        <v>21506222.4169281</v>
      </c>
      <c r="G57" s="0" t="n">
        <v>7341924.99580699</v>
      </c>
      <c r="H57" s="0" t="n">
        <v>21642428.9407561</v>
      </c>
      <c r="I57" s="0" t="n">
        <v>7311371.63019437</v>
      </c>
      <c r="J57" s="0" t="n">
        <v>2036897.36565625</v>
      </c>
      <c r="K57" s="0" t="n">
        <v>1975790.44468656</v>
      </c>
      <c r="L57" s="0" t="n">
        <v>5008731.48062702</v>
      </c>
      <c r="M57" s="0" t="n">
        <v>4726953.17148136</v>
      </c>
      <c r="N57" s="0" t="n">
        <v>5027495.63342151</v>
      </c>
      <c r="O57" s="0" t="n">
        <v>4744593.92205697</v>
      </c>
      <c r="P57" s="0" t="n">
        <v>339482.894276041</v>
      </c>
      <c r="Q57" s="0" t="n">
        <v>329298.40744776</v>
      </c>
    </row>
    <row r="58" customFormat="false" ht="12.8" hidden="false" customHeight="false" outlineLevel="0" collapsed="false">
      <c r="A58" s="0" t="n">
        <v>105</v>
      </c>
      <c r="B58" s="0" t="n">
        <v>30356957.125007</v>
      </c>
      <c r="C58" s="0" t="n">
        <v>29117850.9542806</v>
      </c>
      <c r="D58" s="0" t="n">
        <v>30469745.599031</v>
      </c>
      <c r="E58" s="0" t="n">
        <v>29223701.5232062</v>
      </c>
      <c r="F58" s="0" t="n">
        <v>21700865.8021321</v>
      </c>
      <c r="G58" s="0" t="n">
        <v>7416985.15214851</v>
      </c>
      <c r="H58" s="0" t="n">
        <v>21837489.7041908</v>
      </c>
      <c r="I58" s="0" t="n">
        <v>7386211.81901538</v>
      </c>
      <c r="J58" s="0" t="n">
        <v>2119308.26995474</v>
      </c>
      <c r="K58" s="0" t="n">
        <v>2055729.0218561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30625461.2383567</v>
      </c>
      <c r="C59" s="0" t="n">
        <v>29374801.8824118</v>
      </c>
      <c r="D59" s="0" t="n">
        <v>30738828.6691338</v>
      </c>
      <c r="E59" s="0" t="n">
        <v>29481195.6254198</v>
      </c>
      <c r="F59" s="0" t="n">
        <v>21829083.9558106</v>
      </c>
      <c r="G59" s="0" t="n">
        <v>7545717.92660112</v>
      </c>
      <c r="H59" s="0" t="n">
        <v>21966439.5837282</v>
      </c>
      <c r="I59" s="0" t="n">
        <v>7514756.04169153</v>
      </c>
      <c r="J59" s="0" t="n">
        <v>2202588.59117173</v>
      </c>
      <c r="K59" s="0" t="n">
        <v>2136510.93343657</v>
      </c>
      <c r="L59" s="0" t="n">
        <v>5103540.14604565</v>
      </c>
      <c r="M59" s="0" t="n">
        <v>4818270.2212478</v>
      </c>
      <c r="N59" s="0" t="n">
        <v>5122436.02705528</v>
      </c>
      <c r="O59" s="0" t="n">
        <v>4836034.82927684</v>
      </c>
      <c r="P59" s="0" t="n">
        <v>367098.098528621</v>
      </c>
      <c r="Q59" s="0" t="n">
        <v>356085.155572762</v>
      </c>
    </row>
    <row r="60" customFormat="false" ht="12.8" hidden="false" customHeight="false" outlineLevel="0" collapsed="false">
      <c r="A60" s="0" t="n">
        <v>107</v>
      </c>
      <c r="B60" s="0" t="n">
        <v>30935243.9091885</v>
      </c>
      <c r="C60" s="0" t="n">
        <v>29671517.1230258</v>
      </c>
      <c r="D60" s="0" t="n">
        <v>31050384.4917044</v>
      </c>
      <c r="E60" s="0" t="n">
        <v>29779575.0079024</v>
      </c>
      <c r="F60" s="0" t="n">
        <v>22036970.5788628</v>
      </c>
      <c r="G60" s="0" t="n">
        <v>7634546.544163</v>
      </c>
      <c r="H60" s="0" t="n">
        <v>22176159.6474913</v>
      </c>
      <c r="I60" s="0" t="n">
        <v>7603415.36041115</v>
      </c>
      <c r="J60" s="0" t="n">
        <v>2283580.34007873</v>
      </c>
      <c r="K60" s="0" t="n">
        <v>2215072.92987636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31150907.1198999</v>
      </c>
      <c r="C61" s="0" t="n">
        <v>29877056.1776122</v>
      </c>
      <c r="D61" s="0" t="n">
        <v>31298209.4592604</v>
      </c>
      <c r="E61" s="0" t="n">
        <v>30015489.608989</v>
      </c>
      <c r="F61" s="0" t="n">
        <v>22099580.848779</v>
      </c>
      <c r="G61" s="0" t="n">
        <v>7777475.32883325</v>
      </c>
      <c r="H61" s="0" t="n">
        <v>22238791.892946</v>
      </c>
      <c r="I61" s="0" t="n">
        <v>7776697.71604302</v>
      </c>
      <c r="J61" s="0" t="n">
        <v>2339267.38107691</v>
      </c>
      <c r="K61" s="0" t="n">
        <v>2269089.3596446</v>
      </c>
      <c r="L61" s="0" t="n">
        <v>5192082.10361361</v>
      </c>
      <c r="M61" s="0" t="n">
        <v>4902524.5570788</v>
      </c>
      <c r="N61" s="0" t="n">
        <v>5216627.04326191</v>
      </c>
      <c r="O61" s="0" t="n">
        <v>4925593.02614526</v>
      </c>
      <c r="P61" s="0" t="n">
        <v>389877.896846151</v>
      </c>
      <c r="Q61" s="0" t="n">
        <v>378181.559940767</v>
      </c>
    </row>
    <row r="62" customFormat="false" ht="12.8" hidden="false" customHeight="false" outlineLevel="0" collapsed="false">
      <c r="A62" s="0" t="n">
        <v>109</v>
      </c>
      <c r="B62" s="0" t="n">
        <v>31397735.6833669</v>
      </c>
      <c r="C62" s="0" t="n">
        <v>30112362.064855</v>
      </c>
      <c r="D62" s="0" t="n">
        <v>31544322.7378791</v>
      </c>
      <c r="E62" s="0" t="n">
        <v>30250134.7005798</v>
      </c>
      <c r="F62" s="0" t="n">
        <v>22265836.3256804</v>
      </c>
      <c r="G62" s="0" t="n">
        <v>7846525.73917461</v>
      </c>
      <c r="H62" s="0" t="n">
        <v>22404011.4941479</v>
      </c>
      <c r="I62" s="0" t="n">
        <v>7846123.2064319</v>
      </c>
      <c r="J62" s="0" t="n">
        <v>2389345.8375859</v>
      </c>
      <c r="K62" s="0" t="n">
        <v>2317665.46245833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31580270.7083448</v>
      </c>
      <c r="C63" s="0" t="n">
        <v>30287384.2781345</v>
      </c>
      <c r="D63" s="0" t="n">
        <v>31727501.8777764</v>
      </c>
      <c r="E63" s="0" t="n">
        <v>30425762.6516304</v>
      </c>
      <c r="F63" s="0" t="n">
        <v>22376366.9474111</v>
      </c>
      <c r="G63" s="0" t="n">
        <v>7911017.3307234</v>
      </c>
      <c r="H63" s="0" t="n">
        <v>22515208.3188866</v>
      </c>
      <c r="I63" s="0" t="n">
        <v>7910554.33274374</v>
      </c>
      <c r="J63" s="0" t="n">
        <v>2474895.43008507</v>
      </c>
      <c r="K63" s="0" t="n">
        <v>2400648.56718252</v>
      </c>
      <c r="L63" s="0" t="n">
        <v>5266026.24048602</v>
      </c>
      <c r="M63" s="0" t="n">
        <v>4973513.36572411</v>
      </c>
      <c r="N63" s="0" t="n">
        <v>5290561.4181417</v>
      </c>
      <c r="O63" s="0" t="n">
        <v>4996574.64739609</v>
      </c>
      <c r="P63" s="0" t="n">
        <v>412482.571680845</v>
      </c>
      <c r="Q63" s="0" t="n">
        <v>400108.09453042</v>
      </c>
    </row>
    <row r="64" customFormat="false" ht="12.8" hidden="false" customHeight="false" outlineLevel="0" collapsed="false">
      <c r="A64" s="0" t="n">
        <v>111</v>
      </c>
      <c r="B64" s="0" t="n">
        <v>31950400.7631178</v>
      </c>
      <c r="C64" s="0" t="n">
        <v>30640784.325337</v>
      </c>
      <c r="D64" s="0" t="n">
        <v>32098638.4776915</v>
      </c>
      <c r="E64" s="0" t="n">
        <v>30780117.1440939</v>
      </c>
      <c r="F64" s="0" t="n">
        <v>22609068.1165083</v>
      </c>
      <c r="G64" s="0" t="n">
        <v>8031716.20882865</v>
      </c>
      <c r="H64" s="0" t="n">
        <v>22748595.0639219</v>
      </c>
      <c r="I64" s="0" t="n">
        <v>8031522.08017196</v>
      </c>
      <c r="J64" s="0" t="n">
        <v>2586904.90924961</v>
      </c>
      <c r="K64" s="0" t="n">
        <v>2509297.76197212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32244631.92272</v>
      </c>
      <c r="C65" s="0" t="n">
        <v>30922987.1188422</v>
      </c>
      <c r="D65" s="0" t="n">
        <v>32395299.6028494</v>
      </c>
      <c r="E65" s="0" t="n">
        <v>31064603.9804686</v>
      </c>
      <c r="F65" s="0" t="n">
        <v>22855361.4435723</v>
      </c>
      <c r="G65" s="0" t="n">
        <v>8067625.67526984</v>
      </c>
      <c r="H65" s="0" t="n">
        <v>22997173.6038113</v>
      </c>
      <c r="I65" s="0" t="n">
        <v>8067430.37665731</v>
      </c>
      <c r="J65" s="0" t="n">
        <v>2603771.57291974</v>
      </c>
      <c r="K65" s="0" t="n">
        <v>2525658.42573214</v>
      </c>
      <c r="L65" s="0" t="n">
        <v>5377242.04170225</v>
      </c>
      <c r="M65" s="0" t="n">
        <v>5079050.94557622</v>
      </c>
      <c r="N65" s="0" t="n">
        <v>5402351.41943658</v>
      </c>
      <c r="O65" s="0" t="n">
        <v>5102653.40669891</v>
      </c>
      <c r="P65" s="0" t="n">
        <v>433961.928819956</v>
      </c>
      <c r="Q65" s="0" t="n">
        <v>420943.070955357</v>
      </c>
    </row>
    <row r="66" customFormat="false" ht="12.8" hidden="false" customHeight="false" outlineLevel="0" collapsed="false">
      <c r="A66" s="0" t="n">
        <v>113</v>
      </c>
      <c r="B66" s="0" t="n">
        <v>32463525.2067281</v>
      </c>
      <c r="C66" s="0" t="n">
        <v>31134095.556753</v>
      </c>
      <c r="D66" s="0" t="n">
        <v>32614305.2517646</v>
      </c>
      <c r="E66" s="0" t="n">
        <v>31275818.5940169</v>
      </c>
      <c r="F66" s="0" t="n">
        <v>23008072.966937</v>
      </c>
      <c r="G66" s="0" t="n">
        <v>8126022.58981602</v>
      </c>
      <c r="H66" s="0" t="n">
        <v>23149992.3991283</v>
      </c>
      <c r="I66" s="0" t="n">
        <v>8125826.19488867</v>
      </c>
      <c r="J66" s="0" t="n">
        <v>2740783.40880526</v>
      </c>
      <c r="K66" s="0" t="n">
        <v>2658559.9065411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32751858.6380807</v>
      </c>
      <c r="C67" s="0" t="n">
        <v>31410186.599358</v>
      </c>
      <c r="D67" s="0" t="n">
        <v>32900006.3168396</v>
      </c>
      <c r="E67" s="0" t="n">
        <v>31549433.9756252</v>
      </c>
      <c r="F67" s="0" t="n">
        <v>23136738.0607121</v>
      </c>
      <c r="G67" s="0" t="n">
        <v>8273448.53864592</v>
      </c>
      <c r="H67" s="0" t="n">
        <v>23276230.7963418</v>
      </c>
      <c r="I67" s="0" t="n">
        <v>8273203.17928338</v>
      </c>
      <c r="J67" s="0" t="n">
        <v>2809372.04445478</v>
      </c>
      <c r="K67" s="0" t="n">
        <v>2725090.88312114</v>
      </c>
      <c r="L67" s="0" t="n">
        <v>5461244.23802339</v>
      </c>
      <c r="M67" s="0" t="n">
        <v>5159159.3722506</v>
      </c>
      <c r="N67" s="0" t="n">
        <v>5485933.49429651</v>
      </c>
      <c r="O67" s="0" t="n">
        <v>5182366.66050805</v>
      </c>
      <c r="P67" s="0" t="n">
        <v>468228.674075797</v>
      </c>
      <c r="Q67" s="0" t="n">
        <v>454181.813853523</v>
      </c>
    </row>
    <row r="68" customFormat="false" ht="12.8" hidden="false" customHeight="false" outlineLevel="0" collapsed="false">
      <c r="A68" s="0" t="n">
        <v>115</v>
      </c>
      <c r="B68" s="0" t="n">
        <v>33005372.1841631</v>
      </c>
      <c r="C68" s="0" t="n">
        <v>31653786.8084642</v>
      </c>
      <c r="D68" s="0" t="n">
        <v>33154418.7950417</v>
      </c>
      <c r="E68" s="0" t="n">
        <v>31793879.1205864</v>
      </c>
      <c r="F68" s="0" t="n">
        <v>23328993.6533664</v>
      </c>
      <c r="G68" s="0" t="n">
        <v>8324793.1550978</v>
      </c>
      <c r="H68" s="0" t="n">
        <v>23469332.618738</v>
      </c>
      <c r="I68" s="0" t="n">
        <v>8324546.50184835</v>
      </c>
      <c r="J68" s="0" t="n">
        <v>2924980.48516045</v>
      </c>
      <c r="K68" s="0" t="n">
        <v>2837231.07060564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33283528.5972616</v>
      </c>
      <c r="C69" s="0" t="n">
        <v>31919080.4211451</v>
      </c>
      <c r="D69" s="0" t="n">
        <v>33433659.4301511</v>
      </c>
      <c r="E69" s="0" t="n">
        <v>32060200.0289954</v>
      </c>
      <c r="F69" s="0" t="n">
        <v>23492671.5555215</v>
      </c>
      <c r="G69" s="0" t="n">
        <v>8426408.86562358</v>
      </c>
      <c r="H69" s="0" t="n">
        <v>23633774.5230398</v>
      </c>
      <c r="I69" s="0" t="n">
        <v>8426425.50595562</v>
      </c>
      <c r="J69" s="0" t="n">
        <v>2980433.82869472</v>
      </c>
      <c r="K69" s="0" t="n">
        <v>2891020.81383388</v>
      </c>
      <c r="L69" s="0" t="n">
        <v>5549366.65458993</v>
      </c>
      <c r="M69" s="0" t="n">
        <v>5242977.80604548</v>
      </c>
      <c r="N69" s="0" t="n">
        <v>5574387.86686596</v>
      </c>
      <c r="O69" s="0" t="n">
        <v>5266498.59120363</v>
      </c>
      <c r="P69" s="0" t="n">
        <v>496738.97144912</v>
      </c>
      <c r="Q69" s="0" t="n">
        <v>481836.802305646</v>
      </c>
    </row>
    <row r="70" customFormat="false" ht="12.8" hidden="false" customHeight="false" outlineLevel="0" collapsed="false">
      <c r="A70" s="0" t="n">
        <v>117</v>
      </c>
      <c r="B70" s="0" t="n">
        <v>33483796.2369509</v>
      </c>
      <c r="C70" s="0" t="n">
        <v>32111922.0761628</v>
      </c>
      <c r="D70" s="0" t="n">
        <v>33634907.6140449</v>
      </c>
      <c r="E70" s="0" t="n">
        <v>32253962.7169001</v>
      </c>
      <c r="F70" s="0" t="n">
        <v>23679238.5075687</v>
      </c>
      <c r="G70" s="0" t="n">
        <v>8432683.56859418</v>
      </c>
      <c r="H70" s="0" t="n">
        <v>23821262.4544581</v>
      </c>
      <c r="I70" s="0" t="n">
        <v>8432700.26244194</v>
      </c>
      <c r="J70" s="0" t="n">
        <v>3055863.23562271</v>
      </c>
      <c r="K70" s="0" t="n">
        <v>2964187.33855403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33694068.5383997</v>
      </c>
      <c r="C71" s="0" t="n">
        <v>32313692.0203632</v>
      </c>
      <c r="D71" s="0" t="n">
        <v>33842700.9455021</v>
      </c>
      <c r="E71" s="0" t="n">
        <v>32453401.886862</v>
      </c>
      <c r="F71" s="0" t="n">
        <v>23815882.5092098</v>
      </c>
      <c r="G71" s="0" t="n">
        <v>8497809.51115337</v>
      </c>
      <c r="H71" s="0" t="n">
        <v>23955592.6890212</v>
      </c>
      <c r="I71" s="0" t="n">
        <v>8497809.19784088</v>
      </c>
      <c r="J71" s="0" t="n">
        <v>3161421.15747338</v>
      </c>
      <c r="K71" s="0" t="n">
        <v>3066578.52274918</v>
      </c>
      <c r="L71" s="0" t="n">
        <v>5619353.32175282</v>
      </c>
      <c r="M71" s="0" t="n">
        <v>5310452.3032137</v>
      </c>
      <c r="N71" s="0" t="n">
        <v>5644124.57992087</v>
      </c>
      <c r="O71" s="0" t="n">
        <v>5333738.04554256</v>
      </c>
      <c r="P71" s="0" t="n">
        <v>526903.526245563</v>
      </c>
      <c r="Q71" s="0" t="n">
        <v>511096.420458196</v>
      </c>
    </row>
    <row r="72" customFormat="false" ht="12.8" hidden="false" customHeight="false" outlineLevel="0" collapsed="false">
      <c r="A72" s="0" t="n">
        <v>119</v>
      </c>
      <c r="B72" s="0" t="n">
        <v>33944315.8504572</v>
      </c>
      <c r="C72" s="0" t="n">
        <v>32554020.0642197</v>
      </c>
      <c r="D72" s="0" t="n">
        <v>34093626.098482</v>
      </c>
      <c r="E72" s="0" t="n">
        <v>32694368.4380576</v>
      </c>
      <c r="F72" s="0" t="n">
        <v>23997635.4350462</v>
      </c>
      <c r="G72" s="0" t="n">
        <v>8556384.62917351</v>
      </c>
      <c r="H72" s="0" t="n">
        <v>24137984.1358972</v>
      </c>
      <c r="I72" s="0" t="n">
        <v>8556384.30216039</v>
      </c>
      <c r="J72" s="0" t="n">
        <v>3278070.63594167</v>
      </c>
      <c r="K72" s="0" t="n">
        <v>3179728.51686342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34286452.4213599</v>
      </c>
      <c r="C73" s="0" t="n">
        <v>32882585.6708549</v>
      </c>
      <c r="D73" s="0" t="n">
        <v>34436546.410652</v>
      </c>
      <c r="E73" s="0" t="n">
        <v>33023670.7432899</v>
      </c>
      <c r="F73" s="0" t="n">
        <v>24246540.0100772</v>
      </c>
      <c r="G73" s="0" t="n">
        <v>8636045.66077771</v>
      </c>
      <c r="H73" s="0" t="n">
        <v>24387625.413029</v>
      </c>
      <c r="I73" s="0" t="n">
        <v>8636045.33026093</v>
      </c>
      <c r="J73" s="0" t="n">
        <v>3360107.54599627</v>
      </c>
      <c r="K73" s="0" t="n">
        <v>3259304.31961638</v>
      </c>
      <c r="L73" s="0" t="n">
        <v>5717925.17656641</v>
      </c>
      <c r="M73" s="0" t="n">
        <v>5404216.70492976</v>
      </c>
      <c r="N73" s="0" t="n">
        <v>5742940.26562712</v>
      </c>
      <c r="O73" s="0" t="n">
        <v>5427731.65595659</v>
      </c>
      <c r="P73" s="0" t="n">
        <v>560017.924332712</v>
      </c>
      <c r="Q73" s="0" t="n">
        <v>543217.38660273</v>
      </c>
    </row>
    <row r="74" customFormat="false" ht="12.8" hidden="false" customHeight="false" outlineLevel="0" collapsed="false">
      <c r="A74" s="0" t="n">
        <v>121</v>
      </c>
      <c r="B74" s="0" t="n">
        <v>34392376.0605966</v>
      </c>
      <c r="C74" s="0" t="n">
        <v>32984050.4463858</v>
      </c>
      <c r="D74" s="0" t="n">
        <v>34540901.7332403</v>
      </c>
      <c r="E74" s="0" t="n">
        <v>33123661.6762557</v>
      </c>
      <c r="F74" s="0" t="n">
        <v>24238188.5796332</v>
      </c>
      <c r="G74" s="0" t="n">
        <v>8745861.86675256</v>
      </c>
      <c r="H74" s="0" t="n">
        <v>24377800.1407634</v>
      </c>
      <c r="I74" s="0" t="n">
        <v>8745861.53549234</v>
      </c>
      <c r="J74" s="0" t="n">
        <v>3400592.14445689</v>
      </c>
      <c r="K74" s="0" t="n">
        <v>3298574.38012318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34683153.0157048</v>
      </c>
      <c r="C75" s="0" t="n">
        <v>33262685.5532803</v>
      </c>
      <c r="D75" s="0" t="n">
        <v>34831363.8720184</v>
      </c>
      <c r="E75" s="0" t="n">
        <v>33402000.8445748</v>
      </c>
      <c r="F75" s="0" t="n">
        <v>24397793.5883433</v>
      </c>
      <c r="G75" s="0" t="n">
        <v>8864891.964937</v>
      </c>
      <c r="H75" s="0" t="n">
        <v>24537109.2121792</v>
      </c>
      <c r="I75" s="0" t="n">
        <v>8864891.63239563</v>
      </c>
      <c r="J75" s="0" t="n">
        <v>3464546.18079615</v>
      </c>
      <c r="K75" s="0" t="n">
        <v>3360609.79537226</v>
      </c>
      <c r="L75" s="0" t="n">
        <v>5784120.59987475</v>
      </c>
      <c r="M75" s="0" t="n">
        <v>5467144.25259395</v>
      </c>
      <c r="N75" s="0" t="n">
        <v>5808821.89799539</v>
      </c>
      <c r="O75" s="0" t="n">
        <v>5490364.24626755</v>
      </c>
      <c r="P75" s="0" t="n">
        <v>577424.363466025</v>
      </c>
      <c r="Q75" s="0" t="n">
        <v>560101.632562044</v>
      </c>
    </row>
    <row r="76" customFormat="false" ht="12.8" hidden="false" customHeight="false" outlineLevel="0" collapsed="false">
      <c r="A76" s="0" t="n">
        <v>123</v>
      </c>
      <c r="B76" s="0" t="n">
        <v>34901628.4740148</v>
      </c>
      <c r="C76" s="0" t="n">
        <v>33473061.9276513</v>
      </c>
      <c r="D76" s="0" t="n">
        <v>35048166.1120418</v>
      </c>
      <c r="E76" s="0" t="n">
        <v>33610805.6295673</v>
      </c>
      <c r="F76" s="0" t="n">
        <v>24505641.2662989</v>
      </c>
      <c r="G76" s="0" t="n">
        <v>8967420.66135244</v>
      </c>
      <c r="H76" s="0" t="n">
        <v>24643385.3022769</v>
      </c>
      <c r="I76" s="0" t="n">
        <v>8967420.32729037</v>
      </c>
      <c r="J76" s="0" t="n">
        <v>3512374.64136337</v>
      </c>
      <c r="K76" s="0" t="n">
        <v>3407003.40212247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35292654.5555369</v>
      </c>
      <c r="C77" s="0" t="n">
        <v>33847267.4304609</v>
      </c>
      <c r="D77" s="0" t="n">
        <v>35438217.5188402</v>
      </c>
      <c r="E77" s="0" t="n">
        <v>33984095.327723</v>
      </c>
      <c r="F77" s="0" t="n">
        <v>24755654.8838392</v>
      </c>
      <c r="G77" s="0" t="n">
        <v>9091612.54662173</v>
      </c>
      <c r="H77" s="0" t="n">
        <v>24892483.1166341</v>
      </c>
      <c r="I77" s="0" t="n">
        <v>9091612.21108892</v>
      </c>
      <c r="J77" s="0" t="n">
        <v>3603901.18708798</v>
      </c>
      <c r="K77" s="0" t="n">
        <v>3495784.15147534</v>
      </c>
      <c r="L77" s="0" t="n">
        <v>5885801.04215355</v>
      </c>
      <c r="M77" s="0" t="n">
        <v>5563839.15890705</v>
      </c>
      <c r="N77" s="0" t="n">
        <v>5910061.31301151</v>
      </c>
      <c r="O77" s="0" t="n">
        <v>5586644.59391136</v>
      </c>
      <c r="P77" s="0" t="n">
        <v>600650.197847997</v>
      </c>
      <c r="Q77" s="0" t="n">
        <v>582630.691912557</v>
      </c>
    </row>
    <row r="78" customFormat="false" ht="12.8" hidden="false" customHeight="false" outlineLevel="0" collapsed="false">
      <c r="A78" s="0" t="n">
        <v>125</v>
      </c>
      <c r="B78" s="0" t="n">
        <v>35633681.156038</v>
      </c>
      <c r="C78" s="0" t="n">
        <v>34174383.630298</v>
      </c>
      <c r="D78" s="0" t="n">
        <v>35777991.1973111</v>
      </c>
      <c r="E78" s="0" t="n">
        <v>34310034.1173768</v>
      </c>
      <c r="F78" s="0" t="n">
        <v>24960830.5160435</v>
      </c>
      <c r="G78" s="0" t="n">
        <v>9213553.11425448</v>
      </c>
      <c r="H78" s="0" t="n">
        <v>25096481.3091861</v>
      </c>
      <c r="I78" s="0" t="n">
        <v>9213552.80819066</v>
      </c>
      <c r="J78" s="0" t="n">
        <v>3694752.29410847</v>
      </c>
      <c r="K78" s="0" t="n">
        <v>3583909.72528522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35714237.8700027</v>
      </c>
      <c r="C79" s="0" t="n">
        <v>34252864.7934631</v>
      </c>
      <c r="D79" s="0" t="n">
        <v>35856749.4088103</v>
      </c>
      <c r="E79" s="0" t="n">
        <v>34386824.8524298</v>
      </c>
      <c r="F79" s="0" t="n">
        <v>24974884.9336701</v>
      </c>
      <c r="G79" s="0" t="n">
        <v>9277979.85979299</v>
      </c>
      <c r="H79" s="0" t="n">
        <v>25108845.3004426</v>
      </c>
      <c r="I79" s="0" t="n">
        <v>9277979.55198717</v>
      </c>
      <c r="J79" s="0" t="n">
        <v>3736041.95584149</v>
      </c>
      <c r="K79" s="0" t="n">
        <v>3623960.69716625</v>
      </c>
      <c r="L79" s="0" t="n">
        <v>5955946.33941036</v>
      </c>
      <c r="M79" s="0" t="n">
        <v>5630592.24818592</v>
      </c>
      <c r="N79" s="0" t="n">
        <v>5979698.1283487</v>
      </c>
      <c r="O79" s="0" t="n">
        <v>5652919.71708054</v>
      </c>
      <c r="P79" s="0" t="n">
        <v>622673.659306916</v>
      </c>
      <c r="Q79" s="0" t="n">
        <v>603993.449527708</v>
      </c>
    </row>
    <row r="80" customFormat="false" ht="12.8" hidden="false" customHeight="false" outlineLevel="0" collapsed="false">
      <c r="A80" s="0" t="n">
        <v>127</v>
      </c>
      <c r="B80" s="0" t="n">
        <v>35756608.8116126</v>
      </c>
      <c r="C80" s="0" t="n">
        <v>34294222.6712455</v>
      </c>
      <c r="D80" s="0" t="n">
        <v>35898138.3936313</v>
      </c>
      <c r="E80" s="0" t="n">
        <v>34427259.7429195</v>
      </c>
      <c r="F80" s="0" t="n">
        <v>24992577.1219906</v>
      </c>
      <c r="G80" s="0" t="n">
        <v>9301645.54925489</v>
      </c>
      <c r="H80" s="0" t="n">
        <v>25125614.2108795</v>
      </c>
      <c r="I80" s="0" t="n">
        <v>9301645.53203994</v>
      </c>
      <c r="J80" s="0" t="n">
        <v>3834523.82531771</v>
      </c>
      <c r="K80" s="0" t="n">
        <v>3719488.11055818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35876278.4756419</v>
      </c>
      <c r="C81" s="0" t="n">
        <v>34410113.906358</v>
      </c>
      <c r="D81" s="0" t="n">
        <v>36017419.5892521</v>
      </c>
      <c r="E81" s="0" t="n">
        <v>34542785.8148032</v>
      </c>
      <c r="F81" s="0" t="n">
        <v>25059705.3013149</v>
      </c>
      <c r="G81" s="0" t="n">
        <v>9350408.60504314</v>
      </c>
      <c r="H81" s="0" t="n">
        <v>25192377.2270435</v>
      </c>
      <c r="I81" s="0" t="n">
        <v>9350408.58775973</v>
      </c>
      <c r="J81" s="0" t="n">
        <v>3914127.58694387</v>
      </c>
      <c r="K81" s="0" t="n">
        <v>3796703.75933556</v>
      </c>
      <c r="L81" s="0" t="n">
        <v>5981929.10504233</v>
      </c>
      <c r="M81" s="0" t="n">
        <v>5655731.33312242</v>
      </c>
      <c r="N81" s="0" t="n">
        <v>6005452.49853869</v>
      </c>
      <c r="O81" s="0" t="n">
        <v>5677844.1161782</v>
      </c>
      <c r="P81" s="0" t="n">
        <v>652354.597823979</v>
      </c>
      <c r="Q81" s="0" t="n">
        <v>632783.959889259</v>
      </c>
    </row>
    <row r="82" customFormat="false" ht="12.8" hidden="false" customHeight="false" outlineLevel="0" collapsed="false">
      <c r="A82" s="0" t="n">
        <v>129</v>
      </c>
      <c r="B82" s="0" t="n">
        <v>36131490.7283051</v>
      </c>
      <c r="C82" s="0" t="n">
        <v>34656030.1091591</v>
      </c>
      <c r="D82" s="0" t="n">
        <v>36271900.265829</v>
      </c>
      <c r="E82" s="0" t="n">
        <v>34788014.1585039</v>
      </c>
      <c r="F82" s="0" t="n">
        <v>25224090.3238478</v>
      </c>
      <c r="G82" s="0" t="n">
        <v>9431939.78531138</v>
      </c>
      <c r="H82" s="0" t="n">
        <v>25356074.3990848</v>
      </c>
      <c r="I82" s="0" t="n">
        <v>9431939.75941912</v>
      </c>
      <c r="J82" s="0" t="n">
        <v>4010271.13337371</v>
      </c>
      <c r="K82" s="0" t="n">
        <v>3889962.9993725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36340503.8905333</v>
      </c>
      <c r="C83" s="0" t="n">
        <v>34857722.4205</v>
      </c>
      <c r="D83" s="0" t="n">
        <v>36480141.1967724</v>
      </c>
      <c r="E83" s="0" t="n">
        <v>34988980.5697837</v>
      </c>
      <c r="F83" s="0" t="n">
        <v>25355620.8106152</v>
      </c>
      <c r="G83" s="0" t="n">
        <v>9502101.60988484</v>
      </c>
      <c r="H83" s="0" t="n">
        <v>25486878.9947116</v>
      </c>
      <c r="I83" s="0" t="n">
        <v>9502101.57507213</v>
      </c>
      <c r="J83" s="0" t="n">
        <v>4065171.06665185</v>
      </c>
      <c r="K83" s="0" t="n">
        <v>3943215.93465229</v>
      </c>
      <c r="L83" s="0" t="n">
        <v>6058983.51675474</v>
      </c>
      <c r="M83" s="0" t="n">
        <v>5729050.8726336</v>
      </c>
      <c r="N83" s="0" t="n">
        <v>6082256.24376463</v>
      </c>
      <c r="O83" s="0" t="n">
        <v>5750928.03373449</v>
      </c>
      <c r="P83" s="0" t="n">
        <v>677528.511108641</v>
      </c>
      <c r="Q83" s="0" t="n">
        <v>657202.655775382</v>
      </c>
    </row>
    <row r="84" customFormat="false" ht="12.8" hidden="false" customHeight="false" outlineLevel="0" collapsed="false">
      <c r="A84" s="0" t="n">
        <v>131</v>
      </c>
      <c r="B84" s="0" t="n">
        <v>36517270.0076864</v>
      </c>
      <c r="C84" s="0" t="n">
        <v>35028048.9638728</v>
      </c>
      <c r="D84" s="0" t="n">
        <v>36655334.6072296</v>
      </c>
      <c r="E84" s="0" t="n">
        <v>35157828.8079403</v>
      </c>
      <c r="F84" s="0" t="n">
        <v>25418609.1421502</v>
      </c>
      <c r="G84" s="0" t="n">
        <v>9609439.82172256</v>
      </c>
      <c r="H84" s="0" t="n">
        <v>25548389.0211553</v>
      </c>
      <c r="I84" s="0" t="n">
        <v>9609439.78678499</v>
      </c>
      <c r="J84" s="0" t="n">
        <v>4155998.89566019</v>
      </c>
      <c r="K84" s="0" t="n">
        <v>4031318.92879039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36746093.6875785</v>
      </c>
      <c r="C85" s="0" t="n">
        <v>35249220.4693165</v>
      </c>
      <c r="D85" s="0" t="n">
        <v>36884603.4327255</v>
      </c>
      <c r="E85" s="0" t="n">
        <v>35379419.2526375</v>
      </c>
      <c r="F85" s="0" t="n">
        <v>25610972.2128739</v>
      </c>
      <c r="G85" s="0" t="n">
        <v>9638248.25644264</v>
      </c>
      <c r="H85" s="0" t="n">
        <v>25741171.0312372</v>
      </c>
      <c r="I85" s="0" t="n">
        <v>9638248.22140032</v>
      </c>
      <c r="J85" s="0" t="n">
        <v>4298915.05144508</v>
      </c>
      <c r="K85" s="0" t="n">
        <v>4169947.59990173</v>
      </c>
      <c r="L85" s="0" t="n">
        <v>6125907.59581922</v>
      </c>
      <c r="M85" s="0" t="n">
        <v>5793020.56420371</v>
      </c>
      <c r="N85" s="0" t="n">
        <v>6148992.49202097</v>
      </c>
      <c r="O85" s="0" t="n">
        <v>5814721.16960655</v>
      </c>
      <c r="P85" s="0" t="n">
        <v>716485.841907514</v>
      </c>
      <c r="Q85" s="0" t="n">
        <v>694991.266650288</v>
      </c>
    </row>
    <row r="86" customFormat="false" ht="12.8" hidden="false" customHeight="false" outlineLevel="0" collapsed="false">
      <c r="A86" s="0" t="n">
        <v>133</v>
      </c>
      <c r="B86" s="0" t="n">
        <v>36963277.0339019</v>
      </c>
      <c r="C86" s="0" t="n">
        <v>35458125.1744389</v>
      </c>
      <c r="D86" s="0" t="n">
        <v>37100696.522907</v>
      </c>
      <c r="E86" s="0" t="n">
        <v>35587299.3053764</v>
      </c>
      <c r="F86" s="0" t="n">
        <v>25730706.3177598</v>
      </c>
      <c r="G86" s="0" t="n">
        <v>9727418.85667908</v>
      </c>
      <c r="H86" s="0" t="n">
        <v>25859880.4957382</v>
      </c>
      <c r="I86" s="0" t="n">
        <v>9727418.80963823</v>
      </c>
      <c r="J86" s="0" t="n">
        <v>4348545.56534063</v>
      </c>
      <c r="K86" s="0" t="n">
        <v>4218089.19838041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37226123.7322676</v>
      </c>
      <c r="C87" s="0" t="n">
        <v>35710775.8145107</v>
      </c>
      <c r="D87" s="0" t="n">
        <v>37363774.877887</v>
      </c>
      <c r="E87" s="0" t="n">
        <v>35840167.2208456</v>
      </c>
      <c r="F87" s="0" t="n">
        <v>25918252.0052526</v>
      </c>
      <c r="G87" s="0" t="n">
        <v>9792523.80925806</v>
      </c>
      <c r="H87" s="0" t="n">
        <v>26047643.4550561</v>
      </c>
      <c r="I87" s="0" t="n">
        <v>9792523.76578946</v>
      </c>
      <c r="J87" s="0" t="n">
        <v>4466197.9779156</v>
      </c>
      <c r="K87" s="0" t="n">
        <v>4332212.03857813</v>
      </c>
      <c r="L87" s="0" t="n">
        <v>6205961.44173512</v>
      </c>
      <c r="M87" s="0" t="n">
        <v>5869268.75273736</v>
      </c>
      <c r="N87" s="0" t="n">
        <v>6228903.1860262</v>
      </c>
      <c r="O87" s="0" t="n">
        <v>5890834.85665187</v>
      </c>
      <c r="P87" s="0" t="n">
        <v>744366.3296526</v>
      </c>
      <c r="Q87" s="0" t="n">
        <v>722035.339763022</v>
      </c>
    </row>
    <row r="88" customFormat="false" ht="12.8" hidden="false" customHeight="false" outlineLevel="0" collapsed="false">
      <c r="A88" s="0" t="n">
        <v>135</v>
      </c>
      <c r="B88" s="0" t="n">
        <v>37418580.009694</v>
      </c>
      <c r="C88" s="0" t="n">
        <v>35894640.3300926</v>
      </c>
      <c r="D88" s="0" t="n">
        <v>37554105.5229979</v>
      </c>
      <c r="E88" s="0" t="n">
        <v>36022033.6391759</v>
      </c>
      <c r="F88" s="0" t="n">
        <v>25998137.1126741</v>
      </c>
      <c r="G88" s="0" t="n">
        <v>9896503.2174185</v>
      </c>
      <c r="H88" s="0" t="n">
        <v>26125530.4654124</v>
      </c>
      <c r="I88" s="0" t="n">
        <v>9896503.17376352</v>
      </c>
      <c r="J88" s="0" t="n">
        <v>4493225.20017249</v>
      </c>
      <c r="K88" s="0" t="n">
        <v>4358428.44416732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37823457.4935814</v>
      </c>
      <c r="C89" s="0" t="n">
        <v>36283577.6106886</v>
      </c>
      <c r="D89" s="0" t="n">
        <v>37957390.4975258</v>
      </c>
      <c r="E89" s="0" t="n">
        <v>36409473.9573621</v>
      </c>
      <c r="F89" s="0" t="n">
        <v>26283946.239293</v>
      </c>
      <c r="G89" s="0" t="n">
        <v>9999631.37139561</v>
      </c>
      <c r="H89" s="0" t="n">
        <v>26409842.6298556</v>
      </c>
      <c r="I89" s="0" t="n">
        <v>9999631.32750649</v>
      </c>
      <c r="J89" s="0" t="n">
        <v>4620693.17164233</v>
      </c>
      <c r="K89" s="0" t="n">
        <v>4482072.37649306</v>
      </c>
      <c r="L89" s="0" t="n">
        <v>6303714.36683144</v>
      </c>
      <c r="M89" s="0" t="n">
        <v>5961652.0931981</v>
      </c>
      <c r="N89" s="0" t="n">
        <v>6326036.41974718</v>
      </c>
      <c r="O89" s="0" t="n">
        <v>5982635.74248609</v>
      </c>
      <c r="P89" s="0" t="n">
        <v>770115.528607056</v>
      </c>
      <c r="Q89" s="0" t="n">
        <v>747012.062748844</v>
      </c>
    </row>
    <row r="90" customFormat="false" ht="12.8" hidden="false" customHeight="false" outlineLevel="0" collapsed="false">
      <c r="A90" s="0" t="n">
        <v>137</v>
      </c>
      <c r="B90" s="0" t="n">
        <v>38125493.3432136</v>
      </c>
      <c r="C90" s="0" t="n">
        <v>36573285.6557048</v>
      </c>
      <c r="D90" s="0" t="n">
        <v>38258669.3018247</v>
      </c>
      <c r="E90" s="0" t="n">
        <v>36698471.0427503</v>
      </c>
      <c r="F90" s="0" t="n">
        <v>26452957.7975225</v>
      </c>
      <c r="G90" s="0" t="n">
        <v>10120327.8581823</v>
      </c>
      <c r="H90" s="0" t="n">
        <v>26578143.2336144</v>
      </c>
      <c r="I90" s="0" t="n">
        <v>10120327.8091358</v>
      </c>
      <c r="J90" s="0" t="n">
        <v>4733876.88508785</v>
      </c>
      <c r="K90" s="0" t="n">
        <v>4591860.57853521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38490676.0704836</v>
      </c>
      <c r="C91" s="0" t="n">
        <v>36924726.6652266</v>
      </c>
      <c r="D91" s="0" t="n">
        <v>38623522.9079822</v>
      </c>
      <c r="E91" s="0" t="n">
        <v>37049602.8800041</v>
      </c>
      <c r="F91" s="0" t="n">
        <v>26739916.1892956</v>
      </c>
      <c r="G91" s="0" t="n">
        <v>10184810.475931</v>
      </c>
      <c r="H91" s="0" t="n">
        <v>26864792.4533256</v>
      </c>
      <c r="I91" s="0" t="n">
        <v>10184810.4266785</v>
      </c>
      <c r="J91" s="0" t="n">
        <v>4843561.62991943</v>
      </c>
      <c r="K91" s="0" t="n">
        <v>4698254.78102184</v>
      </c>
      <c r="L91" s="0" t="n">
        <v>6411975.87733776</v>
      </c>
      <c r="M91" s="0" t="n">
        <v>6063719.93634455</v>
      </c>
      <c r="N91" s="0" t="n">
        <v>6434117.05585741</v>
      </c>
      <c r="O91" s="0" t="n">
        <v>6084533.57239201</v>
      </c>
      <c r="P91" s="0" t="n">
        <v>807260.271653238</v>
      </c>
      <c r="Q91" s="0" t="n">
        <v>783042.46350364</v>
      </c>
    </row>
    <row r="92" customFormat="false" ht="12.8" hidden="false" customHeight="false" outlineLevel="0" collapsed="false">
      <c r="A92" s="0" t="n">
        <v>139</v>
      </c>
      <c r="B92" s="0" t="n">
        <v>38770374.1531789</v>
      </c>
      <c r="C92" s="0" t="n">
        <v>37192763.1508889</v>
      </c>
      <c r="D92" s="0" t="n">
        <v>38902729.9644497</v>
      </c>
      <c r="E92" s="0" t="n">
        <v>37317178.5906927</v>
      </c>
      <c r="F92" s="0" t="n">
        <v>26936950.1777543</v>
      </c>
      <c r="G92" s="0" t="n">
        <v>10255812.9731346</v>
      </c>
      <c r="H92" s="0" t="n">
        <v>27061365.6695001</v>
      </c>
      <c r="I92" s="0" t="n">
        <v>10255812.9211925</v>
      </c>
      <c r="J92" s="0" t="n">
        <v>4926034.60051942</v>
      </c>
      <c r="K92" s="0" t="n">
        <v>4778253.56250383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39002450.1464994</v>
      </c>
      <c r="C93" s="0" t="n">
        <v>37417058.8383963</v>
      </c>
      <c r="D93" s="0" t="n">
        <v>39132632.2079704</v>
      </c>
      <c r="E93" s="0" t="n">
        <v>37539430.1735306</v>
      </c>
      <c r="F93" s="0" t="n">
        <v>27113253.2940683</v>
      </c>
      <c r="G93" s="0" t="n">
        <v>10303805.544328</v>
      </c>
      <c r="H93" s="0" t="n">
        <v>27235624.6813494</v>
      </c>
      <c r="I93" s="0" t="n">
        <v>10303805.4921812</v>
      </c>
      <c r="J93" s="0" t="n">
        <v>5091072.05838675</v>
      </c>
      <c r="K93" s="0" t="n">
        <v>4938339.89663515</v>
      </c>
      <c r="L93" s="0" t="n">
        <v>6495393.70953332</v>
      </c>
      <c r="M93" s="0" t="n">
        <v>6142915.15858608</v>
      </c>
      <c r="N93" s="0" t="n">
        <v>6517090.76050566</v>
      </c>
      <c r="O93" s="0" t="n">
        <v>6163311.32903738</v>
      </c>
      <c r="P93" s="0" t="n">
        <v>848512.009731126</v>
      </c>
      <c r="Q93" s="0" t="n">
        <v>823056.649439192</v>
      </c>
    </row>
    <row r="94" customFormat="false" ht="12.8" hidden="false" customHeight="false" outlineLevel="0" collapsed="false">
      <c r="A94" s="0" t="n">
        <v>141</v>
      </c>
      <c r="B94" s="0" t="n">
        <v>38854900.5252946</v>
      </c>
      <c r="C94" s="0" t="n">
        <v>37276549.8189175</v>
      </c>
      <c r="D94" s="0" t="n">
        <v>38982812.4568717</v>
      </c>
      <c r="E94" s="0" t="n">
        <v>37396787.3465856</v>
      </c>
      <c r="F94" s="0" t="n">
        <v>27009254.8914185</v>
      </c>
      <c r="G94" s="0" t="n">
        <v>10267294.927499</v>
      </c>
      <c r="H94" s="0" t="n">
        <v>27129492.4710679</v>
      </c>
      <c r="I94" s="0" t="n">
        <v>10267294.8755177</v>
      </c>
      <c r="J94" s="0" t="n">
        <v>5145903.81887276</v>
      </c>
      <c r="K94" s="0" t="n">
        <v>4991526.70430657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39083205.0217201</v>
      </c>
      <c r="C95" s="0" t="n">
        <v>37495960.5017705</v>
      </c>
      <c r="D95" s="0" t="n">
        <v>39210857.6394006</v>
      </c>
      <c r="E95" s="0" t="n">
        <v>37615954.2754132</v>
      </c>
      <c r="F95" s="0" t="n">
        <v>27131678.8709216</v>
      </c>
      <c r="G95" s="0" t="n">
        <v>10364281.6308489</v>
      </c>
      <c r="H95" s="0" t="n">
        <v>27251672.6973853</v>
      </c>
      <c r="I95" s="0" t="n">
        <v>10364281.5780279</v>
      </c>
      <c r="J95" s="0" t="n">
        <v>5234350.92502217</v>
      </c>
      <c r="K95" s="0" t="n">
        <v>5077320.39727151</v>
      </c>
      <c r="L95" s="0" t="n">
        <v>6508663.78342515</v>
      </c>
      <c r="M95" s="0" t="n">
        <v>6156214.35597733</v>
      </c>
      <c r="N95" s="0" t="n">
        <v>6529939.28094236</v>
      </c>
      <c r="O95" s="0" t="n">
        <v>6176214.28330868</v>
      </c>
      <c r="P95" s="0" t="n">
        <v>872391.820837029</v>
      </c>
      <c r="Q95" s="0" t="n">
        <v>846220.066211918</v>
      </c>
    </row>
    <row r="96" customFormat="false" ht="12.8" hidden="false" customHeight="false" outlineLevel="0" collapsed="false">
      <c r="A96" s="0" t="n">
        <v>143</v>
      </c>
      <c r="B96" s="0" t="n">
        <v>39435834.2601302</v>
      </c>
      <c r="C96" s="0" t="n">
        <v>37835574.3263867</v>
      </c>
      <c r="D96" s="0" t="n">
        <v>39563178.6410136</v>
      </c>
      <c r="E96" s="0" t="n">
        <v>37955278.3832884</v>
      </c>
      <c r="F96" s="0" t="n">
        <v>27409581.2725335</v>
      </c>
      <c r="G96" s="0" t="n">
        <v>10425993.0538532</v>
      </c>
      <c r="H96" s="0" t="n">
        <v>27529285.3825178</v>
      </c>
      <c r="I96" s="0" t="n">
        <v>10425993.0007706</v>
      </c>
      <c r="J96" s="0" t="n">
        <v>5370192.3589236</v>
      </c>
      <c r="K96" s="0" t="n">
        <v>5209086.58815589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39693763.635646</v>
      </c>
      <c r="C97" s="0" t="n">
        <v>38083048.6816316</v>
      </c>
      <c r="D97" s="0" t="n">
        <v>39819065.9458226</v>
      </c>
      <c r="E97" s="0" t="n">
        <v>38200833.1938746</v>
      </c>
      <c r="F97" s="0" t="n">
        <v>27586896.8426395</v>
      </c>
      <c r="G97" s="0" t="n">
        <v>10496151.8389922</v>
      </c>
      <c r="H97" s="0" t="n">
        <v>27704681.4106085</v>
      </c>
      <c r="I97" s="0" t="n">
        <v>10496151.783266</v>
      </c>
      <c r="J97" s="0" t="n">
        <v>5441439.11805089</v>
      </c>
      <c r="K97" s="0" t="n">
        <v>5278195.94450937</v>
      </c>
      <c r="L97" s="0" t="n">
        <v>6611758.76623907</v>
      </c>
      <c r="M97" s="0" t="n">
        <v>6254913.07428109</v>
      </c>
      <c r="N97" s="0" t="n">
        <v>6632642.55080125</v>
      </c>
      <c r="O97" s="0" t="n">
        <v>6274546.01814459</v>
      </c>
      <c r="P97" s="0" t="n">
        <v>906906.519675149</v>
      </c>
      <c r="Q97" s="0" t="n">
        <v>879699.324084894</v>
      </c>
    </row>
    <row r="98" customFormat="false" ht="12.8" hidden="false" customHeight="false" outlineLevel="0" collapsed="false">
      <c r="A98" s="0" t="n">
        <v>145</v>
      </c>
      <c r="B98" s="0" t="n">
        <v>39811771.4790175</v>
      </c>
      <c r="C98" s="0" t="n">
        <v>38198036.5051677</v>
      </c>
      <c r="D98" s="0" t="n">
        <v>39935971.2587801</v>
      </c>
      <c r="E98" s="0" t="n">
        <v>38314784.6380932</v>
      </c>
      <c r="F98" s="0" t="n">
        <v>27703385.2927565</v>
      </c>
      <c r="G98" s="0" t="n">
        <v>10494651.2124113</v>
      </c>
      <c r="H98" s="0" t="n">
        <v>27820133.4812555</v>
      </c>
      <c r="I98" s="0" t="n">
        <v>10494651.1568377</v>
      </c>
      <c r="J98" s="0" t="n">
        <v>5610955.43534832</v>
      </c>
      <c r="K98" s="0" t="n">
        <v>5442626.77228787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40184459.1140037</v>
      </c>
      <c r="C99" s="0" t="n">
        <v>38555591.7908914</v>
      </c>
      <c r="D99" s="0" t="n">
        <v>40308855.0928778</v>
      </c>
      <c r="E99" s="0" t="n">
        <v>38672524.5800346</v>
      </c>
      <c r="F99" s="0" t="n">
        <v>28011666.6244057</v>
      </c>
      <c r="G99" s="0" t="n">
        <v>10543925.1664856</v>
      </c>
      <c r="H99" s="0" t="n">
        <v>28128599.4693799</v>
      </c>
      <c r="I99" s="0" t="n">
        <v>10543925.1106547</v>
      </c>
      <c r="J99" s="0" t="n">
        <v>5657947.46231433</v>
      </c>
      <c r="K99" s="0" t="n">
        <v>5488209.0384449</v>
      </c>
      <c r="L99" s="0" t="n">
        <v>6694920.61504385</v>
      </c>
      <c r="M99" s="0" t="n">
        <v>6335008.70338537</v>
      </c>
      <c r="N99" s="0" t="n">
        <v>6715653.38488294</v>
      </c>
      <c r="O99" s="0" t="n">
        <v>6354499.69755625</v>
      </c>
      <c r="P99" s="0" t="n">
        <v>942991.243719054</v>
      </c>
      <c r="Q99" s="0" t="n">
        <v>914701.506407483</v>
      </c>
    </row>
    <row r="100" customFormat="false" ht="12.8" hidden="false" customHeight="false" outlineLevel="0" collapsed="false">
      <c r="A100" s="0" t="n">
        <v>147</v>
      </c>
      <c r="B100" s="0" t="n">
        <v>40459985.7382974</v>
      </c>
      <c r="C100" s="0" t="n">
        <v>38820765.5809107</v>
      </c>
      <c r="D100" s="0" t="n">
        <v>40583543.0725508</v>
      </c>
      <c r="E100" s="0" t="n">
        <v>38936910.084831</v>
      </c>
      <c r="F100" s="0" t="n">
        <v>28193788.3596953</v>
      </c>
      <c r="G100" s="0" t="n">
        <v>10626977.2212155</v>
      </c>
      <c r="H100" s="0" t="n">
        <v>28309932.9235992</v>
      </c>
      <c r="I100" s="0" t="n">
        <v>10626977.1612319</v>
      </c>
      <c r="J100" s="0" t="n">
        <v>5780704.47782142</v>
      </c>
      <c r="K100" s="0" t="n">
        <v>5607283.34348677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40726111.1150697</v>
      </c>
      <c r="C101" s="0" t="n">
        <v>39076908.6204668</v>
      </c>
      <c r="D101" s="0" t="n">
        <v>40848069.3676473</v>
      </c>
      <c r="E101" s="0" t="n">
        <v>39191549.9899709</v>
      </c>
      <c r="F101" s="0" t="n">
        <v>28407282.4204608</v>
      </c>
      <c r="G101" s="0" t="n">
        <v>10669626.2000059</v>
      </c>
      <c r="H101" s="0" t="n">
        <v>28521923.8802752</v>
      </c>
      <c r="I101" s="0" t="n">
        <v>10669626.1096957</v>
      </c>
      <c r="J101" s="0" t="n">
        <v>5887729.40687885</v>
      </c>
      <c r="K101" s="0" t="n">
        <v>5711097.52467248</v>
      </c>
      <c r="L101" s="0" t="n">
        <v>6781498.16538575</v>
      </c>
      <c r="M101" s="0" t="n">
        <v>6416403.7843354</v>
      </c>
      <c r="N101" s="0" t="n">
        <v>6801824.65519314</v>
      </c>
      <c r="O101" s="0" t="n">
        <v>6435513.10707838</v>
      </c>
      <c r="P101" s="0" t="n">
        <v>981288.234479808</v>
      </c>
      <c r="Q101" s="0" t="n">
        <v>951849.587445414</v>
      </c>
    </row>
    <row r="102" customFormat="false" ht="12.8" hidden="false" customHeight="false" outlineLevel="0" collapsed="false">
      <c r="A102" s="0" t="n">
        <v>149</v>
      </c>
      <c r="B102" s="0" t="n">
        <v>40937879.9420833</v>
      </c>
      <c r="C102" s="0" t="n">
        <v>39281953.4023939</v>
      </c>
      <c r="D102" s="0" t="n">
        <v>41059168.6778101</v>
      </c>
      <c r="E102" s="0" t="n">
        <v>39395965.4284778</v>
      </c>
      <c r="F102" s="0" t="n">
        <v>28583037.032835</v>
      </c>
      <c r="G102" s="0" t="n">
        <v>10698916.369559</v>
      </c>
      <c r="H102" s="0" t="n">
        <v>28697049.1472715</v>
      </c>
      <c r="I102" s="0" t="n">
        <v>10698916.2812063</v>
      </c>
      <c r="J102" s="0" t="n">
        <v>6007012.90278792</v>
      </c>
      <c r="K102" s="0" t="n">
        <v>5826802.51570428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41145021.9207151</v>
      </c>
      <c r="C103" s="0" t="n">
        <v>39481417.7519928</v>
      </c>
      <c r="D103" s="0" t="n">
        <v>41264185.9708466</v>
      </c>
      <c r="E103" s="0" t="n">
        <v>39593432.3562541</v>
      </c>
      <c r="F103" s="0" t="n">
        <v>28703026.8404427</v>
      </c>
      <c r="G103" s="0" t="n">
        <v>10778390.9115502</v>
      </c>
      <c r="H103" s="0" t="n">
        <v>28815041.5333058</v>
      </c>
      <c r="I103" s="0" t="n">
        <v>10778390.8229483</v>
      </c>
      <c r="J103" s="0" t="n">
        <v>6129583.44479703</v>
      </c>
      <c r="K103" s="0" t="n">
        <v>5945695.94145312</v>
      </c>
      <c r="L103" s="0" t="n">
        <v>6854522.95810615</v>
      </c>
      <c r="M103" s="0" t="n">
        <v>6487770.76695808</v>
      </c>
      <c r="N103" s="0" t="n">
        <v>6874383.70943508</v>
      </c>
      <c r="O103" s="0" t="n">
        <v>6506442.33231137</v>
      </c>
      <c r="P103" s="0" t="n">
        <v>1021597.24079951</v>
      </c>
      <c r="Q103" s="0" t="n">
        <v>990949.32357552</v>
      </c>
    </row>
    <row r="104" customFormat="false" ht="12.8" hidden="false" customHeight="false" outlineLevel="0" collapsed="false">
      <c r="A104" s="0" t="n">
        <v>151</v>
      </c>
      <c r="B104" s="0" t="n">
        <v>41308835.0436806</v>
      </c>
      <c r="C104" s="0" t="n">
        <v>39639911.8942971</v>
      </c>
      <c r="D104" s="0" t="n">
        <v>41425775.7480868</v>
      </c>
      <c r="E104" s="0" t="n">
        <v>39749834.7487551</v>
      </c>
      <c r="F104" s="0" t="n">
        <v>28780380.9286006</v>
      </c>
      <c r="G104" s="0" t="n">
        <v>10859530.9656965</v>
      </c>
      <c r="H104" s="0" t="n">
        <v>28890303.8702644</v>
      </c>
      <c r="I104" s="0" t="n">
        <v>10859530.8784907</v>
      </c>
      <c r="J104" s="0" t="n">
        <v>6196418.48377772</v>
      </c>
      <c r="K104" s="0" t="n">
        <v>6010525.92926439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41660530.9826089</v>
      </c>
      <c r="C105" s="0" t="n">
        <v>39977705.8959489</v>
      </c>
      <c r="D105" s="0" t="n">
        <v>41777247.5877166</v>
      </c>
      <c r="E105" s="0" t="n">
        <v>40087418.0922827</v>
      </c>
      <c r="F105" s="0" t="n">
        <v>29112781.8612707</v>
      </c>
      <c r="G105" s="0" t="n">
        <v>10864924.0346782</v>
      </c>
      <c r="H105" s="0" t="n">
        <v>29222494.1451067</v>
      </c>
      <c r="I105" s="0" t="n">
        <v>10864923.947176</v>
      </c>
      <c r="J105" s="0" t="n">
        <v>6343706.58355047</v>
      </c>
      <c r="K105" s="0" t="n">
        <v>6153395.38604396</v>
      </c>
      <c r="L105" s="0" t="n">
        <v>6937347.52534671</v>
      </c>
      <c r="M105" s="0" t="n">
        <v>6565736.53107113</v>
      </c>
      <c r="N105" s="0" t="n">
        <v>6956800.04836304</v>
      </c>
      <c r="O105" s="0" t="n">
        <v>6584024.37989607</v>
      </c>
      <c r="P105" s="0" t="n">
        <v>1057284.43059175</v>
      </c>
      <c r="Q105" s="0" t="n">
        <v>1025565.89767399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2939816.35511559</v>
      </c>
      <c r="C25" s="0" t="n">
        <v>1678474.05542686</v>
      </c>
      <c r="D25" s="0" t="n">
        <v>861786.718651364</v>
      </c>
      <c r="E25" s="0" t="n">
        <v>289811.94451296</v>
      </c>
      <c r="F25" s="0" t="n">
        <v>0</v>
      </c>
      <c r="G25" s="0" t="n">
        <v>5696.1062089161</v>
      </c>
      <c r="H25" s="0" t="n">
        <v>59425.5702275244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3357311.81673445</v>
      </c>
      <c r="C26" s="0" t="n">
        <v>1528822.09094778</v>
      </c>
      <c r="D26" s="0" t="n">
        <v>863042.125563904</v>
      </c>
      <c r="E26" s="0" t="n">
        <v>276244.513132807</v>
      </c>
      <c r="F26" s="0" t="n">
        <v>598779.653179577</v>
      </c>
      <c r="G26" s="0" t="n">
        <v>4324.16389548158</v>
      </c>
      <c r="H26" s="0" t="n">
        <v>48122.3046679161</v>
      </c>
      <c r="I26" s="0" t="n">
        <v>31167.9233893387</v>
      </c>
      <c r="J26" s="0" t="n">
        <v>6809.04195764095</v>
      </c>
    </row>
    <row r="27" customFormat="false" ht="12.8" hidden="false" customHeight="false" outlineLevel="0" collapsed="false">
      <c r="A27" s="0" t="n">
        <v>74</v>
      </c>
      <c r="B27" s="0" t="n">
        <v>2931027.79098353</v>
      </c>
      <c r="C27" s="0" t="n">
        <v>1615716.90528942</v>
      </c>
      <c r="D27" s="0" t="n">
        <v>930549.693763727</v>
      </c>
      <c r="E27" s="0" t="n">
        <v>283975.612900824</v>
      </c>
      <c r="F27" s="0" t="n">
        <v>0</v>
      </c>
      <c r="G27" s="0" t="n">
        <v>7894.16708667637</v>
      </c>
      <c r="H27" s="0" t="n">
        <v>54237.3029986469</v>
      </c>
      <c r="I27" s="0" t="n">
        <v>30652.7444578488</v>
      </c>
      <c r="J27" s="0" t="n">
        <v>8001.36448638438</v>
      </c>
    </row>
    <row r="28" customFormat="false" ht="12.8" hidden="false" customHeight="false" outlineLevel="0" collapsed="false">
      <c r="A28" s="0" t="n">
        <v>75</v>
      </c>
      <c r="B28" s="0" t="n">
        <v>3049058.79520728</v>
      </c>
      <c r="C28" s="0" t="n">
        <v>1645293.13949003</v>
      </c>
      <c r="D28" s="0" t="n">
        <v>1002285.48788746</v>
      </c>
      <c r="E28" s="0" t="n">
        <v>291438.186312989</v>
      </c>
      <c r="F28" s="0" t="n">
        <v>0</v>
      </c>
      <c r="G28" s="0" t="n">
        <v>10517.1698190397</v>
      </c>
      <c r="H28" s="0" t="n">
        <v>61410.8298329061</v>
      </c>
      <c r="I28" s="0" t="n">
        <v>29018.1468721521</v>
      </c>
      <c r="J28" s="0" t="n">
        <v>9255.14868944395</v>
      </c>
    </row>
    <row r="29" customFormat="false" ht="12.8" hidden="false" customHeight="false" outlineLevel="0" collapsed="false">
      <c r="A29" s="0" t="n">
        <v>76</v>
      </c>
      <c r="B29" s="0" t="n">
        <v>3127875.26902698</v>
      </c>
      <c r="C29" s="0" t="n">
        <v>1710713.44858788</v>
      </c>
      <c r="D29" s="0" t="n">
        <v>997716.978729659</v>
      </c>
      <c r="E29" s="0" t="n">
        <v>298909.708172431</v>
      </c>
      <c r="F29" s="0" t="n">
        <v>0</v>
      </c>
      <c r="G29" s="0" t="n">
        <v>8853.09747495116</v>
      </c>
      <c r="H29" s="0" t="n">
        <v>64999.0701847169</v>
      </c>
      <c r="I29" s="0" t="n">
        <v>36923.5556449116</v>
      </c>
      <c r="J29" s="0" t="n">
        <v>9969.5710545481</v>
      </c>
    </row>
    <row r="30" customFormat="false" ht="12.8" hidden="false" customHeight="false" outlineLevel="0" collapsed="false">
      <c r="A30" s="0" t="n">
        <v>77</v>
      </c>
      <c r="B30" s="0" t="n">
        <v>3841216.52597498</v>
      </c>
      <c r="C30" s="0" t="n">
        <v>1797940.54724402</v>
      </c>
      <c r="D30" s="0" t="n">
        <v>947829.534841519</v>
      </c>
      <c r="E30" s="0" t="n">
        <v>305784.745675262</v>
      </c>
      <c r="F30" s="0" t="n">
        <v>686758.630992176</v>
      </c>
      <c r="G30" s="0" t="n">
        <v>9621.52097154511</v>
      </c>
      <c r="H30" s="0" t="n">
        <v>49012.2927750437</v>
      </c>
      <c r="I30" s="0" t="n">
        <v>38187.2712461055</v>
      </c>
      <c r="J30" s="0" t="n">
        <v>6941.90342592027</v>
      </c>
    </row>
    <row r="31" customFormat="false" ht="12.8" hidden="false" customHeight="false" outlineLevel="0" collapsed="false">
      <c r="A31" s="0" t="n">
        <v>78</v>
      </c>
      <c r="B31" s="0" t="n">
        <v>3218746.13164333</v>
      </c>
      <c r="C31" s="0" t="n">
        <v>1886108.71257257</v>
      </c>
      <c r="D31" s="0" t="n">
        <v>908189.342313121</v>
      </c>
      <c r="E31" s="0" t="n">
        <v>309507.242210327</v>
      </c>
      <c r="F31" s="0" t="n">
        <v>0</v>
      </c>
      <c r="G31" s="0" t="n">
        <v>9763.29178174412</v>
      </c>
      <c r="H31" s="0" t="n">
        <v>53314.5326942277</v>
      </c>
      <c r="I31" s="0" t="n">
        <v>43431.6360852646</v>
      </c>
      <c r="J31" s="0" t="n">
        <v>8041.35606060147</v>
      </c>
    </row>
    <row r="32" customFormat="false" ht="12.8" hidden="false" customHeight="false" outlineLevel="0" collapsed="false">
      <c r="A32" s="0" t="n">
        <v>79</v>
      </c>
      <c r="B32" s="0" t="n">
        <v>3282502.35401471</v>
      </c>
      <c r="C32" s="0" t="n">
        <v>1901728.67948679</v>
      </c>
      <c r="D32" s="0" t="n">
        <v>964207.034080496</v>
      </c>
      <c r="E32" s="0" t="n">
        <v>313623.800530108</v>
      </c>
      <c r="F32" s="0" t="n">
        <v>0</v>
      </c>
      <c r="G32" s="0" t="n">
        <v>6801.06804313839</v>
      </c>
      <c r="H32" s="0" t="n">
        <v>52259.0330805112</v>
      </c>
      <c r="I32" s="0" t="n">
        <v>34725.5868573148</v>
      </c>
      <c r="J32" s="0" t="n">
        <v>8436.82205995127</v>
      </c>
    </row>
    <row r="33" customFormat="false" ht="12.8" hidden="false" customHeight="false" outlineLevel="0" collapsed="false">
      <c r="A33" s="0" t="n">
        <v>80</v>
      </c>
      <c r="B33" s="0" t="n">
        <v>3351169.95192286</v>
      </c>
      <c r="C33" s="0" t="n">
        <v>1978417.32695342</v>
      </c>
      <c r="D33" s="0" t="n">
        <v>933590.526334095</v>
      </c>
      <c r="E33" s="0" t="n">
        <v>316967.123712509</v>
      </c>
      <c r="F33" s="0" t="n">
        <v>0</v>
      </c>
      <c r="G33" s="0" t="n">
        <v>11600.4834723386</v>
      </c>
      <c r="H33" s="0" t="n">
        <v>66130.7462915079</v>
      </c>
      <c r="I33" s="0" t="n">
        <v>34971.714722456</v>
      </c>
      <c r="J33" s="0" t="n">
        <v>9193.40682580051</v>
      </c>
    </row>
    <row r="34" customFormat="false" ht="12.8" hidden="false" customHeight="false" outlineLevel="0" collapsed="false">
      <c r="A34" s="0" t="n">
        <v>81</v>
      </c>
      <c r="B34" s="0" t="n">
        <v>4129596.64358497</v>
      </c>
      <c r="C34" s="0" t="n">
        <v>1954227.83910246</v>
      </c>
      <c r="D34" s="0" t="n">
        <v>991344.118735284</v>
      </c>
      <c r="E34" s="0" t="n">
        <v>321636.10236922</v>
      </c>
      <c r="F34" s="0" t="n">
        <v>739417.476216137</v>
      </c>
      <c r="G34" s="0" t="n">
        <v>8708.55140769539</v>
      </c>
      <c r="H34" s="0" t="n">
        <v>75967.626137225</v>
      </c>
      <c r="I34" s="0" t="n">
        <v>25962.111854276</v>
      </c>
      <c r="J34" s="0" t="n">
        <v>11537.0212968393</v>
      </c>
    </row>
    <row r="35" customFormat="false" ht="12.8" hidden="false" customHeight="false" outlineLevel="0" collapsed="false">
      <c r="A35" s="0" t="n">
        <v>82</v>
      </c>
      <c r="B35" s="0" t="n">
        <v>3451158.87353554</v>
      </c>
      <c r="C35" s="0" t="n">
        <v>1985884.64212303</v>
      </c>
      <c r="D35" s="0" t="n">
        <v>1022379.4872896</v>
      </c>
      <c r="E35" s="0" t="n">
        <v>324322.874568883</v>
      </c>
      <c r="F35" s="0" t="n">
        <v>0</v>
      </c>
      <c r="G35" s="0" t="n">
        <v>9891.50925015525</v>
      </c>
      <c r="H35" s="0" t="n">
        <v>61619.6312568376</v>
      </c>
      <c r="I35" s="0" t="n">
        <v>36960.3027013313</v>
      </c>
      <c r="J35" s="0" t="n">
        <v>10100.4263456999</v>
      </c>
    </row>
    <row r="36" customFormat="false" ht="12.8" hidden="false" customHeight="false" outlineLevel="0" collapsed="false">
      <c r="A36" s="0" t="n">
        <v>83</v>
      </c>
      <c r="B36" s="0" t="n">
        <v>3480203.46172242</v>
      </c>
      <c r="C36" s="0" t="n">
        <v>2021620.95938333</v>
      </c>
      <c r="D36" s="0" t="n">
        <v>1007505.70600092</v>
      </c>
      <c r="E36" s="0" t="n">
        <v>326381.194009559</v>
      </c>
      <c r="F36" s="0" t="n">
        <v>0</v>
      </c>
      <c r="G36" s="0" t="n">
        <v>12054.6054746142</v>
      </c>
      <c r="H36" s="0" t="n">
        <v>68956.1359827621</v>
      </c>
      <c r="I36" s="0" t="n">
        <v>32475.2229086031</v>
      </c>
      <c r="J36" s="0" t="n">
        <v>10443.2372232696</v>
      </c>
    </row>
    <row r="37" customFormat="false" ht="12.8" hidden="false" customHeight="false" outlineLevel="0" collapsed="false">
      <c r="A37" s="0" t="n">
        <v>84</v>
      </c>
      <c r="B37" s="0" t="n">
        <v>3520570.65523514</v>
      </c>
      <c r="C37" s="0" t="n">
        <v>2048469.88110115</v>
      </c>
      <c r="D37" s="0" t="n">
        <v>1007296.07723632</v>
      </c>
      <c r="E37" s="0" t="n">
        <v>328076.309832558</v>
      </c>
      <c r="F37" s="0" t="n">
        <v>0</v>
      </c>
      <c r="G37" s="0" t="n">
        <v>10669.2566424175</v>
      </c>
      <c r="H37" s="0" t="n">
        <v>81594.0364324707</v>
      </c>
      <c r="I37" s="0" t="n">
        <v>33153.0263705737</v>
      </c>
      <c r="J37" s="0" t="n">
        <v>11312.0676196471</v>
      </c>
    </row>
    <row r="38" customFormat="false" ht="12.8" hidden="false" customHeight="false" outlineLevel="0" collapsed="false">
      <c r="A38" s="0" t="n">
        <v>85</v>
      </c>
      <c r="B38" s="0" t="n">
        <v>4436747.11315634</v>
      </c>
      <c r="C38" s="0" t="n">
        <v>2171308.43852014</v>
      </c>
      <c r="D38" s="0" t="n">
        <v>987595.900871377</v>
      </c>
      <c r="E38" s="0" t="n">
        <v>332885.975522341</v>
      </c>
      <c r="F38" s="0" t="n">
        <v>781389.200925369</v>
      </c>
      <c r="G38" s="0" t="n">
        <v>12033.0880990164</v>
      </c>
      <c r="H38" s="0" t="n">
        <v>83427.205417024</v>
      </c>
      <c r="I38" s="0" t="n">
        <v>54566.9974544367</v>
      </c>
      <c r="J38" s="0" t="n">
        <v>13676.3273181721</v>
      </c>
    </row>
    <row r="39" customFormat="false" ht="12.8" hidden="false" customHeight="false" outlineLevel="0" collapsed="false">
      <c r="A39" s="0" t="n">
        <v>86</v>
      </c>
      <c r="B39" s="0" t="n">
        <v>3689032.27098753</v>
      </c>
      <c r="C39" s="0" t="n">
        <v>2159562.65508529</v>
      </c>
      <c r="D39" s="0" t="n">
        <v>1053244.36088473</v>
      </c>
      <c r="E39" s="0" t="n">
        <v>333879.725588786</v>
      </c>
      <c r="F39" s="0" t="n">
        <v>0</v>
      </c>
      <c r="G39" s="0" t="n">
        <v>8711.05318768761</v>
      </c>
      <c r="H39" s="0" t="n">
        <v>74232.4814134055</v>
      </c>
      <c r="I39" s="0" t="n">
        <v>49866.9663391787</v>
      </c>
      <c r="J39" s="0" t="n">
        <v>10352.2105915705</v>
      </c>
    </row>
    <row r="40" customFormat="false" ht="12.8" hidden="false" customHeight="false" outlineLevel="0" collapsed="false">
      <c r="A40" s="0" t="n">
        <v>87</v>
      </c>
      <c r="B40" s="0" t="n">
        <v>3711627.4210954</v>
      </c>
      <c r="C40" s="0" t="n">
        <v>2189925.4044728</v>
      </c>
      <c r="D40" s="0" t="n">
        <v>1025436.73345306</v>
      </c>
      <c r="E40" s="0" t="n">
        <v>339125.43343784</v>
      </c>
      <c r="F40" s="0" t="n">
        <v>0</v>
      </c>
      <c r="G40" s="0" t="n">
        <v>11973.1844554586</v>
      </c>
      <c r="H40" s="0" t="n">
        <v>89429.9533533091</v>
      </c>
      <c r="I40" s="0" t="n">
        <v>43832.2607517666</v>
      </c>
      <c r="J40" s="0" t="n">
        <v>12730.8352808663</v>
      </c>
    </row>
    <row r="41" customFormat="false" ht="12.8" hidden="false" customHeight="false" outlineLevel="0" collapsed="false">
      <c r="A41" s="0" t="n">
        <v>88</v>
      </c>
      <c r="B41" s="0" t="n">
        <v>3796032.02214547</v>
      </c>
      <c r="C41" s="0" t="n">
        <v>2291922.12939564</v>
      </c>
      <c r="D41" s="0" t="n">
        <v>1012849.32913257</v>
      </c>
      <c r="E41" s="0" t="n">
        <v>340557.739392779</v>
      </c>
      <c r="F41" s="0" t="n">
        <v>0</v>
      </c>
      <c r="G41" s="0" t="n">
        <v>9694.16408151165</v>
      </c>
      <c r="H41" s="0" t="n">
        <v>89588.6791029198</v>
      </c>
      <c r="I41" s="0" t="n">
        <v>38871.9421182824</v>
      </c>
      <c r="J41" s="0" t="n">
        <v>13421.8987001475</v>
      </c>
    </row>
    <row r="42" customFormat="false" ht="12.8" hidden="false" customHeight="false" outlineLevel="0" collapsed="false">
      <c r="A42" s="0" t="n">
        <v>89</v>
      </c>
      <c r="B42" s="0" t="n">
        <v>4594243.35642489</v>
      </c>
      <c r="C42" s="0" t="n">
        <v>2292493.19455216</v>
      </c>
      <c r="D42" s="0" t="n">
        <v>988452.941280902</v>
      </c>
      <c r="E42" s="0" t="n">
        <v>341743.418841484</v>
      </c>
      <c r="F42" s="0" t="n">
        <v>815623.968743227</v>
      </c>
      <c r="G42" s="0" t="n">
        <v>9728.04701301886</v>
      </c>
      <c r="H42" s="0" t="n">
        <v>84325.7558082458</v>
      </c>
      <c r="I42" s="0" t="n">
        <v>51178.7751404099</v>
      </c>
      <c r="J42" s="0" t="n">
        <v>11814.8864729938</v>
      </c>
    </row>
    <row r="43" customFormat="false" ht="12.8" hidden="false" customHeight="false" outlineLevel="0" collapsed="false">
      <c r="A43" s="0" t="n">
        <v>90</v>
      </c>
      <c r="B43" s="0" t="n">
        <v>3858479.89047216</v>
      </c>
      <c r="C43" s="0" t="n">
        <v>2381520.0567451</v>
      </c>
      <c r="D43" s="0" t="n">
        <v>974598.168919856</v>
      </c>
      <c r="E43" s="0" t="n">
        <v>344833.192433637</v>
      </c>
      <c r="F43" s="0" t="n">
        <v>0</v>
      </c>
      <c r="G43" s="0" t="n">
        <v>8814.95629343663</v>
      </c>
      <c r="H43" s="0" t="n">
        <v>82515.3786348319</v>
      </c>
      <c r="I43" s="0" t="n">
        <v>54627.8086571109</v>
      </c>
      <c r="J43" s="0" t="n">
        <v>11902.80039354</v>
      </c>
    </row>
    <row r="44" customFormat="false" ht="12.8" hidden="false" customHeight="false" outlineLevel="0" collapsed="false">
      <c r="A44" s="0" t="n">
        <v>91</v>
      </c>
      <c r="B44" s="0" t="n">
        <v>3848021.29252646</v>
      </c>
      <c r="C44" s="0" t="n">
        <v>2344778.00618849</v>
      </c>
      <c r="D44" s="0" t="n">
        <v>1004276.04487163</v>
      </c>
      <c r="E44" s="0" t="n">
        <v>349841.428458515</v>
      </c>
      <c r="F44" s="0" t="n">
        <v>0</v>
      </c>
      <c r="G44" s="0" t="n">
        <v>10668.9731607356</v>
      </c>
      <c r="H44" s="0" t="n">
        <v>90199.7737481012</v>
      </c>
      <c r="I44" s="0" t="n">
        <v>35538.0071774245</v>
      </c>
      <c r="J44" s="0" t="n">
        <v>13015.0091120219</v>
      </c>
    </row>
    <row r="45" customFormat="false" ht="12.8" hidden="false" customHeight="false" outlineLevel="0" collapsed="false">
      <c r="A45" s="0" t="n">
        <v>92</v>
      </c>
      <c r="B45" s="0" t="n">
        <v>3916358.22795583</v>
      </c>
      <c r="C45" s="0" t="n">
        <v>2397815.31445068</v>
      </c>
      <c r="D45" s="0" t="n">
        <v>1014853.27378753</v>
      </c>
      <c r="E45" s="0" t="n">
        <v>355579.520542798</v>
      </c>
      <c r="F45" s="0" t="n">
        <v>0</v>
      </c>
      <c r="G45" s="0" t="n">
        <v>8540.37873207349</v>
      </c>
      <c r="H45" s="0" t="n">
        <v>91543.1145730314</v>
      </c>
      <c r="I45" s="0" t="n">
        <v>35979.3113983659</v>
      </c>
      <c r="J45" s="0" t="n">
        <v>12352.9805671661</v>
      </c>
    </row>
    <row r="46" customFormat="false" ht="12.8" hidden="false" customHeight="false" outlineLevel="0" collapsed="false">
      <c r="A46" s="0" t="n">
        <v>93</v>
      </c>
      <c r="B46" s="0" t="n">
        <v>4735495.41463749</v>
      </c>
      <c r="C46" s="0" t="n">
        <v>2434747.66743176</v>
      </c>
      <c r="D46" s="0" t="n">
        <v>956906.181635028</v>
      </c>
      <c r="E46" s="0" t="n">
        <v>360847.27065139</v>
      </c>
      <c r="F46" s="0" t="n">
        <v>838736.082395229</v>
      </c>
      <c r="G46" s="0" t="n">
        <v>10115.950634035</v>
      </c>
      <c r="H46" s="0" t="n">
        <v>87002.1325991621</v>
      </c>
      <c r="I46" s="0" t="n">
        <v>33534.2108504942</v>
      </c>
      <c r="J46" s="0" t="n">
        <v>12681.276443932</v>
      </c>
    </row>
    <row r="47" customFormat="false" ht="12.8" hidden="false" customHeight="false" outlineLevel="0" collapsed="false">
      <c r="A47" s="0" t="n">
        <v>94</v>
      </c>
      <c r="B47" s="0" t="n">
        <v>3967861.30780534</v>
      </c>
      <c r="C47" s="0" t="n">
        <v>2348149.85060805</v>
      </c>
      <c r="D47" s="0" t="n">
        <v>1097342.04916657</v>
      </c>
      <c r="E47" s="0" t="n">
        <v>359194.023758943</v>
      </c>
      <c r="F47" s="0" t="n">
        <v>0</v>
      </c>
      <c r="G47" s="0" t="n">
        <v>11244.3705150318</v>
      </c>
      <c r="H47" s="0" t="n">
        <v>102085.558616989</v>
      </c>
      <c r="I47" s="0" t="n">
        <v>36608.9863052241</v>
      </c>
      <c r="J47" s="0" t="n">
        <v>13864.8868353659</v>
      </c>
    </row>
    <row r="48" customFormat="false" ht="12.8" hidden="false" customHeight="false" outlineLevel="0" collapsed="false">
      <c r="A48" s="0" t="n">
        <v>95</v>
      </c>
      <c r="B48" s="0" t="n">
        <v>3969254.47273469</v>
      </c>
      <c r="C48" s="0" t="n">
        <v>2384545.51808002</v>
      </c>
      <c r="D48" s="0" t="n">
        <v>1056264.67603961</v>
      </c>
      <c r="E48" s="0" t="n">
        <v>362378.047864892</v>
      </c>
      <c r="F48" s="0" t="n">
        <v>0</v>
      </c>
      <c r="G48" s="0" t="n">
        <v>14900.6599747387</v>
      </c>
      <c r="H48" s="0" t="n">
        <v>92602.7044085065</v>
      </c>
      <c r="I48" s="0" t="n">
        <v>44875.4507844012</v>
      </c>
      <c r="J48" s="0" t="n">
        <v>13118.0898502211</v>
      </c>
    </row>
    <row r="49" customFormat="false" ht="12.8" hidden="false" customHeight="false" outlineLevel="0" collapsed="false">
      <c r="A49" s="0" t="n">
        <v>96</v>
      </c>
      <c r="B49" s="0" t="n">
        <v>4040141.19297583</v>
      </c>
      <c r="C49" s="0" t="n">
        <v>2459239.03839157</v>
      </c>
      <c r="D49" s="0" t="n">
        <v>1072313.52461097</v>
      </c>
      <c r="E49" s="0" t="n">
        <v>362596.536697894</v>
      </c>
      <c r="F49" s="0" t="n">
        <v>0</v>
      </c>
      <c r="G49" s="0" t="n">
        <v>11105.5742733378</v>
      </c>
      <c r="H49" s="0" t="n">
        <v>78489.6967633131</v>
      </c>
      <c r="I49" s="0" t="n">
        <v>44839.9774032768</v>
      </c>
      <c r="J49" s="0" t="n">
        <v>12342.4721083452</v>
      </c>
    </row>
    <row r="50" customFormat="false" ht="12.8" hidden="false" customHeight="false" outlineLevel="0" collapsed="false">
      <c r="A50" s="0" t="n">
        <v>97</v>
      </c>
      <c r="B50" s="0" t="n">
        <v>4870138.11667017</v>
      </c>
      <c r="C50" s="0" t="n">
        <v>2465895.3017165</v>
      </c>
      <c r="D50" s="0" t="n">
        <v>1036766.7783408</v>
      </c>
      <c r="E50" s="0" t="n">
        <v>361207.774145725</v>
      </c>
      <c r="F50" s="0" t="n">
        <v>849953.515925025</v>
      </c>
      <c r="G50" s="0" t="n">
        <v>10427.3666386912</v>
      </c>
      <c r="H50" s="0" t="n">
        <v>84563.6776612389</v>
      </c>
      <c r="I50" s="0" t="n">
        <v>48975.6461152066</v>
      </c>
      <c r="J50" s="0" t="n">
        <v>12201.0082258385</v>
      </c>
    </row>
    <row r="51" customFormat="false" ht="12.8" hidden="false" customHeight="false" outlineLevel="0" collapsed="false">
      <c r="A51" s="0" t="n">
        <v>98</v>
      </c>
      <c r="B51" s="0" t="n">
        <v>4076677.8438887</v>
      </c>
      <c r="C51" s="0" t="n">
        <v>2521870.39744562</v>
      </c>
      <c r="D51" s="0" t="n">
        <v>1026308.32569893</v>
      </c>
      <c r="E51" s="0" t="n">
        <v>361507.261092186</v>
      </c>
      <c r="F51" s="0" t="n">
        <v>0</v>
      </c>
      <c r="G51" s="0" t="n">
        <v>11207.1792560139</v>
      </c>
      <c r="H51" s="0" t="n">
        <v>85570.6343936705</v>
      </c>
      <c r="I51" s="0" t="n">
        <v>59130.1054473747</v>
      </c>
      <c r="J51" s="0" t="n">
        <v>11824.9758317082</v>
      </c>
    </row>
    <row r="52" customFormat="false" ht="12.8" hidden="false" customHeight="false" outlineLevel="0" collapsed="false">
      <c r="A52" s="0" t="n">
        <v>99</v>
      </c>
      <c r="B52" s="0" t="n">
        <v>4151297.57934528</v>
      </c>
      <c r="C52" s="0" t="n">
        <v>2533375.19426461</v>
      </c>
      <c r="D52" s="0" t="n">
        <v>1067485.18570303</v>
      </c>
      <c r="E52" s="0" t="n">
        <v>368891.067693274</v>
      </c>
      <c r="F52" s="0" t="n">
        <v>0</v>
      </c>
      <c r="G52" s="0" t="n">
        <v>14752.9856202948</v>
      </c>
      <c r="H52" s="0" t="n">
        <v>99940.2772557166</v>
      </c>
      <c r="I52" s="0" t="n">
        <v>51332.1770649466</v>
      </c>
      <c r="J52" s="0" t="n">
        <v>14941.4976318053</v>
      </c>
    </row>
    <row r="53" customFormat="false" ht="12.8" hidden="false" customHeight="false" outlineLevel="0" collapsed="false">
      <c r="A53" s="0" t="n">
        <v>100</v>
      </c>
      <c r="B53" s="0" t="n">
        <v>4114980.13152804</v>
      </c>
      <c r="C53" s="0" t="n">
        <v>2619491.53715477</v>
      </c>
      <c r="D53" s="0" t="n">
        <v>997746.739385436</v>
      </c>
      <c r="E53" s="0" t="n">
        <v>368216.119453329</v>
      </c>
      <c r="F53" s="0" t="n">
        <v>0</v>
      </c>
      <c r="G53" s="0" t="n">
        <v>11955.1330222545</v>
      </c>
      <c r="H53" s="0" t="n">
        <v>75696.4522705501</v>
      </c>
      <c r="I53" s="0" t="n">
        <v>31372.7782824166</v>
      </c>
      <c r="J53" s="0" t="n">
        <v>11307.3771364777</v>
      </c>
    </row>
    <row r="54" customFormat="false" ht="12.8" hidden="false" customHeight="false" outlineLevel="0" collapsed="false">
      <c r="A54" s="0" t="n">
        <v>101</v>
      </c>
      <c r="B54" s="0" t="n">
        <v>4990558.03955757</v>
      </c>
      <c r="C54" s="0" t="n">
        <v>2626229.08836968</v>
      </c>
      <c r="D54" s="0" t="n">
        <v>966042.33963322</v>
      </c>
      <c r="E54" s="0" t="n">
        <v>369607.029950631</v>
      </c>
      <c r="F54" s="0" t="n">
        <v>859437.138042298</v>
      </c>
      <c r="G54" s="0" t="n">
        <v>11330.1582858416</v>
      </c>
      <c r="H54" s="0" t="n">
        <v>103805.342391495</v>
      </c>
      <c r="I54" s="0" t="n">
        <v>41210.48531119</v>
      </c>
      <c r="J54" s="0" t="n">
        <v>12830.9650240135</v>
      </c>
    </row>
    <row r="55" customFormat="false" ht="12.8" hidden="false" customHeight="false" outlineLevel="0" collapsed="false">
      <c r="A55" s="0" t="n">
        <v>102</v>
      </c>
      <c r="B55" s="0" t="n">
        <v>4177593.19291453</v>
      </c>
      <c r="C55" s="0" t="n">
        <v>2640430.63882579</v>
      </c>
      <c r="D55" s="0" t="n">
        <v>989152.855479887</v>
      </c>
      <c r="E55" s="0" t="n">
        <v>374453.934687092</v>
      </c>
      <c r="F55" s="0" t="n">
        <v>0</v>
      </c>
      <c r="G55" s="0" t="n">
        <v>11720.7917065337</v>
      </c>
      <c r="H55" s="0" t="n">
        <v>102641.830681656</v>
      </c>
      <c r="I55" s="0" t="n">
        <v>45740.1483746558</v>
      </c>
      <c r="J55" s="0" t="n">
        <v>14622.4988885839</v>
      </c>
    </row>
    <row r="56" customFormat="false" ht="12.8" hidden="false" customHeight="false" outlineLevel="0" collapsed="false">
      <c r="A56" s="0" t="n">
        <v>103</v>
      </c>
      <c r="B56" s="0" t="n">
        <v>4156563.62882069</v>
      </c>
      <c r="C56" s="0" t="n">
        <v>2641581.60345783</v>
      </c>
      <c r="D56" s="0" t="n">
        <v>953148.09333572</v>
      </c>
      <c r="E56" s="0" t="n">
        <v>375303.070002193</v>
      </c>
      <c r="F56" s="0" t="n">
        <v>0</v>
      </c>
      <c r="G56" s="0" t="n">
        <v>14910.6429683421</v>
      </c>
      <c r="H56" s="0" t="n">
        <v>97748.0429516066</v>
      </c>
      <c r="I56" s="0" t="n">
        <v>61344.3769379635</v>
      </c>
      <c r="J56" s="0" t="n">
        <v>13362.6328419454</v>
      </c>
    </row>
    <row r="57" customFormat="false" ht="12.8" hidden="false" customHeight="false" outlineLevel="0" collapsed="false">
      <c r="A57" s="0" t="n">
        <v>104</v>
      </c>
      <c r="B57" s="0" t="n">
        <v>4237182.25301877</v>
      </c>
      <c r="C57" s="0" t="n">
        <v>2736716.71232312</v>
      </c>
      <c r="D57" s="0" t="n">
        <v>953842.107195408</v>
      </c>
      <c r="E57" s="0" t="n">
        <v>373102.447060653</v>
      </c>
      <c r="F57" s="0" t="n">
        <v>0</v>
      </c>
      <c r="G57" s="0" t="n">
        <v>11972.8417179595</v>
      </c>
      <c r="H57" s="0" t="n">
        <v>109974.428700785</v>
      </c>
      <c r="I57" s="0" t="n">
        <v>34747.2708896855</v>
      </c>
      <c r="J57" s="0" t="n">
        <v>16606.6995335755</v>
      </c>
    </row>
    <row r="58" customFormat="false" ht="12.8" hidden="false" customHeight="false" outlineLevel="0" collapsed="false">
      <c r="A58" s="0" t="n">
        <v>105</v>
      </c>
      <c r="B58" s="0" t="n">
        <v>5167269.59493454</v>
      </c>
      <c r="C58" s="0" t="n">
        <v>2704976.07741646</v>
      </c>
      <c r="D58" s="0" t="n">
        <v>1007177.56953879</v>
      </c>
      <c r="E58" s="0" t="n">
        <v>377104.300554645</v>
      </c>
      <c r="F58" s="0" t="n">
        <v>892844.893095091</v>
      </c>
      <c r="G58" s="0" t="n">
        <v>15227.2739536566</v>
      </c>
      <c r="H58" s="0" t="n">
        <v>109225.817007467</v>
      </c>
      <c r="I58" s="0" t="n">
        <v>43141.5971830922</v>
      </c>
      <c r="J58" s="0" t="n">
        <v>16625.2257719432</v>
      </c>
    </row>
    <row r="59" customFormat="false" ht="12.8" hidden="false" customHeight="false" outlineLevel="0" collapsed="false">
      <c r="A59" s="0" t="n">
        <v>106</v>
      </c>
      <c r="B59" s="0" t="n">
        <v>4239042.20093968</v>
      </c>
      <c r="C59" s="0" t="n">
        <v>2695744.77128792</v>
      </c>
      <c r="D59" s="0" t="n">
        <v>979542.403280486</v>
      </c>
      <c r="E59" s="0" t="n">
        <v>375624.021193028</v>
      </c>
      <c r="F59" s="0" t="n">
        <v>0</v>
      </c>
      <c r="G59" s="0" t="n">
        <v>12538.0894519136</v>
      </c>
      <c r="H59" s="0" t="n">
        <v>118696.165624425</v>
      </c>
      <c r="I59" s="0" t="n">
        <v>36080.9075024678</v>
      </c>
      <c r="J59" s="0" t="n">
        <v>18899.7573522749</v>
      </c>
    </row>
    <row r="60" customFormat="false" ht="12.8" hidden="false" customHeight="false" outlineLevel="0" collapsed="false">
      <c r="A60" s="0" t="n">
        <v>107</v>
      </c>
      <c r="B60" s="0" t="n">
        <v>4150866.24316522</v>
      </c>
      <c r="C60" s="0" t="n">
        <v>2548304.12022939</v>
      </c>
      <c r="D60" s="0" t="n">
        <v>1032776.38304707</v>
      </c>
      <c r="E60" s="0" t="n">
        <v>371915.630702423</v>
      </c>
      <c r="F60" s="0" t="n">
        <v>0</v>
      </c>
      <c r="G60" s="0" t="n">
        <v>13869.6185414015</v>
      </c>
      <c r="H60" s="0" t="n">
        <v>110919.709242795</v>
      </c>
      <c r="I60" s="0" t="n">
        <v>51237.8835985801</v>
      </c>
      <c r="J60" s="0" t="n">
        <v>20396.8095869034</v>
      </c>
    </row>
    <row r="61" customFormat="false" ht="12.8" hidden="false" customHeight="false" outlineLevel="0" collapsed="false">
      <c r="A61" s="0" t="n">
        <v>108</v>
      </c>
      <c r="B61" s="0" t="n">
        <v>4191009.74117034</v>
      </c>
      <c r="C61" s="0" t="n">
        <v>2650275.98145374</v>
      </c>
      <c r="D61" s="0" t="n">
        <v>1025061.36760289</v>
      </c>
      <c r="E61" s="0" t="n">
        <v>369291.598221905</v>
      </c>
      <c r="F61" s="0" t="n">
        <v>0</v>
      </c>
      <c r="G61" s="0" t="n">
        <v>8947.12494505115</v>
      </c>
      <c r="H61" s="0" t="n">
        <v>89654.4169697401</v>
      </c>
      <c r="I61" s="0" t="n">
        <v>32064.6929419291</v>
      </c>
      <c r="J61" s="0" t="n">
        <v>13538.6221200797</v>
      </c>
    </row>
    <row r="62" customFormat="false" ht="12.8" hidden="false" customHeight="false" outlineLevel="0" collapsed="false">
      <c r="A62" s="0" t="n">
        <v>109</v>
      </c>
      <c r="B62" s="0" t="n">
        <v>5051024.04004763</v>
      </c>
      <c r="C62" s="0" t="n">
        <v>2712353.58037795</v>
      </c>
      <c r="D62" s="0" t="n">
        <v>926133.041641269</v>
      </c>
      <c r="E62" s="0" t="n">
        <v>369936.027483889</v>
      </c>
      <c r="F62" s="0" t="n">
        <v>880690.508339995</v>
      </c>
      <c r="G62" s="0" t="n">
        <v>15167.5704503811</v>
      </c>
      <c r="H62" s="0" t="n">
        <v>107759.864415038</v>
      </c>
      <c r="I62" s="0" t="n">
        <v>20924.6748146532</v>
      </c>
      <c r="J62" s="0" t="n">
        <v>16105.6274773742</v>
      </c>
    </row>
    <row r="63" customFormat="false" ht="12.8" hidden="false" customHeight="false" outlineLevel="0" collapsed="false">
      <c r="A63" s="0" t="n">
        <v>110</v>
      </c>
      <c r="B63" s="0" t="n">
        <v>4228488.62978321</v>
      </c>
      <c r="C63" s="0" t="n">
        <v>2724224.62841851</v>
      </c>
      <c r="D63" s="0" t="n">
        <v>955372.18505916</v>
      </c>
      <c r="E63" s="0" t="n">
        <v>374807.092616146</v>
      </c>
      <c r="F63" s="0" t="n">
        <v>0</v>
      </c>
      <c r="G63" s="0" t="n">
        <v>15814.2703535876</v>
      </c>
      <c r="H63" s="0" t="n">
        <v>104685.258877492</v>
      </c>
      <c r="I63" s="0" t="n">
        <v>35107.5643610849</v>
      </c>
      <c r="J63" s="0" t="n">
        <v>18251.3960572949</v>
      </c>
    </row>
    <row r="64" customFormat="false" ht="12.8" hidden="false" customHeight="false" outlineLevel="0" collapsed="false">
      <c r="A64" s="0" t="n">
        <v>111</v>
      </c>
      <c r="B64" s="0" t="n">
        <v>4170540.73843462</v>
      </c>
      <c r="C64" s="0" t="n">
        <v>2646884.02758104</v>
      </c>
      <c r="D64" s="0" t="n">
        <v>981032.526564899</v>
      </c>
      <c r="E64" s="0" t="n">
        <v>377406.309902051</v>
      </c>
      <c r="F64" s="0" t="n">
        <v>0</v>
      </c>
      <c r="G64" s="0" t="n">
        <v>16208.7635133258</v>
      </c>
      <c r="H64" s="0" t="n">
        <v>90892.5310066269</v>
      </c>
      <c r="I64" s="0" t="n">
        <v>39977.9837454606</v>
      </c>
      <c r="J64" s="0" t="n">
        <v>16538.0904149763</v>
      </c>
    </row>
    <row r="65" customFormat="false" ht="12.8" hidden="false" customHeight="false" outlineLevel="0" collapsed="false">
      <c r="A65" s="0" t="n">
        <v>112</v>
      </c>
      <c r="B65" s="0" t="n">
        <v>4225288.34746776</v>
      </c>
      <c r="C65" s="0" t="n">
        <v>2688445.84951567</v>
      </c>
      <c r="D65" s="0" t="n">
        <v>992338.029770405</v>
      </c>
      <c r="E65" s="0" t="n">
        <v>376004.922806149</v>
      </c>
      <c r="F65" s="0" t="n">
        <v>0</v>
      </c>
      <c r="G65" s="0" t="n">
        <v>17461.1679106295</v>
      </c>
      <c r="H65" s="0" t="n">
        <v>87898.5009406461</v>
      </c>
      <c r="I65" s="0" t="n">
        <v>46621.2089900347</v>
      </c>
      <c r="J65" s="0" t="n">
        <v>15149.6032268988</v>
      </c>
    </row>
    <row r="66" customFormat="false" ht="12.8" hidden="false" customHeight="false" outlineLevel="0" collapsed="false">
      <c r="A66" s="0" t="n">
        <v>113</v>
      </c>
      <c r="B66" s="0" t="n">
        <v>5168888.11789456</v>
      </c>
      <c r="C66" s="0" t="n">
        <v>2705715.86378844</v>
      </c>
      <c r="D66" s="0" t="n">
        <v>1027838.49039085</v>
      </c>
      <c r="E66" s="0" t="n">
        <v>375606.910083503</v>
      </c>
      <c r="F66" s="0" t="n">
        <v>895155.158747469</v>
      </c>
      <c r="G66" s="0" t="n">
        <v>13312.4791589125</v>
      </c>
      <c r="H66" s="0" t="n">
        <v>103412.352752484</v>
      </c>
      <c r="I66" s="0" t="n">
        <v>32483.0410814167</v>
      </c>
      <c r="J66" s="0" t="n">
        <v>17046.5417764861</v>
      </c>
    </row>
    <row r="67" customFormat="false" ht="12.8" hidden="false" customHeight="false" outlineLevel="0" collapsed="false">
      <c r="A67" s="0" t="n">
        <v>114</v>
      </c>
      <c r="B67" s="0" t="n">
        <v>4258567.85385389</v>
      </c>
      <c r="C67" s="0" t="n">
        <v>2681557.16048274</v>
      </c>
      <c r="D67" s="0" t="n">
        <v>1051001.14676245</v>
      </c>
      <c r="E67" s="0" t="n">
        <v>374733.532165142</v>
      </c>
      <c r="F67" s="0" t="n">
        <v>0</v>
      </c>
      <c r="G67" s="0" t="n">
        <v>13830.4978120122</v>
      </c>
      <c r="H67" s="0" t="n">
        <v>95247.8157646125</v>
      </c>
      <c r="I67" s="0" t="n">
        <v>23057.1134355276</v>
      </c>
      <c r="J67" s="0" t="n">
        <v>16843.2751759594</v>
      </c>
    </row>
    <row r="68" customFormat="false" ht="12.8" hidden="false" customHeight="false" outlineLevel="0" collapsed="false">
      <c r="A68" s="0" t="n">
        <v>115</v>
      </c>
      <c r="B68" s="0" t="n">
        <v>4246789.77661506</v>
      </c>
      <c r="C68" s="0" t="n">
        <v>2733631.39580797</v>
      </c>
      <c r="D68" s="0" t="n">
        <v>985712.151282768</v>
      </c>
      <c r="E68" s="0" t="n">
        <v>374342.868349761</v>
      </c>
      <c r="F68" s="0" t="n">
        <v>0</v>
      </c>
      <c r="G68" s="0" t="n">
        <v>13602.442193296</v>
      </c>
      <c r="H68" s="0" t="n">
        <v>92855.5660622982</v>
      </c>
      <c r="I68" s="0" t="n">
        <v>32947.2822932635</v>
      </c>
      <c r="J68" s="0" t="n">
        <v>12211.8160028664</v>
      </c>
    </row>
    <row r="69" customFormat="false" ht="12.8" hidden="false" customHeight="false" outlineLevel="0" collapsed="false">
      <c r="A69" s="0" t="n">
        <v>116</v>
      </c>
      <c r="B69" s="0" t="n">
        <v>4207839.8269392</v>
      </c>
      <c r="C69" s="0" t="n">
        <v>2820240.37376874</v>
      </c>
      <c r="D69" s="0" t="n">
        <v>843281.178914349</v>
      </c>
      <c r="E69" s="0" t="n">
        <v>373490.057971593</v>
      </c>
      <c r="F69" s="0" t="n">
        <v>0</v>
      </c>
      <c r="G69" s="0" t="n">
        <v>13948.6270154172</v>
      </c>
      <c r="H69" s="0" t="n">
        <v>112801.589287319</v>
      </c>
      <c r="I69" s="0" t="n">
        <v>25828.4292433393</v>
      </c>
      <c r="J69" s="0" t="n">
        <v>16661.2312022004</v>
      </c>
    </row>
    <row r="70" customFormat="false" ht="12.8" hidden="false" customHeight="false" outlineLevel="0" collapsed="false">
      <c r="A70" s="0" t="n">
        <v>117</v>
      </c>
      <c r="B70" s="0" t="n">
        <v>5058840.8295346</v>
      </c>
      <c r="C70" s="0" t="n">
        <v>2809426.57964564</v>
      </c>
      <c r="D70" s="0" t="n">
        <v>818896.41962318</v>
      </c>
      <c r="E70" s="0" t="n">
        <v>377338.702894163</v>
      </c>
      <c r="F70" s="0" t="n">
        <v>878289.799256074</v>
      </c>
      <c r="G70" s="0" t="n">
        <v>14934.3668268029</v>
      </c>
      <c r="H70" s="0" t="n">
        <v>120334.84822559</v>
      </c>
      <c r="I70" s="0" t="n">
        <v>23938.0567809738</v>
      </c>
      <c r="J70" s="0" t="n">
        <v>17117.3236428971</v>
      </c>
    </row>
    <row r="71" customFormat="false" ht="12.8" hidden="false" customHeight="false" outlineLevel="0" collapsed="false">
      <c r="A71" s="0" t="n">
        <v>118</v>
      </c>
      <c r="B71" s="0" t="n">
        <v>4122944.41461704</v>
      </c>
      <c r="C71" s="0" t="n">
        <v>2759313.43469055</v>
      </c>
      <c r="D71" s="0" t="n">
        <v>847484.845748394</v>
      </c>
      <c r="E71" s="0" t="n">
        <v>377153.526865301</v>
      </c>
      <c r="F71" s="0" t="n">
        <v>0</v>
      </c>
      <c r="G71" s="0" t="n">
        <v>13471.5556940679</v>
      </c>
      <c r="H71" s="0" t="n">
        <v>93519.218835924</v>
      </c>
      <c r="I71" s="0" t="n">
        <v>17021.9639022151</v>
      </c>
      <c r="J71" s="0" t="n">
        <v>13484.1425591305</v>
      </c>
    </row>
    <row r="72" customFormat="false" ht="12.8" hidden="false" customHeight="false" outlineLevel="0" collapsed="false">
      <c r="A72" s="0" t="n">
        <v>119</v>
      </c>
      <c r="B72" s="0" t="n">
        <v>4099932.34356128</v>
      </c>
      <c r="C72" s="0" t="n">
        <v>2730207.09547714</v>
      </c>
      <c r="D72" s="0" t="n">
        <v>857084.12689239</v>
      </c>
      <c r="E72" s="0" t="n">
        <v>380082.963994727</v>
      </c>
      <c r="F72" s="0" t="n">
        <v>0</v>
      </c>
      <c r="G72" s="0" t="n">
        <v>18278.6745666555</v>
      </c>
      <c r="H72" s="0" t="n">
        <v>76808.8008524839</v>
      </c>
      <c r="I72" s="0" t="n">
        <v>21781.69839365</v>
      </c>
      <c r="J72" s="0" t="n">
        <v>14396.0333838731</v>
      </c>
    </row>
    <row r="73" customFormat="false" ht="12.8" hidden="false" customHeight="false" outlineLevel="0" collapsed="false">
      <c r="A73" s="0" t="n">
        <v>120</v>
      </c>
      <c r="B73" s="0" t="n">
        <v>4109248.29825359</v>
      </c>
      <c r="C73" s="0" t="n">
        <v>2733130.41580995</v>
      </c>
      <c r="D73" s="0" t="n">
        <v>842958.394486114</v>
      </c>
      <c r="E73" s="0" t="n">
        <v>374309.184049945</v>
      </c>
      <c r="F73" s="0" t="n">
        <v>0</v>
      </c>
      <c r="G73" s="0" t="n">
        <v>14095.3702405739</v>
      </c>
      <c r="H73" s="0" t="n">
        <v>93648.7658708046</v>
      </c>
      <c r="I73" s="0" t="n">
        <v>31828.566620685</v>
      </c>
      <c r="J73" s="0" t="n">
        <v>16935.8211325561</v>
      </c>
    </row>
    <row r="74" customFormat="false" ht="12.8" hidden="false" customHeight="false" outlineLevel="0" collapsed="false">
      <c r="A74" s="0" t="n">
        <v>121</v>
      </c>
      <c r="B74" s="0" t="n">
        <v>5019233.84558836</v>
      </c>
      <c r="C74" s="0" t="n">
        <v>2724919.48253428</v>
      </c>
      <c r="D74" s="0" t="n">
        <v>869539.863801563</v>
      </c>
      <c r="E74" s="0" t="n">
        <v>370396.103014007</v>
      </c>
      <c r="F74" s="0" t="n">
        <v>886909.994224613</v>
      </c>
      <c r="G74" s="0" t="n">
        <v>18062.1404823246</v>
      </c>
      <c r="H74" s="0" t="n">
        <v>113543.556338176</v>
      </c>
      <c r="I74" s="0" t="n">
        <v>18355.2347594739</v>
      </c>
      <c r="J74" s="0" t="n">
        <v>17209.9558149035</v>
      </c>
    </row>
    <row r="75" customFormat="false" ht="12.8" hidden="false" customHeight="false" outlineLevel="0" collapsed="false">
      <c r="A75" s="0" t="n">
        <v>122</v>
      </c>
      <c r="B75" s="0" t="n">
        <v>4169525.31575038</v>
      </c>
      <c r="C75" s="0" t="n">
        <v>2771577.20800795</v>
      </c>
      <c r="D75" s="0" t="n">
        <v>849993.784161375</v>
      </c>
      <c r="E75" s="0" t="n">
        <v>372561.555415774</v>
      </c>
      <c r="F75" s="0" t="n">
        <v>0</v>
      </c>
      <c r="G75" s="0" t="n">
        <v>17806.5741972824</v>
      </c>
      <c r="H75" s="0" t="n">
        <v>106327.888648237</v>
      </c>
      <c r="I75" s="0" t="n">
        <v>34222.0271040918</v>
      </c>
      <c r="J75" s="0" t="n">
        <v>15649.4028193835</v>
      </c>
    </row>
    <row r="76" customFormat="false" ht="12.8" hidden="false" customHeight="false" outlineLevel="0" collapsed="false">
      <c r="A76" s="0" t="n">
        <v>123</v>
      </c>
      <c r="B76" s="0" t="n">
        <v>4122684.58127749</v>
      </c>
      <c r="C76" s="0" t="n">
        <v>2719833.36542927</v>
      </c>
      <c r="D76" s="0" t="n">
        <v>870529.669763759</v>
      </c>
      <c r="E76" s="0" t="n">
        <v>373429.790034271</v>
      </c>
      <c r="F76" s="0" t="n">
        <v>0</v>
      </c>
      <c r="G76" s="0" t="n">
        <v>14443.4982981352</v>
      </c>
      <c r="H76" s="0" t="n">
        <v>112029.782570655</v>
      </c>
      <c r="I76" s="0" t="n">
        <v>16667.0477939501</v>
      </c>
      <c r="J76" s="0" t="n">
        <v>15905.2459175825</v>
      </c>
    </row>
    <row r="77" customFormat="false" ht="12.8" hidden="false" customHeight="false" outlineLevel="0" collapsed="false">
      <c r="A77" s="0" t="n">
        <v>124</v>
      </c>
      <c r="B77" s="0" t="n">
        <v>4196435.07655892</v>
      </c>
      <c r="C77" s="0" t="n">
        <v>2859807.26685054</v>
      </c>
      <c r="D77" s="0" t="n">
        <v>808704.223426193</v>
      </c>
      <c r="E77" s="0" t="n">
        <v>375942.312351742</v>
      </c>
      <c r="F77" s="0" t="n">
        <v>0</v>
      </c>
      <c r="G77" s="0" t="n">
        <v>19538.3810883661</v>
      </c>
      <c r="H77" s="0" t="n">
        <v>94016.5087331827</v>
      </c>
      <c r="I77" s="0" t="n">
        <v>22508.1849870648</v>
      </c>
      <c r="J77" s="0" t="n">
        <v>15321.2654104092</v>
      </c>
    </row>
    <row r="78" customFormat="false" ht="12.8" hidden="false" customHeight="false" outlineLevel="0" collapsed="false">
      <c r="A78" s="0" t="n">
        <v>125</v>
      </c>
      <c r="B78" s="0" t="n">
        <v>5134477.12509835</v>
      </c>
      <c r="C78" s="0" t="n">
        <v>2927234.56581255</v>
      </c>
      <c r="D78" s="0" t="n">
        <v>737635.943885548</v>
      </c>
      <c r="E78" s="0" t="n">
        <v>377681.755286713</v>
      </c>
      <c r="F78" s="0" t="n">
        <v>904621.322349135</v>
      </c>
      <c r="G78" s="0" t="n">
        <v>15243.3040737972</v>
      </c>
      <c r="H78" s="0" t="n">
        <v>133458.602543298</v>
      </c>
      <c r="I78" s="0" t="n">
        <v>22946.5948562344</v>
      </c>
      <c r="J78" s="0" t="n">
        <v>17363.1024835112</v>
      </c>
    </row>
    <row r="79" customFormat="false" ht="12.8" hidden="false" customHeight="false" outlineLevel="0" collapsed="false">
      <c r="A79" s="0" t="n">
        <v>126</v>
      </c>
      <c r="B79" s="0" t="n">
        <v>4235945.32301205</v>
      </c>
      <c r="C79" s="0" t="n">
        <v>2913845.02235844</v>
      </c>
      <c r="D79" s="0" t="n">
        <v>766901.016091485</v>
      </c>
      <c r="E79" s="0" t="n">
        <v>380447.528389675</v>
      </c>
      <c r="F79" s="0" t="n">
        <v>0</v>
      </c>
      <c r="G79" s="0" t="n">
        <v>19309.1938107942</v>
      </c>
      <c r="H79" s="0" t="n">
        <v>103093.231416106</v>
      </c>
      <c r="I79" s="0" t="n">
        <v>37358.8961680104</v>
      </c>
      <c r="J79" s="0" t="n">
        <v>15888.6218318749</v>
      </c>
    </row>
    <row r="80" customFormat="false" ht="12.8" hidden="false" customHeight="false" outlineLevel="0" collapsed="false">
      <c r="A80" s="0" t="n">
        <v>127</v>
      </c>
      <c r="B80" s="0" t="n">
        <v>4222604.23709158</v>
      </c>
      <c r="C80" s="0" t="n">
        <v>2920553.74701251</v>
      </c>
      <c r="D80" s="0" t="n">
        <v>740038.717246388</v>
      </c>
      <c r="E80" s="0" t="n">
        <v>381713.184469195</v>
      </c>
      <c r="F80" s="0" t="n">
        <v>0</v>
      </c>
      <c r="G80" s="0" t="n">
        <v>21463.662749742</v>
      </c>
      <c r="H80" s="0" t="n">
        <v>111446.308801048</v>
      </c>
      <c r="I80" s="0" t="n">
        <v>33312.6676951634</v>
      </c>
      <c r="J80" s="0" t="n">
        <v>16218.0999336467</v>
      </c>
    </row>
    <row r="81" customFormat="false" ht="12.8" hidden="false" customHeight="false" outlineLevel="0" collapsed="false">
      <c r="A81" s="0" t="n">
        <v>128</v>
      </c>
      <c r="B81" s="0" t="n">
        <v>4124691.10853405</v>
      </c>
      <c r="C81" s="0" t="n">
        <v>2876031.97191617</v>
      </c>
      <c r="D81" s="0" t="n">
        <v>707711.564192315</v>
      </c>
      <c r="E81" s="0" t="n">
        <v>382724.306272264</v>
      </c>
      <c r="F81" s="0" t="n">
        <v>0</v>
      </c>
      <c r="G81" s="0" t="n">
        <v>19864.3550260857</v>
      </c>
      <c r="H81" s="0" t="n">
        <v>89811.2835525032</v>
      </c>
      <c r="I81" s="0" t="n">
        <v>36435.8650233533</v>
      </c>
      <c r="J81" s="0" t="n">
        <v>14476.2808418009</v>
      </c>
    </row>
    <row r="82" customFormat="false" ht="12.8" hidden="false" customHeight="false" outlineLevel="0" collapsed="false">
      <c r="A82" s="0" t="n">
        <v>129</v>
      </c>
      <c r="B82" s="0" t="n">
        <v>5083108.11948372</v>
      </c>
      <c r="C82" s="0" t="n">
        <v>2857270.57799431</v>
      </c>
      <c r="D82" s="0" t="n">
        <v>747549.096911577</v>
      </c>
      <c r="E82" s="0" t="n">
        <v>384437.067835914</v>
      </c>
      <c r="F82" s="0" t="n">
        <v>914170.51042581</v>
      </c>
      <c r="G82" s="0" t="n">
        <v>17085.2208200095</v>
      </c>
      <c r="H82" s="0" t="n">
        <v>100746.195767691</v>
      </c>
      <c r="I82" s="0" t="n">
        <v>51224.6462023924</v>
      </c>
      <c r="J82" s="0" t="n">
        <v>14227.9307436717</v>
      </c>
    </row>
    <row r="83" customFormat="false" ht="12.8" hidden="false" customHeight="false" outlineLevel="0" collapsed="false">
      <c r="A83" s="0" t="n">
        <v>130</v>
      </c>
      <c r="B83" s="0" t="n">
        <v>4195636.44913847</v>
      </c>
      <c r="C83" s="0" t="n">
        <v>3042612.7764572</v>
      </c>
      <c r="D83" s="0" t="n">
        <v>602421.293485437</v>
      </c>
      <c r="E83" s="0" t="n">
        <v>383738.964819681</v>
      </c>
      <c r="F83" s="0" t="n">
        <v>0</v>
      </c>
      <c r="G83" s="0" t="n">
        <v>14823.056359947</v>
      </c>
      <c r="H83" s="0" t="n">
        <v>113181.49741187</v>
      </c>
      <c r="I83" s="0" t="n">
        <v>21687.8348626615</v>
      </c>
      <c r="J83" s="0" t="n">
        <v>19334.7042800527</v>
      </c>
    </row>
    <row r="84" customFormat="false" ht="12.8" hidden="false" customHeight="false" outlineLevel="0" collapsed="false">
      <c r="A84" s="0" t="n">
        <v>131</v>
      </c>
      <c r="B84" s="0" t="n">
        <v>4212267.55285332</v>
      </c>
      <c r="C84" s="0" t="n">
        <v>2934242.16583328</v>
      </c>
      <c r="D84" s="0" t="n">
        <v>698253.653327014</v>
      </c>
      <c r="E84" s="0" t="n">
        <v>384111.525170525</v>
      </c>
      <c r="F84" s="0" t="n">
        <v>0</v>
      </c>
      <c r="G84" s="0" t="n">
        <v>15426.97100485</v>
      </c>
      <c r="H84" s="0" t="n">
        <v>116140.022820419</v>
      </c>
      <c r="I84" s="0" t="n">
        <v>50498.7587063108</v>
      </c>
      <c r="J84" s="0" t="n">
        <v>16129.3795776746</v>
      </c>
    </row>
    <row r="85" customFormat="false" ht="12.8" hidden="false" customHeight="false" outlineLevel="0" collapsed="false">
      <c r="A85" s="0" t="n">
        <v>132</v>
      </c>
      <c r="B85" s="0" t="n">
        <v>4184101.32612889</v>
      </c>
      <c r="C85" s="0" t="n">
        <v>2902328.30471461</v>
      </c>
      <c r="D85" s="0" t="n">
        <v>736743.65619351</v>
      </c>
      <c r="E85" s="0" t="n">
        <v>382123.997040773</v>
      </c>
      <c r="F85" s="0" t="n">
        <v>0</v>
      </c>
      <c r="G85" s="0" t="n">
        <v>13493.4710815005</v>
      </c>
      <c r="H85" s="0" t="n">
        <v>97370.7011077428</v>
      </c>
      <c r="I85" s="0" t="n">
        <v>40389.923670729</v>
      </c>
      <c r="J85" s="0" t="n">
        <v>14407.5768835225</v>
      </c>
    </row>
    <row r="86" customFormat="false" ht="12.8" hidden="false" customHeight="false" outlineLevel="0" collapsed="false">
      <c r="A86" s="0" t="n">
        <v>133</v>
      </c>
      <c r="B86" s="0" t="n">
        <v>5069016.31612554</v>
      </c>
      <c r="C86" s="0" t="n">
        <v>2926706.48458294</v>
      </c>
      <c r="D86" s="0" t="n">
        <v>676620.875372207</v>
      </c>
      <c r="E86" s="0" t="n">
        <v>382314.842862427</v>
      </c>
      <c r="F86" s="0" t="n">
        <v>917988.740965104</v>
      </c>
      <c r="G86" s="0" t="n">
        <v>13991.8022134799</v>
      </c>
      <c r="H86" s="0" t="n">
        <v>118904.928070191</v>
      </c>
      <c r="I86" s="0" t="n">
        <v>20337.4316297256</v>
      </c>
      <c r="J86" s="0" t="n">
        <v>15378.3310861219</v>
      </c>
    </row>
    <row r="87" customFormat="false" ht="12.8" hidden="false" customHeight="false" outlineLevel="0" collapsed="false">
      <c r="A87" s="0" t="n">
        <v>134</v>
      </c>
      <c r="B87" s="0" t="n">
        <v>4158404.80006104</v>
      </c>
      <c r="C87" s="0" t="n">
        <v>2952925.03110029</v>
      </c>
      <c r="D87" s="0" t="n">
        <v>670949.057540046</v>
      </c>
      <c r="E87" s="0" t="n">
        <v>384701.021814724</v>
      </c>
      <c r="F87" s="0" t="n">
        <v>0</v>
      </c>
      <c r="G87" s="0" t="n">
        <v>17817.7496950146</v>
      </c>
      <c r="H87" s="0" t="n">
        <v>85690.265177763</v>
      </c>
      <c r="I87" s="0" t="n">
        <v>36163.3738131931</v>
      </c>
      <c r="J87" s="0" t="n">
        <v>14012.949962403</v>
      </c>
    </row>
    <row r="88" customFormat="false" ht="12.8" hidden="false" customHeight="false" outlineLevel="0" collapsed="false">
      <c r="A88" s="0" t="n">
        <v>135</v>
      </c>
      <c r="B88" s="0" t="n">
        <v>4192917.73892657</v>
      </c>
      <c r="C88" s="0" t="n">
        <v>2937953.13797648</v>
      </c>
      <c r="D88" s="0" t="n">
        <v>710711.613766436</v>
      </c>
      <c r="E88" s="0" t="n">
        <v>388525.211756776</v>
      </c>
      <c r="F88" s="0" t="n">
        <v>0</v>
      </c>
      <c r="G88" s="0" t="n">
        <v>17603.1075050058</v>
      </c>
      <c r="H88" s="0" t="n">
        <v>106086.239595241</v>
      </c>
      <c r="I88" s="0" t="n">
        <v>20725.4546539094</v>
      </c>
      <c r="J88" s="0" t="n">
        <v>14910.4879809645</v>
      </c>
    </row>
    <row r="89" customFormat="false" ht="12.8" hidden="false" customHeight="false" outlineLevel="0" collapsed="false">
      <c r="A89" s="0" t="n">
        <v>136</v>
      </c>
      <c r="B89" s="0" t="n">
        <v>4241803.82637668</v>
      </c>
      <c r="C89" s="0" t="n">
        <v>2988356.45345647</v>
      </c>
      <c r="D89" s="0" t="n">
        <v>672092.537206558</v>
      </c>
      <c r="E89" s="0" t="n">
        <v>390849.235176788</v>
      </c>
      <c r="F89" s="0" t="n">
        <v>0</v>
      </c>
      <c r="G89" s="0" t="n">
        <v>25528.928454405</v>
      </c>
      <c r="H89" s="0" t="n">
        <v>122983.747927949</v>
      </c>
      <c r="I89" s="0" t="n">
        <v>25790.7915385738</v>
      </c>
      <c r="J89" s="0" t="n">
        <v>18053.5356656352</v>
      </c>
    </row>
    <row r="90" customFormat="false" ht="12.8" hidden="false" customHeight="false" outlineLevel="0" collapsed="false">
      <c r="A90" s="0" t="n">
        <v>137</v>
      </c>
      <c r="B90" s="0" t="n">
        <v>5129967.15879651</v>
      </c>
      <c r="C90" s="0" t="n">
        <v>3052221.10140457</v>
      </c>
      <c r="D90" s="0" t="n">
        <v>613559.08574685</v>
      </c>
      <c r="E90" s="0" t="n">
        <v>390776.030595797</v>
      </c>
      <c r="F90" s="0" t="n">
        <v>929964.074911817</v>
      </c>
      <c r="G90" s="0" t="n">
        <v>20337.4766131723</v>
      </c>
      <c r="H90" s="0" t="n">
        <v>86708.9050775678</v>
      </c>
      <c r="I90" s="0" t="n">
        <v>28016.1378213738</v>
      </c>
      <c r="J90" s="0" t="n">
        <v>11709.2104625525</v>
      </c>
    </row>
    <row r="91" customFormat="false" ht="12.8" hidden="false" customHeight="false" outlineLevel="0" collapsed="false">
      <c r="A91" s="0" t="n">
        <v>138</v>
      </c>
      <c r="B91" s="0" t="n">
        <v>4212212.97099752</v>
      </c>
      <c r="C91" s="0" t="n">
        <v>2996567.7983835</v>
      </c>
      <c r="D91" s="0" t="n">
        <v>656288.591952103</v>
      </c>
      <c r="E91" s="0" t="n">
        <v>391987.532310826</v>
      </c>
      <c r="F91" s="0" t="n">
        <v>0</v>
      </c>
      <c r="G91" s="0" t="n">
        <v>20435.8621051363</v>
      </c>
      <c r="H91" s="0" t="n">
        <v>114645.583393499</v>
      </c>
      <c r="I91" s="0" t="n">
        <v>14719.8148022798</v>
      </c>
      <c r="J91" s="0" t="n">
        <v>19799.9319854036</v>
      </c>
    </row>
    <row r="92" customFormat="false" ht="12.8" hidden="false" customHeight="false" outlineLevel="0" collapsed="false">
      <c r="A92" s="0" t="n">
        <v>139</v>
      </c>
      <c r="B92" s="0" t="n">
        <v>4183980.39433203</v>
      </c>
      <c r="C92" s="0" t="n">
        <v>3037401.79599895</v>
      </c>
      <c r="D92" s="0" t="n">
        <v>588614.734976785</v>
      </c>
      <c r="E92" s="0" t="n">
        <v>386472.376517083</v>
      </c>
      <c r="F92" s="0" t="n">
        <v>0</v>
      </c>
      <c r="G92" s="0" t="n">
        <v>16701.027672204</v>
      </c>
      <c r="H92" s="0" t="n">
        <v>102526.947642735</v>
      </c>
      <c r="I92" s="0" t="n">
        <v>39246.0983786566</v>
      </c>
      <c r="J92" s="0" t="n">
        <v>15185.1172378711</v>
      </c>
    </row>
    <row r="93" customFormat="false" ht="12.8" hidden="false" customHeight="false" outlineLevel="0" collapsed="false">
      <c r="A93" s="0" t="n">
        <v>140</v>
      </c>
      <c r="B93" s="0" t="n">
        <v>4193294.58988946</v>
      </c>
      <c r="C93" s="0" t="n">
        <v>3031764.83823591</v>
      </c>
      <c r="D93" s="0" t="n">
        <v>604762.87094716</v>
      </c>
      <c r="E93" s="0" t="n">
        <v>390508.826383962</v>
      </c>
      <c r="F93" s="0" t="n">
        <v>0</v>
      </c>
      <c r="G93" s="0" t="n">
        <v>19490.6658065784</v>
      </c>
      <c r="H93" s="0" t="n">
        <v>107117.486409248</v>
      </c>
      <c r="I93" s="0" t="n">
        <v>24618.9441818403</v>
      </c>
      <c r="J93" s="0" t="n">
        <v>18033.2025998164</v>
      </c>
    </row>
    <row r="94" customFormat="false" ht="12.8" hidden="false" customHeight="false" outlineLevel="0" collapsed="false">
      <c r="A94" s="0" t="n">
        <v>141</v>
      </c>
      <c r="B94" s="0" t="n">
        <v>5028097.45074529</v>
      </c>
      <c r="C94" s="0" t="n">
        <v>2966425.36140108</v>
      </c>
      <c r="D94" s="0" t="n">
        <v>591027.431246144</v>
      </c>
      <c r="E94" s="0" t="n">
        <v>389787.025384645</v>
      </c>
      <c r="F94" s="0" t="n">
        <v>904277.579832738</v>
      </c>
      <c r="G94" s="0" t="n">
        <v>21240.712340385</v>
      </c>
      <c r="H94" s="0" t="n">
        <v>109317.541115131</v>
      </c>
      <c r="I94" s="0" t="n">
        <v>36170.9037489397</v>
      </c>
      <c r="J94" s="0" t="n">
        <v>15996.3378234167</v>
      </c>
    </row>
    <row r="95" customFormat="false" ht="12.8" hidden="false" customHeight="false" outlineLevel="0" collapsed="false">
      <c r="A95" s="0" t="n">
        <v>142</v>
      </c>
      <c r="B95" s="0" t="n">
        <v>4170037.60064997</v>
      </c>
      <c r="C95" s="0" t="n">
        <v>2994630.33945148</v>
      </c>
      <c r="D95" s="0" t="n">
        <v>615338.075163841</v>
      </c>
      <c r="E95" s="0" t="n">
        <v>388101.264079486</v>
      </c>
      <c r="F95" s="0" t="n">
        <v>0</v>
      </c>
      <c r="G95" s="0" t="n">
        <v>20201.6109383696</v>
      </c>
      <c r="H95" s="0" t="n">
        <v>115357.69734045</v>
      </c>
      <c r="I95" s="0" t="n">
        <v>22198.9258695599</v>
      </c>
      <c r="J95" s="0" t="n">
        <v>16111.7931126355</v>
      </c>
    </row>
    <row r="96" customFormat="false" ht="12.8" hidden="false" customHeight="false" outlineLevel="0" collapsed="false">
      <c r="A96" s="0" t="n">
        <v>143</v>
      </c>
      <c r="B96" s="0" t="n">
        <v>4193057.16281227</v>
      </c>
      <c r="C96" s="0" t="n">
        <v>2973660.42340129</v>
      </c>
      <c r="D96" s="0" t="n">
        <v>633742.779652532</v>
      </c>
      <c r="E96" s="0" t="n">
        <v>387840.371089261</v>
      </c>
      <c r="F96" s="0" t="n">
        <v>0</v>
      </c>
      <c r="G96" s="0" t="n">
        <v>14144.862391899</v>
      </c>
      <c r="H96" s="0" t="n">
        <v>143384.563701188</v>
      </c>
      <c r="I96" s="0" t="n">
        <v>24600.0272190018</v>
      </c>
      <c r="J96" s="0" t="n">
        <v>19955.5722408131</v>
      </c>
    </row>
    <row r="97" customFormat="false" ht="12.8" hidden="false" customHeight="false" outlineLevel="0" collapsed="false">
      <c r="A97" s="0" t="n">
        <v>144</v>
      </c>
      <c r="B97" s="0" t="n">
        <v>4224285.08788501</v>
      </c>
      <c r="C97" s="0" t="n">
        <v>2973888.96459382</v>
      </c>
      <c r="D97" s="0" t="n">
        <v>691315.22278481</v>
      </c>
      <c r="E97" s="0" t="n">
        <v>395046.7978849</v>
      </c>
      <c r="F97" s="0" t="n">
        <v>0</v>
      </c>
      <c r="G97" s="0" t="n">
        <v>20684.1569202689</v>
      </c>
      <c r="H97" s="0" t="n">
        <v>108390.43373085</v>
      </c>
      <c r="I97" s="0" t="n">
        <v>30660.2663037575</v>
      </c>
      <c r="J97" s="0" t="n">
        <v>17052.3994374931</v>
      </c>
    </row>
    <row r="98" customFormat="false" ht="12.8" hidden="false" customHeight="false" outlineLevel="0" collapsed="false">
      <c r="A98" s="0" t="n">
        <v>145</v>
      </c>
      <c r="B98" s="0" t="n">
        <v>5133726.0276426</v>
      </c>
      <c r="C98" s="0" t="n">
        <v>2937609.03906383</v>
      </c>
      <c r="D98" s="0" t="n">
        <v>674976.790913873</v>
      </c>
      <c r="E98" s="0" t="n">
        <v>392506.760866686</v>
      </c>
      <c r="F98" s="0" t="n">
        <v>942741.878000812</v>
      </c>
      <c r="G98" s="0" t="n">
        <v>23065.088520901</v>
      </c>
      <c r="H98" s="0" t="n">
        <v>132932.542937184</v>
      </c>
      <c r="I98" s="0" t="n">
        <v>28392.0797715112</v>
      </c>
      <c r="J98" s="0" t="n">
        <v>19775.1395978184</v>
      </c>
    </row>
    <row r="99" customFormat="false" ht="12.8" hidden="false" customHeight="false" outlineLevel="0" collapsed="false">
      <c r="A99" s="0" t="n">
        <v>146</v>
      </c>
      <c r="B99" s="0" t="n">
        <v>4211038.37531361</v>
      </c>
      <c r="C99" s="0" t="n">
        <v>3119423.97113133</v>
      </c>
      <c r="D99" s="0" t="n">
        <v>538092.400743061</v>
      </c>
      <c r="E99" s="0" t="n">
        <v>392709.231675926</v>
      </c>
      <c r="F99" s="0" t="n">
        <v>0</v>
      </c>
      <c r="G99" s="0" t="n">
        <v>17254.6353323188</v>
      </c>
      <c r="H99" s="0" t="n">
        <v>103827.763140418</v>
      </c>
      <c r="I99" s="0" t="n">
        <v>27088.9482294451</v>
      </c>
      <c r="J99" s="0" t="n">
        <v>15751.8308256131</v>
      </c>
    </row>
    <row r="100" customFormat="false" ht="12.8" hidden="false" customHeight="false" outlineLevel="0" collapsed="false">
      <c r="A100" s="0" t="n">
        <v>147</v>
      </c>
      <c r="B100" s="0" t="n">
        <v>4252979.67143494</v>
      </c>
      <c r="C100" s="0" t="n">
        <v>3097272.96486806</v>
      </c>
      <c r="D100" s="0" t="n">
        <v>574632.515044654</v>
      </c>
      <c r="E100" s="0" t="n">
        <v>397280.478908191</v>
      </c>
      <c r="F100" s="0" t="n">
        <v>0</v>
      </c>
      <c r="G100" s="0" t="n">
        <v>19809.9207124887</v>
      </c>
      <c r="H100" s="0" t="n">
        <v>135570.709821193</v>
      </c>
      <c r="I100" s="0" t="n">
        <v>21728.8612106326</v>
      </c>
      <c r="J100" s="0" t="n">
        <v>19699.5403139339</v>
      </c>
    </row>
    <row r="101" customFormat="false" ht="12.8" hidden="false" customHeight="false" outlineLevel="0" collapsed="false">
      <c r="A101" s="0" t="n">
        <v>148</v>
      </c>
      <c r="B101" s="0" t="n">
        <v>4184477.06763909</v>
      </c>
      <c r="C101" s="0" t="n">
        <v>2990982.49905757</v>
      </c>
      <c r="D101" s="0" t="n">
        <v>639321.355943576</v>
      </c>
      <c r="E101" s="0" t="n">
        <v>395757.869046174</v>
      </c>
      <c r="F101" s="0" t="n">
        <v>0</v>
      </c>
      <c r="G101" s="0" t="n">
        <v>16966.072014713</v>
      </c>
      <c r="H101" s="0" t="n">
        <v>107849.529635223</v>
      </c>
      <c r="I101" s="0" t="n">
        <v>20955.8640328126</v>
      </c>
      <c r="J101" s="0" t="n">
        <v>17523.7271358868</v>
      </c>
    </row>
    <row r="102" customFormat="false" ht="12.8" hidden="false" customHeight="false" outlineLevel="0" collapsed="false">
      <c r="A102" s="0" t="n">
        <v>149</v>
      </c>
      <c r="B102" s="0" t="n">
        <v>5033059.08614969</v>
      </c>
      <c r="C102" s="0" t="n">
        <v>2957852.53227233</v>
      </c>
      <c r="D102" s="0" t="n">
        <v>605595.894603621</v>
      </c>
      <c r="E102" s="0" t="n">
        <v>394379.053248666</v>
      </c>
      <c r="F102" s="0" t="n">
        <v>934931.333272205</v>
      </c>
      <c r="G102" s="0" t="n">
        <v>20054.3279135385</v>
      </c>
      <c r="H102" s="0" t="n">
        <v>106594.804383866</v>
      </c>
      <c r="I102" s="0" t="n">
        <v>17098.923521513</v>
      </c>
      <c r="J102" s="0" t="n">
        <v>17194.8268019284</v>
      </c>
    </row>
    <row r="103" customFormat="false" ht="12.8" hidden="false" customHeight="false" outlineLevel="0" collapsed="false">
      <c r="A103" s="0" t="n">
        <v>150</v>
      </c>
      <c r="B103" s="0" t="n">
        <v>4135010.33867165</v>
      </c>
      <c r="C103" s="0" t="n">
        <v>2910818.86780408</v>
      </c>
      <c r="D103" s="0" t="n">
        <v>655523.0900717</v>
      </c>
      <c r="E103" s="0" t="n">
        <v>395603.711591253</v>
      </c>
      <c r="F103" s="0" t="n">
        <v>0</v>
      </c>
      <c r="G103" s="0" t="n">
        <v>17627.6003265036</v>
      </c>
      <c r="H103" s="0" t="n">
        <v>124446.6411054</v>
      </c>
      <c r="I103" s="0" t="n">
        <v>15932.2194584811</v>
      </c>
      <c r="J103" s="0" t="n">
        <v>19035.2841495796</v>
      </c>
    </row>
    <row r="104" customFormat="false" ht="12.8" hidden="false" customHeight="false" outlineLevel="0" collapsed="false">
      <c r="A104" s="0" t="n">
        <v>151</v>
      </c>
      <c r="B104" s="0" t="n">
        <v>4183181.00868274</v>
      </c>
      <c r="C104" s="0" t="n">
        <v>2985656.6255316</v>
      </c>
      <c r="D104" s="0" t="n">
        <v>641432.649471249</v>
      </c>
      <c r="E104" s="0" t="n">
        <v>396646.481938043</v>
      </c>
      <c r="F104" s="0" t="n">
        <v>0</v>
      </c>
      <c r="G104" s="0" t="n">
        <v>22465.5839802347</v>
      </c>
      <c r="H104" s="0" t="n">
        <v>104753.355198822</v>
      </c>
      <c r="I104" s="0" t="n">
        <v>29699.505042733</v>
      </c>
      <c r="J104" s="0" t="n">
        <v>18182.1466042512</v>
      </c>
    </row>
    <row r="105" customFormat="false" ht="12.8" hidden="false" customHeight="false" outlineLevel="0" collapsed="false">
      <c r="A105" s="0" t="n">
        <v>152</v>
      </c>
      <c r="B105" s="0" t="n">
        <v>4246852.15774361</v>
      </c>
      <c r="C105" s="0" t="n">
        <v>3019950.30864826</v>
      </c>
      <c r="D105" s="0" t="n">
        <v>653077.125577924</v>
      </c>
      <c r="E105" s="0" t="n">
        <v>398410.305910853</v>
      </c>
      <c r="F105" s="0" t="n">
        <v>0</v>
      </c>
      <c r="G105" s="0" t="n">
        <v>26285.9567988848</v>
      </c>
      <c r="H105" s="0" t="n">
        <v>119741.13590286</v>
      </c>
      <c r="I105" s="0" t="n">
        <v>19507.8837357847</v>
      </c>
      <c r="J105" s="0" t="n">
        <v>22803.6383903152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1605258.35026263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3800356.942017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5402.69725035066</v>
      </c>
      <c r="H22" s="0" t="n">
        <v>62885.0345009627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719857.148076304</v>
      </c>
      <c r="E23" s="0" t="n">
        <v>306431.894856518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834595.898525439</v>
      </c>
      <c r="E24" s="0" t="n">
        <v>300305.665927032</v>
      </c>
      <c r="F24" s="0" t="n">
        <v>0</v>
      </c>
      <c r="G24" s="0" t="n">
        <v>4445.98311320319</v>
      </c>
      <c r="H24" s="0" t="n">
        <v>72435.7014906848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2959625.64826466</v>
      </c>
      <c r="C25" s="0" t="n">
        <v>1692735.29323114</v>
      </c>
      <c r="D25" s="0" t="n">
        <v>865679.861903181</v>
      </c>
      <c r="E25" s="0" t="n">
        <v>290630.316053688</v>
      </c>
      <c r="F25" s="0" t="n">
        <v>0</v>
      </c>
      <c r="G25" s="0" t="n">
        <v>5696.10620891605</v>
      </c>
      <c r="H25" s="0" t="n">
        <v>60239.3455063377</v>
      </c>
      <c r="I25" s="0" t="n">
        <v>36063.5564107223</v>
      </c>
      <c r="J25" s="0" t="n">
        <v>8581.16895068112</v>
      </c>
    </row>
    <row r="26" customFormat="false" ht="12.8" hidden="false" customHeight="false" outlineLevel="0" collapsed="false">
      <c r="A26" s="0" t="n">
        <v>73</v>
      </c>
      <c r="B26" s="0" t="n">
        <v>3387776.75125744</v>
      </c>
      <c r="C26" s="0" t="n">
        <v>1555206.88968701</v>
      </c>
      <c r="D26" s="0" t="n">
        <v>860786.189321412</v>
      </c>
      <c r="E26" s="0" t="n">
        <v>276805.402486398</v>
      </c>
      <c r="F26" s="0" t="n">
        <v>603522.38997503</v>
      </c>
      <c r="G26" s="0" t="n">
        <v>4692.73776819094</v>
      </c>
      <c r="H26" s="0" t="n">
        <v>48854.5230514595</v>
      </c>
      <c r="I26" s="0" t="n">
        <v>31083.7053334245</v>
      </c>
      <c r="J26" s="0" t="n">
        <v>6824.91363451913</v>
      </c>
    </row>
    <row r="27" customFormat="false" ht="12.8" hidden="false" customHeight="false" outlineLevel="0" collapsed="false">
      <c r="A27" s="0" t="n">
        <v>74</v>
      </c>
      <c r="B27" s="0" t="n">
        <v>2907842.81467877</v>
      </c>
      <c r="C27" s="0" t="n">
        <v>1609271.52631954</v>
      </c>
      <c r="D27" s="0" t="n">
        <v>917276.901753221</v>
      </c>
      <c r="E27" s="0" t="n">
        <v>280679.897876477</v>
      </c>
      <c r="F27" s="0" t="n">
        <v>0</v>
      </c>
      <c r="G27" s="0" t="n">
        <v>7737.43429987261</v>
      </c>
      <c r="H27" s="0" t="n">
        <v>54934.4973282898</v>
      </c>
      <c r="I27" s="0" t="n">
        <v>30013.2979397903</v>
      </c>
      <c r="J27" s="0" t="n">
        <v>7929.25916157705</v>
      </c>
    </row>
    <row r="28" customFormat="false" ht="12.8" hidden="false" customHeight="false" outlineLevel="0" collapsed="false">
      <c r="A28" s="0" t="n">
        <v>75</v>
      </c>
      <c r="B28" s="0" t="n">
        <v>2979772.03301934</v>
      </c>
      <c r="C28" s="0" t="n">
        <v>1607145.62402957</v>
      </c>
      <c r="D28" s="0" t="n">
        <v>979825.485775079</v>
      </c>
      <c r="E28" s="0" t="n">
        <v>285161.10309084</v>
      </c>
      <c r="F28" s="0" t="n">
        <v>0</v>
      </c>
      <c r="G28" s="0" t="n">
        <v>10285.4268941204</v>
      </c>
      <c r="H28" s="0" t="n">
        <v>60232.0135853145</v>
      </c>
      <c r="I28" s="0" t="n">
        <v>28204.3856564467</v>
      </c>
      <c r="J28" s="0" t="n">
        <v>9073.79725151193</v>
      </c>
    </row>
    <row r="29" customFormat="false" ht="12.8" hidden="false" customHeight="false" outlineLevel="0" collapsed="false">
      <c r="A29" s="0" t="n">
        <v>76</v>
      </c>
      <c r="B29" s="0" t="n">
        <v>3069501.7899485</v>
      </c>
      <c r="C29" s="0" t="n">
        <v>1674023.20485052</v>
      </c>
      <c r="D29" s="0" t="n">
        <v>984897.406102527</v>
      </c>
      <c r="E29" s="0" t="n">
        <v>292657.412254717</v>
      </c>
      <c r="F29" s="0" t="n">
        <v>0</v>
      </c>
      <c r="G29" s="0" t="n">
        <v>8663.85248303378</v>
      </c>
      <c r="H29" s="0" t="n">
        <v>63341.0307768742</v>
      </c>
      <c r="I29" s="0" t="n">
        <v>36402.883414721</v>
      </c>
      <c r="J29" s="0" t="n">
        <v>9721.66846246737</v>
      </c>
    </row>
    <row r="30" customFormat="false" ht="12.8" hidden="false" customHeight="false" outlineLevel="0" collapsed="false">
      <c r="A30" s="0" t="n">
        <v>77</v>
      </c>
      <c r="B30" s="0" t="n">
        <v>3781357.95090983</v>
      </c>
      <c r="C30" s="0" t="n">
        <v>1765990.73989785</v>
      </c>
      <c r="D30" s="0" t="n">
        <v>939781.806892417</v>
      </c>
      <c r="E30" s="0" t="n">
        <v>299965.489651066</v>
      </c>
      <c r="F30" s="0" t="n">
        <v>674687.362262617</v>
      </c>
      <c r="G30" s="0" t="n">
        <v>9421.09980741897</v>
      </c>
      <c r="H30" s="0" t="n">
        <v>48045.9362556278</v>
      </c>
      <c r="I30" s="0" t="n">
        <v>37510.2246895624</v>
      </c>
      <c r="J30" s="0" t="n">
        <v>6797.30005499919</v>
      </c>
    </row>
    <row r="31" customFormat="false" ht="12.8" hidden="false" customHeight="false" outlineLevel="0" collapsed="false">
      <c r="A31" s="0" t="n">
        <v>78</v>
      </c>
      <c r="B31" s="0" t="n">
        <v>3157980.40299123</v>
      </c>
      <c r="C31" s="0" t="n">
        <v>1851271.59492693</v>
      </c>
      <c r="D31" s="0" t="n">
        <v>892786.064819896</v>
      </c>
      <c r="E31" s="0" t="n">
        <v>301844.479306338</v>
      </c>
      <c r="F31" s="0" t="n">
        <v>0</v>
      </c>
      <c r="G31" s="0" t="n">
        <v>9501.77351399793</v>
      </c>
      <c r="H31" s="0" t="n">
        <v>52410.8231547086</v>
      </c>
      <c r="I31" s="0" t="n">
        <v>42005.04689649</v>
      </c>
      <c r="J31" s="0" t="n">
        <v>7781.04941697537</v>
      </c>
    </row>
    <row r="32" customFormat="false" ht="12.8" hidden="false" customHeight="false" outlineLevel="0" collapsed="false">
      <c r="A32" s="0" t="n">
        <v>79</v>
      </c>
      <c r="B32" s="0" t="n">
        <v>3202615.62256666</v>
      </c>
      <c r="C32" s="0" t="n">
        <v>1841206.47042114</v>
      </c>
      <c r="D32" s="0" t="n">
        <v>955617.153001</v>
      </c>
      <c r="E32" s="0" t="n">
        <v>304433.489595757</v>
      </c>
      <c r="F32" s="0" t="n">
        <v>0</v>
      </c>
      <c r="G32" s="0" t="n">
        <v>6356.69054564605</v>
      </c>
      <c r="H32" s="0" t="n">
        <v>50623.2161217522</v>
      </c>
      <c r="I32" s="0" t="n">
        <v>35770.9387856304</v>
      </c>
      <c r="J32" s="0" t="n">
        <v>8187.11922559069</v>
      </c>
    </row>
    <row r="33" customFormat="false" ht="12.8" hidden="false" customHeight="false" outlineLevel="0" collapsed="false">
      <c r="A33" s="0" t="n">
        <v>80</v>
      </c>
      <c r="B33" s="0" t="n">
        <v>3281969.11337476</v>
      </c>
      <c r="C33" s="0" t="n">
        <v>1888326.45357102</v>
      </c>
      <c r="D33" s="0" t="n">
        <v>962966.033224977</v>
      </c>
      <c r="E33" s="0" t="n">
        <v>306025.932631522</v>
      </c>
      <c r="F33" s="0" t="n">
        <v>0</v>
      </c>
      <c r="G33" s="0" t="n">
        <v>8545.08060753428</v>
      </c>
      <c r="H33" s="0" t="n">
        <v>67823.086865023</v>
      </c>
      <c r="I33" s="0" t="n">
        <v>38221.7916289398</v>
      </c>
      <c r="J33" s="0" t="n">
        <v>9634.47986903644</v>
      </c>
    </row>
    <row r="34" customFormat="false" ht="12.8" hidden="false" customHeight="false" outlineLevel="0" collapsed="false">
      <c r="A34" s="0" t="n">
        <v>81</v>
      </c>
      <c r="B34" s="0" t="n">
        <v>4036885.95803254</v>
      </c>
      <c r="C34" s="0" t="n">
        <v>1916928.12945277</v>
      </c>
      <c r="D34" s="0" t="n">
        <v>987964.745630188</v>
      </c>
      <c r="E34" s="0" t="n">
        <v>304745.136871141</v>
      </c>
      <c r="F34" s="0" t="n">
        <v>709618.927047732</v>
      </c>
      <c r="G34" s="0" t="n">
        <v>6172.28047453394</v>
      </c>
      <c r="H34" s="0" t="n">
        <v>67589.6605797216</v>
      </c>
      <c r="I34" s="0" t="n">
        <v>34167.8269329004</v>
      </c>
      <c r="J34" s="0" t="n">
        <v>10103.3777495479</v>
      </c>
    </row>
    <row r="35" customFormat="false" ht="12.8" hidden="false" customHeight="false" outlineLevel="0" collapsed="false">
      <c r="A35" s="0" t="n">
        <v>82</v>
      </c>
      <c r="B35" s="0" t="n">
        <v>3340122.04725228</v>
      </c>
      <c r="C35" s="0" t="n">
        <v>1943001.4327428</v>
      </c>
      <c r="D35" s="0" t="n">
        <v>967472.20937987</v>
      </c>
      <c r="E35" s="0" t="n">
        <v>310687.612916617</v>
      </c>
      <c r="F35" s="0" t="n">
        <v>0</v>
      </c>
      <c r="G35" s="0" t="n">
        <v>8602.51770698912</v>
      </c>
      <c r="H35" s="0" t="n">
        <v>59883.1491531979</v>
      </c>
      <c r="I35" s="0" t="n">
        <v>41739.9157175568</v>
      </c>
      <c r="J35" s="0" t="n">
        <v>8009.03218022452</v>
      </c>
    </row>
    <row r="36" customFormat="false" ht="12.8" hidden="false" customHeight="false" outlineLevel="0" collapsed="false">
      <c r="A36" s="0" t="n">
        <v>83</v>
      </c>
      <c r="B36" s="0" t="n">
        <v>3329585.93947122</v>
      </c>
      <c r="C36" s="0" t="n">
        <v>1937410.32398536</v>
      </c>
      <c r="D36" s="0" t="n">
        <v>969104.970688996</v>
      </c>
      <c r="E36" s="0" t="n">
        <v>313051.590095876</v>
      </c>
      <c r="F36" s="0" t="n">
        <v>0</v>
      </c>
      <c r="G36" s="0" t="n">
        <v>9346.54690438163</v>
      </c>
      <c r="H36" s="0" t="n">
        <v>51053.0523936117</v>
      </c>
      <c r="I36" s="0" t="n">
        <v>42179.3010936966</v>
      </c>
      <c r="J36" s="0" t="n">
        <v>6705.42433379936</v>
      </c>
    </row>
    <row r="37" customFormat="false" ht="12.8" hidden="false" customHeight="false" outlineLevel="0" collapsed="false">
      <c r="A37" s="0" t="n">
        <v>84</v>
      </c>
      <c r="B37" s="0" t="n">
        <v>3440996.46861576</v>
      </c>
      <c r="C37" s="0" t="n">
        <v>1999984.7129242</v>
      </c>
      <c r="D37" s="0" t="n">
        <v>998761.325023746</v>
      </c>
      <c r="E37" s="0" t="n">
        <v>316508.694787486</v>
      </c>
      <c r="F37" s="0" t="n">
        <v>0</v>
      </c>
      <c r="G37" s="0" t="n">
        <v>6031.17538514329</v>
      </c>
      <c r="H37" s="0" t="n">
        <v>65965.575812856</v>
      </c>
      <c r="I37" s="0" t="n">
        <v>43729.6218015594</v>
      </c>
      <c r="J37" s="0" t="n">
        <v>9962.84905670357</v>
      </c>
    </row>
    <row r="38" customFormat="false" ht="12.8" hidden="false" customHeight="false" outlineLevel="0" collapsed="false">
      <c r="A38" s="0" t="n">
        <v>85</v>
      </c>
      <c r="B38" s="0" t="n">
        <v>4211760.39315069</v>
      </c>
      <c r="C38" s="0" t="n">
        <v>2059673.11466074</v>
      </c>
      <c r="D38" s="0" t="n">
        <v>969978.909195517</v>
      </c>
      <c r="E38" s="0" t="n">
        <v>320215.206261154</v>
      </c>
      <c r="F38" s="0" t="n">
        <v>742714.716827048</v>
      </c>
      <c r="G38" s="0" t="n">
        <v>9373.72031584162</v>
      </c>
      <c r="H38" s="0" t="n">
        <v>79971.5355419407</v>
      </c>
      <c r="I38" s="0" t="n">
        <v>19763.9290326367</v>
      </c>
      <c r="J38" s="0" t="n">
        <v>11698.3035636452</v>
      </c>
    </row>
    <row r="39" customFormat="false" ht="12.8" hidden="false" customHeight="false" outlineLevel="0" collapsed="false">
      <c r="A39" s="0" t="n">
        <v>86</v>
      </c>
      <c r="B39" s="0" t="n">
        <v>3522848.05250653</v>
      </c>
      <c r="C39" s="0" t="n">
        <v>2111911.28389821</v>
      </c>
      <c r="D39" s="0" t="n">
        <v>950540.781600152</v>
      </c>
      <c r="E39" s="0" t="n">
        <v>320516.340123489</v>
      </c>
      <c r="F39" s="0" t="n">
        <v>0</v>
      </c>
      <c r="G39" s="0" t="n">
        <v>10470.5499381225</v>
      </c>
      <c r="H39" s="0" t="n">
        <v>73905.5072272608</v>
      </c>
      <c r="I39" s="0" t="n">
        <v>47060.5266706189</v>
      </c>
      <c r="J39" s="0" t="n">
        <v>9773.57497142793</v>
      </c>
    </row>
    <row r="40" customFormat="false" ht="12.8" hidden="false" customHeight="false" outlineLevel="0" collapsed="false">
      <c r="A40" s="0" t="n">
        <v>87</v>
      </c>
      <c r="B40" s="0" t="n">
        <v>3602658.41401041</v>
      </c>
      <c r="C40" s="0" t="n">
        <v>2115594.31877753</v>
      </c>
      <c r="D40" s="0" t="n">
        <v>999048.383291468</v>
      </c>
      <c r="E40" s="0" t="n">
        <v>320082.51051281</v>
      </c>
      <c r="F40" s="0" t="n">
        <v>0</v>
      </c>
      <c r="G40" s="0" t="n">
        <v>9057.55340316933</v>
      </c>
      <c r="H40" s="0" t="n">
        <v>93456.1221381732</v>
      </c>
      <c r="I40" s="0" t="n">
        <v>53330.9447825645</v>
      </c>
      <c r="J40" s="0" t="n">
        <v>12662.9411954579</v>
      </c>
    </row>
    <row r="41" customFormat="false" ht="12.8" hidden="false" customHeight="false" outlineLevel="0" collapsed="false">
      <c r="A41" s="0" t="n">
        <v>88</v>
      </c>
      <c r="B41" s="0" t="n">
        <v>3620071.92758949</v>
      </c>
      <c r="C41" s="0" t="n">
        <v>2150523.40489245</v>
      </c>
      <c r="D41" s="0" t="n">
        <v>1007925.13852094</v>
      </c>
      <c r="E41" s="0" t="n">
        <v>319558.403160877</v>
      </c>
      <c r="F41" s="0" t="n">
        <v>0</v>
      </c>
      <c r="G41" s="0" t="n">
        <v>8832.15550289523</v>
      </c>
      <c r="H41" s="0" t="n">
        <v>70802.7803239176</v>
      </c>
      <c r="I41" s="0" t="n">
        <v>52880.7521746017</v>
      </c>
      <c r="J41" s="0" t="n">
        <v>10503.983734889</v>
      </c>
    </row>
    <row r="42" customFormat="false" ht="12.8" hidden="false" customHeight="false" outlineLevel="0" collapsed="false">
      <c r="A42" s="0" t="n">
        <v>89</v>
      </c>
      <c r="B42" s="0" t="n">
        <v>4378670.6361003</v>
      </c>
      <c r="C42" s="0" t="n">
        <v>2164756.38838989</v>
      </c>
      <c r="D42" s="0" t="n">
        <v>1007883.33466374</v>
      </c>
      <c r="E42" s="0" t="n">
        <v>323390.658973101</v>
      </c>
      <c r="F42" s="0" t="n">
        <v>769462.004220092</v>
      </c>
      <c r="G42" s="0" t="n">
        <v>8903.1981653905</v>
      </c>
      <c r="H42" s="0" t="n">
        <v>63208.0663763781</v>
      </c>
      <c r="I42" s="0" t="n">
        <v>29963.9558730004</v>
      </c>
      <c r="J42" s="0" t="n">
        <v>10166.5248927321</v>
      </c>
    </row>
    <row r="43" customFormat="false" ht="12.8" hidden="false" customHeight="false" outlineLevel="0" collapsed="false">
      <c r="A43" s="0" t="n">
        <v>90</v>
      </c>
      <c r="B43" s="0" t="n">
        <v>3674741.2971369</v>
      </c>
      <c r="C43" s="0" t="n">
        <v>2211022.98058967</v>
      </c>
      <c r="D43" s="0" t="n">
        <v>987934.005942031</v>
      </c>
      <c r="E43" s="0" t="n">
        <v>324889.306466875</v>
      </c>
      <c r="F43" s="0" t="n">
        <v>0</v>
      </c>
      <c r="G43" s="0" t="n">
        <v>10241.5144640354</v>
      </c>
      <c r="H43" s="0" t="n">
        <v>96895.5349196721</v>
      </c>
      <c r="I43" s="0" t="n">
        <v>32441.4610028238</v>
      </c>
      <c r="J43" s="0" t="n">
        <v>12736.7751166367</v>
      </c>
    </row>
    <row r="44" customFormat="false" ht="12.8" hidden="false" customHeight="false" outlineLevel="0" collapsed="false">
      <c r="A44" s="0" t="n">
        <v>91</v>
      </c>
      <c r="B44" s="0" t="n">
        <v>3690999.83226637</v>
      </c>
      <c r="C44" s="0" t="n">
        <v>2202256.29420496</v>
      </c>
      <c r="D44" s="0" t="n">
        <v>990641.445851581</v>
      </c>
      <c r="E44" s="0" t="n">
        <v>328293.605617744</v>
      </c>
      <c r="F44" s="0" t="n">
        <v>0</v>
      </c>
      <c r="G44" s="0" t="n">
        <v>11234.2349850161</v>
      </c>
      <c r="H44" s="0" t="n">
        <v>97624.4760283033</v>
      </c>
      <c r="I44" s="0" t="n">
        <v>49154.1851917258</v>
      </c>
      <c r="J44" s="0" t="n">
        <v>12383.8270815915</v>
      </c>
    </row>
    <row r="45" customFormat="false" ht="12.8" hidden="false" customHeight="false" outlineLevel="0" collapsed="false">
      <c r="A45" s="0" t="n">
        <v>92</v>
      </c>
      <c r="B45" s="0" t="n">
        <v>3653308.11494433</v>
      </c>
      <c r="C45" s="0" t="n">
        <v>2170411.99036132</v>
      </c>
      <c r="D45" s="0" t="n">
        <v>1024617.17456964</v>
      </c>
      <c r="E45" s="0" t="n">
        <v>329711.092869742</v>
      </c>
      <c r="F45" s="0" t="n">
        <v>0</v>
      </c>
      <c r="G45" s="0" t="n">
        <v>8290.10089084758</v>
      </c>
      <c r="H45" s="0" t="n">
        <v>71595.672019262</v>
      </c>
      <c r="I45" s="0" t="n">
        <v>38287.1907055196</v>
      </c>
      <c r="J45" s="0" t="n">
        <v>11770.8857613546</v>
      </c>
    </row>
    <row r="46" customFormat="false" ht="12.8" hidden="false" customHeight="false" outlineLevel="0" collapsed="false">
      <c r="A46" s="0" t="n">
        <v>93</v>
      </c>
      <c r="B46" s="0" t="n">
        <v>4471604.45615166</v>
      </c>
      <c r="C46" s="0" t="n">
        <v>2167133.90285985</v>
      </c>
      <c r="D46" s="0" t="n">
        <v>1050130.3733861</v>
      </c>
      <c r="E46" s="0" t="n">
        <v>331598.677628055</v>
      </c>
      <c r="F46" s="0" t="n">
        <v>785493.379096445</v>
      </c>
      <c r="G46" s="0" t="n">
        <v>9277.34106092954</v>
      </c>
      <c r="H46" s="0" t="n">
        <v>72531.3800134625</v>
      </c>
      <c r="I46" s="0" t="n">
        <v>45451.0405965576</v>
      </c>
      <c r="J46" s="0" t="n">
        <v>10748.1107956804</v>
      </c>
    </row>
    <row r="47" customFormat="false" ht="12.8" hidden="false" customHeight="false" outlineLevel="0" collapsed="false">
      <c r="A47" s="0" t="n">
        <v>94</v>
      </c>
      <c r="B47" s="0" t="n">
        <v>3734366.31724897</v>
      </c>
      <c r="C47" s="0" t="n">
        <v>2225787.84623923</v>
      </c>
      <c r="D47" s="0" t="n">
        <v>1021390.81524709</v>
      </c>
      <c r="E47" s="0" t="n">
        <v>331638.934207268</v>
      </c>
      <c r="F47" s="0" t="n">
        <v>0</v>
      </c>
      <c r="G47" s="0" t="n">
        <v>12276.8653504187</v>
      </c>
      <c r="H47" s="0" t="n">
        <v>74106.7496354041</v>
      </c>
      <c r="I47" s="0" t="n">
        <v>59870.384958341</v>
      </c>
      <c r="J47" s="0" t="n">
        <v>9817.90719807769</v>
      </c>
    </row>
    <row r="48" customFormat="false" ht="12.8" hidden="false" customHeight="false" outlineLevel="0" collapsed="false">
      <c r="A48" s="0" t="n">
        <v>95</v>
      </c>
      <c r="B48" s="0" t="n">
        <v>3731391.7018649</v>
      </c>
      <c r="C48" s="0" t="n">
        <v>2246744.26412225</v>
      </c>
      <c r="D48" s="0" t="n">
        <v>997921.775107555</v>
      </c>
      <c r="E48" s="0" t="n">
        <v>333853.564461833</v>
      </c>
      <c r="F48" s="0" t="n">
        <v>0</v>
      </c>
      <c r="G48" s="0" t="n">
        <v>12855.9218555156</v>
      </c>
      <c r="H48" s="0" t="n">
        <v>82480.2902474224</v>
      </c>
      <c r="I48" s="0" t="n">
        <v>48378.9975108717</v>
      </c>
      <c r="J48" s="0" t="n">
        <v>11023.947417426</v>
      </c>
    </row>
    <row r="49" customFormat="false" ht="12.8" hidden="false" customHeight="false" outlineLevel="0" collapsed="false">
      <c r="A49" s="0" t="n">
        <v>96</v>
      </c>
      <c r="B49" s="0" t="n">
        <v>3744791.35592289</v>
      </c>
      <c r="C49" s="0" t="n">
        <v>2321962.10161534</v>
      </c>
      <c r="D49" s="0" t="n">
        <v>957251.907085396</v>
      </c>
      <c r="E49" s="0" t="n">
        <v>333659.345874607</v>
      </c>
      <c r="F49" s="0" t="n">
        <v>0</v>
      </c>
      <c r="G49" s="0" t="n">
        <v>12738.0276199292</v>
      </c>
      <c r="H49" s="0" t="n">
        <v>80372.4339537844</v>
      </c>
      <c r="I49" s="0" t="n">
        <v>29967.9153876664</v>
      </c>
      <c r="J49" s="0" t="n">
        <v>12300.9122036506</v>
      </c>
    </row>
    <row r="50" customFormat="false" ht="12.8" hidden="false" customHeight="false" outlineLevel="0" collapsed="false">
      <c r="A50" s="0" t="n">
        <v>97</v>
      </c>
      <c r="B50" s="0" t="n">
        <v>4544400.91371905</v>
      </c>
      <c r="C50" s="0" t="n">
        <v>2316779.73392721</v>
      </c>
      <c r="D50" s="0" t="n">
        <v>968108.282255478</v>
      </c>
      <c r="E50" s="0" t="n">
        <v>331369.671567291</v>
      </c>
      <c r="F50" s="0" t="n">
        <v>782875.447836898</v>
      </c>
      <c r="G50" s="0" t="n">
        <v>11874.6123596965</v>
      </c>
      <c r="H50" s="0" t="n">
        <v>94940.4269561878</v>
      </c>
      <c r="I50" s="0" t="n">
        <v>29610.8811345846</v>
      </c>
      <c r="J50" s="0" t="n">
        <v>11248.4515993887</v>
      </c>
    </row>
    <row r="51" customFormat="false" ht="12.8" hidden="false" customHeight="false" outlineLevel="0" collapsed="false">
      <c r="A51" s="0" t="n">
        <v>98</v>
      </c>
      <c r="B51" s="0" t="n">
        <v>3784988.59255955</v>
      </c>
      <c r="C51" s="0" t="n">
        <v>2334949.27118097</v>
      </c>
      <c r="D51" s="0" t="n">
        <v>984923.727786948</v>
      </c>
      <c r="E51" s="0" t="n">
        <v>331910.114631031</v>
      </c>
      <c r="F51" s="0" t="n">
        <v>0</v>
      </c>
      <c r="G51" s="0" t="n">
        <v>6138.18113114697</v>
      </c>
      <c r="H51" s="0" t="n">
        <v>78772.214896027</v>
      </c>
      <c r="I51" s="0" t="n">
        <v>40225.1560880875</v>
      </c>
      <c r="J51" s="0" t="n">
        <v>11209.0392081466</v>
      </c>
    </row>
    <row r="52" customFormat="false" ht="12.8" hidden="false" customHeight="false" outlineLevel="0" collapsed="false">
      <c r="A52" s="0" t="n">
        <v>99</v>
      </c>
      <c r="B52" s="0" t="n">
        <v>3794588.98006438</v>
      </c>
      <c r="C52" s="0" t="n">
        <v>2353940.95501507</v>
      </c>
      <c r="D52" s="0" t="n">
        <v>967639.098332258</v>
      </c>
      <c r="E52" s="0" t="n">
        <v>331534.962487145</v>
      </c>
      <c r="F52" s="0" t="n">
        <v>0</v>
      </c>
      <c r="G52" s="0" t="n">
        <v>8677.13313394028</v>
      </c>
      <c r="H52" s="0" t="n">
        <v>76720.8250964377</v>
      </c>
      <c r="I52" s="0" t="n">
        <v>47870.925104305</v>
      </c>
      <c r="J52" s="0" t="n">
        <v>9386.1211868294</v>
      </c>
    </row>
    <row r="53" customFormat="false" ht="12.8" hidden="false" customHeight="false" outlineLevel="0" collapsed="false">
      <c r="A53" s="0" t="n">
        <v>100</v>
      </c>
      <c r="B53" s="0" t="n">
        <v>3847247.02366487</v>
      </c>
      <c r="C53" s="0" t="n">
        <v>2349939.61577441</v>
      </c>
      <c r="D53" s="0" t="n">
        <v>1008263.4217506</v>
      </c>
      <c r="E53" s="0" t="n">
        <v>331241.261598151</v>
      </c>
      <c r="F53" s="0" t="n">
        <v>0</v>
      </c>
      <c r="G53" s="0" t="n">
        <v>8887.67539573415</v>
      </c>
      <c r="H53" s="0" t="n">
        <v>98456.4450710576</v>
      </c>
      <c r="I53" s="0" t="n">
        <v>41157.4101168464</v>
      </c>
      <c r="J53" s="0" t="n">
        <v>12636.9072024397</v>
      </c>
    </row>
    <row r="54" customFormat="false" ht="12.8" hidden="false" customHeight="false" outlineLevel="0" collapsed="false">
      <c r="A54" s="0" t="n">
        <v>101</v>
      </c>
      <c r="B54" s="0" t="n">
        <v>4594375.96911854</v>
      </c>
      <c r="C54" s="0" t="n">
        <v>2354766.98185455</v>
      </c>
      <c r="D54" s="0" t="n">
        <v>972530.487396428</v>
      </c>
      <c r="E54" s="0" t="n">
        <v>331536.576668024</v>
      </c>
      <c r="F54" s="0" t="n">
        <v>787950.333010514</v>
      </c>
      <c r="G54" s="0" t="n">
        <v>9433.24483600978</v>
      </c>
      <c r="H54" s="0" t="n">
        <v>89174.1107455118</v>
      </c>
      <c r="I54" s="0" t="n">
        <v>41691.1670371385</v>
      </c>
      <c r="J54" s="0" t="n">
        <v>9307.49846903943</v>
      </c>
    </row>
    <row r="55" customFormat="false" ht="12.8" hidden="false" customHeight="false" outlineLevel="0" collapsed="false">
      <c r="A55" s="0" t="n">
        <v>102</v>
      </c>
      <c r="B55" s="0" t="n">
        <v>3829364.815999</v>
      </c>
      <c r="C55" s="0" t="n">
        <v>2348030.27315354</v>
      </c>
      <c r="D55" s="0" t="n">
        <v>981868.858282527</v>
      </c>
      <c r="E55" s="0" t="n">
        <v>331199.582514579</v>
      </c>
      <c r="F55" s="0" t="n">
        <v>0</v>
      </c>
      <c r="G55" s="0" t="n">
        <v>12665.8951560589</v>
      </c>
      <c r="H55" s="0" t="n">
        <v>95744.1578023031</v>
      </c>
      <c r="I55" s="0" t="n">
        <v>51259.7936664313</v>
      </c>
      <c r="J55" s="0" t="n">
        <v>11720.2661771196</v>
      </c>
    </row>
    <row r="56" customFormat="false" ht="12.8" hidden="false" customHeight="false" outlineLevel="0" collapsed="false">
      <c r="A56" s="0" t="n">
        <v>103</v>
      </c>
      <c r="B56" s="0" t="n">
        <v>3831013.13430386</v>
      </c>
      <c r="C56" s="0" t="n">
        <v>2376632.24126773</v>
      </c>
      <c r="D56" s="0" t="n">
        <v>987421.326666644</v>
      </c>
      <c r="E56" s="0" t="n">
        <v>329542.58203538</v>
      </c>
      <c r="F56" s="0" t="n">
        <v>0</v>
      </c>
      <c r="G56" s="0" t="n">
        <v>14127.3968957478</v>
      </c>
      <c r="H56" s="0" t="n">
        <v>69912.4146520867</v>
      </c>
      <c r="I56" s="0" t="n">
        <v>44226.6513571389</v>
      </c>
      <c r="J56" s="0" t="n">
        <v>10600.3591659578</v>
      </c>
    </row>
    <row r="57" customFormat="false" ht="12.8" hidden="false" customHeight="false" outlineLevel="0" collapsed="false">
      <c r="A57" s="0" t="n">
        <v>104</v>
      </c>
      <c r="B57" s="0" t="n">
        <v>3825360.08697447</v>
      </c>
      <c r="C57" s="0" t="n">
        <v>2406871.50228812</v>
      </c>
      <c r="D57" s="0" t="n">
        <v>941750.636587396</v>
      </c>
      <c r="E57" s="0" t="n">
        <v>330510.167115174</v>
      </c>
      <c r="F57" s="0" t="n">
        <v>0</v>
      </c>
      <c r="G57" s="0" t="n">
        <v>7670.8807629043</v>
      </c>
      <c r="H57" s="0" t="n">
        <v>83025.3098339507</v>
      </c>
      <c r="I57" s="0" t="n">
        <v>49752.1736347749</v>
      </c>
      <c r="J57" s="0" t="n">
        <v>13152.447482407</v>
      </c>
    </row>
    <row r="58" customFormat="false" ht="12.8" hidden="false" customHeight="false" outlineLevel="0" collapsed="false">
      <c r="A58" s="0" t="n">
        <v>105</v>
      </c>
      <c r="B58" s="0" t="n">
        <v>4643923.133354</v>
      </c>
      <c r="C58" s="0" t="n">
        <v>2431112.38523461</v>
      </c>
      <c r="D58" s="0" t="n">
        <v>939845.486387045</v>
      </c>
      <c r="E58" s="0" t="n">
        <v>331019.868741432</v>
      </c>
      <c r="F58" s="0" t="n">
        <v>790076.159949326</v>
      </c>
      <c r="G58" s="0" t="n">
        <v>12282.823157664</v>
      </c>
      <c r="H58" s="0" t="n">
        <v>88181.5395733175</v>
      </c>
      <c r="I58" s="0" t="n">
        <v>42824.993736453</v>
      </c>
      <c r="J58" s="0" t="n">
        <v>13155.2739046038</v>
      </c>
    </row>
    <row r="59" customFormat="false" ht="12.8" hidden="false" customHeight="false" outlineLevel="0" collapsed="false">
      <c r="A59" s="0" t="n">
        <v>106</v>
      </c>
      <c r="B59" s="0" t="n">
        <v>3822406.34118936</v>
      </c>
      <c r="C59" s="0" t="n">
        <v>2430640.08495554</v>
      </c>
      <c r="D59" s="0" t="n">
        <v>920988.117601604</v>
      </c>
      <c r="E59" s="0" t="n">
        <v>328114.108879196</v>
      </c>
      <c r="F59" s="0" t="n">
        <v>0</v>
      </c>
      <c r="G59" s="0" t="n">
        <v>12634.6078394824</v>
      </c>
      <c r="H59" s="0" t="n">
        <v>85279.9131831627</v>
      </c>
      <c r="I59" s="0" t="n">
        <v>39745.3552006638</v>
      </c>
      <c r="J59" s="0" t="n">
        <v>12341.3313382359</v>
      </c>
    </row>
    <row r="60" customFormat="false" ht="12.8" hidden="false" customHeight="false" outlineLevel="0" collapsed="false">
      <c r="A60" s="0" t="n">
        <v>107</v>
      </c>
      <c r="B60" s="0" t="n">
        <v>3815042.72989261</v>
      </c>
      <c r="C60" s="0" t="n">
        <v>2371484.78174014</v>
      </c>
      <c r="D60" s="0" t="n">
        <v>952659.052861687</v>
      </c>
      <c r="E60" s="0" t="n">
        <v>330171.104035514</v>
      </c>
      <c r="F60" s="0" t="n">
        <v>0</v>
      </c>
      <c r="G60" s="0" t="n">
        <v>15479.2346431632</v>
      </c>
      <c r="H60" s="0" t="n">
        <v>80320.8864749026</v>
      </c>
      <c r="I60" s="0" t="n">
        <v>57169.8404758396</v>
      </c>
      <c r="J60" s="0" t="n">
        <v>11753.0062849563</v>
      </c>
    </row>
    <row r="61" customFormat="false" ht="12.8" hidden="false" customHeight="false" outlineLevel="0" collapsed="false">
      <c r="A61" s="0" t="n">
        <v>108</v>
      </c>
      <c r="B61" s="0" t="n">
        <v>3771990.86468547</v>
      </c>
      <c r="C61" s="0" t="n">
        <v>2368650.07802004</v>
      </c>
      <c r="D61" s="0" t="n">
        <v>957923.034556168</v>
      </c>
      <c r="E61" s="0" t="n">
        <v>326733.763594704</v>
      </c>
      <c r="F61" s="0" t="n">
        <v>0</v>
      </c>
      <c r="G61" s="0" t="n">
        <v>9350.24761360324</v>
      </c>
      <c r="H61" s="0" t="n">
        <v>69879.2734365325</v>
      </c>
      <c r="I61" s="0" t="n">
        <v>38087.2217992713</v>
      </c>
      <c r="J61" s="0" t="n">
        <v>9144.64694607727</v>
      </c>
    </row>
    <row r="62" customFormat="false" ht="12.8" hidden="false" customHeight="false" outlineLevel="0" collapsed="false">
      <c r="A62" s="0" t="n">
        <v>109</v>
      </c>
      <c r="B62" s="0" t="n">
        <v>4571235.87432264</v>
      </c>
      <c r="C62" s="0" t="n">
        <v>2409949.17675862</v>
      </c>
      <c r="D62" s="0" t="n">
        <v>908926.07616674</v>
      </c>
      <c r="E62" s="0" t="n">
        <v>324801.75688573</v>
      </c>
      <c r="F62" s="0" t="n">
        <v>775944.606962234</v>
      </c>
      <c r="G62" s="0" t="n">
        <v>8598.65672150428</v>
      </c>
      <c r="H62" s="0" t="n">
        <v>94935.514431486</v>
      </c>
      <c r="I62" s="0" t="n">
        <v>39625.73832435</v>
      </c>
      <c r="J62" s="0" t="n">
        <v>12975.3655970017</v>
      </c>
    </row>
    <row r="63" customFormat="false" ht="12.8" hidden="false" customHeight="false" outlineLevel="0" collapsed="false">
      <c r="A63" s="0" t="n">
        <v>110</v>
      </c>
      <c r="B63" s="0" t="n">
        <v>3768792.03609719</v>
      </c>
      <c r="C63" s="0" t="n">
        <v>2364179.71444221</v>
      </c>
      <c r="D63" s="0" t="n">
        <v>937622.668491515</v>
      </c>
      <c r="E63" s="0" t="n">
        <v>322739.813146678</v>
      </c>
      <c r="F63" s="0" t="n">
        <v>0</v>
      </c>
      <c r="G63" s="0" t="n">
        <v>11690.4386806305</v>
      </c>
      <c r="H63" s="0" t="n">
        <v>93757.0928221551</v>
      </c>
      <c r="I63" s="0" t="n">
        <v>29979.7597680456</v>
      </c>
      <c r="J63" s="0" t="n">
        <v>13356.9942007167</v>
      </c>
    </row>
    <row r="64" customFormat="false" ht="12.8" hidden="false" customHeight="false" outlineLevel="0" collapsed="false">
      <c r="A64" s="0" t="n">
        <v>111</v>
      </c>
      <c r="B64" s="0" t="n">
        <v>3814572.63996021</v>
      </c>
      <c r="C64" s="0" t="n">
        <v>2402274.40238141</v>
      </c>
      <c r="D64" s="0" t="n">
        <v>931756.655116245</v>
      </c>
      <c r="E64" s="0" t="n">
        <v>321474.319017635</v>
      </c>
      <c r="F64" s="0" t="n">
        <v>0</v>
      </c>
      <c r="G64" s="0" t="n">
        <v>13543.4134139531</v>
      </c>
      <c r="H64" s="0" t="n">
        <v>81016.2474366068</v>
      </c>
      <c r="I64" s="0" t="n">
        <v>55300.5762083362</v>
      </c>
      <c r="J64" s="0" t="n">
        <v>12486.258680603</v>
      </c>
    </row>
    <row r="65" customFormat="false" ht="12.8" hidden="false" customHeight="false" outlineLevel="0" collapsed="false">
      <c r="A65" s="0" t="n">
        <v>112</v>
      </c>
      <c r="B65" s="0" t="n">
        <v>3744459.41780629</v>
      </c>
      <c r="C65" s="0" t="n">
        <v>2327781.89242702</v>
      </c>
      <c r="D65" s="0" t="n">
        <v>945968.12873237</v>
      </c>
      <c r="E65" s="0" t="n">
        <v>322833.958328566</v>
      </c>
      <c r="F65" s="0" t="n">
        <v>0</v>
      </c>
      <c r="G65" s="0" t="n">
        <v>11322.6781849486</v>
      </c>
      <c r="H65" s="0" t="n">
        <v>100353.175874979</v>
      </c>
      <c r="I65" s="0" t="n">
        <v>28892.709284053</v>
      </c>
      <c r="J65" s="0" t="n">
        <v>12435.4107078651</v>
      </c>
    </row>
    <row r="66" customFormat="false" ht="12.8" hidden="false" customHeight="false" outlineLevel="0" collapsed="false">
      <c r="A66" s="0" t="n">
        <v>113</v>
      </c>
      <c r="B66" s="0" t="n">
        <v>4555639.33968662</v>
      </c>
      <c r="C66" s="0" t="n">
        <v>2308159.05700194</v>
      </c>
      <c r="D66" s="0" t="n">
        <v>981095.66179876</v>
      </c>
      <c r="E66" s="0" t="n">
        <v>321979.592419665</v>
      </c>
      <c r="F66" s="0" t="n">
        <v>785461.302650316</v>
      </c>
      <c r="G66" s="0" t="n">
        <v>11030.7562422231</v>
      </c>
      <c r="H66" s="0" t="n">
        <v>95556.2442933403</v>
      </c>
      <c r="I66" s="0" t="n">
        <v>42685.721280935</v>
      </c>
      <c r="J66" s="0" t="n">
        <v>13783.2602359008</v>
      </c>
    </row>
    <row r="67" customFormat="false" ht="12.8" hidden="false" customHeight="false" outlineLevel="0" collapsed="false">
      <c r="A67" s="0" t="n">
        <v>114</v>
      </c>
      <c r="B67" s="0" t="n">
        <v>3742947.88866895</v>
      </c>
      <c r="C67" s="0" t="n">
        <v>2344660.6611388</v>
      </c>
      <c r="D67" s="0" t="n">
        <v>924463.577656257</v>
      </c>
      <c r="E67" s="0" t="n">
        <v>323553.130455749</v>
      </c>
      <c r="F67" s="0" t="n">
        <v>0</v>
      </c>
      <c r="G67" s="0" t="n">
        <v>9839.57557495013</v>
      </c>
      <c r="H67" s="0" t="n">
        <v>85279.912505674</v>
      </c>
      <c r="I67" s="0" t="n">
        <v>46720.8394720493</v>
      </c>
      <c r="J67" s="0" t="n">
        <v>13660.2447272583</v>
      </c>
    </row>
    <row r="68" customFormat="false" ht="12.8" hidden="false" customHeight="false" outlineLevel="0" collapsed="false">
      <c r="A68" s="0" t="n">
        <v>115</v>
      </c>
      <c r="B68" s="0" t="n">
        <v>3739077.79487442</v>
      </c>
      <c r="C68" s="0" t="n">
        <v>2430102.27453498</v>
      </c>
      <c r="D68" s="0" t="n">
        <v>838313.992694375</v>
      </c>
      <c r="E68" s="0" t="n">
        <v>322184.587135447</v>
      </c>
      <c r="F68" s="0" t="n">
        <v>0</v>
      </c>
      <c r="G68" s="0" t="n">
        <v>11109.9433780048</v>
      </c>
      <c r="H68" s="0" t="n">
        <v>95506.0658695127</v>
      </c>
      <c r="I68" s="0" t="n">
        <v>30180.1163386949</v>
      </c>
      <c r="J68" s="0" t="n">
        <v>14209.5980732999</v>
      </c>
    </row>
    <row r="69" customFormat="false" ht="12.8" hidden="false" customHeight="false" outlineLevel="0" collapsed="false">
      <c r="A69" s="0" t="n">
        <v>116</v>
      </c>
      <c r="B69" s="0" t="n">
        <v>3743294.90509776</v>
      </c>
      <c r="C69" s="0" t="n">
        <v>2409985.64118531</v>
      </c>
      <c r="D69" s="0" t="n">
        <v>877506.206415728</v>
      </c>
      <c r="E69" s="0" t="n">
        <v>323566.431102169</v>
      </c>
      <c r="F69" s="0" t="n">
        <v>0</v>
      </c>
      <c r="G69" s="0" t="n">
        <v>10328.4725022136</v>
      </c>
      <c r="H69" s="0" t="n">
        <v>85499.7464968516</v>
      </c>
      <c r="I69" s="0" t="n">
        <v>30845.512803048</v>
      </c>
      <c r="J69" s="0" t="n">
        <v>11353.5359376226</v>
      </c>
    </row>
    <row r="70" customFormat="false" ht="12.8" hidden="false" customHeight="false" outlineLevel="0" collapsed="false">
      <c r="A70" s="0" t="n">
        <v>117</v>
      </c>
      <c r="B70" s="0" t="n">
        <v>4475003.61881647</v>
      </c>
      <c r="C70" s="0" t="n">
        <v>2354379.04071181</v>
      </c>
      <c r="D70" s="0" t="n">
        <v>866375.071309622</v>
      </c>
      <c r="E70" s="0" t="n">
        <v>325622.349447964</v>
      </c>
      <c r="F70" s="0" t="n">
        <v>781054.03496611</v>
      </c>
      <c r="G70" s="0" t="n">
        <v>14443.8240014281</v>
      </c>
      <c r="H70" s="0" t="n">
        <v>94759.9028481697</v>
      </c>
      <c r="I70" s="0" t="n">
        <v>29875.2853630066</v>
      </c>
      <c r="J70" s="0" t="n">
        <v>13380.681640225</v>
      </c>
    </row>
    <row r="71" customFormat="false" ht="12.8" hidden="false" customHeight="false" outlineLevel="0" collapsed="false">
      <c r="A71" s="0" t="n">
        <v>118</v>
      </c>
      <c r="B71" s="0" t="n">
        <v>3779253.09036786</v>
      </c>
      <c r="C71" s="0" t="n">
        <v>2437511.28283123</v>
      </c>
      <c r="D71" s="0" t="n">
        <v>846535.00525894</v>
      </c>
      <c r="E71" s="0" t="n">
        <v>322005.681899059</v>
      </c>
      <c r="F71" s="0" t="n">
        <v>0</v>
      </c>
      <c r="G71" s="0" t="n">
        <v>14571.6550955796</v>
      </c>
      <c r="H71" s="0" t="n">
        <v>112981.782988162</v>
      </c>
      <c r="I71" s="0" t="n">
        <v>33694.8477875549</v>
      </c>
      <c r="J71" s="0" t="n">
        <v>16633.9315228348</v>
      </c>
    </row>
    <row r="72" customFormat="false" ht="12.8" hidden="false" customHeight="false" outlineLevel="0" collapsed="false">
      <c r="A72" s="0" t="n">
        <v>119</v>
      </c>
      <c r="B72" s="0" t="n">
        <v>3711738.72216843</v>
      </c>
      <c r="C72" s="0" t="n">
        <v>2353448.66314272</v>
      </c>
      <c r="D72" s="0" t="n">
        <v>876479.426179481</v>
      </c>
      <c r="E72" s="0" t="n">
        <v>323100.15491948</v>
      </c>
      <c r="F72" s="0" t="n">
        <v>0</v>
      </c>
      <c r="G72" s="0" t="n">
        <v>12839.6428108681</v>
      </c>
      <c r="H72" s="0" t="n">
        <v>88402.2722709582</v>
      </c>
      <c r="I72" s="0" t="n">
        <v>45509.5604760306</v>
      </c>
      <c r="J72" s="0" t="n">
        <v>13301.9168968689</v>
      </c>
    </row>
    <row r="73" customFormat="false" ht="12.8" hidden="false" customHeight="false" outlineLevel="0" collapsed="false">
      <c r="A73" s="0" t="n">
        <v>120</v>
      </c>
      <c r="B73" s="0" t="n">
        <v>3688466.90467434</v>
      </c>
      <c r="C73" s="0" t="n">
        <v>2405099.25781829</v>
      </c>
      <c r="D73" s="0" t="n">
        <v>827173.908846625</v>
      </c>
      <c r="E73" s="0" t="n">
        <v>325168.521255447</v>
      </c>
      <c r="F73" s="0" t="n">
        <v>0</v>
      </c>
      <c r="G73" s="0" t="n">
        <v>10099.4076868343</v>
      </c>
      <c r="H73" s="0" t="n">
        <v>84883.3017142324</v>
      </c>
      <c r="I73" s="0" t="n">
        <v>25680.218558104</v>
      </c>
      <c r="J73" s="0" t="n">
        <v>13518.4323825703</v>
      </c>
    </row>
    <row r="74" customFormat="false" ht="12.8" hidden="false" customHeight="false" outlineLevel="0" collapsed="false">
      <c r="A74" s="0" t="n">
        <v>121</v>
      </c>
      <c r="B74" s="0" t="n">
        <v>4517003.9960056</v>
      </c>
      <c r="C74" s="0" t="n">
        <v>2286799.85845791</v>
      </c>
      <c r="D74" s="0" t="n">
        <v>969183.0051286</v>
      </c>
      <c r="E74" s="0" t="n">
        <v>322940.966282924</v>
      </c>
      <c r="F74" s="0" t="n">
        <v>772973.836754651</v>
      </c>
      <c r="G74" s="0" t="n">
        <v>9480.15501504083</v>
      </c>
      <c r="H74" s="0" t="n">
        <v>101540.184088142</v>
      </c>
      <c r="I74" s="0" t="n">
        <v>44780.8966601437</v>
      </c>
      <c r="J74" s="0" t="n">
        <v>13496.5827405845</v>
      </c>
    </row>
    <row r="75" customFormat="false" ht="12.8" hidden="false" customHeight="false" outlineLevel="0" collapsed="false">
      <c r="A75" s="0" t="n">
        <v>122</v>
      </c>
      <c r="B75" s="0" t="n">
        <v>3729627.92637037</v>
      </c>
      <c r="C75" s="0" t="n">
        <v>2412863.81801892</v>
      </c>
      <c r="D75" s="0" t="n">
        <v>829581.554112437</v>
      </c>
      <c r="E75" s="0" t="n">
        <v>320980.520825432</v>
      </c>
      <c r="F75" s="0" t="n">
        <v>0</v>
      </c>
      <c r="G75" s="0" t="n">
        <v>17019.6892115683</v>
      </c>
      <c r="H75" s="0" t="n">
        <v>105360.310796406</v>
      </c>
      <c r="I75" s="0" t="n">
        <v>34127.07449538</v>
      </c>
      <c r="J75" s="0" t="n">
        <v>14633.6928090939</v>
      </c>
    </row>
    <row r="76" customFormat="false" ht="12.8" hidden="false" customHeight="false" outlineLevel="0" collapsed="false">
      <c r="A76" s="0" t="n">
        <v>123</v>
      </c>
      <c r="B76" s="0" t="n">
        <v>3694918.98023452</v>
      </c>
      <c r="C76" s="0" t="n">
        <v>2457605.9633063</v>
      </c>
      <c r="D76" s="0" t="n">
        <v>762727.96209457</v>
      </c>
      <c r="E76" s="0" t="n">
        <v>319527.893852075</v>
      </c>
      <c r="F76" s="0" t="n">
        <v>0</v>
      </c>
      <c r="G76" s="0" t="n">
        <v>10954.878559687</v>
      </c>
      <c r="H76" s="0" t="n">
        <v>93005.3734068346</v>
      </c>
      <c r="I76" s="0" t="n">
        <v>41015.6616918438</v>
      </c>
      <c r="J76" s="0" t="n">
        <v>13156.0500175731</v>
      </c>
    </row>
    <row r="77" customFormat="false" ht="12.8" hidden="false" customHeight="false" outlineLevel="0" collapsed="false">
      <c r="A77" s="0" t="n">
        <v>124</v>
      </c>
      <c r="B77" s="0" t="n">
        <v>3693876.81154525</v>
      </c>
      <c r="C77" s="0" t="n">
        <v>2387145.06506724</v>
      </c>
      <c r="D77" s="0" t="n">
        <v>825254.086827899</v>
      </c>
      <c r="E77" s="0" t="n">
        <v>321739.443258323</v>
      </c>
      <c r="F77" s="0" t="n">
        <v>0</v>
      </c>
      <c r="G77" s="0" t="n">
        <v>12957.0948053577</v>
      </c>
      <c r="H77" s="0" t="n">
        <v>105109.147330747</v>
      </c>
      <c r="I77" s="0" t="n">
        <v>31437.3878431975</v>
      </c>
      <c r="J77" s="0" t="n">
        <v>14512.2987789454</v>
      </c>
    </row>
    <row r="78" customFormat="false" ht="12.8" hidden="false" customHeight="false" outlineLevel="0" collapsed="false">
      <c r="A78" s="0" t="n">
        <v>125</v>
      </c>
      <c r="B78" s="0" t="n">
        <v>4482888.7438013</v>
      </c>
      <c r="C78" s="0" t="n">
        <v>2437002.24540474</v>
      </c>
      <c r="D78" s="0" t="n">
        <v>809915.773297442</v>
      </c>
      <c r="E78" s="0" t="n">
        <v>318110.519732614</v>
      </c>
      <c r="F78" s="0" t="n">
        <v>784412.880993054</v>
      </c>
      <c r="G78" s="0" t="n">
        <v>13455.4961028972</v>
      </c>
      <c r="H78" s="0" t="n">
        <v>82656.2395050035</v>
      </c>
      <c r="I78" s="0" t="n">
        <v>32402.8673467001</v>
      </c>
      <c r="J78" s="0" t="n">
        <v>12599.7386049801</v>
      </c>
    </row>
    <row r="79" customFormat="false" ht="12.8" hidden="false" customHeight="false" outlineLevel="0" collapsed="false">
      <c r="A79" s="0" t="n">
        <v>126</v>
      </c>
      <c r="B79" s="0" t="n">
        <v>3657532.78434594</v>
      </c>
      <c r="C79" s="0" t="n">
        <v>2383587.01313991</v>
      </c>
      <c r="D79" s="0" t="n">
        <v>799096.492402091</v>
      </c>
      <c r="E79" s="0" t="n">
        <v>320396.19397981</v>
      </c>
      <c r="F79" s="0" t="n">
        <v>0</v>
      </c>
      <c r="G79" s="0" t="n">
        <v>18109.4210393642</v>
      </c>
      <c r="H79" s="0" t="n">
        <v>91243.6974782046</v>
      </c>
      <c r="I79" s="0" t="n">
        <v>37309.6418918483</v>
      </c>
      <c r="J79" s="0" t="n">
        <v>14168.5200341559</v>
      </c>
    </row>
    <row r="80" customFormat="false" ht="12.8" hidden="false" customHeight="false" outlineLevel="0" collapsed="false">
      <c r="A80" s="0" t="n">
        <v>127</v>
      </c>
      <c r="B80" s="0" t="n">
        <v>3704698.95138541</v>
      </c>
      <c r="C80" s="0" t="n">
        <v>2396615.03561804</v>
      </c>
      <c r="D80" s="0" t="n">
        <v>804410.681394468</v>
      </c>
      <c r="E80" s="0" t="n">
        <v>322065.34726379</v>
      </c>
      <c r="F80" s="0" t="n">
        <v>0</v>
      </c>
      <c r="G80" s="0" t="n">
        <v>15335.6481852423</v>
      </c>
      <c r="H80" s="0" t="n">
        <v>100767.551708248</v>
      </c>
      <c r="I80" s="0" t="n">
        <v>58072.879614324</v>
      </c>
      <c r="J80" s="0" t="n">
        <v>12961.4509466574</v>
      </c>
    </row>
    <row r="81" customFormat="false" ht="12.8" hidden="false" customHeight="false" outlineLevel="0" collapsed="false">
      <c r="A81" s="0" t="n">
        <v>128</v>
      </c>
      <c r="B81" s="0" t="n">
        <v>3695978.98196475</v>
      </c>
      <c r="C81" s="0" t="n">
        <v>2419218.19752341</v>
      </c>
      <c r="D81" s="0" t="n">
        <v>783972.648286418</v>
      </c>
      <c r="E81" s="0" t="n">
        <v>323726.037200097</v>
      </c>
      <c r="F81" s="0" t="n">
        <v>0</v>
      </c>
      <c r="G81" s="0" t="n">
        <v>12193.748938515</v>
      </c>
      <c r="H81" s="0" t="n">
        <v>95738.8062089512</v>
      </c>
      <c r="I81" s="0" t="n">
        <v>43662.1904611795</v>
      </c>
      <c r="J81" s="0" t="n">
        <v>13933.3250946358</v>
      </c>
    </row>
    <row r="82" customFormat="false" ht="12.8" hidden="false" customHeight="false" outlineLevel="0" collapsed="false">
      <c r="A82" s="0" t="n">
        <v>129</v>
      </c>
      <c r="B82" s="0" t="n">
        <v>4458822.02606954</v>
      </c>
      <c r="C82" s="0" t="n">
        <v>2421322.97272577</v>
      </c>
      <c r="D82" s="0" t="n">
        <v>772753.010304538</v>
      </c>
      <c r="E82" s="0" t="n">
        <v>323858.108832058</v>
      </c>
      <c r="F82" s="0" t="n">
        <v>767390.188001732</v>
      </c>
      <c r="G82" s="0" t="n">
        <v>12193.7750743948</v>
      </c>
      <c r="H82" s="0" t="n">
        <v>102143.874820226</v>
      </c>
      <c r="I82" s="0" t="n">
        <v>36399.1245313379</v>
      </c>
      <c r="J82" s="0" t="n">
        <v>15287.7188728342</v>
      </c>
    </row>
    <row r="83" customFormat="false" ht="12.8" hidden="false" customHeight="false" outlineLevel="0" collapsed="false">
      <c r="A83" s="0" t="n">
        <v>130</v>
      </c>
      <c r="B83" s="0" t="n">
        <v>3734281.70150144</v>
      </c>
      <c r="C83" s="0" t="n">
        <v>2470017.60746509</v>
      </c>
      <c r="D83" s="0" t="n">
        <v>774255.802621938</v>
      </c>
      <c r="E83" s="0" t="n">
        <v>320749.05795406</v>
      </c>
      <c r="F83" s="0" t="n">
        <v>0</v>
      </c>
      <c r="G83" s="0" t="n">
        <v>14485.8461609925</v>
      </c>
      <c r="H83" s="0" t="n">
        <v>102468.725960382</v>
      </c>
      <c r="I83" s="0" t="n">
        <v>33143.867724277</v>
      </c>
      <c r="J83" s="0" t="n">
        <v>14472.240395208</v>
      </c>
    </row>
    <row r="84" customFormat="false" ht="12.8" hidden="false" customHeight="false" outlineLevel="0" collapsed="false">
      <c r="A84" s="0" t="n">
        <v>131</v>
      </c>
      <c r="B84" s="0" t="n">
        <v>3667500.78971801</v>
      </c>
      <c r="C84" s="0" t="n">
        <v>2400836.99986831</v>
      </c>
      <c r="D84" s="0" t="n">
        <v>802682.53203089</v>
      </c>
      <c r="E84" s="0" t="n">
        <v>319133.298648295</v>
      </c>
      <c r="F84" s="0" t="n">
        <v>0</v>
      </c>
      <c r="G84" s="0" t="n">
        <v>11720.4507577082</v>
      </c>
      <c r="H84" s="0" t="n">
        <v>96070.6539043591</v>
      </c>
      <c r="I84" s="0" t="n">
        <v>19650.7867349699</v>
      </c>
      <c r="J84" s="0" t="n">
        <v>13743.4092169392</v>
      </c>
    </row>
    <row r="85" customFormat="false" ht="12.8" hidden="false" customHeight="false" outlineLevel="0" collapsed="false">
      <c r="A85" s="0" t="n">
        <v>132</v>
      </c>
      <c r="B85" s="0" t="n">
        <v>3659318.69583082</v>
      </c>
      <c r="C85" s="0" t="n">
        <v>2464206.31578724</v>
      </c>
      <c r="D85" s="0" t="n">
        <v>708580.690678284</v>
      </c>
      <c r="E85" s="0" t="n">
        <v>322477.897391855</v>
      </c>
      <c r="F85" s="0" t="n">
        <v>0</v>
      </c>
      <c r="G85" s="0" t="n">
        <v>12399.6379103738</v>
      </c>
      <c r="H85" s="0" t="n">
        <v>99384.2809068216</v>
      </c>
      <c r="I85" s="0" t="n">
        <v>32243.8281739431</v>
      </c>
      <c r="J85" s="0" t="n">
        <v>16828.9352522469</v>
      </c>
    </row>
    <row r="86" customFormat="false" ht="12.8" hidden="false" customHeight="false" outlineLevel="0" collapsed="false">
      <c r="A86" s="0" t="n">
        <v>133</v>
      </c>
      <c r="B86" s="0" t="n">
        <v>4430068.50305215</v>
      </c>
      <c r="C86" s="0" t="n">
        <v>2466728.28386498</v>
      </c>
      <c r="D86" s="0" t="n">
        <v>712901.881459971</v>
      </c>
      <c r="E86" s="0" t="n">
        <v>323446.549786985</v>
      </c>
      <c r="F86" s="0" t="n">
        <v>772825.098585799</v>
      </c>
      <c r="G86" s="0" t="n">
        <v>9496.98540465863</v>
      </c>
      <c r="H86" s="0" t="n">
        <v>90822.8818404719</v>
      </c>
      <c r="I86" s="0" t="n">
        <v>33922.2034163435</v>
      </c>
      <c r="J86" s="0" t="n">
        <v>13998.3482833851</v>
      </c>
    </row>
    <row r="87" customFormat="false" ht="12.8" hidden="false" customHeight="false" outlineLevel="0" collapsed="false">
      <c r="A87" s="0" t="n">
        <v>134</v>
      </c>
      <c r="B87" s="0" t="n">
        <v>3644516.8813051</v>
      </c>
      <c r="C87" s="0" t="n">
        <v>2486368.22009007</v>
      </c>
      <c r="D87" s="0" t="n">
        <v>705362.602322754</v>
      </c>
      <c r="E87" s="0" t="n">
        <v>323779.077256012</v>
      </c>
      <c r="F87" s="0" t="n">
        <v>0</v>
      </c>
      <c r="G87" s="0" t="n">
        <v>12216.732594463</v>
      </c>
      <c r="H87" s="0" t="n">
        <v>87491.3344902722</v>
      </c>
      <c r="I87" s="0" t="n">
        <v>21187.3048509606</v>
      </c>
      <c r="J87" s="0" t="n">
        <v>13616.8082027523</v>
      </c>
    </row>
    <row r="88" customFormat="false" ht="12.8" hidden="false" customHeight="false" outlineLevel="0" collapsed="false">
      <c r="A88" s="0" t="n">
        <v>135</v>
      </c>
      <c r="B88" s="0" t="n">
        <v>3647605.76786083</v>
      </c>
      <c r="C88" s="0" t="n">
        <v>2477746.90114354</v>
      </c>
      <c r="D88" s="0" t="n">
        <v>686632.720937779</v>
      </c>
      <c r="E88" s="0" t="n">
        <v>323022.965022734</v>
      </c>
      <c r="F88" s="0" t="n">
        <v>0</v>
      </c>
      <c r="G88" s="0" t="n">
        <v>14814.0340704033</v>
      </c>
      <c r="H88" s="0" t="n">
        <v>102505.183156714</v>
      </c>
      <c r="I88" s="0" t="n">
        <v>22266.2016680194</v>
      </c>
      <c r="J88" s="0" t="n">
        <v>15192.8192652955</v>
      </c>
    </row>
    <row r="89" customFormat="false" ht="12.8" hidden="false" customHeight="false" outlineLevel="0" collapsed="false">
      <c r="A89" s="0" t="n">
        <v>136</v>
      </c>
      <c r="B89" s="0" t="n">
        <v>3679838.71692038</v>
      </c>
      <c r="C89" s="0" t="n">
        <v>2464408.60936828</v>
      </c>
      <c r="D89" s="0" t="n">
        <v>733076.252279453</v>
      </c>
      <c r="E89" s="0" t="n">
        <v>323847.692050085</v>
      </c>
      <c r="F89" s="0" t="n">
        <v>0</v>
      </c>
      <c r="G89" s="0" t="n">
        <v>13038.8615981295</v>
      </c>
      <c r="H89" s="0" t="n">
        <v>98270.3829242588</v>
      </c>
      <c r="I89" s="0" t="n">
        <v>30578.6692406669</v>
      </c>
      <c r="J89" s="0" t="n">
        <v>14120.032369665</v>
      </c>
    </row>
    <row r="90" customFormat="false" ht="12.8" hidden="false" customHeight="false" outlineLevel="0" collapsed="false">
      <c r="A90" s="0" t="n">
        <v>137</v>
      </c>
      <c r="B90" s="0" t="n">
        <v>4433702.43798395</v>
      </c>
      <c r="C90" s="0" t="n">
        <v>2457128.09959774</v>
      </c>
      <c r="D90" s="0" t="n">
        <v>712892.063445813</v>
      </c>
      <c r="E90" s="0" t="n">
        <v>320919.389703243</v>
      </c>
      <c r="F90" s="0" t="n">
        <v>765783.105248698</v>
      </c>
      <c r="G90" s="0" t="n">
        <v>14431.1508875758</v>
      </c>
      <c r="H90" s="0" t="n">
        <v>112118.17260004</v>
      </c>
      <c r="I90" s="0" t="n">
        <v>23910.943267842</v>
      </c>
      <c r="J90" s="0" t="n">
        <v>17723.2814800357</v>
      </c>
    </row>
    <row r="91" customFormat="false" ht="12.8" hidden="false" customHeight="false" outlineLevel="0" collapsed="false">
      <c r="A91" s="0" t="n">
        <v>138</v>
      </c>
      <c r="B91" s="0" t="n">
        <v>3684758.7419584</v>
      </c>
      <c r="C91" s="0" t="n">
        <v>2518025.61410823</v>
      </c>
      <c r="D91" s="0" t="n">
        <v>697630.058720943</v>
      </c>
      <c r="E91" s="0" t="n">
        <v>324855.494906827</v>
      </c>
      <c r="F91" s="0" t="n">
        <v>0</v>
      </c>
      <c r="G91" s="0" t="n">
        <v>14310.4456523952</v>
      </c>
      <c r="H91" s="0" t="n">
        <v>95375.3724738935</v>
      </c>
      <c r="I91" s="0" t="n">
        <v>24701.0728867737</v>
      </c>
      <c r="J91" s="0" t="n">
        <v>14149.6957241358</v>
      </c>
    </row>
    <row r="92" customFormat="false" ht="12.8" hidden="false" customHeight="false" outlineLevel="0" collapsed="false">
      <c r="A92" s="0" t="n">
        <v>139</v>
      </c>
      <c r="B92" s="0" t="n">
        <v>3718099.11813373</v>
      </c>
      <c r="C92" s="0" t="n">
        <v>2445867.40233467</v>
      </c>
      <c r="D92" s="0" t="n">
        <v>766237.363350828</v>
      </c>
      <c r="E92" s="0" t="n">
        <v>325191.669576752</v>
      </c>
      <c r="F92" s="0" t="n">
        <v>0</v>
      </c>
      <c r="G92" s="0" t="n">
        <v>13738.3633882814</v>
      </c>
      <c r="H92" s="0" t="n">
        <v>104983.411991826</v>
      </c>
      <c r="I92" s="0" t="n">
        <v>40440.3245287657</v>
      </c>
      <c r="J92" s="0" t="n">
        <v>15078.8621158698</v>
      </c>
    </row>
    <row r="93" customFormat="false" ht="12.8" hidden="false" customHeight="false" outlineLevel="0" collapsed="false">
      <c r="A93" s="0" t="n">
        <v>140</v>
      </c>
      <c r="B93" s="0" t="n">
        <v>3698104.04034674</v>
      </c>
      <c r="C93" s="0" t="n">
        <v>2496090.6032973</v>
      </c>
      <c r="D93" s="0" t="n">
        <v>739389.488695995</v>
      </c>
      <c r="E93" s="0" t="n">
        <v>324148.311203266</v>
      </c>
      <c r="F93" s="0" t="n">
        <v>0</v>
      </c>
      <c r="G93" s="0" t="n">
        <v>13990.0961412632</v>
      </c>
      <c r="H93" s="0" t="n">
        <v>70563.9260586768</v>
      </c>
      <c r="I93" s="0" t="n">
        <v>44455.7388790395</v>
      </c>
      <c r="J93" s="0" t="n">
        <v>9394.06549153184</v>
      </c>
    </row>
    <row r="94" customFormat="false" ht="12.8" hidden="false" customHeight="false" outlineLevel="0" collapsed="false">
      <c r="A94" s="0" t="n">
        <v>141</v>
      </c>
      <c r="B94" s="0" t="n">
        <v>4456936.37486117</v>
      </c>
      <c r="C94" s="0" t="n">
        <v>2486519.19931035</v>
      </c>
      <c r="D94" s="0" t="n">
        <v>695112.469182865</v>
      </c>
      <c r="E94" s="0" t="n">
        <v>322962.176943592</v>
      </c>
      <c r="F94" s="0" t="n">
        <v>767973.052610206</v>
      </c>
      <c r="G94" s="0" t="n">
        <v>14079.8091250479</v>
      </c>
      <c r="H94" s="0" t="n">
        <v>115439.690425412</v>
      </c>
      <c r="I94" s="0" t="n">
        <v>29870.1486124058</v>
      </c>
      <c r="J94" s="0" t="n">
        <v>16967.4334019005</v>
      </c>
    </row>
    <row r="95" customFormat="false" ht="12.8" hidden="false" customHeight="false" outlineLevel="0" collapsed="false">
      <c r="A95" s="0" t="n">
        <v>142</v>
      </c>
      <c r="B95" s="0" t="n">
        <v>3602338.03101822</v>
      </c>
      <c r="C95" s="0" t="n">
        <v>2405160.27545979</v>
      </c>
      <c r="D95" s="0" t="n">
        <v>726712.966586824</v>
      </c>
      <c r="E95" s="0" t="n">
        <v>320586.327627246</v>
      </c>
      <c r="F95" s="0" t="n">
        <v>0</v>
      </c>
      <c r="G95" s="0" t="n">
        <v>11589.0148570149</v>
      </c>
      <c r="H95" s="0" t="n">
        <v>88730.0700617536</v>
      </c>
      <c r="I95" s="0" t="n">
        <v>29510.2031038012</v>
      </c>
      <c r="J95" s="0" t="n">
        <v>12668.3153109907</v>
      </c>
    </row>
    <row r="96" customFormat="false" ht="12.8" hidden="false" customHeight="false" outlineLevel="0" collapsed="false">
      <c r="A96" s="0" t="n">
        <v>143</v>
      </c>
      <c r="B96" s="0" t="n">
        <v>3695057.87558677</v>
      </c>
      <c r="C96" s="0" t="n">
        <v>2380213.02338455</v>
      </c>
      <c r="D96" s="0" t="n">
        <v>843877.491657308</v>
      </c>
      <c r="E96" s="0" t="n">
        <v>321212.195622553</v>
      </c>
      <c r="F96" s="0" t="n">
        <v>0</v>
      </c>
      <c r="G96" s="0" t="n">
        <v>14452.2533670494</v>
      </c>
      <c r="H96" s="0" t="n">
        <v>72589.1302834588</v>
      </c>
      <c r="I96" s="0" t="n">
        <v>45442.9424638338</v>
      </c>
      <c r="J96" s="0" t="n">
        <v>10605.7918764607</v>
      </c>
    </row>
    <row r="97" customFormat="false" ht="12.8" hidden="false" customHeight="false" outlineLevel="0" collapsed="false">
      <c r="A97" s="0" t="n">
        <v>144</v>
      </c>
      <c r="B97" s="0" t="n">
        <v>3727913.50444756</v>
      </c>
      <c r="C97" s="0" t="n">
        <v>2418495.74442603</v>
      </c>
      <c r="D97" s="0" t="n">
        <v>828232.643669524</v>
      </c>
      <c r="E97" s="0" t="n">
        <v>317034.750567003</v>
      </c>
      <c r="F97" s="0" t="n">
        <v>0</v>
      </c>
      <c r="G97" s="0" t="n">
        <v>9323.29036171241</v>
      </c>
      <c r="H97" s="0" t="n">
        <v>82235.2315577816</v>
      </c>
      <c r="I97" s="0" t="n">
        <v>57299.0991342533</v>
      </c>
      <c r="J97" s="0" t="n">
        <v>10925.757997059</v>
      </c>
    </row>
    <row r="98" customFormat="false" ht="12.8" hidden="false" customHeight="false" outlineLevel="0" collapsed="false">
      <c r="A98" s="0" t="n">
        <v>145</v>
      </c>
      <c r="B98" s="0" t="n">
        <v>4501218.58831873</v>
      </c>
      <c r="C98" s="0" t="n">
        <v>2502109.89095091</v>
      </c>
      <c r="D98" s="0" t="n">
        <v>725490.025647591</v>
      </c>
      <c r="E98" s="0" t="n">
        <v>318896.467677517</v>
      </c>
      <c r="F98" s="0" t="n">
        <v>770803.518706911</v>
      </c>
      <c r="G98" s="0" t="n">
        <v>11732.1133533507</v>
      </c>
      <c r="H98" s="0" t="n">
        <v>100316.270525366</v>
      </c>
      <c r="I98" s="0" t="n">
        <v>52786.7154519686</v>
      </c>
      <c r="J98" s="0" t="n">
        <v>14086.6483188278</v>
      </c>
    </row>
    <row r="99" customFormat="false" ht="12.8" hidden="false" customHeight="false" outlineLevel="0" collapsed="false">
      <c r="A99" s="0" t="n">
        <v>146</v>
      </c>
      <c r="B99" s="0" t="n">
        <v>3652460.90201954</v>
      </c>
      <c r="C99" s="0" t="n">
        <v>2450199.77250401</v>
      </c>
      <c r="D99" s="0" t="n">
        <v>719342.529951912</v>
      </c>
      <c r="E99" s="0" t="n">
        <v>319914.229395443</v>
      </c>
      <c r="F99" s="0" t="n">
        <v>0</v>
      </c>
      <c r="G99" s="0" t="n">
        <v>12492.7632507928</v>
      </c>
      <c r="H99" s="0" t="n">
        <v>91147.4561344492</v>
      </c>
      <c r="I99" s="0" t="n">
        <v>45556.8196054086</v>
      </c>
      <c r="J99" s="0" t="n">
        <v>13046.5931158698</v>
      </c>
    </row>
    <row r="100" customFormat="false" ht="12.8" hidden="false" customHeight="false" outlineLevel="0" collapsed="false">
      <c r="A100" s="0" t="n">
        <v>147</v>
      </c>
      <c r="B100" s="0" t="n">
        <v>3639820.28628756</v>
      </c>
      <c r="C100" s="0" t="n">
        <v>2332671.47801671</v>
      </c>
      <c r="D100" s="0" t="n">
        <v>828646.304539665</v>
      </c>
      <c r="E100" s="0" t="n">
        <v>318028.732491791</v>
      </c>
      <c r="F100" s="0" t="n">
        <v>0</v>
      </c>
      <c r="G100" s="0" t="n">
        <v>10975.4429303187</v>
      </c>
      <c r="H100" s="0" t="n">
        <v>99262.0668269094</v>
      </c>
      <c r="I100" s="0" t="n">
        <v>36537.0714099286</v>
      </c>
      <c r="J100" s="0" t="n">
        <v>13479.5283746658</v>
      </c>
    </row>
    <row r="101" customFormat="false" ht="12.8" hidden="false" customHeight="false" outlineLevel="0" collapsed="false">
      <c r="A101" s="0" t="n">
        <v>148</v>
      </c>
      <c r="B101" s="0" t="n">
        <v>3727014.77143487</v>
      </c>
      <c r="C101" s="0" t="n">
        <v>2388859.00992542</v>
      </c>
      <c r="D101" s="0" t="n">
        <v>843284.447999721</v>
      </c>
      <c r="E101" s="0" t="n">
        <v>322742.441894496</v>
      </c>
      <c r="F101" s="0" t="n">
        <v>0</v>
      </c>
      <c r="G101" s="0" t="n">
        <v>12264.2103829957</v>
      </c>
      <c r="H101" s="0" t="n">
        <v>117577.009670339</v>
      </c>
      <c r="I101" s="0" t="n">
        <v>28087.5093543451</v>
      </c>
      <c r="J101" s="0" t="n">
        <v>15396.7499835135</v>
      </c>
    </row>
    <row r="102" customFormat="false" ht="12.8" hidden="false" customHeight="false" outlineLevel="0" collapsed="false">
      <c r="A102" s="0" t="n">
        <v>149</v>
      </c>
      <c r="B102" s="0" t="n">
        <v>4456508.69814325</v>
      </c>
      <c r="C102" s="0" t="n">
        <v>2480852.96163606</v>
      </c>
      <c r="D102" s="0" t="n">
        <v>719730.460297898</v>
      </c>
      <c r="E102" s="0" t="n">
        <v>318589.028151945</v>
      </c>
      <c r="F102" s="0" t="n">
        <v>774486.742852114</v>
      </c>
      <c r="G102" s="0" t="n">
        <v>12772.6998713174</v>
      </c>
      <c r="H102" s="0" t="n">
        <v>107606.74009497</v>
      </c>
      <c r="I102" s="0" t="n">
        <v>28253.6942200614</v>
      </c>
      <c r="J102" s="0" t="n">
        <v>14344.3690673891</v>
      </c>
    </row>
    <row r="103" customFormat="false" ht="12.8" hidden="false" customHeight="false" outlineLevel="0" collapsed="false">
      <c r="A103" s="0" t="n">
        <v>150</v>
      </c>
      <c r="B103" s="0" t="n">
        <v>3668358.40809174</v>
      </c>
      <c r="C103" s="0" t="n">
        <v>2467582.84972608</v>
      </c>
      <c r="D103" s="0" t="n">
        <v>711701.280145922</v>
      </c>
      <c r="E103" s="0" t="n">
        <v>315001.158403341</v>
      </c>
      <c r="F103" s="0" t="n">
        <v>0</v>
      </c>
      <c r="G103" s="0" t="n">
        <v>15536.4558154197</v>
      </c>
      <c r="H103" s="0" t="n">
        <v>113201.154382025</v>
      </c>
      <c r="I103" s="0" t="n">
        <v>29999.5161645835</v>
      </c>
      <c r="J103" s="0" t="n">
        <v>16017.0988835519</v>
      </c>
    </row>
    <row r="104" customFormat="false" ht="12.8" hidden="false" customHeight="false" outlineLevel="0" collapsed="false">
      <c r="A104" s="0" t="n">
        <v>151</v>
      </c>
      <c r="B104" s="0" t="n">
        <v>3590305.06465083</v>
      </c>
      <c r="C104" s="0" t="n">
        <v>2466120.57413489</v>
      </c>
      <c r="D104" s="0" t="n">
        <v>673310.465584032</v>
      </c>
      <c r="E104" s="0" t="n">
        <v>312939.714796459</v>
      </c>
      <c r="F104" s="0" t="n">
        <v>0</v>
      </c>
      <c r="G104" s="0" t="n">
        <v>12357.3345295806</v>
      </c>
      <c r="H104" s="0" t="n">
        <v>86962.3842721287</v>
      </c>
      <c r="I104" s="0" t="n">
        <v>25374.7320438323</v>
      </c>
      <c r="J104" s="0" t="n">
        <v>13090.6273825577</v>
      </c>
    </row>
    <row r="105" customFormat="false" ht="12.8" hidden="false" customHeight="false" outlineLevel="0" collapsed="false">
      <c r="A105" s="0" t="n">
        <v>152</v>
      </c>
      <c r="B105" s="0" t="n">
        <v>3613989.31553462</v>
      </c>
      <c r="C105" s="0" t="n">
        <v>2432613.5066105</v>
      </c>
      <c r="D105" s="0" t="n">
        <v>704276.4322334</v>
      </c>
      <c r="E105" s="0" t="n">
        <v>313569.145452639</v>
      </c>
      <c r="F105" s="0" t="n">
        <v>0</v>
      </c>
      <c r="G105" s="0" t="n">
        <v>12601.2517001906</v>
      </c>
      <c r="H105" s="0" t="n">
        <v>112165.323097235</v>
      </c>
      <c r="I105" s="0" t="n">
        <v>23042.6832768862</v>
      </c>
      <c r="J105" s="0" t="n">
        <v>15235.1402309311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2951808.46225217</v>
      </c>
      <c r="C25" s="0" t="n">
        <v>1689299.26031161</v>
      </c>
      <c r="D25" s="0" t="n">
        <v>861786.718651364</v>
      </c>
      <c r="E25" s="0" t="n">
        <v>290340.831567863</v>
      </c>
      <c r="F25" s="0" t="n">
        <v>0</v>
      </c>
      <c r="G25" s="0" t="n">
        <v>5696.1062089161</v>
      </c>
      <c r="H25" s="0" t="n">
        <v>60063.5854244469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3386475.78944687</v>
      </c>
      <c r="C26" s="0" t="n">
        <v>1547836.76340293</v>
      </c>
      <c r="D26" s="0" t="n">
        <v>865374.12981966</v>
      </c>
      <c r="E26" s="0" t="n">
        <v>277889.16642298</v>
      </c>
      <c r="F26" s="0" t="n">
        <v>603518.18378799</v>
      </c>
      <c r="G26" s="0" t="n">
        <v>4718.1667347516</v>
      </c>
      <c r="H26" s="0" t="n">
        <v>49025.3414161973</v>
      </c>
      <c r="I26" s="0" t="n">
        <v>31252.1414452529</v>
      </c>
      <c r="J26" s="0" t="n">
        <v>6861.89641710029</v>
      </c>
    </row>
    <row r="27" customFormat="false" ht="12.8" hidden="false" customHeight="false" outlineLevel="0" collapsed="false">
      <c r="A27" s="0" t="n">
        <v>74</v>
      </c>
      <c r="B27" s="0" t="n">
        <v>2920270.0300548</v>
      </c>
      <c r="C27" s="0" t="n">
        <v>1605281.31524081</v>
      </c>
      <c r="D27" s="0" t="n">
        <v>930597.714965305</v>
      </c>
      <c r="E27" s="0" t="n">
        <v>283714.44402503</v>
      </c>
      <c r="F27" s="0" t="n">
        <v>0</v>
      </c>
      <c r="G27" s="0" t="n">
        <v>7894.57446673515</v>
      </c>
      <c r="H27" s="0" t="n">
        <v>54125.8776597267</v>
      </c>
      <c r="I27" s="0" t="n">
        <v>30654.3262988084</v>
      </c>
      <c r="J27" s="0" t="n">
        <v>8001.77739838625</v>
      </c>
    </row>
    <row r="28" customFormat="false" ht="12.8" hidden="false" customHeight="false" outlineLevel="0" collapsed="false">
      <c r="A28" s="0" t="n">
        <v>75</v>
      </c>
      <c r="B28" s="0" t="n">
        <v>3036480.03663536</v>
      </c>
      <c r="C28" s="0" t="n">
        <v>1628704.80255423</v>
      </c>
      <c r="D28" s="0" t="n">
        <v>1007409.42275971</v>
      </c>
      <c r="E28" s="0" t="n">
        <v>291993.993679873</v>
      </c>
      <c r="F28" s="0" t="n">
        <v>0</v>
      </c>
      <c r="G28" s="0" t="n">
        <v>10128.435093716</v>
      </c>
      <c r="H28" s="0" t="n">
        <v>60127.5146749799</v>
      </c>
      <c r="I28" s="0" t="n">
        <v>29166.494919174</v>
      </c>
      <c r="J28" s="0" t="n">
        <v>9109.50110199737</v>
      </c>
    </row>
    <row r="29" customFormat="false" ht="12.8" hidden="false" customHeight="false" outlineLevel="0" collapsed="false">
      <c r="A29" s="0" t="n">
        <v>76</v>
      </c>
      <c r="B29" s="0" t="n">
        <v>3136437.82031777</v>
      </c>
      <c r="C29" s="0" t="n">
        <v>1702302.25714751</v>
      </c>
      <c r="D29" s="0" t="n">
        <v>1011800.98247453</v>
      </c>
      <c r="E29" s="0" t="n">
        <v>301209.404463639</v>
      </c>
      <c r="F29" s="0" t="n">
        <v>0</v>
      </c>
      <c r="G29" s="0" t="n">
        <v>8977.25737637771</v>
      </c>
      <c r="H29" s="0" t="n">
        <v>64979.6852173763</v>
      </c>
      <c r="I29" s="0" t="n">
        <v>37246.7413371924</v>
      </c>
      <c r="J29" s="0" t="n">
        <v>10134.6005150676</v>
      </c>
    </row>
    <row r="30" customFormat="false" ht="12.8" hidden="false" customHeight="false" outlineLevel="0" collapsed="false">
      <c r="A30" s="0" t="n">
        <v>77</v>
      </c>
      <c r="B30" s="0" t="n">
        <v>3876315.89653696</v>
      </c>
      <c r="C30" s="0" t="n">
        <v>1803901.9849505</v>
      </c>
      <c r="D30" s="0" t="n">
        <v>964131.840595492</v>
      </c>
      <c r="E30" s="0" t="n">
        <v>311249.939223736</v>
      </c>
      <c r="F30" s="0" t="n">
        <v>693665.596299671</v>
      </c>
      <c r="G30" s="0" t="n">
        <v>9570.89850545386</v>
      </c>
      <c r="H30" s="0" t="n">
        <v>48789.3161869499</v>
      </c>
      <c r="I30" s="0" t="n">
        <v>39098.9245726435</v>
      </c>
      <c r="J30" s="0" t="n">
        <v>6787.84649150574</v>
      </c>
    </row>
    <row r="31" customFormat="false" ht="12.8" hidden="false" customHeight="false" outlineLevel="0" collapsed="false">
      <c r="A31" s="0" t="n">
        <v>78</v>
      </c>
      <c r="B31" s="0" t="n">
        <v>3273414.35554397</v>
      </c>
      <c r="C31" s="0" t="n">
        <v>1920065.8714246</v>
      </c>
      <c r="D31" s="0" t="n">
        <v>919625.484816737</v>
      </c>
      <c r="E31" s="0" t="n">
        <v>318969.27894379</v>
      </c>
      <c r="F31" s="0" t="n">
        <v>0</v>
      </c>
      <c r="G31" s="0" t="n">
        <v>9836.05736731239</v>
      </c>
      <c r="H31" s="0" t="n">
        <v>55796.2670192028</v>
      </c>
      <c r="I31" s="0" t="n">
        <v>40074.7146181728</v>
      </c>
      <c r="J31" s="0" t="n">
        <v>8643.36417385775</v>
      </c>
    </row>
    <row r="32" customFormat="false" ht="12.8" hidden="false" customHeight="false" outlineLevel="0" collapsed="false">
      <c r="A32" s="0" t="n">
        <v>79</v>
      </c>
      <c r="B32" s="0" t="n">
        <v>3354620.40651805</v>
      </c>
      <c r="C32" s="0" t="n">
        <v>1944526.46272008</v>
      </c>
      <c r="D32" s="0" t="n">
        <v>977026.676299519</v>
      </c>
      <c r="E32" s="0" t="n">
        <v>326289.915020645</v>
      </c>
      <c r="F32" s="0" t="n">
        <v>0</v>
      </c>
      <c r="G32" s="0" t="n">
        <v>7025.5205567525</v>
      </c>
      <c r="H32" s="0" t="n">
        <v>58030.7646608873</v>
      </c>
      <c r="I32" s="0" t="n">
        <v>31711.7754728258</v>
      </c>
      <c r="J32" s="0" t="n">
        <v>9557.80880266102</v>
      </c>
    </row>
    <row r="33" customFormat="false" ht="12.8" hidden="false" customHeight="false" outlineLevel="0" collapsed="false">
      <c r="A33" s="0" t="n">
        <v>80</v>
      </c>
      <c r="B33" s="0" t="n">
        <v>3482525.21587949</v>
      </c>
      <c r="C33" s="0" t="n">
        <v>2006048.18161567</v>
      </c>
      <c r="D33" s="0" t="n">
        <v>1009474.44502471</v>
      </c>
      <c r="E33" s="0" t="n">
        <v>332171.778623132</v>
      </c>
      <c r="F33" s="0" t="n">
        <v>0</v>
      </c>
      <c r="G33" s="0" t="n">
        <v>8303.91660495044</v>
      </c>
      <c r="H33" s="0" t="n">
        <v>75379.6391282802</v>
      </c>
      <c r="I33" s="0" t="n">
        <v>39759.671798629</v>
      </c>
      <c r="J33" s="0" t="n">
        <v>10925.34989731</v>
      </c>
    </row>
    <row r="34" customFormat="false" ht="12.8" hidden="false" customHeight="false" outlineLevel="0" collapsed="false">
      <c r="A34" s="0" t="n">
        <v>81</v>
      </c>
      <c r="B34" s="0" t="n">
        <v>4334849.25540992</v>
      </c>
      <c r="C34" s="0" t="n">
        <v>2025047.82256456</v>
      </c>
      <c r="D34" s="0" t="n">
        <v>1071985.66657106</v>
      </c>
      <c r="E34" s="0" t="n">
        <v>335684.145593505</v>
      </c>
      <c r="F34" s="0" t="n">
        <v>766696.22385639</v>
      </c>
      <c r="G34" s="0" t="n">
        <v>9147.64252709237</v>
      </c>
      <c r="H34" s="0" t="n">
        <v>74471.1329609374</v>
      </c>
      <c r="I34" s="0" t="n">
        <v>40267.525880817</v>
      </c>
      <c r="J34" s="0" t="n">
        <v>11866.4084849559</v>
      </c>
    </row>
    <row r="35" customFormat="false" ht="12.8" hidden="false" customHeight="false" outlineLevel="0" collapsed="false">
      <c r="A35" s="0" t="n">
        <v>82</v>
      </c>
      <c r="B35" s="0" t="n">
        <v>3650279.00093067</v>
      </c>
      <c r="C35" s="0" t="n">
        <v>2105941.41716454</v>
      </c>
      <c r="D35" s="0" t="n">
        <v>1050914.70557894</v>
      </c>
      <c r="E35" s="0" t="n">
        <v>340807.139874315</v>
      </c>
      <c r="F35" s="0" t="n">
        <v>0</v>
      </c>
      <c r="G35" s="0" t="n">
        <v>9635.70460799545</v>
      </c>
      <c r="H35" s="0" t="n">
        <v>70813.3295936341</v>
      </c>
      <c r="I35" s="0" t="n">
        <v>62791.7785323393</v>
      </c>
      <c r="J35" s="0" t="n">
        <v>8575.217972844</v>
      </c>
    </row>
    <row r="36" customFormat="false" ht="12.8" hidden="false" customHeight="false" outlineLevel="0" collapsed="false">
      <c r="A36" s="0" t="n">
        <v>83</v>
      </c>
      <c r="B36" s="0" t="n">
        <v>3752878.97213906</v>
      </c>
      <c r="C36" s="0" t="n">
        <v>2195489.18258667</v>
      </c>
      <c r="D36" s="0" t="n">
        <v>1049980.95420558</v>
      </c>
      <c r="E36" s="0" t="n">
        <v>342046.255389123</v>
      </c>
      <c r="F36" s="0" t="n">
        <v>0</v>
      </c>
      <c r="G36" s="0" t="n">
        <v>11845.5325496135</v>
      </c>
      <c r="H36" s="0" t="n">
        <v>92491.3711038292</v>
      </c>
      <c r="I36" s="0" t="n">
        <v>48566.0839601842</v>
      </c>
      <c r="J36" s="0" t="n">
        <v>12459.592344062</v>
      </c>
    </row>
    <row r="37" customFormat="false" ht="12.8" hidden="false" customHeight="false" outlineLevel="0" collapsed="false">
      <c r="A37" s="0" t="n">
        <v>84</v>
      </c>
      <c r="B37" s="0" t="n">
        <v>3756923.52560781</v>
      </c>
      <c r="C37" s="0" t="n">
        <v>2259801.16118122</v>
      </c>
      <c r="D37" s="0" t="n">
        <v>1001107.49316426</v>
      </c>
      <c r="E37" s="0" t="n">
        <v>348946.369158054</v>
      </c>
      <c r="F37" s="0" t="n">
        <v>0</v>
      </c>
      <c r="G37" s="0" t="n">
        <v>13198.595669569</v>
      </c>
      <c r="H37" s="0" t="n">
        <v>79976.8999112549</v>
      </c>
      <c r="I37" s="0" t="n">
        <v>41297.9777631696</v>
      </c>
      <c r="J37" s="0" t="n">
        <v>11771.798862052</v>
      </c>
    </row>
    <row r="38" customFormat="false" ht="12.8" hidden="false" customHeight="false" outlineLevel="0" collapsed="false">
      <c r="A38" s="0" t="n">
        <v>85</v>
      </c>
      <c r="B38" s="0" t="n">
        <v>4630478.40533897</v>
      </c>
      <c r="C38" s="0" t="n">
        <v>2276463.61445972</v>
      </c>
      <c r="D38" s="0" t="n">
        <v>1041960.51292592</v>
      </c>
      <c r="E38" s="0" t="n">
        <v>351492.115436843</v>
      </c>
      <c r="F38" s="0" t="n">
        <v>818085.941071365</v>
      </c>
      <c r="G38" s="0" t="n">
        <v>12353.4632209441</v>
      </c>
      <c r="H38" s="0" t="n">
        <v>79648.0289608677</v>
      </c>
      <c r="I38" s="0" t="n">
        <v>37346.2706933874</v>
      </c>
      <c r="J38" s="0" t="n">
        <v>13128.4585699198</v>
      </c>
    </row>
    <row r="39" customFormat="false" ht="12.8" hidden="false" customHeight="false" outlineLevel="0" collapsed="false">
      <c r="A39" s="0" t="n">
        <v>86</v>
      </c>
      <c r="B39" s="0" t="n">
        <v>3908804.08357705</v>
      </c>
      <c r="C39" s="0" t="n">
        <v>2412074.20247716</v>
      </c>
      <c r="D39" s="0" t="n">
        <v>985337.774143855</v>
      </c>
      <c r="E39" s="0" t="n">
        <v>352959.822772383</v>
      </c>
      <c r="F39" s="0" t="n">
        <v>0</v>
      </c>
      <c r="G39" s="0" t="n">
        <v>12090.3777294972</v>
      </c>
      <c r="H39" s="0" t="n">
        <v>81044.9536266267</v>
      </c>
      <c r="I39" s="0" t="n">
        <v>53096.3801031783</v>
      </c>
      <c r="J39" s="0" t="n">
        <v>11201.1359114219</v>
      </c>
    </row>
    <row r="40" customFormat="false" ht="12.8" hidden="false" customHeight="false" outlineLevel="0" collapsed="false">
      <c r="A40" s="0" t="n">
        <v>87</v>
      </c>
      <c r="B40" s="0" t="n">
        <v>3990554.14182866</v>
      </c>
      <c r="C40" s="0" t="n">
        <v>2453501.24614352</v>
      </c>
      <c r="D40" s="0" t="n">
        <v>1007801.61320773</v>
      </c>
      <c r="E40" s="0" t="n">
        <v>356578.002794918</v>
      </c>
      <c r="F40" s="0" t="n">
        <v>0</v>
      </c>
      <c r="G40" s="0" t="n">
        <v>11128.1848060258</v>
      </c>
      <c r="H40" s="0" t="n">
        <v>90254.8181002615</v>
      </c>
      <c r="I40" s="0" t="n">
        <v>59369.5116406851</v>
      </c>
      <c r="J40" s="0" t="n">
        <v>11765.9162554353</v>
      </c>
    </row>
    <row r="41" customFormat="false" ht="12.8" hidden="false" customHeight="false" outlineLevel="0" collapsed="false">
      <c r="A41" s="0" t="n">
        <v>88</v>
      </c>
      <c r="B41" s="0" t="n">
        <v>3997380.74164352</v>
      </c>
      <c r="C41" s="0" t="n">
        <v>2487150.26752711</v>
      </c>
      <c r="D41" s="0" t="n">
        <v>973493.538238912</v>
      </c>
      <c r="E41" s="0" t="n">
        <v>365553.96087192</v>
      </c>
      <c r="F41" s="0" t="n">
        <v>0</v>
      </c>
      <c r="G41" s="0" t="n">
        <v>14877.5640885624</v>
      </c>
      <c r="H41" s="0" t="n">
        <v>98590.7054004135</v>
      </c>
      <c r="I41" s="0" t="n">
        <v>43895.5410400434</v>
      </c>
      <c r="J41" s="0" t="n">
        <v>12952.1596636713</v>
      </c>
    </row>
    <row r="42" customFormat="false" ht="12.8" hidden="false" customHeight="false" outlineLevel="0" collapsed="false">
      <c r="A42" s="0" t="n">
        <v>89</v>
      </c>
      <c r="B42" s="0" t="n">
        <v>4964924.79189046</v>
      </c>
      <c r="C42" s="0" t="n">
        <v>2568209.45995027</v>
      </c>
      <c r="D42" s="0" t="n">
        <v>978976.005707422</v>
      </c>
      <c r="E42" s="0" t="n">
        <v>372379.451948976</v>
      </c>
      <c r="F42" s="0" t="n">
        <v>865426.754166074</v>
      </c>
      <c r="G42" s="0" t="n">
        <v>14115.5755461885</v>
      </c>
      <c r="H42" s="0" t="n">
        <v>113007.635142451</v>
      </c>
      <c r="I42" s="0" t="n">
        <v>38703.1064296115</v>
      </c>
      <c r="J42" s="0" t="n">
        <v>14106.8029994703</v>
      </c>
    </row>
    <row r="43" customFormat="false" ht="12.8" hidden="false" customHeight="false" outlineLevel="0" collapsed="false">
      <c r="A43" s="0" t="n">
        <v>90</v>
      </c>
      <c r="B43" s="0" t="n">
        <v>4148219.53350665</v>
      </c>
      <c r="C43" s="0" t="n">
        <v>2596986.44753515</v>
      </c>
      <c r="D43" s="0" t="n">
        <v>996935.147048998</v>
      </c>
      <c r="E43" s="0" t="n">
        <v>371069.568729251</v>
      </c>
      <c r="F43" s="0" t="n">
        <v>0</v>
      </c>
      <c r="G43" s="0" t="n">
        <v>12731.3876080867</v>
      </c>
      <c r="H43" s="0" t="n">
        <v>125603.267583822</v>
      </c>
      <c r="I43" s="0" t="n">
        <v>28631.6369648333</v>
      </c>
      <c r="J43" s="0" t="n">
        <v>16333.2259877975</v>
      </c>
    </row>
    <row r="44" customFormat="false" ht="12.8" hidden="false" customHeight="false" outlineLevel="0" collapsed="false">
      <c r="A44" s="0" t="n">
        <v>91</v>
      </c>
      <c r="B44" s="0" t="n">
        <v>4159483.16800815</v>
      </c>
      <c r="C44" s="0" t="n">
        <v>2623991.53356857</v>
      </c>
      <c r="D44" s="0" t="n">
        <v>983789.139735759</v>
      </c>
      <c r="E44" s="0" t="n">
        <v>379887.67088433</v>
      </c>
      <c r="F44" s="0" t="n">
        <v>0</v>
      </c>
      <c r="G44" s="0" t="n">
        <v>13822.763295206</v>
      </c>
      <c r="H44" s="0" t="n">
        <v>98284.9940755311</v>
      </c>
      <c r="I44" s="0" t="n">
        <v>46228.917404725</v>
      </c>
      <c r="J44" s="0" t="n">
        <v>14071.1026309388</v>
      </c>
    </row>
    <row r="45" customFormat="false" ht="12.8" hidden="false" customHeight="false" outlineLevel="0" collapsed="false">
      <c r="A45" s="0" t="n">
        <v>92</v>
      </c>
      <c r="B45" s="0" t="n">
        <v>4187848.14042552</v>
      </c>
      <c r="C45" s="0" t="n">
        <v>2669312.13331591</v>
      </c>
      <c r="D45" s="0" t="n">
        <v>980375.710192035</v>
      </c>
      <c r="E45" s="0" t="n">
        <v>380922.605961607</v>
      </c>
      <c r="F45" s="0" t="n">
        <v>0</v>
      </c>
      <c r="G45" s="0" t="n">
        <v>11617.5747414517</v>
      </c>
      <c r="H45" s="0" t="n">
        <v>100874.508566554</v>
      </c>
      <c r="I45" s="0" t="n">
        <v>31551.2914274374</v>
      </c>
      <c r="J45" s="0" t="n">
        <v>12370.3092075652</v>
      </c>
    </row>
    <row r="46" customFormat="false" ht="12.8" hidden="false" customHeight="false" outlineLevel="0" collapsed="false">
      <c r="A46" s="0" t="n">
        <v>93</v>
      </c>
      <c r="B46" s="0" t="n">
        <v>5129764.27991455</v>
      </c>
      <c r="C46" s="0" t="n">
        <v>2642781.94060708</v>
      </c>
      <c r="D46" s="0" t="n">
        <v>1049388.44579548</v>
      </c>
      <c r="E46" s="0" t="n">
        <v>389365.549739394</v>
      </c>
      <c r="F46" s="0" t="n">
        <v>892392.550122083</v>
      </c>
      <c r="G46" s="0" t="n">
        <v>11861.8965981411</v>
      </c>
      <c r="H46" s="0" t="n">
        <v>95898.495244981</v>
      </c>
      <c r="I46" s="0" t="n">
        <v>35544.1029143527</v>
      </c>
      <c r="J46" s="0" t="n">
        <v>13182.7091812385</v>
      </c>
    </row>
    <row r="47" customFormat="false" ht="12.8" hidden="false" customHeight="false" outlineLevel="0" collapsed="false">
      <c r="A47" s="0" t="n">
        <v>94</v>
      </c>
      <c r="B47" s="0" t="n">
        <v>4287095.69600513</v>
      </c>
      <c r="C47" s="0" t="n">
        <v>2664599.61583916</v>
      </c>
      <c r="D47" s="0" t="n">
        <v>1063572.50890573</v>
      </c>
      <c r="E47" s="0" t="n">
        <v>391606.526297506</v>
      </c>
      <c r="F47" s="0" t="n">
        <v>0</v>
      </c>
      <c r="G47" s="0" t="n">
        <v>9838.07068235832</v>
      </c>
      <c r="H47" s="0" t="n">
        <v>100404.758276487</v>
      </c>
      <c r="I47" s="0" t="n">
        <v>44472.7733200356</v>
      </c>
      <c r="J47" s="0" t="n">
        <v>14139.1462188419</v>
      </c>
    </row>
    <row r="48" customFormat="false" ht="12.8" hidden="false" customHeight="false" outlineLevel="0" collapsed="false">
      <c r="A48" s="0" t="n">
        <v>95</v>
      </c>
      <c r="B48" s="0" t="n">
        <v>4278930.73669819</v>
      </c>
      <c r="C48" s="0" t="n">
        <v>2668471.31335752</v>
      </c>
      <c r="D48" s="0" t="n">
        <v>1057606.72319622</v>
      </c>
      <c r="E48" s="0" t="n">
        <v>397976.84458557</v>
      </c>
      <c r="F48" s="0" t="n">
        <v>0</v>
      </c>
      <c r="G48" s="0" t="n">
        <v>11523.4107271281</v>
      </c>
      <c r="H48" s="0" t="n">
        <v>102266.995340715</v>
      </c>
      <c r="I48" s="0" t="n">
        <v>29389.7833225164</v>
      </c>
      <c r="J48" s="0" t="n">
        <v>15028.0996195291</v>
      </c>
    </row>
    <row r="49" customFormat="false" ht="12.8" hidden="false" customHeight="false" outlineLevel="0" collapsed="false">
      <c r="A49" s="0" t="n">
        <v>96</v>
      </c>
      <c r="B49" s="0" t="n">
        <v>4322097.59770976</v>
      </c>
      <c r="C49" s="0" t="n">
        <v>2770574.70982038</v>
      </c>
      <c r="D49" s="0" t="n">
        <v>1007510.29456736</v>
      </c>
      <c r="E49" s="0" t="n">
        <v>400846.592801172</v>
      </c>
      <c r="F49" s="0" t="n">
        <v>0</v>
      </c>
      <c r="G49" s="0" t="n">
        <v>16060.3218571467</v>
      </c>
      <c r="H49" s="0" t="n">
        <v>88426.2237510934</v>
      </c>
      <c r="I49" s="0" t="n">
        <v>31218.0174353983</v>
      </c>
      <c r="J49" s="0" t="n">
        <v>11739.0719641955</v>
      </c>
    </row>
    <row r="50" customFormat="false" ht="12.8" hidden="false" customHeight="false" outlineLevel="0" collapsed="false">
      <c r="A50" s="0" t="n">
        <v>97</v>
      </c>
      <c r="B50" s="0" t="n">
        <v>5258430.57114263</v>
      </c>
      <c r="C50" s="0" t="n">
        <v>2781270.57644389</v>
      </c>
      <c r="D50" s="0" t="n">
        <v>1002587.951346</v>
      </c>
      <c r="E50" s="0" t="n">
        <v>401864.582767757</v>
      </c>
      <c r="F50" s="0" t="n">
        <v>918983.669101106</v>
      </c>
      <c r="G50" s="0" t="n">
        <v>13111.055984848</v>
      </c>
      <c r="H50" s="0" t="n">
        <v>107604.089669592</v>
      </c>
      <c r="I50" s="0" t="n">
        <v>23669.4275546168</v>
      </c>
      <c r="J50" s="0" t="n">
        <v>13976.3874035993</v>
      </c>
    </row>
    <row r="51" customFormat="false" ht="12.8" hidden="false" customHeight="false" outlineLevel="0" collapsed="false">
      <c r="A51" s="0" t="n">
        <v>98</v>
      </c>
      <c r="B51" s="0" t="n">
        <v>4339415.87993023</v>
      </c>
      <c r="C51" s="0" t="n">
        <v>2788105.4899111</v>
      </c>
      <c r="D51" s="0" t="n">
        <v>996058.595766768</v>
      </c>
      <c r="E51" s="0" t="n">
        <v>398318.390642708</v>
      </c>
      <c r="F51" s="0" t="n">
        <v>0</v>
      </c>
      <c r="G51" s="0" t="n">
        <v>7750.80876584468</v>
      </c>
      <c r="H51" s="0" t="n">
        <v>104485.070132754</v>
      </c>
      <c r="I51" s="0" t="n">
        <v>32478.6471091652</v>
      </c>
      <c r="J51" s="0" t="n">
        <v>15328.4326029608</v>
      </c>
    </row>
    <row r="52" customFormat="false" ht="12.8" hidden="false" customHeight="false" outlineLevel="0" collapsed="false">
      <c r="A52" s="0" t="n">
        <v>99</v>
      </c>
      <c r="B52" s="0" t="n">
        <v>4375638.84082811</v>
      </c>
      <c r="C52" s="0" t="n">
        <v>2790294.7271203</v>
      </c>
      <c r="D52" s="0" t="n">
        <v>1017074.86154187</v>
      </c>
      <c r="E52" s="0" t="n">
        <v>402493.948164402</v>
      </c>
      <c r="F52" s="0" t="n">
        <v>0</v>
      </c>
      <c r="G52" s="0" t="n">
        <v>14477.2025790615</v>
      </c>
      <c r="H52" s="0" t="n">
        <v>108338.333739492</v>
      </c>
      <c r="I52" s="0" t="n">
        <v>31483.2098805436</v>
      </c>
      <c r="J52" s="0" t="n">
        <v>14049.1781055703</v>
      </c>
    </row>
    <row r="53" customFormat="false" ht="12.8" hidden="false" customHeight="false" outlineLevel="0" collapsed="false">
      <c r="A53" s="0" t="n">
        <v>100</v>
      </c>
      <c r="B53" s="0" t="n">
        <v>4405967.45759156</v>
      </c>
      <c r="C53" s="0" t="n">
        <v>2819807.92783932</v>
      </c>
      <c r="D53" s="0" t="n">
        <v>996678.407453793</v>
      </c>
      <c r="E53" s="0" t="n">
        <v>406896.828447776</v>
      </c>
      <c r="F53" s="0" t="n">
        <v>0</v>
      </c>
      <c r="G53" s="0" t="n">
        <v>11178.8232328918</v>
      </c>
      <c r="H53" s="0" t="n">
        <v>132440.443639382</v>
      </c>
      <c r="I53" s="0" t="n">
        <v>25037.3902457883</v>
      </c>
      <c r="J53" s="0" t="n">
        <v>16309.5341689655</v>
      </c>
    </row>
    <row r="54" customFormat="false" ht="12.8" hidden="false" customHeight="false" outlineLevel="0" collapsed="false">
      <c r="A54" s="0" t="n">
        <v>101</v>
      </c>
      <c r="B54" s="0" t="n">
        <v>5264150.74821527</v>
      </c>
      <c r="C54" s="0" t="n">
        <v>2841052.60790864</v>
      </c>
      <c r="D54" s="0" t="n">
        <v>942211.353827791</v>
      </c>
      <c r="E54" s="0" t="n">
        <v>406122.418955656</v>
      </c>
      <c r="F54" s="0" t="n">
        <v>925069.357974929</v>
      </c>
      <c r="G54" s="0" t="n">
        <v>11166.94897885</v>
      </c>
      <c r="H54" s="0" t="n">
        <v>90226.8320110148</v>
      </c>
      <c r="I54" s="0" t="n">
        <v>33127.2213928204</v>
      </c>
      <c r="J54" s="0" t="n">
        <v>14107.8561136749</v>
      </c>
    </row>
    <row r="55" customFormat="false" ht="12.8" hidden="false" customHeight="false" outlineLevel="0" collapsed="false">
      <c r="A55" s="0" t="n">
        <v>102</v>
      </c>
      <c r="B55" s="0" t="n">
        <v>4303117.45468489</v>
      </c>
      <c r="C55" s="0" t="n">
        <v>2820343.09945172</v>
      </c>
      <c r="D55" s="0" t="n">
        <v>908816.931797715</v>
      </c>
      <c r="E55" s="0" t="n">
        <v>404870.621379832</v>
      </c>
      <c r="F55" s="0" t="n">
        <v>0</v>
      </c>
      <c r="G55" s="0" t="n">
        <v>16493.0152780374</v>
      </c>
      <c r="H55" s="0" t="n">
        <v>105785.747529498</v>
      </c>
      <c r="I55" s="0" t="n">
        <v>33941.6475274273</v>
      </c>
      <c r="J55" s="0" t="n">
        <v>15567.1351954356</v>
      </c>
    </row>
    <row r="56" customFormat="false" ht="12.8" hidden="false" customHeight="false" outlineLevel="0" collapsed="false">
      <c r="A56" s="0" t="n">
        <v>103</v>
      </c>
      <c r="B56" s="0" t="n">
        <v>4276024.82694466</v>
      </c>
      <c r="C56" s="0" t="n">
        <v>2815695.91576971</v>
      </c>
      <c r="D56" s="0" t="n">
        <v>918922.091163722</v>
      </c>
      <c r="E56" s="0" t="n">
        <v>406943.857205858</v>
      </c>
      <c r="F56" s="0" t="n">
        <v>0</v>
      </c>
      <c r="G56" s="0" t="n">
        <v>16799.0548483136</v>
      </c>
      <c r="H56" s="0" t="n">
        <v>67964.0198321758</v>
      </c>
      <c r="I56" s="0" t="n">
        <v>38992.648689533</v>
      </c>
      <c r="J56" s="0" t="n">
        <v>10534.5374746327</v>
      </c>
    </row>
    <row r="57" customFormat="false" ht="12.8" hidden="false" customHeight="false" outlineLevel="0" collapsed="false">
      <c r="A57" s="0" t="n">
        <v>104</v>
      </c>
      <c r="B57" s="0" t="n">
        <v>4344764.24472491</v>
      </c>
      <c r="C57" s="0" t="n">
        <v>2856235.95450953</v>
      </c>
      <c r="D57" s="0" t="n">
        <v>935486.277933327</v>
      </c>
      <c r="E57" s="0" t="n">
        <v>405726.045702833</v>
      </c>
      <c r="F57" s="0" t="n">
        <v>0</v>
      </c>
      <c r="G57" s="0" t="n">
        <v>11015.8686234317</v>
      </c>
      <c r="H57" s="0" t="n">
        <v>85931.4682227738</v>
      </c>
      <c r="I57" s="0" t="n">
        <v>38449.5366623222</v>
      </c>
      <c r="J57" s="0" t="n">
        <v>14160.7501329975</v>
      </c>
    </row>
    <row r="58" customFormat="false" ht="12.8" hidden="false" customHeight="false" outlineLevel="0" collapsed="false">
      <c r="A58" s="0" t="n">
        <v>105</v>
      </c>
      <c r="B58" s="0" t="n">
        <v>5343111.68018713</v>
      </c>
      <c r="C58" s="0" t="n">
        <v>2930692.20311783</v>
      </c>
      <c r="D58" s="0" t="n">
        <v>888623.058840753</v>
      </c>
      <c r="E58" s="0" t="n">
        <v>406385.643338327</v>
      </c>
      <c r="F58" s="0" t="n">
        <v>934824.559411354</v>
      </c>
      <c r="G58" s="0" t="n">
        <v>23422.0482138975</v>
      </c>
      <c r="H58" s="0" t="n">
        <v>101750.227150368</v>
      </c>
      <c r="I58" s="0" t="n">
        <v>44616.4088113193</v>
      </c>
      <c r="J58" s="0" t="n">
        <v>14846.6336741008</v>
      </c>
    </row>
    <row r="59" customFormat="false" ht="12.8" hidden="false" customHeight="false" outlineLevel="0" collapsed="false">
      <c r="A59" s="0" t="n">
        <v>106</v>
      </c>
      <c r="B59" s="0" t="n">
        <v>4465990.50115004</v>
      </c>
      <c r="C59" s="0" t="n">
        <v>3017645.52982946</v>
      </c>
      <c r="D59" s="0" t="n">
        <v>881275.459085657</v>
      </c>
      <c r="E59" s="0" t="n">
        <v>408928.378617704</v>
      </c>
      <c r="F59" s="0" t="n">
        <v>0</v>
      </c>
      <c r="G59" s="0" t="n">
        <v>14519.7155376253</v>
      </c>
      <c r="H59" s="0" t="n">
        <v>107054.130037778</v>
      </c>
      <c r="I59" s="0" t="n">
        <v>24677.0873279856</v>
      </c>
      <c r="J59" s="0" t="n">
        <v>14490.4758176506</v>
      </c>
    </row>
    <row r="60" customFormat="false" ht="12.8" hidden="false" customHeight="false" outlineLevel="0" collapsed="false">
      <c r="A60" s="0" t="n">
        <v>107</v>
      </c>
      <c r="B60" s="0" t="n">
        <v>4416725.41337324</v>
      </c>
      <c r="C60" s="0" t="n">
        <v>2946693.92174551</v>
      </c>
      <c r="D60" s="0" t="n">
        <v>880959.630784819</v>
      </c>
      <c r="E60" s="0" t="n">
        <v>410663.57939923</v>
      </c>
      <c r="F60" s="0" t="n">
        <v>0</v>
      </c>
      <c r="G60" s="0" t="n">
        <v>18574.8236754223</v>
      </c>
      <c r="H60" s="0" t="n">
        <v>95976.581827508</v>
      </c>
      <c r="I60" s="0" t="n">
        <v>54096.9032171818</v>
      </c>
      <c r="J60" s="0" t="n">
        <v>13951.1206662572</v>
      </c>
    </row>
    <row r="61" customFormat="false" ht="12.8" hidden="false" customHeight="false" outlineLevel="0" collapsed="false">
      <c r="A61" s="0" t="n">
        <v>108</v>
      </c>
      <c r="B61" s="0" t="n">
        <v>4483978.18138933</v>
      </c>
      <c r="C61" s="0" t="n">
        <v>3026118.11413109</v>
      </c>
      <c r="D61" s="0" t="n">
        <v>899106.355018134</v>
      </c>
      <c r="E61" s="0" t="n">
        <v>407209.102160961</v>
      </c>
      <c r="F61" s="0" t="n">
        <v>0</v>
      </c>
      <c r="G61" s="0" t="n">
        <v>17350.0014853192</v>
      </c>
      <c r="H61" s="0" t="n">
        <v>94214.0895435566</v>
      </c>
      <c r="I61" s="0" t="n">
        <v>27388.2318085947</v>
      </c>
      <c r="J61" s="0" t="n">
        <v>13974.7510020601</v>
      </c>
    </row>
    <row r="62" customFormat="false" ht="12.8" hidden="false" customHeight="false" outlineLevel="0" collapsed="false">
      <c r="A62" s="0" t="n">
        <v>109</v>
      </c>
      <c r="B62" s="0" t="n">
        <v>5360976.63426988</v>
      </c>
      <c r="C62" s="0" t="n">
        <v>2986077.96833111</v>
      </c>
      <c r="D62" s="0" t="n">
        <v>845484.805893648</v>
      </c>
      <c r="E62" s="0" t="n">
        <v>409457.815777617</v>
      </c>
      <c r="F62" s="0" t="n">
        <v>951960.40396494</v>
      </c>
      <c r="G62" s="0" t="n">
        <v>13909.6780987675</v>
      </c>
      <c r="H62" s="0" t="n">
        <v>107782.467441508</v>
      </c>
      <c r="I62" s="0" t="n">
        <v>31957.2014377636</v>
      </c>
      <c r="J62" s="0" t="n">
        <v>15510.8054856822</v>
      </c>
    </row>
    <row r="63" customFormat="false" ht="12.8" hidden="false" customHeight="false" outlineLevel="0" collapsed="false">
      <c r="A63" s="0" t="n">
        <v>110</v>
      </c>
      <c r="B63" s="0" t="n">
        <v>4497721.23848794</v>
      </c>
      <c r="C63" s="0" t="n">
        <v>3084220.9842139</v>
      </c>
      <c r="D63" s="0" t="n">
        <v>798461.983219577</v>
      </c>
      <c r="E63" s="0" t="n">
        <v>408325.610280171</v>
      </c>
      <c r="F63" s="0" t="n">
        <v>0</v>
      </c>
      <c r="G63" s="0" t="n">
        <v>15766.0485635418</v>
      </c>
      <c r="H63" s="0" t="n">
        <v>146256.602278201</v>
      </c>
      <c r="I63" s="0" t="n">
        <v>25913.8338066738</v>
      </c>
      <c r="J63" s="0" t="n">
        <v>20046.1297221956</v>
      </c>
    </row>
    <row r="64" customFormat="false" ht="12.8" hidden="false" customHeight="false" outlineLevel="0" collapsed="false">
      <c r="A64" s="0" t="n">
        <v>111</v>
      </c>
      <c r="B64" s="0" t="n">
        <v>4424113.88866755</v>
      </c>
      <c r="C64" s="0" t="n">
        <v>2966612.20465498</v>
      </c>
      <c r="D64" s="0" t="n">
        <v>860308.600757909</v>
      </c>
      <c r="E64" s="0" t="n">
        <v>413713.799187855</v>
      </c>
      <c r="F64" s="0" t="n">
        <v>0</v>
      </c>
      <c r="G64" s="0" t="n">
        <v>18031.0807577665</v>
      </c>
      <c r="H64" s="0" t="n">
        <v>117671.201732074</v>
      </c>
      <c r="I64" s="0" t="n">
        <v>33065.4476461506</v>
      </c>
      <c r="J64" s="0" t="n">
        <v>18386.4651185054</v>
      </c>
    </row>
    <row r="65" customFormat="false" ht="12.8" hidden="false" customHeight="false" outlineLevel="0" collapsed="false">
      <c r="A65" s="0" t="n">
        <v>112</v>
      </c>
      <c r="B65" s="0" t="n">
        <v>4452259.29618379</v>
      </c>
      <c r="C65" s="0" t="n">
        <v>3037712.66426917</v>
      </c>
      <c r="D65" s="0" t="n">
        <v>834037.879324241</v>
      </c>
      <c r="E65" s="0" t="n">
        <v>414164.147715908</v>
      </c>
      <c r="F65" s="0" t="n">
        <v>0</v>
      </c>
      <c r="G65" s="0" t="n">
        <v>15406.8756611373</v>
      </c>
      <c r="H65" s="0" t="n">
        <v>113374.731865913</v>
      </c>
      <c r="I65" s="0" t="n">
        <v>22518.5382379703</v>
      </c>
      <c r="J65" s="0" t="n">
        <v>16666.7970343754</v>
      </c>
    </row>
    <row r="66" customFormat="false" ht="12.8" hidden="false" customHeight="false" outlineLevel="0" collapsed="false">
      <c r="A66" s="0" t="n">
        <v>113</v>
      </c>
      <c r="B66" s="0" t="n">
        <v>5437038.34426059</v>
      </c>
      <c r="C66" s="0" t="n">
        <v>3054617.39879681</v>
      </c>
      <c r="D66" s="0" t="n">
        <v>816426.580677484</v>
      </c>
      <c r="E66" s="0" t="n">
        <v>417555.826728751</v>
      </c>
      <c r="F66" s="0" t="n">
        <v>984142.574563254</v>
      </c>
      <c r="G66" s="0" t="n">
        <v>18966.6416314417</v>
      </c>
      <c r="H66" s="0" t="n">
        <v>108889.605312478</v>
      </c>
      <c r="I66" s="0" t="n">
        <v>24784.7954298727</v>
      </c>
      <c r="J66" s="0" t="n">
        <v>16122.4770178361</v>
      </c>
    </row>
    <row r="67" customFormat="false" ht="12.8" hidden="false" customHeight="false" outlineLevel="0" collapsed="false">
      <c r="A67" s="0" t="n">
        <v>114</v>
      </c>
      <c r="B67" s="0" t="n">
        <v>4474324.72231719</v>
      </c>
      <c r="C67" s="0" t="n">
        <v>3051838.07984077</v>
      </c>
      <c r="D67" s="0" t="n">
        <v>802481.734483253</v>
      </c>
      <c r="E67" s="0" t="n">
        <v>420063.019317111</v>
      </c>
      <c r="F67" s="0" t="n">
        <v>0</v>
      </c>
      <c r="G67" s="0" t="n">
        <v>17001.3336904782</v>
      </c>
      <c r="H67" s="0" t="n">
        <v>144312.210920884</v>
      </c>
      <c r="I67" s="0" t="n">
        <v>16734.9196982366</v>
      </c>
      <c r="J67" s="0" t="n">
        <v>23533.6846866141</v>
      </c>
    </row>
    <row r="68" customFormat="false" ht="12.8" hidden="false" customHeight="false" outlineLevel="0" collapsed="false">
      <c r="A68" s="0" t="n">
        <v>115</v>
      </c>
      <c r="B68" s="0" t="n">
        <v>4415950.61332176</v>
      </c>
      <c r="C68" s="0" t="n">
        <v>3074825.08040144</v>
      </c>
      <c r="D68" s="0" t="n">
        <v>748403.759924131</v>
      </c>
      <c r="E68" s="0" t="n">
        <v>425293.456227322</v>
      </c>
      <c r="F68" s="0" t="n">
        <v>0</v>
      </c>
      <c r="G68" s="0" t="n">
        <v>18366.5322390802</v>
      </c>
      <c r="H68" s="0" t="n">
        <v>113805.408477791</v>
      </c>
      <c r="I68" s="0" t="n">
        <v>21811.194552915</v>
      </c>
      <c r="J68" s="0" t="n">
        <v>17601.9791209172</v>
      </c>
    </row>
    <row r="69" customFormat="false" ht="12.8" hidden="false" customHeight="false" outlineLevel="0" collapsed="false">
      <c r="A69" s="0" t="n">
        <v>116</v>
      </c>
      <c r="B69" s="0" t="n">
        <v>4372898.27555077</v>
      </c>
      <c r="C69" s="0" t="n">
        <v>3043953.10781125</v>
      </c>
      <c r="D69" s="0" t="n">
        <v>756552.21784119</v>
      </c>
      <c r="E69" s="0" t="n">
        <v>422370.535590835</v>
      </c>
      <c r="F69" s="0" t="n">
        <v>0</v>
      </c>
      <c r="G69" s="0" t="n">
        <v>12708.9934217377</v>
      </c>
      <c r="H69" s="0" t="n">
        <v>101169.711693402</v>
      </c>
      <c r="I69" s="0" t="n">
        <v>34984.078132027</v>
      </c>
      <c r="J69" s="0" t="n">
        <v>18247.9014316204</v>
      </c>
    </row>
    <row r="70" customFormat="false" ht="12.8" hidden="false" customHeight="false" outlineLevel="0" collapsed="false">
      <c r="A70" s="0" t="n">
        <v>117</v>
      </c>
      <c r="B70" s="0" t="n">
        <v>5365548.49709678</v>
      </c>
      <c r="C70" s="0" t="n">
        <v>3128450.32939757</v>
      </c>
      <c r="D70" s="0" t="n">
        <v>684776.396969844</v>
      </c>
      <c r="E70" s="0" t="n">
        <v>428913.728608958</v>
      </c>
      <c r="F70" s="0" t="n">
        <v>963768.6389069</v>
      </c>
      <c r="G70" s="0" t="n">
        <v>17808.8214231887</v>
      </c>
      <c r="H70" s="0" t="n">
        <v>107736.99500897</v>
      </c>
      <c r="I70" s="0" t="n">
        <v>36749.1427245256</v>
      </c>
      <c r="J70" s="0" t="n">
        <v>17503.460847116</v>
      </c>
    </row>
    <row r="71" customFormat="false" ht="12.8" hidden="false" customHeight="false" outlineLevel="0" collapsed="false">
      <c r="A71" s="0" t="n">
        <v>118</v>
      </c>
      <c r="B71" s="0" t="n">
        <v>4396305.22035231</v>
      </c>
      <c r="C71" s="0" t="n">
        <v>3106476.38913961</v>
      </c>
      <c r="D71" s="0" t="n">
        <v>670547.874404883</v>
      </c>
      <c r="E71" s="0" t="n">
        <v>428526.113083031</v>
      </c>
      <c r="F71" s="0" t="n">
        <v>0</v>
      </c>
      <c r="G71" s="0" t="n">
        <v>18894.5979783954</v>
      </c>
      <c r="H71" s="0" t="n">
        <v>144575.990920823</v>
      </c>
      <c r="I71" s="0" t="n">
        <v>17485.9908947088</v>
      </c>
      <c r="J71" s="0" t="n">
        <v>22981.3855695019</v>
      </c>
    </row>
    <row r="72" customFormat="false" ht="12.8" hidden="false" customHeight="false" outlineLevel="0" collapsed="false">
      <c r="A72" s="0" t="n">
        <v>119</v>
      </c>
      <c r="B72" s="0" t="n">
        <v>4508936.7169386</v>
      </c>
      <c r="C72" s="0" t="n">
        <v>3181708.14305582</v>
      </c>
      <c r="D72" s="0" t="n">
        <v>687494.930907873</v>
      </c>
      <c r="E72" s="0" t="n">
        <v>428925.528694257</v>
      </c>
      <c r="F72" s="0" t="n">
        <v>0</v>
      </c>
      <c r="G72" s="0" t="n">
        <v>19909.1509792316</v>
      </c>
      <c r="H72" s="0" t="n">
        <v>142607.24948116</v>
      </c>
      <c r="I72" s="0" t="n">
        <v>36479.9302359105</v>
      </c>
      <c r="J72" s="0" t="n">
        <v>18981.6695196171</v>
      </c>
    </row>
    <row r="73" customFormat="false" ht="12.8" hidden="false" customHeight="false" outlineLevel="0" collapsed="false">
      <c r="A73" s="0" t="n">
        <v>120</v>
      </c>
      <c r="B73" s="0" t="n">
        <v>4411357.44737254</v>
      </c>
      <c r="C73" s="0" t="n">
        <v>3109125.16224465</v>
      </c>
      <c r="D73" s="0" t="n">
        <v>696394.201804823</v>
      </c>
      <c r="E73" s="0" t="n">
        <v>429110.565304281</v>
      </c>
      <c r="F73" s="0" t="n">
        <v>0</v>
      </c>
      <c r="G73" s="0" t="n">
        <v>22538.4913446826</v>
      </c>
      <c r="H73" s="0" t="n">
        <v>118926.891096555</v>
      </c>
      <c r="I73" s="0" t="n">
        <v>20855.6314967076</v>
      </c>
      <c r="J73" s="0" t="n">
        <v>19605.1368965826</v>
      </c>
    </row>
    <row r="74" customFormat="false" ht="12.8" hidden="false" customHeight="false" outlineLevel="0" collapsed="false">
      <c r="A74" s="0" t="n">
        <v>121</v>
      </c>
      <c r="B74" s="0" t="n">
        <v>5481211.7399923</v>
      </c>
      <c r="C74" s="0" t="n">
        <v>3139270.08758705</v>
      </c>
      <c r="D74" s="0" t="n">
        <v>751277.184823339</v>
      </c>
      <c r="E74" s="0" t="n">
        <v>428016.368935218</v>
      </c>
      <c r="F74" s="0" t="n">
        <v>983984.785865581</v>
      </c>
      <c r="G74" s="0" t="n">
        <v>19268.1239388462</v>
      </c>
      <c r="H74" s="0" t="n">
        <v>124370.510653572</v>
      </c>
      <c r="I74" s="0" t="n">
        <v>25394.7580746887</v>
      </c>
      <c r="J74" s="0" t="n">
        <v>18944.9412681962</v>
      </c>
    </row>
    <row r="75" customFormat="false" ht="12.8" hidden="false" customHeight="false" outlineLevel="0" collapsed="false">
      <c r="A75" s="0" t="n">
        <v>122</v>
      </c>
      <c r="B75" s="0" t="n">
        <v>4498279.72347748</v>
      </c>
      <c r="C75" s="0" t="n">
        <v>3163085.38491609</v>
      </c>
      <c r="D75" s="0" t="n">
        <v>741958.9658922</v>
      </c>
      <c r="E75" s="0" t="n">
        <v>424751.030307701</v>
      </c>
      <c r="F75" s="0" t="n">
        <v>0</v>
      </c>
      <c r="G75" s="0" t="n">
        <v>15900.0000727869</v>
      </c>
      <c r="H75" s="0" t="n">
        <v>95732.2467052183</v>
      </c>
      <c r="I75" s="0" t="n">
        <v>43307.8881354959</v>
      </c>
      <c r="J75" s="0" t="n">
        <v>16151.5647320045</v>
      </c>
    </row>
    <row r="76" customFormat="false" ht="12.8" hidden="false" customHeight="false" outlineLevel="0" collapsed="false">
      <c r="A76" s="0" t="n">
        <v>123</v>
      </c>
      <c r="B76" s="0" t="n">
        <v>4553121.19529022</v>
      </c>
      <c r="C76" s="0" t="n">
        <v>3207047.7131463</v>
      </c>
      <c r="D76" s="0" t="n">
        <v>727067.690014743</v>
      </c>
      <c r="E76" s="0" t="n">
        <v>426180.023281926</v>
      </c>
      <c r="F76" s="0" t="n">
        <v>0</v>
      </c>
      <c r="G76" s="0" t="n">
        <v>19589.2044214362</v>
      </c>
      <c r="H76" s="0" t="n">
        <v>140507.313004867</v>
      </c>
      <c r="I76" s="0" t="n">
        <v>19603.113967455</v>
      </c>
      <c r="J76" s="0" t="n">
        <v>20284.1886005145</v>
      </c>
    </row>
    <row r="77" customFormat="false" ht="12.8" hidden="false" customHeight="false" outlineLevel="0" collapsed="false">
      <c r="A77" s="0" t="n">
        <v>124</v>
      </c>
      <c r="B77" s="0" t="n">
        <v>4519169.75424251</v>
      </c>
      <c r="C77" s="0" t="n">
        <v>3248411.65543055</v>
      </c>
      <c r="D77" s="0" t="n">
        <v>654464.745893877</v>
      </c>
      <c r="E77" s="0" t="n">
        <v>428822.330260914</v>
      </c>
      <c r="F77" s="0" t="n">
        <v>0</v>
      </c>
      <c r="G77" s="0" t="n">
        <v>25781.2944674185</v>
      </c>
      <c r="H77" s="0" t="n">
        <v>117893.729638025</v>
      </c>
      <c r="I77" s="0" t="n">
        <v>29222.5771853698</v>
      </c>
      <c r="J77" s="0" t="n">
        <v>18146.4252439174</v>
      </c>
    </row>
    <row r="78" customFormat="false" ht="12.8" hidden="false" customHeight="false" outlineLevel="0" collapsed="false">
      <c r="A78" s="0" t="n">
        <v>125</v>
      </c>
      <c r="B78" s="0" t="n">
        <v>5586553.59835052</v>
      </c>
      <c r="C78" s="0" t="n">
        <v>3240401.08541295</v>
      </c>
      <c r="D78" s="0" t="n">
        <v>728843.636215478</v>
      </c>
      <c r="E78" s="0" t="n">
        <v>432967.516398413</v>
      </c>
      <c r="F78" s="0" t="n">
        <v>995828.001816868</v>
      </c>
      <c r="G78" s="0" t="n">
        <v>18473.734726544</v>
      </c>
      <c r="H78" s="0" t="n">
        <v>116790.719639154</v>
      </c>
      <c r="I78" s="0" t="n">
        <v>42278.2744727576</v>
      </c>
      <c r="J78" s="0" t="n">
        <v>17655.157827816</v>
      </c>
    </row>
    <row r="79" customFormat="false" ht="12.8" hidden="false" customHeight="false" outlineLevel="0" collapsed="false">
      <c r="A79" s="0" t="n">
        <v>126</v>
      </c>
      <c r="B79" s="0" t="n">
        <v>4627850.40235308</v>
      </c>
      <c r="C79" s="0" t="n">
        <v>3243924.79532612</v>
      </c>
      <c r="D79" s="0" t="n">
        <v>721033.532271547</v>
      </c>
      <c r="E79" s="0" t="n">
        <v>434845.903845399</v>
      </c>
      <c r="F79" s="0" t="n">
        <v>0</v>
      </c>
      <c r="G79" s="0" t="n">
        <v>24602.9619400649</v>
      </c>
      <c r="H79" s="0" t="n">
        <v>142361.093429951</v>
      </c>
      <c r="I79" s="0" t="n">
        <v>44394.0976365448</v>
      </c>
      <c r="J79" s="0" t="n">
        <v>20379.6705111332</v>
      </c>
    </row>
    <row r="80" customFormat="false" ht="12.8" hidden="false" customHeight="false" outlineLevel="0" collapsed="false">
      <c r="A80" s="0" t="n">
        <v>127</v>
      </c>
      <c r="B80" s="0" t="n">
        <v>4600315.58449902</v>
      </c>
      <c r="C80" s="0" t="n">
        <v>3256570.06828699</v>
      </c>
      <c r="D80" s="0" t="n">
        <v>692293.671013485</v>
      </c>
      <c r="E80" s="0" t="n">
        <v>436106.360529549</v>
      </c>
      <c r="F80" s="0" t="n">
        <v>0</v>
      </c>
      <c r="G80" s="0" t="n">
        <v>23115.7441932544</v>
      </c>
      <c r="H80" s="0" t="n">
        <v>126815.117119613</v>
      </c>
      <c r="I80" s="0" t="n">
        <v>51565.5662493259</v>
      </c>
      <c r="J80" s="0" t="n">
        <v>20898.1366511461</v>
      </c>
    </row>
    <row r="81" customFormat="false" ht="12.8" hidden="false" customHeight="false" outlineLevel="0" collapsed="false">
      <c r="A81" s="0" t="n">
        <v>128</v>
      </c>
      <c r="B81" s="0" t="n">
        <v>4604268.07962699</v>
      </c>
      <c r="C81" s="0" t="n">
        <v>3304281.67021694</v>
      </c>
      <c r="D81" s="0" t="n">
        <v>662712.299399899</v>
      </c>
      <c r="E81" s="0" t="n">
        <v>435705.503251399</v>
      </c>
      <c r="F81" s="0" t="n">
        <v>0</v>
      </c>
      <c r="G81" s="0" t="n">
        <v>17595.3363886479</v>
      </c>
      <c r="H81" s="0" t="n">
        <v>127371.974084954</v>
      </c>
      <c r="I81" s="0" t="n">
        <v>41459.7084023753</v>
      </c>
      <c r="J81" s="0" t="n">
        <v>20691.3129224982</v>
      </c>
    </row>
    <row r="82" customFormat="false" ht="12.8" hidden="false" customHeight="false" outlineLevel="0" collapsed="false">
      <c r="A82" s="0" t="n">
        <v>129</v>
      </c>
      <c r="B82" s="0" t="n">
        <v>5680196.40830724</v>
      </c>
      <c r="C82" s="0" t="n">
        <v>3409908.09925078</v>
      </c>
      <c r="D82" s="0" t="n">
        <v>600677.037935492</v>
      </c>
      <c r="E82" s="0" t="n">
        <v>432361.945415193</v>
      </c>
      <c r="F82" s="0" t="n">
        <v>999241.566886936</v>
      </c>
      <c r="G82" s="0" t="n">
        <v>22289.3172454092</v>
      </c>
      <c r="H82" s="0" t="n">
        <v>143634.167671104</v>
      </c>
      <c r="I82" s="0" t="n">
        <v>47679.3942532255</v>
      </c>
      <c r="J82" s="0" t="n">
        <v>20818.9646482768</v>
      </c>
    </row>
    <row r="83" customFormat="false" ht="12.8" hidden="false" customHeight="false" outlineLevel="0" collapsed="false">
      <c r="A83" s="0" t="n">
        <v>130</v>
      </c>
      <c r="B83" s="0" t="n">
        <v>4592671.89810314</v>
      </c>
      <c r="C83" s="0" t="n">
        <v>3341145.00472468</v>
      </c>
      <c r="D83" s="0" t="n">
        <v>600817.131259989</v>
      </c>
      <c r="E83" s="0" t="n">
        <v>436569.58241072</v>
      </c>
      <c r="F83" s="0" t="n">
        <v>0</v>
      </c>
      <c r="G83" s="0" t="n">
        <v>18651.3113179156</v>
      </c>
      <c r="H83" s="0" t="n">
        <v>147945.018877902</v>
      </c>
      <c r="I83" s="0" t="n">
        <v>31454.3862316854</v>
      </c>
      <c r="J83" s="0" t="n">
        <v>24339.4085732976</v>
      </c>
    </row>
    <row r="84" customFormat="false" ht="12.8" hidden="false" customHeight="false" outlineLevel="0" collapsed="false">
      <c r="A84" s="0" t="n">
        <v>131</v>
      </c>
      <c r="B84" s="0" t="n">
        <v>4604667.68200672</v>
      </c>
      <c r="C84" s="0" t="n">
        <v>3448631.77219535</v>
      </c>
      <c r="D84" s="0" t="n">
        <v>509538.261934701</v>
      </c>
      <c r="E84" s="0" t="n">
        <v>435989.198150356</v>
      </c>
      <c r="F84" s="0" t="n">
        <v>0</v>
      </c>
      <c r="G84" s="0" t="n">
        <v>24403.7012166038</v>
      </c>
      <c r="H84" s="0" t="n">
        <v>137351.644053629</v>
      </c>
      <c r="I84" s="0" t="n">
        <v>21834.2820325951</v>
      </c>
      <c r="J84" s="0" t="n">
        <v>21855.4191100382</v>
      </c>
    </row>
    <row r="85" customFormat="false" ht="12.8" hidden="false" customHeight="false" outlineLevel="0" collapsed="false">
      <c r="A85" s="0" t="n">
        <v>132</v>
      </c>
      <c r="B85" s="0" t="n">
        <v>4511045.66914168</v>
      </c>
      <c r="C85" s="0" t="n">
        <v>3374760.65001011</v>
      </c>
      <c r="D85" s="0" t="n">
        <v>517497.213046791</v>
      </c>
      <c r="E85" s="0" t="n">
        <v>441126.764363398</v>
      </c>
      <c r="F85" s="0" t="n">
        <v>0</v>
      </c>
      <c r="G85" s="0" t="n">
        <v>26265.7192230881</v>
      </c>
      <c r="H85" s="0" t="n">
        <v>111872.727397876</v>
      </c>
      <c r="I85" s="0" t="n">
        <v>29262.6929924773</v>
      </c>
      <c r="J85" s="0" t="n">
        <v>17244.7582081133</v>
      </c>
    </row>
    <row r="86" customFormat="false" ht="12.8" hidden="false" customHeight="false" outlineLevel="0" collapsed="false">
      <c r="A86" s="0" t="n">
        <v>133</v>
      </c>
      <c r="B86" s="0" t="n">
        <v>5517139.67548262</v>
      </c>
      <c r="C86" s="0" t="n">
        <v>3283711.42049852</v>
      </c>
      <c r="D86" s="0" t="n">
        <v>595663.000107879</v>
      </c>
      <c r="E86" s="0" t="n">
        <v>447086.491027459</v>
      </c>
      <c r="F86" s="0" t="n">
        <v>978585.91132038</v>
      </c>
      <c r="G86" s="0" t="n">
        <v>24044.0936648851</v>
      </c>
      <c r="H86" s="0" t="n">
        <v>150205.16710866</v>
      </c>
      <c r="I86" s="0" t="n">
        <v>23576.8824256902</v>
      </c>
      <c r="J86" s="0" t="n">
        <v>20040.0094143749</v>
      </c>
    </row>
    <row r="87" customFormat="false" ht="12.8" hidden="false" customHeight="false" outlineLevel="0" collapsed="false">
      <c r="A87" s="0" t="n">
        <v>134</v>
      </c>
      <c r="B87" s="0" t="n">
        <v>4588401.58009351</v>
      </c>
      <c r="C87" s="0" t="n">
        <v>3378777.1086749</v>
      </c>
      <c r="D87" s="0" t="n">
        <v>586836.227500475</v>
      </c>
      <c r="E87" s="0" t="n">
        <v>447707.951432686</v>
      </c>
      <c r="F87" s="0" t="n">
        <v>0</v>
      </c>
      <c r="G87" s="0" t="n">
        <v>19180.3524621627</v>
      </c>
      <c r="H87" s="0" t="n">
        <v>129658.367084037</v>
      </c>
      <c r="I87" s="0" t="n">
        <v>12165.6042377927</v>
      </c>
      <c r="J87" s="0" t="n">
        <v>20666.5490308546</v>
      </c>
    </row>
    <row r="88" customFormat="false" ht="12.8" hidden="false" customHeight="false" outlineLevel="0" collapsed="false">
      <c r="A88" s="0" t="n">
        <v>135</v>
      </c>
      <c r="B88" s="0" t="n">
        <v>4632751.13902411</v>
      </c>
      <c r="C88" s="0" t="n">
        <v>3426588.39743466</v>
      </c>
      <c r="D88" s="0" t="n">
        <v>552213.118785617</v>
      </c>
      <c r="E88" s="0" t="n">
        <v>453132.375255981</v>
      </c>
      <c r="F88" s="0" t="n">
        <v>0</v>
      </c>
      <c r="G88" s="0" t="n">
        <v>23761.4450795151</v>
      </c>
      <c r="H88" s="0" t="n">
        <v>144179.992840791</v>
      </c>
      <c r="I88" s="0" t="n">
        <v>10449.3259123873</v>
      </c>
      <c r="J88" s="0" t="n">
        <v>22195.6614775624</v>
      </c>
    </row>
    <row r="89" customFormat="false" ht="12.8" hidden="false" customHeight="false" outlineLevel="0" collapsed="false">
      <c r="A89" s="0" t="n">
        <v>136</v>
      </c>
      <c r="B89" s="0" t="n">
        <v>4580899.16226099</v>
      </c>
      <c r="C89" s="0" t="n">
        <v>3408129.51196019</v>
      </c>
      <c r="D89" s="0" t="n">
        <v>550182.47912185</v>
      </c>
      <c r="E89" s="0" t="n">
        <v>451780.583232669</v>
      </c>
      <c r="F89" s="0" t="n">
        <v>0</v>
      </c>
      <c r="G89" s="0" t="n">
        <v>22979.1628269845</v>
      </c>
      <c r="H89" s="0" t="n">
        <v>122002.586434695</v>
      </c>
      <c r="I89" s="0" t="n">
        <v>14136.300144799</v>
      </c>
      <c r="J89" s="0" t="n">
        <v>18944.0636947924</v>
      </c>
    </row>
    <row r="90" customFormat="false" ht="12.8" hidden="false" customHeight="false" outlineLevel="0" collapsed="false">
      <c r="A90" s="0" t="n">
        <v>137</v>
      </c>
      <c r="B90" s="0" t="n">
        <v>5626876.89174035</v>
      </c>
      <c r="C90" s="0" t="n">
        <v>3337991.22504137</v>
      </c>
      <c r="D90" s="0" t="n">
        <v>630546.190378983</v>
      </c>
      <c r="E90" s="0" t="n">
        <v>451829.205785816</v>
      </c>
      <c r="F90" s="0" t="n">
        <v>996883.33078586</v>
      </c>
      <c r="G90" s="0" t="n">
        <v>22801.8318098787</v>
      </c>
      <c r="H90" s="0" t="n">
        <v>142166.907784397</v>
      </c>
      <c r="I90" s="0" t="n">
        <v>23096.3033701874</v>
      </c>
      <c r="J90" s="0" t="n">
        <v>21970.8227463561</v>
      </c>
    </row>
    <row r="91" customFormat="false" ht="12.8" hidden="false" customHeight="false" outlineLevel="0" collapsed="false">
      <c r="A91" s="0" t="n">
        <v>138</v>
      </c>
      <c r="B91" s="0" t="n">
        <v>4648845.44660451</v>
      </c>
      <c r="C91" s="0" t="n">
        <v>3444857.24071728</v>
      </c>
      <c r="D91" s="0" t="n">
        <v>556826.337988973</v>
      </c>
      <c r="E91" s="0" t="n">
        <v>458597.549040738</v>
      </c>
      <c r="F91" s="0" t="n">
        <v>0</v>
      </c>
      <c r="G91" s="0" t="n">
        <v>21573.8683538112</v>
      </c>
      <c r="H91" s="0" t="n">
        <v>137049.917899565</v>
      </c>
      <c r="I91" s="0" t="n">
        <v>12682.0398294393</v>
      </c>
      <c r="J91" s="0" t="n">
        <v>22231.9580103365</v>
      </c>
    </row>
    <row r="92" customFormat="false" ht="12.8" hidden="false" customHeight="false" outlineLevel="0" collapsed="false">
      <c r="A92" s="0" t="n">
        <v>139</v>
      </c>
      <c r="B92" s="0" t="n">
        <v>4746722.7407566</v>
      </c>
      <c r="C92" s="0" t="n">
        <v>3529887.94942521</v>
      </c>
      <c r="D92" s="0" t="n">
        <v>533050.842081082</v>
      </c>
      <c r="E92" s="0" t="n">
        <v>456967.234915716</v>
      </c>
      <c r="F92" s="0" t="n">
        <v>0</v>
      </c>
      <c r="G92" s="0" t="n">
        <v>20246.3616774363</v>
      </c>
      <c r="H92" s="0" t="n">
        <v>170777.206780571</v>
      </c>
      <c r="I92" s="0" t="n">
        <v>6871.61670130981</v>
      </c>
      <c r="J92" s="0" t="n">
        <v>29578.9761931791</v>
      </c>
    </row>
    <row r="93" customFormat="false" ht="12.8" hidden="false" customHeight="false" outlineLevel="0" collapsed="false">
      <c r="A93" s="0" t="n">
        <v>140</v>
      </c>
      <c r="B93" s="0" t="n">
        <v>4711512.82492982</v>
      </c>
      <c r="C93" s="0" t="n">
        <v>3561113.58143051</v>
      </c>
      <c r="D93" s="0" t="n">
        <v>508762.289300839</v>
      </c>
      <c r="E93" s="0" t="n">
        <v>462213.016144938</v>
      </c>
      <c r="F93" s="0" t="n">
        <v>0</v>
      </c>
      <c r="G93" s="0" t="n">
        <v>24076.3919884066</v>
      </c>
      <c r="H93" s="0" t="n">
        <v>122546.055131773</v>
      </c>
      <c r="I93" s="0" t="n">
        <v>19277.1984822558</v>
      </c>
      <c r="J93" s="0" t="n">
        <v>23065.1860101244</v>
      </c>
    </row>
    <row r="94" customFormat="false" ht="12.8" hidden="false" customHeight="false" outlineLevel="0" collapsed="false">
      <c r="A94" s="0" t="n">
        <v>141</v>
      </c>
      <c r="B94" s="0" t="n">
        <v>5760361.33714056</v>
      </c>
      <c r="C94" s="0" t="n">
        <v>3546470.58876529</v>
      </c>
      <c r="D94" s="0" t="n">
        <v>526787.979308541</v>
      </c>
      <c r="E94" s="0" t="n">
        <v>459610.239474807</v>
      </c>
      <c r="F94" s="0" t="n">
        <v>1024922.15267044</v>
      </c>
      <c r="G94" s="0" t="n">
        <v>21018.1971400453</v>
      </c>
      <c r="H94" s="0" t="n">
        <v>149305.84475446</v>
      </c>
      <c r="I94" s="0" t="n">
        <v>27519.4195647292</v>
      </c>
      <c r="J94" s="0" t="n">
        <v>23179.1565919082</v>
      </c>
    </row>
    <row r="95" customFormat="false" ht="12.8" hidden="false" customHeight="false" outlineLevel="0" collapsed="false">
      <c r="A95" s="0" t="n">
        <v>142</v>
      </c>
      <c r="B95" s="0" t="n">
        <v>4735431.99825641</v>
      </c>
      <c r="C95" s="0" t="n">
        <v>3579022.9302492</v>
      </c>
      <c r="D95" s="0" t="n">
        <v>485676.651893904</v>
      </c>
      <c r="E95" s="0" t="n">
        <v>460228.146229893</v>
      </c>
      <c r="F95" s="0" t="n">
        <v>0</v>
      </c>
      <c r="G95" s="0" t="n">
        <v>30827.0757844735</v>
      </c>
      <c r="H95" s="0" t="n">
        <v>141172.696293146</v>
      </c>
      <c r="I95" s="0" t="n">
        <v>20946.7476752364</v>
      </c>
      <c r="J95" s="0" t="n">
        <v>22883.865773356</v>
      </c>
    </row>
    <row r="96" customFormat="false" ht="12.8" hidden="false" customHeight="false" outlineLevel="0" collapsed="false">
      <c r="A96" s="0" t="n">
        <v>143</v>
      </c>
      <c r="B96" s="0" t="n">
        <v>4749821.47934408</v>
      </c>
      <c r="C96" s="0" t="n">
        <v>3549125.66266995</v>
      </c>
      <c r="D96" s="0" t="n">
        <v>549983.619295602</v>
      </c>
      <c r="E96" s="0" t="n">
        <v>465059.287898597</v>
      </c>
      <c r="F96" s="0" t="n">
        <v>0</v>
      </c>
      <c r="G96" s="0" t="n">
        <v>20908.6337525516</v>
      </c>
      <c r="H96" s="0" t="n">
        <v>131816.273529996</v>
      </c>
      <c r="I96" s="0" t="n">
        <v>19944.0252237258</v>
      </c>
      <c r="J96" s="0" t="n">
        <v>24270.7105292217</v>
      </c>
    </row>
    <row r="97" customFormat="false" ht="12.8" hidden="false" customHeight="false" outlineLevel="0" collapsed="false">
      <c r="A97" s="0" t="n">
        <v>144</v>
      </c>
      <c r="B97" s="0" t="n">
        <v>4698270.23172688</v>
      </c>
      <c r="C97" s="0" t="n">
        <v>3573067.64766768</v>
      </c>
      <c r="D97" s="0" t="n">
        <v>479681.488057402</v>
      </c>
      <c r="E97" s="0" t="n">
        <v>466975.074226266</v>
      </c>
      <c r="F97" s="0" t="n">
        <v>0</v>
      </c>
      <c r="G97" s="0" t="n">
        <v>27595.2026361582</v>
      </c>
      <c r="H97" s="0" t="n">
        <v>125242.975610598</v>
      </c>
      <c r="I97" s="0" t="n">
        <v>10419.1037521739</v>
      </c>
      <c r="J97" s="0" t="n">
        <v>20643.9880306216</v>
      </c>
    </row>
    <row r="98" customFormat="false" ht="12.8" hidden="false" customHeight="false" outlineLevel="0" collapsed="false">
      <c r="A98" s="0" t="n">
        <v>145</v>
      </c>
      <c r="B98" s="0" t="n">
        <v>5736250.43327714</v>
      </c>
      <c r="C98" s="0" t="n">
        <v>3532463.79345055</v>
      </c>
      <c r="D98" s="0" t="n">
        <v>504959.934005473</v>
      </c>
      <c r="E98" s="0" t="n">
        <v>469155.479843271</v>
      </c>
      <c r="F98" s="0" t="n">
        <v>1019625.75006837</v>
      </c>
      <c r="G98" s="0" t="n">
        <v>29486.3250934838</v>
      </c>
      <c r="H98" s="0" t="n">
        <v>128447.06385448</v>
      </c>
      <c r="I98" s="0" t="n">
        <v>26851.5723547872</v>
      </c>
      <c r="J98" s="0" t="n">
        <v>23344.1995612632</v>
      </c>
    </row>
    <row r="99" customFormat="false" ht="12.8" hidden="false" customHeight="false" outlineLevel="0" collapsed="false">
      <c r="A99" s="0" t="n">
        <v>146</v>
      </c>
      <c r="B99" s="0" t="n">
        <v>4721135.0125597</v>
      </c>
      <c r="C99" s="0" t="n">
        <v>3529518.58593056</v>
      </c>
      <c r="D99" s="0" t="n">
        <v>535263.961593784</v>
      </c>
      <c r="E99" s="0" t="n">
        <v>470872.867177068</v>
      </c>
      <c r="F99" s="0" t="n">
        <v>0</v>
      </c>
      <c r="G99" s="0" t="n">
        <v>28575.2168819854</v>
      </c>
      <c r="H99" s="0" t="n">
        <v>131222.764529504</v>
      </c>
      <c r="I99" s="0" t="n">
        <v>24576.7572169008</v>
      </c>
      <c r="J99" s="0" t="n">
        <v>18483.4937261985</v>
      </c>
    </row>
    <row r="100" customFormat="false" ht="12.8" hidden="false" customHeight="false" outlineLevel="0" collapsed="false">
      <c r="A100" s="0" t="n">
        <v>147</v>
      </c>
      <c r="B100" s="0" t="n">
        <v>4718146.07095914</v>
      </c>
      <c r="C100" s="0" t="n">
        <v>3557942.08347482</v>
      </c>
      <c r="D100" s="0" t="n">
        <v>493254.221689252</v>
      </c>
      <c r="E100" s="0" t="n">
        <v>473784.38794074</v>
      </c>
      <c r="F100" s="0" t="n">
        <v>0</v>
      </c>
      <c r="G100" s="0" t="n">
        <v>27469.9481513163</v>
      </c>
      <c r="H100" s="0" t="n">
        <v>129296.961310571</v>
      </c>
      <c r="I100" s="0" t="n">
        <v>11463.3420409348</v>
      </c>
      <c r="J100" s="0" t="n">
        <v>22234.7514724548</v>
      </c>
    </row>
    <row r="101" customFormat="false" ht="12.8" hidden="false" customHeight="false" outlineLevel="0" collapsed="false">
      <c r="A101" s="0" t="n">
        <v>148</v>
      </c>
      <c r="B101" s="0" t="n">
        <v>4705450.84935239</v>
      </c>
      <c r="C101" s="0" t="n">
        <v>3574726.99795548</v>
      </c>
      <c r="D101" s="0" t="n">
        <v>490624.721967909</v>
      </c>
      <c r="E101" s="0" t="n">
        <v>472736.878471922</v>
      </c>
      <c r="F101" s="0" t="n">
        <v>0</v>
      </c>
      <c r="G101" s="0" t="n">
        <v>26137.5679174926</v>
      </c>
      <c r="H101" s="0" t="n">
        <v>106737.940360364</v>
      </c>
      <c r="I101" s="0" t="n">
        <v>34161.1301235383</v>
      </c>
      <c r="J101" s="0" t="n">
        <v>17185.1582320244</v>
      </c>
    </row>
    <row r="102" customFormat="false" ht="12.8" hidden="false" customHeight="false" outlineLevel="0" collapsed="false">
      <c r="A102" s="0" t="n">
        <v>149</v>
      </c>
      <c r="B102" s="0" t="n">
        <v>5681185.63620177</v>
      </c>
      <c r="C102" s="0" t="n">
        <v>3499693.66983617</v>
      </c>
      <c r="D102" s="0" t="n">
        <v>461250.734740823</v>
      </c>
      <c r="E102" s="0" t="n">
        <v>469252.741242918</v>
      </c>
      <c r="F102" s="0" t="n">
        <v>1031970.43998917</v>
      </c>
      <c r="G102" s="0" t="n">
        <v>26142.6743495064</v>
      </c>
      <c r="H102" s="0" t="n">
        <v>149550.599181602</v>
      </c>
      <c r="I102" s="0" t="n">
        <v>18016.0078568207</v>
      </c>
      <c r="J102" s="0" t="n">
        <v>22587.368473639</v>
      </c>
    </row>
    <row r="103" customFormat="false" ht="12.8" hidden="false" customHeight="false" outlineLevel="0" collapsed="false">
      <c r="A103" s="0" t="n">
        <v>150</v>
      </c>
      <c r="B103" s="0" t="n">
        <v>4621940.18315172</v>
      </c>
      <c r="C103" s="0" t="n">
        <v>3522753.97179198</v>
      </c>
      <c r="D103" s="0" t="n">
        <v>440264.083991913</v>
      </c>
      <c r="E103" s="0" t="n">
        <v>467421.321602845</v>
      </c>
      <c r="F103" s="0" t="n">
        <v>0</v>
      </c>
      <c r="G103" s="0" t="n">
        <v>26836.4079085268</v>
      </c>
      <c r="H103" s="0" t="n">
        <v>131898.961112422</v>
      </c>
      <c r="I103" s="0" t="n">
        <v>15861.495034216</v>
      </c>
      <c r="J103" s="0" t="n">
        <v>20872.1125398863</v>
      </c>
    </row>
    <row r="104" customFormat="false" ht="12.8" hidden="false" customHeight="false" outlineLevel="0" collapsed="false">
      <c r="A104" s="0" t="n">
        <v>151</v>
      </c>
      <c r="B104" s="0" t="n">
        <v>4656577.45176287</v>
      </c>
      <c r="C104" s="0" t="n">
        <v>3595464.8882328</v>
      </c>
      <c r="D104" s="0" t="n">
        <v>400230.811494575</v>
      </c>
      <c r="E104" s="0" t="n">
        <v>467444.589092844</v>
      </c>
      <c r="F104" s="0" t="n">
        <v>0</v>
      </c>
      <c r="G104" s="0" t="n">
        <v>30210.3926818416</v>
      </c>
      <c r="H104" s="0" t="n">
        <v>133231.105997568</v>
      </c>
      <c r="I104" s="0" t="n">
        <v>8181.21353779156</v>
      </c>
      <c r="J104" s="0" t="n">
        <v>21979.3550874393</v>
      </c>
    </row>
    <row r="105" customFormat="false" ht="12.8" hidden="false" customHeight="false" outlineLevel="0" collapsed="false">
      <c r="A105" s="0" t="n">
        <v>152</v>
      </c>
      <c r="B105" s="0" t="n">
        <v>4706854.4996882</v>
      </c>
      <c r="C105" s="0" t="n">
        <v>3711475.28776365</v>
      </c>
      <c r="D105" s="0" t="n">
        <v>341935.753707047</v>
      </c>
      <c r="E105" s="0" t="n">
        <v>471502.31261982</v>
      </c>
      <c r="F105" s="0" t="n">
        <v>0</v>
      </c>
      <c r="G105" s="0" t="n">
        <v>24953.2159507204</v>
      </c>
      <c r="H105" s="0" t="n">
        <v>129523.913190476</v>
      </c>
      <c r="I105" s="0" t="n">
        <v>7819.76727440262</v>
      </c>
      <c r="J105" s="0" t="n">
        <v>22879.9862573413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cols>
    <col collapsed="false" customWidth="true" hidden="false" outlineLevel="0" max="64" min="1" style="168" width="11.64"/>
  </cols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168" t="n">
        <v>49</v>
      </c>
      <c r="B2" s="168" t="n">
        <v>18034497.499367</v>
      </c>
      <c r="C2" s="168" t="n">
        <v>17367019.5855732</v>
      </c>
      <c r="D2" s="168" t="n">
        <v>61396751.180196</v>
      </c>
      <c r="E2" s="168" t="n">
        <v>61396751.180196</v>
      </c>
      <c r="F2" s="168" t="n">
        <v>0</v>
      </c>
      <c r="G2" s="168" t="n">
        <v>394108.180340275</v>
      </c>
      <c r="H2" s="168" t="n">
        <v>180775.09686771</v>
      </c>
      <c r="I2" s="168" t="n">
        <v>132278.052265445</v>
      </c>
    </row>
    <row r="3" customFormat="false" ht="12.8" hidden="false" customHeight="false" outlineLevel="0" collapsed="false">
      <c r="A3" s="168" t="n">
        <v>50</v>
      </c>
      <c r="B3" s="168" t="n">
        <v>22385764.1527932</v>
      </c>
      <c r="C3" s="168" t="n">
        <v>21648646.0020164</v>
      </c>
      <c r="D3" s="168" t="n">
        <v>76538155.1354227</v>
      </c>
      <c r="E3" s="168" t="n">
        <v>65604132.9732195</v>
      </c>
      <c r="F3" s="168" t="n">
        <v>10934022.1622032</v>
      </c>
      <c r="G3" s="168" t="n">
        <v>465703.581884386</v>
      </c>
      <c r="H3" s="168" t="n">
        <v>175132.932221331</v>
      </c>
      <c r="I3" s="168" t="n">
        <v>137545.195244366</v>
      </c>
    </row>
    <row r="4" customFormat="false" ht="12.8" hidden="false" customHeight="false" outlineLevel="0" collapsed="false">
      <c r="A4" s="168" t="n">
        <v>51</v>
      </c>
      <c r="B4" s="168" t="n">
        <v>20234056.7711665</v>
      </c>
      <c r="C4" s="168" t="n">
        <v>19557502.2670642</v>
      </c>
      <c r="D4" s="168" t="n">
        <v>69201837.7522827</v>
      </c>
      <c r="E4" s="168" t="n">
        <v>69201837.7522827</v>
      </c>
      <c r="F4" s="168" t="n">
        <v>0</v>
      </c>
      <c r="G4" s="168" t="n">
        <v>405476.538367457</v>
      </c>
      <c r="H4" s="168" t="n">
        <v>168246.904025317</v>
      </c>
      <c r="I4" s="168" t="n">
        <v>146901.516727808</v>
      </c>
    </row>
    <row r="5" customFormat="false" ht="12.8" hidden="false" customHeight="false" outlineLevel="0" collapsed="false">
      <c r="A5" s="168" t="n">
        <v>52</v>
      </c>
      <c r="B5" s="168" t="n">
        <v>23483163.7309384</v>
      </c>
      <c r="C5" s="168" t="n">
        <v>22800277.6964896</v>
      </c>
      <c r="D5" s="168" t="n">
        <v>80693096.3076113</v>
      </c>
      <c r="E5" s="168" t="n">
        <v>69165511.1208097</v>
      </c>
      <c r="F5" s="168" t="n">
        <v>11527585.1868016</v>
      </c>
      <c r="G5" s="168" t="n">
        <v>419597.106877839</v>
      </c>
      <c r="H5" s="168" t="n">
        <v>160777.181539976</v>
      </c>
      <c r="I5" s="168" t="n">
        <v>146445.351472853</v>
      </c>
    </row>
    <row r="6" customFormat="false" ht="12.8" hidden="false" customHeight="false" outlineLevel="0" collapsed="false">
      <c r="A6" s="168" t="n">
        <v>53</v>
      </c>
      <c r="B6" s="168" t="n">
        <v>19146816.254714</v>
      </c>
      <c r="C6" s="168" t="n">
        <v>18529100.6215051</v>
      </c>
      <c r="D6" s="168" t="n">
        <v>65580466.4835956</v>
      </c>
      <c r="E6" s="168" t="n">
        <v>65580466.4835956</v>
      </c>
      <c r="F6" s="168" t="n">
        <v>0</v>
      </c>
      <c r="G6" s="168" t="n">
        <v>378658.160597499</v>
      </c>
      <c r="H6" s="168" t="n">
        <v>140524.226328756</v>
      </c>
      <c r="I6" s="168" t="n">
        <v>140761.780403749</v>
      </c>
    </row>
    <row r="7" customFormat="false" ht="12.8" hidden="false" customHeight="false" outlineLevel="0" collapsed="false">
      <c r="A7" s="168" t="n">
        <v>54</v>
      </c>
      <c r="B7" s="168" t="n">
        <v>21810280.3571705</v>
      </c>
      <c r="C7" s="168" t="n">
        <v>21160668.4623184</v>
      </c>
      <c r="D7" s="168" t="n">
        <v>74903236.5972534</v>
      </c>
      <c r="E7" s="168" t="n">
        <v>64202774.2262172</v>
      </c>
      <c r="F7" s="168" t="n">
        <v>10700462.3710362</v>
      </c>
      <c r="G7" s="168" t="n">
        <v>425811.298341677</v>
      </c>
      <c r="H7" s="168" t="n">
        <v>125573.370686728</v>
      </c>
      <c r="I7" s="168" t="n">
        <v>140324.608319577</v>
      </c>
    </row>
    <row r="8" customFormat="false" ht="12.8" hidden="false" customHeight="false" outlineLevel="0" collapsed="false">
      <c r="A8" s="168" t="n">
        <v>55</v>
      </c>
      <c r="B8" s="168" t="n">
        <v>18980756.5787828</v>
      </c>
      <c r="C8" s="168" t="n">
        <v>18385522.0533272</v>
      </c>
      <c r="D8" s="168" t="n">
        <v>65095158.2750847</v>
      </c>
      <c r="E8" s="168" t="n">
        <v>65095158.2750847</v>
      </c>
      <c r="F8" s="168" t="n">
        <v>0</v>
      </c>
      <c r="G8" s="168" t="n">
        <v>381129.270811297</v>
      </c>
      <c r="H8" s="168" t="n">
        <v>115652.520523482</v>
      </c>
      <c r="I8" s="168" t="n">
        <v>140646.763029675</v>
      </c>
    </row>
    <row r="9" customFormat="false" ht="12.8" hidden="false" customHeight="false" outlineLevel="0" collapsed="false">
      <c r="A9" s="168" t="n">
        <v>56</v>
      </c>
      <c r="B9" s="168" t="n">
        <v>22397188.7827913</v>
      </c>
      <c r="C9" s="168" t="n">
        <v>21792373.1554342</v>
      </c>
      <c r="D9" s="168" t="n">
        <v>77128525.8789395</v>
      </c>
      <c r="E9" s="168" t="n">
        <v>66110165.0390909</v>
      </c>
      <c r="F9" s="168" t="n">
        <v>11018360.8398485</v>
      </c>
      <c r="G9" s="168" t="n">
        <v>393019.012142057</v>
      </c>
      <c r="H9" s="168" t="n">
        <v>110280.791262627</v>
      </c>
      <c r="I9" s="168" t="n">
        <v>145022.605646437</v>
      </c>
    </row>
    <row r="10" customFormat="false" ht="12.8" hidden="false" customHeight="false" outlineLevel="0" collapsed="false">
      <c r="A10" s="168" t="n">
        <v>57</v>
      </c>
      <c r="B10" s="168" t="n">
        <v>19615633.2382376</v>
      </c>
      <c r="C10" s="168" t="n">
        <v>18922773.9883454</v>
      </c>
      <c r="D10" s="168" t="n">
        <v>66963570.8771658</v>
      </c>
      <c r="E10" s="168" t="n">
        <v>66963570.8771658</v>
      </c>
      <c r="F10" s="168" t="n">
        <v>0</v>
      </c>
      <c r="G10" s="168" t="n">
        <v>378297.632258294</v>
      </c>
      <c r="H10" s="168" t="n">
        <v>231105.10456155</v>
      </c>
      <c r="I10" s="168" t="n">
        <v>119223.590103333</v>
      </c>
    </row>
    <row r="11" customFormat="false" ht="12.8" hidden="false" customHeight="false" outlineLevel="0" collapsed="false">
      <c r="A11" s="168" t="n">
        <v>58</v>
      </c>
      <c r="B11" s="168" t="n">
        <v>23378790.7203935</v>
      </c>
      <c r="C11" s="168" t="n">
        <v>22694454.1202544</v>
      </c>
      <c r="D11" s="168" t="n">
        <v>80224936.5686824</v>
      </c>
      <c r="E11" s="168" t="n">
        <v>68764231.3445849</v>
      </c>
      <c r="F11" s="168" t="n">
        <v>11460705.2240975</v>
      </c>
      <c r="G11" s="168" t="n">
        <v>362617.77614439</v>
      </c>
      <c r="H11" s="168" t="n">
        <v>232427.543355756</v>
      </c>
      <c r="I11" s="168" t="n">
        <v>127558.97234145</v>
      </c>
    </row>
    <row r="12" customFormat="false" ht="12.8" hidden="false" customHeight="false" outlineLevel="0" collapsed="false">
      <c r="A12" s="168" t="n">
        <v>59</v>
      </c>
      <c r="B12" s="168" t="n">
        <v>20578914.6776703</v>
      </c>
      <c r="C12" s="168" t="n">
        <v>19886201.2196337</v>
      </c>
      <c r="D12" s="168" t="n">
        <v>70287204.1445025</v>
      </c>
      <c r="E12" s="168" t="n">
        <v>70287204.1445025</v>
      </c>
      <c r="F12" s="168" t="n">
        <v>0</v>
      </c>
      <c r="G12" s="168" t="n">
        <v>377360.511465342</v>
      </c>
      <c r="H12" s="168" t="n">
        <v>223852.144990663</v>
      </c>
      <c r="I12" s="168" t="n">
        <v>130715.43082937</v>
      </c>
    </row>
    <row r="13" customFormat="false" ht="12.8" hidden="false" customHeight="false" outlineLevel="0" collapsed="false">
      <c r="A13" s="168" t="n">
        <v>60</v>
      </c>
      <c r="B13" s="168" t="n">
        <v>24419598.4120469</v>
      </c>
      <c r="C13" s="168" t="n">
        <v>23685871.6563097</v>
      </c>
      <c r="D13" s="168" t="n">
        <v>83697046.4213687</v>
      </c>
      <c r="E13" s="168" t="n">
        <v>71740325.5040303</v>
      </c>
      <c r="F13" s="168" t="n">
        <v>11956720.9173384</v>
      </c>
      <c r="G13" s="168" t="n">
        <v>412542.037858259</v>
      </c>
      <c r="H13" s="168" t="n">
        <v>224459.021316239</v>
      </c>
      <c r="I13" s="168" t="n">
        <v>138179.566518179</v>
      </c>
    </row>
    <row r="14" customFormat="false" ht="12.8" hidden="false" customHeight="false" outlineLevel="0" collapsed="false">
      <c r="A14" s="168" t="n">
        <v>61</v>
      </c>
      <c r="B14" s="168" t="n">
        <v>19446933.4382352</v>
      </c>
      <c r="C14" s="168" t="n">
        <v>18753634.0126449</v>
      </c>
      <c r="D14" s="168" t="n">
        <v>62929071.0538336</v>
      </c>
      <c r="E14" s="168" t="n">
        <v>71195705.1024942</v>
      </c>
      <c r="F14" s="168" t="n">
        <v>0</v>
      </c>
      <c r="G14" s="168" t="n">
        <v>353916.305609579</v>
      </c>
      <c r="H14" s="168" t="n">
        <v>251308.902906091</v>
      </c>
      <c r="I14" s="168" t="n">
        <v>125820.310106618</v>
      </c>
    </row>
    <row r="15" customFormat="false" ht="12.8" hidden="false" customHeight="false" outlineLevel="0" collapsed="false">
      <c r="A15" s="168" t="n">
        <v>62</v>
      </c>
      <c r="B15" s="168" t="n">
        <v>21970032.2997489</v>
      </c>
      <c r="C15" s="168" t="n">
        <v>21267538.5874926</v>
      </c>
      <c r="D15" s="168" t="n">
        <v>71371446.577601</v>
      </c>
      <c r="E15" s="168" t="n">
        <v>69278745.9918297</v>
      </c>
      <c r="F15" s="168" t="n">
        <v>11546457.6653049</v>
      </c>
      <c r="G15" s="168" t="n">
        <v>370331.122204167</v>
      </c>
      <c r="H15" s="168" t="n">
        <v>242169.229853259</v>
      </c>
      <c r="I15" s="168" t="n">
        <v>128561.943141318</v>
      </c>
    </row>
    <row r="16" customFormat="false" ht="12.8" hidden="false" customHeight="false" outlineLevel="0" collapsed="false">
      <c r="A16" s="168" t="n">
        <v>63</v>
      </c>
      <c r="B16" s="168" t="n">
        <v>18061907.8282328</v>
      </c>
      <c r="C16" s="168" t="n">
        <v>17415118.5267505</v>
      </c>
      <c r="D16" s="168" t="n">
        <v>58676826.5236093</v>
      </c>
      <c r="E16" s="168" t="n">
        <v>65722627.1722019</v>
      </c>
      <c r="F16" s="168" t="n">
        <v>0</v>
      </c>
      <c r="G16" s="168" t="n">
        <v>337262.858522078</v>
      </c>
      <c r="H16" s="168" t="n">
        <v>224744.274099132</v>
      </c>
      <c r="I16" s="168" t="n">
        <v>121117.384087286</v>
      </c>
    </row>
    <row r="17" customFormat="false" ht="12.8" hidden="false" customHeight="false" outlineLevel="0" collapsed="false">
      <c r="A17" s="168" t="n">
        <v>64</v>
      </c>
      <c r="B17" s="168" t="n">
        <v>19818011.5998267</v>
      </c>
      <c r="C17" s="168" t="n">
        <v>19200364.5609438</v>
      </c>
      <c r="D17" s="168" t="n">
        <v>64704914.8045771</v>
      </c>
      <c r="E17" s="168" t="n">
        <v>62155156.1611251</v>
      </c>
      <c r="F17" s="168" t="n">
        <v>10359192.6935208</v>
      </c>
      <c r="G17" s="168" t="n">
        <v>324898.340178952</v>
      </c>
      <c r="H17" s="168" t="n">
        <v>210506.785363329</v>
      </c>
      <c r="I17" s="168" t="n">
        <v>117488.447629411</v>
      </c>
    </row>
    <row r="18" customFormat="false" ht="12.8" hidden="false" customHeight="false" outlineLevel="0" collapsed="false">
      <c r="A18" s="168" t="n">
        <v>65</v>
      </c>
      <c r="B18" s="168" t="n">
        <v>15851385.0013307</v>
      </c>
      <c r="C18" s="168" t="n">
        <v>15248005.3962422</v>
      </c>
      <c r="D18" s="168" t="n">
        <v>48714835.2312586</v>
      </c>
      <c r="E18" s="168" t="n">
        <v>61901140.1678812</v>
      </c>
      <c r="F18" s="168" t="n">
        <v>0</v>
      </c>
      <c r="G18" s="168" t="n">
        <v>323734.336312093</v>
      </c>
      <c r="H18" s="168" t="n">
        <v>200133.164224877</v>
      </c>
      <c r="I18" s="168" t="n">
        <v>113588.720787944</v>
      </c>
    </row>
    <row r="19" customFormat="false" ht="12.8" hidden="false" customHeight="false" outlineLevel="0" collapsed="false">
      <c r="A19" s="168" t="n">
        <v>66</v>
      </c>
      <c r="B19" s="168" t="n">
        <v>18844983.0549242</v>
      </c>
      <c r="C19" s="168" t="n">
        <v>18247154.4675525</v>
      </c>
      <c r="D19" s="168" t="n">
        <v>58995553.8146584</v>
      </c>
      <c r="E19" s="168" t="n">
        <v>62532043.0037038</v>
      </c>
      <c r="F19" s="168" t="n">
        <v>10422007.167284</v>
      </c>
      <c r="G19" s="168" t="n">
        <v>320087.638554397</v>
      </c>
      <c r="H19" s="168" t="n">
        <v>201073.033913401</v>
      </c>
      <c r="I19" s="168" t="n">
        <v>109525.592719891</v>
      </c>
    </row>
    <row r="20" customFormat="false" ht="12.8" hidden="false" customHeight="false" outlineLevel="0" collapsed="false">
      <c r="A20" s="168" t="n">
        <v>67</v>
      </c>
      <c r="B20" s="168" t="n">
        <v>15710193.8603896</v>
      </c>
      <c r="C20" s="168" t="n">
        <v>15080452.4095751</v>
      </c>
      <c r="D20" s="168" t="n">
        <v>48938002.922992</v>
      </c>
      <c r="E20" s="168" t="n">
        <v>59933007.6253545</v>
      </c>
      <c r="F20" s="168" t="n">
        <v>0</v>
      </c>
      <c r="G20" s="168" t="n">
        <v>359860.332902782</v>
      </c>
      <c r="H20" s="168" t="n">
        <v>196471.312890867</v>
      </c>
      <c r="I20" s="168" t="n">
        <v>104871.150029721</v>
      </c>
    </row>
    <row r="21" customFormat="false" ht="12.8" hidden="false" customHeight="false" outlineLevel="0" collapsed="false">
      <c r="A21" s="168" t="n">
        <v>68</v>
      </c>
      <c r="B21" s="168" t="n">
        <v>17901847.1373961</v>
      </c>
      <c r="C21" s="168" t="n">
        <v>17264995.7463398</v>
      </c>
      <c r="D21" s="168" t="n">
        <v>56474693.8168181</v>
      </c>
      <c r="E21" s="168" t="n">
        <v>58166443.4546368</v>
      </c>
      <c r="F21" s="168" t="n">
        <v>9694407.24243947</v>
      </c>
      <c r="G21" s="168" t="n">
        <v>365508.198830865</v>
      </c>
      <c r="H21" s="168" t="n">
        <v>197612.98762775</v>
      </c>
      <c r="I21" s="168" t="n">
        <v>105328.863710972</v>
      </c>
    </row>
    <row r="22" customFormat="false" ht="12.8" hidden="false" customHeight="false" outlineLevel="0" collapsed="false">
      <c r="A22" s="168" t="n">
        <v>69</v>
      </c>
      <c r="B22" s="168" t="n">
        <v>16312290.4430825</v>
      </c>
      <c r="C22" s="168" t="n">
        <v>15705373.1564909</v>
      </c>
      <c r="D22" s="168" t="n">
        <v>51381074.2440487</v>
      </c>
      <c r="E22" s="168" t="n">
        <v>60723011.799363</v>
      </c>
      <c r="F22" s="168" t="n">
        <v>0</v>
      </c>
      <c r="G22" s="168" t="n">
        <v>318838.105120231</v>
      </c>
      <c r="H22" s="168" t="n">
        <v>208030.960291906</v>
      </c>
      <c r="I22" s="168" t="n">
        <v>114354.601684911</v>
      </c>
    </row>
    <row r="23" customFormat="false" ht="12.8" hidden="false" customHeight="false" outlineLevel="0" collapsed="false">
      <c r="A23" s="168" t="n">
        <v>70</v>
      </c>
      <c r="B23" s="168" t="n">
        <v>18376456.9659741</v>
      </c>
      <c r="C23" s="168" t="n">
        <v>17767650.6721357</v>
      </c>
      <c r="D23" s="168" t="n">
        <v>58302006.9408318</v>
      </c>
      <c r="E23" s="168" t="n">
        <v>58705837.4262466</v>
      </c>
      <c r="F23" s="168" t="n">
        <v>9784306.23770777</v>
      </c>
      <c r="G23" s="168" t="n">
        <v>352207.088324424</v>
      </c>
      <c r="H23" s="168" t="n">
        <v>198692.572963865</v>
      </c>
      <c r="I23" s="168" t="n">
        <v>82723.7607858221</v>
      </c>
    </row>
    <row r="24" customFormat="false" ht="12.8" hidden="false" customHeight="false" outlineLevel="0" collapsed="false">
      <c r="A24" s="168" t="n">
        <v>71</v>
      </c>
      <c r="B24" s="168" t="n">
        <v>15775623.187441</v>
      </c>
      <c r="C24" s="168" t="n">
        <v>15195825.0058717</v>
      </c>
      <c r="D24" s="168" t="n">
        <v>50045408.2653347</v>
      </c>
      <c r="E24" s="168" t="n">
        <v>58224351.3432237</v>
      </c>
      <c r="F24" s="168" t="n">
        <v>0</v>
      </c>
      <c r="G24" s="168" t="n">
        <v>326311.359594711</v>
      </c>
      <c r="H24" s="168" t="n">
        <v>195594.321178904</v>
      </c>
      <c r="I24" s="168" t="n">
        <v>82703.572565179</v>
      </c>
    </row>
    <row r="25" customFormat="false" ht="12.8" hidden="false" customHeight="false" outlineLevel="0" collapsed="false">
      <c r="A25" s="168" t="n">
        <v>72</v>
      </c>
      <c r="B25" s="168" t="n">
        <v>19094122.7808011</v>
      </c>
      <c r="C25" s="168" t="n">
        <v>18507898.0225292</v>
      </c>
      <c r="D25" s="168" t="n">
        <v>61126335.4674741</v>
      </c>
      <c r="E25" s="168" t="n">
        <v>60561723.6528437</v>
      </c>
      <c r="F25" s="168" t="n">
        <v>10093620.6088073</v>
      </c>
      <c r="G25" s="168" t="n">
        <v>331109.561987127</v>
      </c>
      <c r="H25" s="168" t="n">
        <v>193496.428532905</v>
      </c>
      <c r="I25" s="168" t="n">
        <v>88026.8110739797</v>
      </c>
    </row>
    <row r="26" customFormat="false" ht="12.8" hidden="false" customHeight="false" outlineLevel="0" collapsed="false">
      <c r="A26" s="168" t="n">
        <v>73</v>
      </c>
      <c r="B26" s="168" t="n">
        <v>16817161.1222165</v>
      </c>
      <c r="C26" s="168" t="n">
        <v>16251567.3934743</v>
      </c>
      <c r="D26" s="168" t="n">
        <v>53944798.0990677</v>
      </c>
      <c r="E26" s="168" t="n">
        <v>61597629.1105464</v>
      </c>
      <c r="F26" s="168" t="n">
        <v>0</v>
      </c>
      <c r="G26" s="168" t="n">
        <v>307670.874307857</v>
      </c>
      <c r="H26" s="168" t="n">
        <v>191204.131613258</v>
      </c>
      <c r="I26" s="168" t="n">
        <v>95312.4611729082</v>
      </c>
    </row>
    <row r="27" customFormat="false" ht="12.8" hidden="false" customHeight="false" outlineLevel="0" collapsed="false">
      <c r="A27" s="168" t="n">
        <v>74</v>
      </c>
      <c r="B27" s="168" t="n">
        <v>19717222.1067071</v>
      </c>
      <c r="C27" s="168" t="n">
        <v>19138316.0600879</v>
      </c>
      <c r="D27" s="168" t="n">
        <v>63578573.6593821</v>
      </c>
      <c r="E27" s="168" t="n">
        <v>62141729.3135064</v>
      </c>
      <c r="F27" s="168" t="n">
        <v>10356954.8855844</v>
      </c>
      <c r="G27" s="168" t="n">
        <v>315680.430271224</v>
      </c>
      <c r="H27" s="168" t="n">
        <v>195247.533441109</v>
      </c>
      <c r="I27" s="168" t="n">
        <v>97111.5470098673</v>
      </c>
    </row>
    <row r="28" customFormat="false" ht="12.8" hidden="false" customHeight="false" outlineLevel="0" collapsed="false">
      <c r="A28" s="168" t="n">
        <v>75</v>
      </c>
      <c r="B28" s="168" t="n">
        <v>17478647.522578</v>
      </c>
      <c r="C28" s="168" t="n">
        <v>16895763.2361018</v>
      </c>
      <c r="D28" s="168" t="n">
        <v>56400972.3532345</v>
      </c>
      <c r="E28" s="168" t="n">
        <v>63500057.0877481</v>
      </c>
      <c r="F28" s="168" t="n">
        <v>0</v>
      </c>
      <c r="G28" s="168" t="n">
        <v>310412.675881948</v>
      </c>
      <c r="H28" s="168" t="n">
        <v>202572.721659467</v>
      </c>
      <c r="I28" s="168" t="n">
        <v>99855.5556210422</v>
      </c>
    </row>
    <row r="29" customFormat="false" ht="12.8" hidden="false" customHeight="false" outlineLevel="0" collapsed="false">
      <c r="A29" s="168" t="n">
        <v>76</v>
      </c>
      <c r="B29" s="168" t="n">
        <v>20588664.629166</v>
      </c>
      <c r="C29" s="168" t="n">
        <v>19988047.1332374</v>
      </c>
      <c r="D29" s="168" t="n">
        <v>66705224.1332954</v>
      </c>
      <c r="E29" s="168" t="n">
        <v>64480903.0653521</v>
      </c>
      <c r="F29" s="168" t="n">
        <v>10746817.1775587</v>
      </c>
      <c r="G29" s="168" t="n">
        <v>324807.31816276</v>
      </c>
      <c r="H29" s="168" t="n">
        <v>205808.674158275</v>
      </c>
      <c r="I29" s="168" t="n">
        <v>100002.148010823</v>
      </c>
    </row>
    <row r="30" customFormat="false" ht="12.8" hidden="false" customHeight="false" outlineLevel="0" collapsed="false">
      <c r="A30" s="168" t="n">
        <v>77</v>
      </c>
      <c r="B30" s="168" t="n">
        <v>17947548.2364865</v>
      </c>
      <c r="C30" s="168" t="n">
        <v>17331906.599133</v>
      </c>
      <c r="D30" s="168" t="n">
        <v>58113087.8995071</v>
      </c>
      <c r="E30" s="168" t="n">
        <v>64754746.6604184</v>
      </c>
      <c r="F30" s="168" t="n">
        <v>0</v>
      </c>
      <c r="G30" s="168" t="n">
        <v>326654.078648187</v>
      </c>
      <c r="H30" s="168" t="n">
        <v>216709.990809693</v>
      </c>
      <c r="I30" s="168" t="n">
        <v>103253.668422251</v>
      </c>
    </row>
    <row r="31" customFormat="false" ht="12.8" hidden="false" customHeight="false" outlineLevel="0" collapsed="false">
      <c r="A31" s="168" t="n">
        <v>78</v>
      </c>
      <c r="B31" s="168" t="n">
        <v>21202153.973143</v>
      </c>
      <c r="C31" s="168" t="n">
        <v>20573284.3325435</v>
      </c>
      <c r="D31" s="168" t="n">
        <v>68902634.772985</v>
      </c>
      <c r="E31" s="168" t="n">
        <v>66047814.721359</v>
      </c>
      <c r="F31" s="168" t="n">
        <v>11007969.1202265</v>
      </c>
      <c r="G31" s="168" t="n">
        <v>337565.718981462</v>
      </c>
      <c r="H31" s="168" t="n">
        <v>219405.749053991</v>
      </c>
      <c r="I31" s="168" t="n">
        <v>102711.675091495</v>
      </c>
    </row>
    <row r="32" customFormat="false" ht="12.8" hidden="false" customHeight="false" outlineLevel="0" collapsed="false">
      <c r="A32" s="168" t="n">
        <v>79</v>
      </c>
      <c r="B32" s="168" t="n">
        <v>18516885.2644698</v>
      </c>
      <c r="C32" s="168" t="n">
        <v>17885126.6706957</v>
      </c>
      <c r="D32" s="168" t="n">
        <v>60182151.4282864</v>
      </c>
      <c r="E32" s="168" t="n">
        <v>66411430.6352614</v>
      </c>
      <c r="F32" s="168" t="n">
        <v>0</v>
      </c>
      <c r="G32" s="168" t="n">
        <v>338744.291039922</v>
      </c>
      <c r="H32" s="168" t="n">
        <v>220719.337468035</v>
      </c>
      <c r="I32" s="168" t="n">
        <v>103278.521808742</v>
      </c>
    </row>
    <row r="33" customFormat="false" ht="12.8" hidden="false" customHeight="false" outlineLevel="0" collapsed="false">
      <c r="A33" s="168" t="n">
        <v>80</v>
      </c>
      <c r="B33" s="168" t="n">
        <v>21745995.7746969</v>
      </c>
      <c r="C33" s="168" t="n">
        <v>21095257.8137684</v>
      </c>
      <c r="D33" s="168" t="n">
        <v>70801005.0338768</v>
      </c>
      <c r="E33" s="168" t="n">
        <v>67375415.4907504</v>
      </c>
      <c r="F33" s="168" t="n">
        <v>11229235.9151251</v>
      </c>
      <c r="G33" s="168" t="n">
        <v>355216.735840958</v>
      </c>
      <c r="H33" s="168" t="n">
        <v>223753.220581703</v>
      </c>
      <c r="I33" s="168" t="n">
        <v>102525.72072274</v>
      </c>
    </row>
    <row r="34" customFormat="false" ht="12.8" hidden="false" customHeight="false" outlineLevel="0" collapsed="false">
      <c r="A34" s="168" t="n">
        <v>81</v>
      </c>
      <c r="B34" s="168" t="n">
        <v>19061809.0929592</v>
      </c>
      <c r="C34" s="168" t="n">
        <v>18395261.966308</v>
      </c>
      <c r="D34" s="168" t="n">
        <v>62073152.2631638</v>
      </c>
      <c r="E34" s="168" t="n">
        <v>67969489.3791301</v>
      </c>
      <c r="F34" s="168" t="n">
        <v>0</v>
      </c>
      <c r="G34" s="168" t="n">
        <v>367087.841760844</v>
      </c>
      <c r="H34" s="168" t="n">
        <v>227697.001895846</v>
      </c>
      <c r="I34" s="168" t="n">
        <v>102517.547135004</v>
      </c>
    </row>
    <row r="35" customFormat="false" ht="12.8" hidden="false" customHeight="false" outlineLevel="0" collapsed="false">
      <c r="A35" s="168" t="n">
        <v>82</v>
      </c>
      <c r="B35" s="168" t="n">
        <v>22303949.6073207</v>
      </c>
      <c r="C35" s="168" t="n">
        <v>21628726.9255759</v>
      </c>
      <c r="D35" s="168" t="n">
        <v>72748619.6170935</v>
      </c>
      <c r="E35" s="168" t="n">
        <v>68772659.4944</v>
      </c>
      <c r="F35" s="168" t="n">
        <v>11462109.9157333</v>
      </c>
      <c r="G35" s="168" t="n">
        <v>382226.276160927</v>
      </c>
      <c r="H35" s="168" t="n">
        <v>223373.817773877</v>
      </c>
      <c r="I35" s="168" t="n">
        <v>99460.8397284777</v>
      </c>
    </row>
    <row r="36" customFormat="false" ht="12.8" hidden="false" customHeight="false" outlineLevel="0" collapsed="false">
      <c r="A36" s="168" t="n">
        <v>83</v>
      </c>
      <c r="B36" s="168" t="n">
        <v>19501653.9742744</v>
      </c>
      <c r="C36" s="168" t="n">
        <v>18791930.141571</v>
      </c>
      <c r="D36" s="168" t="n">
        <v>63537482.924827</v>
      </c>
      <c r="E36" s="168" t="n">
        <v>69084942.0909922</v>
      </c>
      <c r="F36" s="168" t="n">
        <v>0</v>
      </c>
      <c r="G36" s="168" t="n">
        <v>400408.658802439</v>
      </c>
      <c r="H36" s="168" t="n">
        <v>236228.670545116</v>
      </c>
      <c r="I36" s="168" t="n">
        <v>104409.290508432</v>
      </c>
    </row>
    <row r="37" customFormat="false" ht="12.8" hidden="false" customHeight="false" outlineLevel="0" collapsed="false">
      <c r="A37" s="168" t="n">
        <v>84</v>
      </c>
      <c r="B37" s="168" t="n">
        <v>22828609.5234471</v>
      </c>
      <c r="C37" s="168" t="n">
        <v>22123668.8660365</v>
      </c>
      <c r="D37" s="168" t="n">
        <v>74557134.6050917</v>
      </c>
      <c r="E37" s="168" t="n">
        <v>70144527.1299565</v>
      </c>
      <c r="F37" s="168" t="n">
        <v>11690754.5216594</v>
      </c>
      <c r="G37" s="168" t="n">
        <v>391805.600689303</v>
      </c>
      <c r="H37" s="168" t="n">
        <v>239198.181659279</v>
      </c>
      <c r="I37" s="168" t="n">
        <v>105624.107231477</v>
      </c>
    </row>
    <row r="38" customFormat="false" ht="12.8" hidden="false" customHeight="false" outlineLevel="0" collapsed="false">
      <c r="A38" s="168" t="n">
        <v>85</v>
      </c>
      <c r="B38" s="168" t="n">
        <v>19941438.9857454</v>
      </c>
      <c r="C38" s="168" t="n">
        <v>19191811.1814983</v>
      </c>
      <c r="D38" s="168" t="n">
        <v>65070098.7507421</v>
      </c>
      <c r="E38" s="168" t="n">
        <v>70398476.507488</v>
      </c>
      <c r="F38" s="168" t="n">
        <v>0</v>
      </c>
      <c r="G38" s="168" t="n">
        <v>440404.034905966</v>
      </c>
      <c r="H38" s="168" t="n">
        <v>237837.898878044</v>
      </c>
      <c r="I38" s="168" t="n">
        <v>101979.814947212</v>
      </c>
    </row>
    <row r="39" customFormat="false" ht="12.8" hidden="false" customHeight="false" outlineLevel="0" collapsed="false">
      <c r="A39" s="168" t="n">
        <v>86</v>
      </c>
      <c r="B39" s="168" t="n">
        <v>23148601.6660689</v>
      </c>
      <c r="C39" s="168" t="n">
        <v>22391270.940527</v>
      </c>
      <c r="D39" s="168" t="n">
        <v>75644845.0929258</v>
      </c>
      <c r="E39" s="168" t="n">
        <v>70818567.4589973</v>
      </c>
      <c r="F39" s="168" t="n">
        <v>11803094.5764995</v>
      </c>
      <c r="G39" s="168" t="n">
        <v>439445.870120747</v>
      </c>
      <c r="H39" s="168" t="n">
        <v>244297.615466034</v>
      </c>
      <c r="I39" s="168" t="n">
        <v>105124.628507326</v>
      </c>
    </row>
    <row r="40" customFormat="false" ht="12.8" hidden="false" customHeight="false" outlineLevel="0" collapsed="false">
      <c r="A40" s="168" t="n">
        <v>87</v>
      </c>
      <c r="B40" s="168" t="n">
        <v>20243037.5107943</v>
      </c>
      <c r="C40" s="168" t="n">
        <v>19471014.4420622</v>
      </c>
      <c r="D40" s="168" t="n">
        <v>66141867.2261751</v>
      </c>
      <c r="E40" s="168" t="n">
        <v>71223206.6471351</v>
      </c>
      <c r="F40" s="168" t="n">
        <v>0</v>
      </c>
      <c r="G40" s="168" t="n">
        <v>449802.156695222</v>
      </c>
      <c r="H40" s="168" t="n">
        <v>248271.828368159</v>
      </c>
      <c r="I40" s="168" t="n">
        <v>105641.548098093</v>
      </c>
    </row>
    <row r="41" customFormat="false" ht="12.8" hidden="false" customHeight="false" outlineLevel="0" collapsed="false">
      <c r="A41" s="168" t="n">
        <v>88</v>
      </c>
      <c r="B41" s="168" t="n">
        <v>23413024.2238133</v>
      </c>
      <c r="C41" s="168" t="n">
        <v>22657437.2601536</v>
      </c>
      <c r="D41" s="168" t="n">
        <v>76630689.4115112</v>
      </c>
      <c r="E41" s="168" t="n">
        <v>71522510.7577199</v>
      </c>
      <c r="F41" s="168" t="n">
        <v>11920418.45962</v>
      </c>
      <c r="G41" s="168" t="n">
        <v>427261.974110528</v>
      </c>
      <c r="H41" s="168" t="n">
        <v>253151.745700984</v>
      </c>
      <c r="I41" s="168" t="n">
        <v>107390.348354552</v>
      </c>
    </row>
    <row r="42" customFormat="false" ht="12.8" hidden="false" customHeight="false" outlineLevel="0" collapsed="false">
      <c r="A42" s="168" t="n">
        <v>89</v>
      </c>
      <c r="B42" s="168" t="n">
        <v>20831388.9980335</v>
      </c>
      <c r="C42" s="168" t="n">
        <v>20050958.1168344</v>
      </c>
      <c r="D42" s="168" t="n">
        <v>68216588.7001889</v>
      </c>
      <c r="E42" s="168" t="n">
        <v>73208313.1008097</v>
      </c>
      <c r="F42" s="168" t="n">
        <v>0</v>
      </c>
      <c r="G42" s="168" t="n">
        <v>440604.583655689</v>
      </c>
      <c r="H42" s="168" t="n">
        <v>262817.390664537</v>
      </c>
      <c r="I42" s="168" t="n">
        <v>110012.724112676</v>
      </c>
    </row>
    <row r="43" customFormat="false" ht="12.8" hidden="false" customHeight="false" outlineLevel="0" collapsed="false">
      <c r="A43" s="168" t="n">
        <v>90</v>
      </c>
      <c r="B43" s="168" t="n">
        <v>24222175.3362176</v>
      </c>
      <c r="C43" s="168" t="n">
        <v>23474174.6762709</v>
      </c>
      <c r="D43" s="168" t="n">
        <v>79523702.6952233</v>
      </c>
      <c r="E43" s="168" t="n">
        <v>73998150.0045924</v>
      </c>
      <c r="F43" s="168" t="n">
        <v>12333025.0007654</v>
      </c>
      <c r="G43" s="168" t="n">
        <v>410297.66497822</v>
      </c>
      <c r="H43" s="168" t="n">
        <v>261567.75635823</v>
      </c>
      <c r="I43" s="168" t="n">
        <v>108764.626586061</v>
      </c>
    </row>
    <row r="44" customFormat="false" ht="12.8" hidden="false" customHeight="false" outlineLevel="0" collapsed="false">
      <c r="A44" s="168" t="n">
        <v>91</v>
      </c>
      <c r="B44" s="168" t="n">
        <v>21122229.0164356</v>
      </c>
      <c r="C44" s="168" t="n">
        <v>20370844.5604229</v>
      </c>
      <c r="D44" s="168" t="n">
        <v>69418900.5218898</v>
      </c>
      <c r="E44" s="168" t="n">
        <v>74202284.4106669</v>
      </c>
      <c r="F44" s="168" t="n">
        <v>0</v>
      </c>
      <c r="G44" s="168" t="n">
        <v>405688.145001959</v>
      </c>
      <c r="H44" s="168" t="n">
        <v>267463.528314019</v>
      </c>
      <c r="I44" s="168" t="n">
        <v>111761.118138046</v>
      </c>
    </row>
    <row r="45" customFormat="false" ht="12.8" hidden="false" customHeight="false" outlineLevel="0" collapsed="false">
      <c r="A45" s="168" t="n">
        <v>92</v>
      </c>
      <c r="B45" s="168" t="n">
        <v>24644399.9009674</v>
      </c>
      <c r="C45" s="168" t="n">
        <v>23868328.5396005</v>
      </c>
      <c r="D45" s="168" t="n">
        <v>80968205.7302019</v>
      </c>
      <c r="E45" s="168" t="n">
        <v>75111260.5572791</v>
      </c>
      <c r="F45" s="168" t="n">
        <v>12518543.4262132</v>
      </c>
      <c r="G45" s="168" t="n">
        <v>429123.464868403</v>
      </c>
      <c r="H45" s="168" t="n">
        <v>269589.803873344</v>
      </c>
      <c r="I45" s="168" t="n">
        <v>110511.560893092</v>
      </c>
    </row>
    <row r="46" customFormat="false" ht="12.8" hidden="false" customHeight="false" outlineLevel="0" collapsed="false">
      <c r="A46" s="168" t="n">
        <v>93</v>
      </c>
      <c r="B46" s="168" t="n">
        <v>21704796.0689546</v>
      </c>
      <c r="C46" s="168" t="n">
        <v>20938197.0438941</v>
      </c>
      <c r="D46" s="168" t="n">
        <v>71411993.989141</v>
      </c>
      <c r="E46" s="168" t="n">
        <v>76114076.0628154</v>
      </c>
      <c r="F46" s="168" t="n">
        <v>0</v>
      </c>
      <c r="G46" s="168" t="n">
        <v>414872.954905046</v>
      </c>
      <c r="H46" s="168" t="n">
        <v>273440.714626557</v>
      </c>
      <c r="I46" s="168" t="n">
        <v>111836.222184123</v>
      </c>
    </row>
    <row r="47" customFormat="false" ht="12.8" hidden="false" customHeight="false" outlineLevel="0" collapsed="false">
      <c r="A47" s="168" t="n">
        <v>94</v>
      </c>
      <c r="B47" s="168" t="n">
        <v>25209916.0991339</v>
      </c>
      <c r="C47" s="168" t="n">
        <v>24443388.4351881</v>
      </c>
      <c r="D47" s="168" t="n">
        <v>82951138.9546562</v>
      </c>
      <c r="E47" s="168" t="n">
        <v>76726849.6865748</v>
      </c>
      <c r="F47" s="168" t="n">
        <v>12787808.2810958</v>
      </c>
      <c r="G47" s="168" t="n">
        <v>411517.916877664</v>
      </c>
      <c r="H47" s="168" t="n">
        <v>276336.122903736</v>
      </c>
      <c r="I47" s="168" t="n">
        <v>112390.891663359</v>
      </c>
    </row>
    <row r="48" customFormat="false" ht="12.8" hidden="false" customHeight="false" outlineLevel="0" collapsed="false">
      <c r="A48" s="168" t="n">
        <v>95</v>
      </c>
      <c r="B48" s="168" t="n">
        <v>22361425.2334839</v>
      </c>
      <c r="C48" s="168" t="n">
        <v>21569334.9622451</v>
      </c>
      <c r="D48" s="168" t="n">
        <v>73608552.5611362</v>
      </c>
      <c r="E48" s="168" t="n">
        <v>78176088.9414087</v>
      </c>
      <c r="F48" s="168" t="n">
        <v>0</v>
      </c>
      <c r="G48" s="168" t="n">
        <v>439301.842898179</v>
      </c>
      <c r="H48" s="168" t="n">
        <v>276117.01803131</v>
      </c>
      <c r="I48" s="168" t="n">
        <v>109530.586156193</v>
      </c>
    </row>
    <row r="49" customFormat="false" ht="12.8" hidden="false" customHeight="false" outlineLevel="0" collapsed="false">
      <c r="A49" s="168" t="n">
        <v>96</v>
      </c>
      <c r="B49" s="168" t="n">
        <v>26079731.3389801</v>
      </c>
      <c r="C49" s="168" t="n">
        <v>25271448.9121814</v>
      </c>
      <c r="D49" s="168" t="n">
        <v>85813642.2340437</v>
      </c>
      <c r="E49" s="168" t="n">
        <v>79176892.0962919</v>
      </c>
      <c r="F49" s="168" t="n">
        <v>13196148.6827153</v>
      </c>
      <c r="G49" s="168" t="n">
        <v>456622.026740254</v>
      </c>
      <c r="H49" s="168" t="n">
        <v>276466.491942325</v>
      </c>
      <c r="I49" s="168" t="n">
        <v>107419.868737293</v>
      </c>
    </row>
    <row r="50" customFormat="false" ht="12.8" hidden="false" customHeight="false" outlineLevel="0" collapsed="false">
      <c r="A50" s="168" t="n">
        <v>97</v>
      </c>
      <c r="B50" s="168" t="n">
        <v>23009797.5401556</v>
      </c>
      <c r="C50" s="168" t="n">
        <v>22171161.6388307</v>
      </c>
      <c r="D50" s="168" t="n">
        <v>75727115.543433</v>
      </c>
      <c r="E50" s="168" t="n">
        <v>80275822.0152441</v>
      </c>
      <c r="F50" s="168" t="n">
        <v>0</v>
      </c>
      <c r="G50" s="168" t="n">
        <v>476647.684029255</v>
      </c>
      <c r="H50" s="168" t="n">
        <v>284473.84584471</v>
      </c>
      <c r="I50" s="168" t="n">
        <v>110734.816358551</v>
      </c>
    </row>
    <row r="51" customFormat="false" ht="12.8" hidden="false" customHeight="false" outlineLevel="0" collapsed="false">
      <c r="A51" s="168" t="n">
        <v>98</v>
      </c>
      <c r="B51" s="168" t="n">
        <v>26764721.724395</v>
      </c>
      <c r="C51" s="168" t="n">
        <v>25935243.8552935</v>
      </c>
      <c r="D51" s="168" t="n">
        <v>88094295.1104078</v>
      </c>
      <c r="E51" s="168" t="n">
        <v>81195442.7389883</v>
      </c>
      <c r="F51" s="168" t="n">
        <v>13532573.7898314</v>
      </c>
      <c r="G51" s="168" t="n">
        <v>476265.611752088</v>
      </c>
      <c r="H51" s="168" t="n">
        <v>276301.918505891</v>
      </c>
      <c r="I51" s="168" t="n">
        <v>109871.912633653</v>
      </c>
    </row>
    <row r="52" customFormat="false" ht="12.8" hidden="false" customHeight="false" outlineLevel="0" collapsed="false">
      <c r="A52" s="168" t="n">
        <v>99</v>
      </c>
      <c r="B52" s="168" t="n">
        <v>23528243.7402196</v>
      </c>
      <c r="C52" s="168" t="n">
        <v>22701020.500804</v>
      </c>
      <c r="D52" s="168" t="n">
        <v>77578318.457203</v>
      </c>
      <c r="E52" s="168" t="n">
        <v>82141127.9465189</v>
      </c>
      <c r="F52" s="168" t="n">
        <v>0</v>
      </c>
      <c r="G52" s="168" t="n">
        <v>467855.942967126</v>
      </c>
      <c r="H52" s="168" t="n">
        <v>282744.576641459</v>
      </c>
      <c r="I52" s="168" t="n">
        <v>109461.028295837</v>
      </c>
    </row>
    <row r="53" customFormat="false" ht="12.8" hidden="false" customHeight="false" outlineLevel="0" collapsed="false">
      <c r="A53" s="168" t="n">
        <v>100</v>
      </c>
      <c r="B53" s="168" t="n">
        <v>27271711.497705</v>
      </c>
      <c r="C53" s="168" t="n">
        <v>26448695.5711931</v>
      </c>
      <c r="D53" s="168" t="n">
        <v>89925435.7440382</v>
      </c>
      <c r="E53" s="168" t="n">
        <v>82800052.3009413</v>
      </c>
      <c r="F53" s="168" t="n">
        <v>13800008.7168236</v>
      </c>
      <c r="G53" s="168" t="n">
        <v>459662.709899057</v>
      </c>
      <c r="H53" s="168" t="n">
        <v>286546.879869776</v>
      </c>
      <c r="I53" s="168" t="n">
        <v>109723.338204432</v>
      </c>
    </row>
    <row r="54" customFormat="false" ht="12.8" hidden="false" customHeight="false" outlineLevel="0" collapsed="false">
      <c r="A54" s="168" t="n">
        <v>101</v>
      </c>
      <c r="B54" s="168" t="n">
        <v>23920483.1769371</v>
      </c>
      <c r="C54" s="168" t="n">
        <v>23093591.4331137</v>
      </c>
      <c r="D54" s="168" t="n">
        <v>78985878.8484903</v>
      </c>
      <c r="E54" s="168" t="n">
        <v>83516461.5174915</v>
      </c>
      <c r="F54" s="168" t="n">
        <v>0</v>
      </c>
      <c r="G54" s="168" t="n">
        <v>455968.186696096</v>
      </c>
      <c r="H54" s="168" t="n">
        <v>292042.634290465</v>
      </c>
      <c r="I54" s="168" t="n">
        <v>112687.032624039</v>
      </c>
    </row>
    <row r="55" customFormat="false" ht="12.8" hidden="false" customHeight="false" outlineLevel="0" collapsed="false">
      <c r="A55" s="168" t="n">
        <v>102</v>
      </c>
      <c r="B55" s="168" t="n">
        <v>27526188.9629944</v>
      </c>
      <c r="C55" s="168" t="n">
        <v>26696845.2835909</v>
      </c>
      <c r="D55" s="168" t="n">
        <v>90818046.9207602</v>
      </c>
      <c r="E55" s="168" t="n">
        <v>83480861.390142</v>
      </c>
      <c r="F55" s="168" t="n">
        <v>13913476.898357</v>
      </c>
      <c r="G55" s="168" t="n">
        <v>451733.873494622</v>
      </c>
      <c r="H55" s="168" t="n">
        <v>298642.484118794</v>
      </c>
      <c r="I55" s="168" t="n">
        <v>112810.459700186</v>
      </c>
    </row>
    <row r="56" customFormat="false" ht="12.8" hidden="false" customHeight="false" outlineLevel="0" collapsed="false">
      <c r="A56" s="168" t="n">
        <v>103</v>
      </c>
      <c r="B56" s="168" t="n">
        <v>24154443.4118503</v>
      </c>
      <c r="C56" s="168" t="n">
        <v>23312625.685527</v>
      </c>
      <c r="D56" s="168" t="n">
        <v>79780909.2528487</v>
      </c>
      <c r="E56" s="168" t="n">
        <v>84222806.4651146</v>
      </c>
      <c r="F56" s="168" t="n">
        <v>0</v>
      </c>
      <c r="G56" s="168" t="n">
        <v>476401.341889432</v>
      </c>
      <c r="H56" s="168" t="n">
        <v>287634.348368344</v>
      </c>
      <c r="I56" s="168" t="n">
        <v>111117.194379327</v>
      </c>
    </row>
    <row r="57" customFormat="false" ht="12.8" hidden="false" customHeight="false" outlineLevel="0" collapsed="false">
      <c r="A57" s="168" t="n">
        <v>104</v>
      </c>
      <c r="B57" s="168" t="n">
        <v>27915749.0229332</v>
      </c>
      <c r="C57" s="168" t="n">
        <v>27076982.1429841</v>
      </c>
      <c r="D57" s="168" t="n">
        <v>92171036.2168809</v>
      </c>
      <c r="E57" s="168" t="n">
        <v>84668302.2995624</v>
      </c>
      <c r="F57" s="168" t="n">
        <v>14111383.7165937</v>
      </c>
      <c r="G57" s="168" t="n">
        <v>455085.617505269</v>
      </c>
      <c r="H57" s="168" t="n">
        <v>304069.136648218</v>
      </c>
      <c r="I57" s="168" t="n">
        <v>113731.608279499</v>
      </c>
    </row>
    <row r="58" customFormat="false" ht="12.8" hidden="false" customHeight="false" outlineLevel="0" collapsed="false">
      <c r="A58" s="168" t="n">
        <v>105</v>
      </c>
      <c r="B58" s="168" t="n">
        <v>24585108.0079115</v>
      </c>
      <c r="C58" s="168" t="n">
        <v>23703429.5274173</v>
      </c>
      <c r="D58" s="168" t="n">
        <v>81185965.4832543</v>
      </c>
      <c r="E58" s="168" t="n">
        <v>85668589.8177402</v>
      </c>
      <c r="F58" s="168" t="n">
        <v>0</v>
      </c>
      <c r="G58" s="168" t="n">
        <v>492497.258590672</v>
      </c>
      <c r="H58" s="168" t="n">
        <v>307070.452647617</v>
      </c>
      <c r="I58" s="168" t="n">
        <v>117301.098937014</v>
      </c>
    </row>
    <row r="59" customFormat="false" ht="12.8" hidden="false" customHeight="false" outlineLevel="0" collapsed="false">
      <c r="A59" s="168" t="n">
        <v>106</v>
      </c>
      <c r="B59" s="168" t="n">
        <v>28470415.3515936</v>
      </c>
      <c r="C59" s="168" t="n">
        <v>27567300.0559949</v>
      </c>
      <c r="D59" s="168" t="n">
        <v>93865021.9937049</v>
      </c>
      <c r="E59" s="168" t="n">
        <v>86179728.7220661</v>
      </c>
      <c r="F59" s="168" t="n">
        <v>14363288.1203444</v>
      </c>
      <c r="G59" s="168" t="n">
        <v>520876.635341775</v>
      </c>
      <c r="H59" s="168" t="n">
        <v>302742.497531957</v>
      </c>
      <c r="I59" s="168" t="n">
        <v>113565.94675001</v>
      </c>
    </row>
    <row r="60" customFormat="false" ht="12.8" hidden="false" customHeight="false" outlineLevel="0" collapsed="false">
      <c r="A60" s="168" t="n">
        <v>107</v>
      </c>
      <c r="B60" s="168" t="n">
        <v>25002044.6963695</v>
      </c>
      <c r="C60" s="168" t="n">
        <v>24098835.7351423</v>
      </c>
      <c r="D60" s="168" t="n">
        <v>82555814.2500239</v>
      </c>
      <c r="E60" s="168" t="n">
        <v>86957401.9716868</v>
      </c>
      <c r="F60" s="168" t="n">
        <v>0</v>
      </c>
      <c r="G60" s="168" t="n">
        <v>512547.681161553</v>
      </c>
      <c r="H60" s="168" t="n">
        <v>308942.279585957</v>
      </c>
      <c r="I60" s="168" t="n">
        <v>116741.429256602</v>
      </c>
    </row>
    <row r="61" customFormat="false" ht="12.8" hidden="false" customHeight="false" outlineLevel="0" collapsed="false">
      <c r="A61" s="168" t="n">
        <v>108</v>
      </c>
      <c r="B61" s="168" t="n">
        <v>28941162.3174427</v>
      </c>
      <c r="C61" s="168" t="n">
        <v>27993408.5365465</v>
      </c>
      <c r="D61" s="168" t="n">
        <v>95384895.427996</v>
      </c>
      <c r="E61" s="168" t="n">
        <v>87449170.2672886</v>
      </c>
      <c r="F61" s="168" t="n">
        <v>14574861.7112148</v>
      </c>
      <c r="G61" s="168" t="n">
        <v>565675.961512991</v>
      </c>
      <c r="H61" s="168" t="n">
        <v>302511.128225705</v>
      </c>
      <c r="I61" s="168" t="n">
        <v>113666.701653554</v>
      </c>
    </row>
    <row r="62" customFormat="false" ht="12.8" hidden="false" customHeight="false" outlineLevel="0" collapsed="false">
      <c r="A62" s="168" t="n">
        <v>109</v>
      </c>
      <c r="B62" s="168" t="n">
        <v>25335955.1937721</v>
      </c>
      <c r="C62" s="168" t="n">
        <v>24381750.6214539</v>
      </c>
      <c r="D62" s="168" t="n">
        <v>83583444.6053422</v>
      </c>
      <c r="E62" s="168" t="n">
        <v>87968348.8599056</v>
      </c>
      <c r="F62" s="168" t="n">
        <v>0</v>
      </c>
      <c r="G62" s="168" t="n">
        <v>562117.975171352</v>
      </c>
      <c r="H62" s="168" t="n">
        <v>309804.509523105</v>
      </c>
      <c r="I62" s="168" t="n">
        <v>117545.839462579</v>
      </c>
    </row>
    <row r="63" customFormat="false" ht="12.8" hidden="false" customHeight="false" outlineLevel="0" collapsed="false">
      <c r="A63" s="168" t="n">
        <v>110</v>
      </c>
      <c r="B63" s="168" t="n">
        <v>29174280.664368</v>
      </c>
      <c r="C63" s="168" t="n">
        <v>28243436.1237464</v>
      </c>
      <c r="D63" s="168" t="n">
        <v>96234297.0072544</v>
      </c>
      <c r="E63" s="168" t="n">
        <v>88154913.161276</v>
      </c>
      <c r="F63" s="168" t="n">
        <v>14692485.5268793</v>
      </c>
      <c r="G63" s="168" t="n">
        <v>542989.748010777</v>
      </c>
      <c r="H63" s="168" t="n">
        <v>307851.242216947</v>
      </c>
      <c r="I63" s="168" t="n">
        <v>114290.786276881</v>
      </c>
    </row>
    <row r="64" customFormat="false" ht="12.8" hidden="false" customHeight="false" outlineLevel="0" collapsed="false">
      <c r="A64" s="168" t="n">
        <v>111</v>
      </c>
      <c r="B64" s="168" t="n">
        <v>25600493.7146281</v>
      </c>
      <c r="C64" s="168" t="n">
        <v>24683580.0452899</v>
      </c>
      <c r="D64" s="168" t="n">
        <v>84644121.5689723</v>
      </c>
      <c r="E64" s="168" t="n">
        <v>88921016.484468</v>
      </c>
      <c r="F64" s="168" t="n">
        <v>0</v>
      </c>
      <c r="G64" s="168" t="n">
        <v>530478.522290216</v>
      </c>
      <c r="H64" s="168" t="n">
        <v>305434.90989571</v>
      </c>
      <c r="I64" s="168" t="n">
        <v>115714.624503334</v>
      </c>
    </row>
    <row r="65" customFormat="false" ht="12.8" hidden="false" customHeight="false" outlineLevel="0" collapsed="false">
      <c r="A65" s="168" t="n">
        <v>112</v>
      </c>
      <c r="B65" s="168" t="n">
        <v>29553702.5708101</v>
      </c>
      <c r="C65" s="168" t="n">
        <v>28641102.7375462</v>
      </c>
      <c r="D65" s="168" t="n">
        <v>97624694.9115439</v>
      </c>
      <c r="E65" s="168" t="n">
        <v>89351741.8158578</v>
      </c>
      <c r="F65" s="168" t="n">
        <v>14891956.9693096</v>
      </c>
      <c r="G65" s="168" t="n">
        <v>523110.307184217</v>
      </c>
      <c r="H65" s="168" t="n">
        <v>308407.372320762</v>
      </c>
      <c r="I65" s="168" t="n">
        <v>115831.648226953</v>
      </c>
    </row>
    <row r="66" customFormat="false" ht="12.8" hidden="false" customHeight="false" outlineLevel="0" collapsed="false">
      <c r="A66" s="168" t="n">
        <v>113</v>
      </c>
      <c r="B66" s="168" t="n">
        <v>25990938.6419587</v>
      </c>
      <c r="C66" s="168" t="n">
        <v>25117847.2669123</v>
      </c>
      <c r="D66" s="168" t="n">
        <v>86139069.5594505</v>
      </c>
      <c r="E66" s="168" t="n">
        <v>90454203.4262429</v>
      </c>
      <c r="F66" s="168" t="n">
        <v>0</v>
      </c>
      <c r="G66" s="168" t="n">
        <v>478508.156268214</v>
      </c>
      <c r="H66" s="168" t="n">
        <v>311885.065546235</v>
      </c>
      <c r="I66" s="168" t="n">
        <v>118140.218902797</v>
      </c>
    </row>
    <row r="67" customFormat="false" ht="12.8" hidden="false" customHeight="false" outlineLevel="0" collapsed="false">
      <c r="A67" s="168" t="n">
        <v>114</v>
      </c>
      <c r="B67" s="168" t="n">
        <v>30120401.2778637</v>
      </c>
      <c r="C67" s="168" t="n">
        <v>29211104.6572459</v>
      </c>
      <c r="D67" s="168" t="n">
        <v>99562761.5035955</v>
      </c>
      <c r="E67" s="168" t="n">
        <v>90993583.6570875</v>
      </c>
      <c r="F67" s="168" t="n">
        <v>15165597.2761812</v>
      </c>
      <c r="G67" s="168" t="n">
        <v>526699.779260254</v>
      </c>
      <c r="H67" s="168" t="n">
        <v>302685.729655455</v>
      </c>
      <c r="I67" s="168" t="n">
        <v>114158.731002994</v>
      </c>
    </row>
    <row r="68" customFormat="false" ht="12.8" hidden="false" customHeight="false" outlineLevel="0" collapsed="false">
      <c r="A68" s="168" t="n">
        <v>115</v>
      </c>
      <c r="B68" s="168" t="n">
        <v>26299962.7525712</v>
      </c>
      <c r="C68" s="168" t="n">
        <v>25406836.8707811</v>
      </c>
      <c r="D68" s="168" t="n">
        <v>87149287.8872748</v>
      </c>
      <c r="E68" s="168" t="n">
        <v>91385574.7368756</v>
      </c>
      <c r="F68" s="168" t="n">
        <v>0</v>
      </c>
      <c r="G68" s="168" t="n">
        <v>502286.977274543</v>
      </c>
      <c r="H68" s="168" t="n">
        <v>310373.635770303</v>
      </c>
      <c r="I68" s="168" t="n">
        <v>114950.383921778</v>
      </c>
    </row>
    <row r="69" customFormat="false" ht="12.8" hidden="false" customHeight="false" outlineLevel="0" collapsed="false">
      <c r="A69" s="168" t="n">
        <v>116</v>
      </c>
      <c r="B69" s="168" t="n">
        <v>30579070.0202553</v>
      </c>
      <c r="C69" s="168" t="n">
        <v>29672410.2594851</v>
      </c>
      <c r="D69" s="168" t="n">
        <v>101179252.238622</v>
      </c>
      <c r="E69" s="168" t="n">
        <v>92408805.5571506</v>
      </c>
      <c r="F69" s="168" t="n">
        <v>15401467.5928584</v>
      </c>
      <c r="G69" s="168" t="n">
        <v>501198.700137598</v>
      </c>
      <c r="H69" s="168" t="n">
        <v>322097.719043871</v>
      </c>
      <c r="I69" s="168" t="n">
        <v>119090.487984003</v>
      </c>
    </row>
    <row r="70" customFormat="false" ht="12.8" hidden="false" customHeight="false" outlineLevel="0" collapsed="false">
      <c r="A70" s="168" t="n">
        <v>117</v>
      </c>
      <c r="B70" s="168" t="n">
        <v>26790724.8713108</v>
      </c>
      <c r="C70" s="168" t="n">
        <v>25882472.7217827</v>
      </c>
      <c r="D70" s="168" t="n">
        <v>88831688.3441846</v>
      </c>
      <c r="E70" s="168" t="n">
        <v>93040096.887233</v>
      </c>
      <c r="F70" s="168" t="n">
        <v>0</v>
      </c>
      <c r="G70" s="168" t="n">
        <v>507432.210134302</v>
      </c>
      <c r="H70" s="168" t="n">
        <v>319243.894028945</v>
      </c>
      <c r="I70" s="168" t="n">
        <v>116537.207664134</v>
      </c>
    </row>
    <row r="71" customFormat="false" ht="12.8" hidden="false" customHeight="false" outlineLevel="0" collapsed="false">
      <c r="A71" s="168" t="n">
        <v>118</v>
      </c>
      <c r="B71" s="168" t="n">
        <v>30956342.0422381</v>
      </c>
      <c r="C71" s="168" t="n">
        <v>30032703.1736475</v>
      </c>
      <c r="D71" s="168" t="n">
        <v>102451363.590736</v>
      </c>
      <c r="E71" s="168" t="n">
        <v>93479754.7354753</v>
      </c>
      <c r="F71" s="168" t="n">
        <v>15579959.1225792</v>
      </c>
      <c r="G71" s="168" t="n">
        <v>526204.629797927</v>
      </c>
      <c r="H71" s="168" t="n">
        <v>314231.144070216</v>
      </c>
      <c r="I71" s="168" t="n">
        <v>118861.563889157</v>
      </c>
    </row>
    <row r="72" customFormat="false" ht="12.8" hidden="false" customHeight="false" outlineLevel="0" collapsed="false">
      <c r="A72" s="168" t="n">
        <v>119</v>
      </c>
      <c r="B72" s="168" t="n">
        <v>27073727.3405599</v>
      </c>
      <c r="C72" s="168" t="n">
        <v>26154608.4422635</v>
      </c>
      <c r="D72" s="168" t="n">
        <v>89807532.0809045</v>
      </c>
      <c r="E72" s="168" t="n">
        <v>93927320.3313523</v>
      </c>
      <c r="F72" s="168" t="n">
        <v>0</v>
      </c>
      <c r="G72" s="168" t="n">
        <v>525505.338444812</v>
      </c>
      <c r="H72" s="168" t="n">
        <v>313231.068801527</v>
      </c>
      <c r="I72" s="168" t="n">
        <v>114832.13007159</v>
      </c>
    </row>
    <row r="73" customFormat="false" ht="12.8" hidden="false" customHeight="false" outlineLevel="0" collapsed="false">
      <c r="A73" s="168" t="n">
        <v>120</v>
      </c>
      <c r="B73" s="168" t="n">
        <v>31444233.9047243</v>
      </c>
      <c r="C73" s="168" t="n">
        <v>30520445.429991</v>
      </c>
      <c r="D73" s="168" t="n">
        <v>104124917.015124</v>
      </c>
      <c r="E73" s="168" t="n">
        <v>94921019.2541544</v>
      </c>
      <c r="F73" s="168" t="n">
        <v>15820169.8756924</v>
      </c>
      <c r="G73" s="168" t="n">
        <v>519163.248810648</v>
      </c>
      <c r="H73" s="168" t="n">
        <v>323215.478247023</v>
      </c>
      <c r="I73" s="168" t="n">
        <v>116299.639536479</v>
      </c>
    </row>
    <row r="74" customFormat="false" ht="12.8" hidden="false" customHeight="false" outlineLevel="0" collapsed="false">
      <c r="A74" s="168" t="n">
        <v>121</v>
      </c>
      <c r="B74" s="168" t="n">
        <v>27459471.8419866</v>
      </c>
      <c r="C74" s="168" t="n">
        <v>26537270.7750894</v>
      </c>
      <c r="D74" s="168" t="n">
        <v>91146540.7983776</v>
      </c>
      <c r="E74" s="168" t="n">
        <v>95214845.4557706</v>
      </c>
      <c r="F74" s="168" t="n">
        <v>0</v>
      </c>
      <c r="G74" s="168" t="n">
        <v>525949.467558158</v>
      </c>
      <c r="H74" s="168" t="n">
        <v>317107.902328069</v>
      </c>
      <c r="I74" s="168" t="n">
        <v>113062.424301446</v>
      </c>
    </row>
    <row r="75" customFormat="false" ht="12.8" hidden="false" customHeight="false" outlineLevel="0" collapsed="false">
      <c r="A75" s="168" t="n">
        <v>122</v>
      </c>
      <c r="B75" s="168" t="n">
        <v>31840812.7286487</v>
      </c>
      <c r="C75" s="168" t="n">
        <v>30929551.0111411</v>
      </c>
      <c r="D75" s="168" t="n">
        <v>105521415.032104</v>
      </c>
      <c r="E75" s="168" t="n">
        <v>96150769.4322979</v>
      </c>
      <c r="F75" s="168" t="n">
        <v>16025128.2387163</v>
      </c>
      <c r="G75" s="168" t="n">
        <v>512538.296718255</v>
      </c>
      <c r="H75" s="168" t="n">
        <v>317992.895724761</v>
      </c>
      <c r="I75" s="168" t="n">
        <v>115329.321520872</v>
      </c>
    </row>
    <row r="76" customFormat="false" ht="12.8" hidden="false" customHeight="false" outlineLevel="0" collapsed="false">
      <c r="A76" s="168" t="n">
        <v>123</v>
      </c>
      <c r="B76" s="168" t="n">
        <v>27822128.4058334</v>
      </c>
      <c r="C76" s="168" t="n">
        <v>26881814.9211085</v>
      </c>
      <c r="D76" s="168" t="n">
        <v>92340188.9351293</v>
      </c>
      <c r="E76" s="168" t="n">
        <v>96470278.5668142</v>
      </c>
      <c r="F76" s="168" t="n">
        <v>0</v>
      </c>
      <c r="G76" s="168" t="n">
        <v>540586.286538343</v>
      </c>
      <c r="H76" s="168" t="n">
        <v>319774.724546386</v>
      </c>
      <c r="I76" s="168" t="n">
        <v>114217.819486055</v>
      </c>
    </row>
    <row r="77" customFormat="false" ht="12.8" hidden="false" customHeight="false" outlineLevel="0" collapsed="false">
      <c r="A77" s="168" t="n">
        <v>124</v>
      </c>
      <c r="B77" s="168" t="n">
        <v>31935078.3375153</v>
      </c>
      <c r="C77" s="168" t="n">
        <v>30953618.1293565</v>
      </c>
      <c r="D77" s="168" t="n">
        <v>105653221.749355</v>
      </c>
      <c r="E77" s="168" t="n">
        <v>96191125.9526811</v>
      </c>
      <c r="F77" s="168" t="n">
        <v>16031854.3254468</v>
      </c>
      <c r="G77" s="168" t="n">
        <v>570420.868903948</v>
      </c>
      <c r="H77" s="168" t="n">
        <v>327322.505200504</v>
      </c>
      <c r="I77" s="168" t="n">
        <v>119595.477220501</v>
      </c>
    </row>
    <row r="78" customFormat="false" ht="12.8" hidden="false" customHeight="false" outlineLevel="0" collapsed="false">
      <c r="A78" s="168" t="n">
        <v>125</v>
      </c>
      <c r="B78" s="168" t="n">
        <v>28105915.891916</v>
      </c>
      <c r="C78" s="168" t="n">
        <v>27102342.0054964</v>
      </c>
      <c r="D78" s="168" t="n">
        <v>93140831.6603257</v>
      </c>
      <c r="E78" s="168" t="n">
        <v>97203236.1377113</v>
      </c>
      <c r="F78" s="168" t="n">
        <v>0</v>
      </c>
      <c r="G78" s="168" t="n">
        <v>585783.341696108</v>
      </c>
      <c r="H78" s="168" t="n">
        <v>334039.810689957</v>
      </c>
      <c r="I78" s="168" t="n">
        <v>119643.905762206</v>
      </c>
    </row>
    <row r="79" customFormat="false" ht="12.8" hidden="false" customHeight="false" outlineLevel="0" collapsed="false">
      <c r="A79" s="168" t="n">
        <v>126</v>
      </c>
      <c r="B79" s="168" t="n">
        <v>32401329.9595137</v>
      </c>
      <c r="C79" s="168" t="n">
        <v>31468755.6396966</v>
      </c>
      <c r="D79" s="168" t="n">
        <v>107476092.584046</v>
      </c>
      <c r="E79" s="168" t="n">
        <v>97755040.0197177</v>
      </c>
      <c r="F79" s="168" t="n">
        <v>16292506.6699529</v>
      </c>
      <c r="G79" s="168" t="n">
        <v>515646.384932912</v>
      </c>
      <c r="H79" s="168" t="n">
        <v>332810.390908453</v>
      </c>
      <c r="I79" s="168" t="n">
        <v>120167.919965404</v>
      </c>
    </row>
    <row r="80" customFormat="false" ht="12.8" hidden="false" customHeight="false" outlineLevel="0" collapsed="false">
      <c r="A80" s="168" t="n">
        <v>127</v>
      </c>
      <c r="B80" s="168" t="n">
        <v>28356339.9673653</v>
      </c>
      <c r="C80" s="168" t="n">
        <v>27359321.9583376</v>
      </c>
      <c r="D80" s="168" t="n">
        <v>94071016.4061207</v>
      </c>
      <c r="E80" s="168" t="n">
        <v>98069390.5542932</v>
      </c>
      <c r="F80" s="168" t="n">
        <v>0</v>
      </c>
      <c r="G80" s="168" t="n">
        <v>566320.456387671</v>
      </c>
      <c r="H80" s="168" t="n">
        <v>344007.210582</v>
      </c>
      <c r="I80" s="168" t="n">
        <v>123843.345797096</v>
      </c>
    </row>
    <row r="81" customFormat="false" ht="12.8" hidden="false" customHeight="false" outlineLevel="0" collapsed="false">
      <c r="A81" s="168" t="n">
        <v>128</v>
      </c>
      <c r="B81" s="168" t="n">
        <v>32959807.6091498</v>
      </c>
      <c r="C81" s="168" t="n">
        <v>31961501.910634</v>
      </c>
      <c r="D81" s="168" t="n">
        <v>109220721.748096</v>
      </c>
      <c r="E81" s="168" t="n">
        <v>99286902.1822922</v>
      </c>
      <c r="F81" s="168" t="n">
        <v>16547817.030382</v>
      </c>
      <c r="G81" s="168" t="n">
        <v>571916.00963035</v>
      </c>
      <c r="H81" s="168" t="n">
        <v>340978.47182889</v>
      </c>
      <c r="I81" s="168" t="n">
        <v>122016.024366553</v>
      </c>
    </row>
    <row r="82" customFormat="false" ht="12.8" hidden="false" customHeight="false" outlineLevel="0" collapsed="false">
      <c r="A82" s="168" t="n">
        <v>129</v>
      </c>
      <c r="B82" s="168" t="n">
        <v>28800328.2313746</v>
      </c>
      <c r="C82" s="168" t="n">
        <v>27798156.0351064</v>
      </c>
      <c r="D82" s="168" t="n">
        <v>95575381.8131481</v>
      </c>
      <c r="E82" s="168" t="n">
        <v>99645333.3806856</v>
      </c>
      <c r="F82" s="168" t="n">
        <v>0</v>
      </c>
      <c r="G82" s="168" t="n">
        <v>573759.763016302</v>
      </c>
      <c r="H82" s="168" t="n">
        <v>341927.416744035</v>
      </c>
      <c r="I82" s="168" t="n">
        <v>123550.023582703</v>
      </c>
    </row>
    <row r="83" customFormat="false" ht="12.8" hidden="false" customHeight="false" outlineLevel="0" collapsed="false">
      <c r="A83" s="168" t="n">
        <v>130</v>
      </c>
      <c r="B83" s="168" t="n">
        <v>33138717.5969082</v>
      </c>
      <c r="C83" s="168" t="n">
        <v>32113094.0212768</v>
      </c>
      <c r="D83" s="168" t="n">
        <v>109711841.495643</v>
      </c>
      <c r="E83" s="168" t="n">
        <v>99721545.1042728</v>
      </c>
      <c r="F83" s="168" t="n">
        <v>16620257.5173788</v>
      </c>
      <c r="G83" s="168" t="n">
        <v>592089.188615123</v>
      </c>
      <c r="H83" s="168" t="n">
        <v>346361.745389785</v>
      </c>
      <c r="I83" s="168" t="n">
        <v>124532.345180739</v>
      </c>
    </row>
    <row r="84" customFormat="false" ht="12.8" hidden="false" customHeight="false" outlineLevel="0" collapsed="false">
      <c r="A84" s="168" t="n">
        <v>131</v>
      </c>
      <c r="B84" s="168" t="n">
        <v>28879064.6612013</v>
      </c>
      <c r="C84" s="168" t="n">
        <v>27847404.2588947</v>
      </c>
      <c r="D84" s="168" t="n">
        <v>95779008.2293355</v>
      </c>
      <c r="E84" s="168" t="n">
        <v>99726600.1892877</v>
      </c>
      <c r="F84" s="168" t="n">
        <v>0</v>
      </c>
      <c r="G84" s="168" t="n">
        <v>589699.831441158</v>
      </c>
      <c r="H84" s="168" t="n">
        <v>352725.956820578</v>
      </c>
      <c r="I84" s="168" t="n">
        <v>127478.020064146</v>
      </c>
    </row>
    <row r="85" customFormat="false" ht="12.8" hidden="false" customHeight="false" outlineLevel="0" collapsed="false">
      <c r="A85" s="168" t="n">
        <v>132</v>
      </c>
      <c r="B85" s="168" t="n">
        <v>33541819.7264048</v>
      </c>
      <c r="C85" s="168" t="n">
        <v>32489152.4338944</v>
      </c>
      <c r="D85" s="168" t="n">
        <v>111007956.963763</v>
      </c>
      <c r="E85" s="168" t="n">
        <v>100829108.443227</v>
      </c>
      <c r="F85" s="168" t="n">
        <v>16804851.4072044</v>
      </c>
      <c r="G85" s="168" t="n">
        <v>606768.044006415</v>
      </c>
      <c r="H85" s="168" t="n">
        <v>357587.483064299</v>
      </c>
      <c r="I85" s="168" t="n">
        <v>126159.664913891</v>
      </c>
    </row>
    <row r="86" customFormat="false" ht="12.8" hidden="false" customHeight="false" outlineLevel="0" collapsed="false">
      <c r="A86" s="168" t="n">
        <v>133</v>
      </c>
      <c r="B86" s="168" t="n">
        <v>29302323.5824503</v>
      </c>
      <c r="C86" s="168" t="n">
        <v>28224187.7382624</v>
      </c>
      <c r="D86" s="168" t="n">
        <v>97107261.4973567</v>
      </c>
      <c r="E86" s="168" t="n">
        <v>101074527.548456</v>
      </c>
      <c r="F86" s="168" t="n">
        <v>0</v>
      </c>
      <c r="G86" s="168" t="n">
        <v>616816.662004466</v>
      </c>
      <c r="H86" s="168" t="n">
        <v>370087.05561014</v>
      </c>
      <c r="I86" s="168" t="n">
        <v>130331.609390308</v>
      </c>
    </row>
    <row r="87" customFormat="false" ht="12.8" hidden="false" customHeight="false" outlineLevel="0" collapsed="false">
      <c r="A87" s="168" t="n">
        <v>134</v>
      </c>
      <c r="B87" s="168" t="n">
        <v>33956318.475456</v>
      </c>
      <c r="C87" s="168" t="n">
        <v>32892712.7298566</v>
      </c>
      <c r="D87" s="168" t="n">
        <v>112471839.038361</v>
      </c>
      <c r="E87" s="168" t="n">
        <v>102057322.491707</v>
      </c>
      <c r="F87" s="168" t="n">
        <v>17009553.7486179</v>
      </c>
      <c r="G87" s="168" t="n">
        <v>608448.593572288</v>
      </c>
      <c r="H87" s="168" t="n">
        <v>365875.371381485</v>
      </c>
      <c r="I87" s="168" t="n">
        <v>127545.400922412</v>
      </c>
    </row>
    <row r="88" customFormat="false" ht="12.8" hidden="false" customHeight="false" outlineLevel="0" collapsed="false">
      <c r="A88" s="168" t="n">
        <v>135</v>
      </c>
      <c r="B88" s="168" t="n">
        <v>29887278.0341585</v>
      </c>
      <c r="C88" s="168" t="n">
        <v>28796805.6713087</v>
      </c>
      <c r="D88" s="168" t="n">
        <v>99122704.981458</v>
      </c>
      <c r="E88" s="168" t="n">
        <v>103030398.245833</v>
      </c>
      <c r="F88" s="168" t="n">
        <v>0</v>
      </c>
      <c r="G88" s="168" t="n">
        <v>642727.281417006</v>
      </c>
      <c r="H88" s="168" t="n">
        <v>360788.269879996</v>
      </c>
      <c r="I88" s="168" t="n">
        <v>124224.016504</v>
      </c>
    </row>
    <row r="89" customFormat="false" ht="12.8" hidden="false" customHeight="false" outlineLevel="0" collapsed="false">
      <c r="A89" s="168" t="n">
        <v>136</v>
      </c>
      <c r="B89" s="168" t="n">
        <v>34666800.6976403</v>
      </c>
      <c r="C89" s="168" t="n">
        <v>33624788.0360208</v>
      </c>
      <c r="D89" s="168" t="n">
        <v>115034953.053849</v>
      </c>
      <c r="E89" s="168" t="n">
        <v>104291590.755764</v>
      </c>
      <c r="F89" s="168" t="n">
        <v>17381931.7926273</v>
      </c>
      <c r="G89" s="168" t="n">
        <v>607875.534207027</v>
      </c>
      <c r="H89" s="168" t="n">
        <v>350361.467002565</v>
      </c>
      <c r="I89" s="168" t="n">
        <v>119679.514871307</v>
      </c>
    </row>
    <row r="90" customFormat="false" ht="12.8" hidden="false" customHeight="false" outlineLevel="0" collapsed="false">
      <c r="A90" s="168" t="n">
        <v>137</v>
      </c>
      <c r="B90" s="168" t="n">
        <v>30308608.0252987</v>
      </c>
      <c r="C90" s="168" t="n">
        <v>29260720.5084877</v>
      </c>
      <c r="D90" s="168" t="n">
        <v>100743006.628566</v>
      </c>
      <c r="E90" s="168" t="n">
        <v>104705092.896522</v>
      </c>
      <c r="F90" s="168" t="n">
        <v>0</v>
      </c>
      <c r="G90" s="168" t="n">
        <v>614696.837374104</v>
      </c>
      <c r="H90" s="168" t="n">
        <v>347993.609789555</v>
      </c>
      <c r="I90" s="168" t="n">
        <v>121710.099496133</v>
      </c>
    </row>
    <row r="91" customFormat="false" ht="12.8" hidden="false" customHeight="false" outlineLevel="0" collapsed="false">
      <c r="A91" s="168" t="n">
        <v>138</v>
      </c>
      <c r="B91" s="168" t="n">
        <v>34925896.3679075</v>
      </c>
      <c r="C91" s="168" t="n">
        <v>33890398.7871139</v>
      </c>
      <c r="D91" s="168" t="n">
        <v>115933905.674322</v>
      </c>
      <c r="E91" s="168" t="n">
        <v>105083497.276601</v>
      </c>
      <c r="F91" s="168" t="n">
        <v>17513916.2127668</v>
      </c>
      <c r="G91" s="168" t="n">
        <v>588816.973552539</v>
      </c>
      <c r="H91" s="168" t="n">
        <v>358416.75448365</v>
      </c>
      <c r="I91" s="168" t="n">
        <v>126091.218224976</v>
      </c>
    </row>
    <row r="92" customFormat="false" ht="12.8" hidden="false" customHeight="false" outlineLevel="0" collapsed="false">
      <c r="A92" s="168" t="n">
        <v>139</v>
      </c>
      <c r="B92" s="168" t="n">
        <v>30768232.4782393</v>
      </c>
      <c r="C92" s="168" t="n">
        <v>29722898.5603627</v>
      </c>
      <c r="D92" s="168" t="n">
        <v>102415641.450194</v>
      </c>
      <c r="E92" s="168" t="n">
        <v>106324786.24001</v>
      </c>
      <c r="F92" s="168" t="n">
        <v>0</v>
      </c>
      <c r="G92" s="168" t="n">
        <v>600689.842438254</v>
      </c>
      <c r="H92" s="168" t="n">
        <v>356780.764891565</v>
      </c>
      <c r="I92" s="168" t="n">
        <v>125519.015066931</v>
      </c>
    </row>
    <row r="93" customFormat="false" ht="12.8" hidden="false" customHeight="false" outlineLevel="0" collapsed="false">
      <c r="A93" s="168" t="n">
        <v>140</v>
      </c>
      <c r="B93" s="168" t="n">
        <v>35487118.1060117</v>
      </c>
      <c r="C93" s="168" t="n">
        <v>34444953.8698077</v>
      </c>
      <c r="D93" s="168" t="n">
        <v>117918612.467047</v>
      </c>
      <c r="E93" s="168" t="n">
        <v>106817591.462398</v>
      </c>
      <c r="F93" s="168" t="n">
        <v>17802931.9103996</v>
      </c>
      <c r="G93" s="168" t="n">
        <v>599404.953597987</v>
      </c>
      <c r="H93" s="168" t="n">
        <v>355913.681766857</v>
      </c>
      <c r="I93" s="168" t="n">
        <v>124065.144055923</v>
      </c>
    </row>
    <row r="94" customFormat="false" ht="12.8" hidden="false" customHeight="false" outlineLevel="0" collapsed="false">
      <c r="A94" s="168" t="n">
        <v>141</v>
      </c>
      <c r="B94" s="168" t="n">
        <v>31132790.1627017</v>
      </c>
      <c r="C94" s="168" t="n">
        <v>30043599.7886119</v>
      </c>
      <c r="D94" s="168" t="n">
        <v>103536798.962829</v>
      </c>
      <c r="E94" s="168" t="n">
        <v>107468127.204921</v>
      </c>
      <c r="F94" s="168" t="n">
        <v>0</v>
      </c>
      <c r="G94" s="168" t="n">
        <v>646486.312784938</v>
      </c>
      <c r="H94" s="168" t="n">
        <v>355795.610126938</v>
      </c>
      <c r="I94" s="168" t="n">
        <v>124154.930254273</v>
      </c>
    </row>
    <row r="95" customFormat="false" ht="12.8" hidden="false" customHeight="false" outlineLevel="0" collapsed="false">
      <c r="A95" s="168" t="n">
        <v>142</v>
      </c>
      <c r="B95" s="168" t="n">
        <v>35820219.6440156</v>
      </c>
      <c r="C95" s="168" t="n">
        <v>34734631.753977</v>
      </c>
      <c r="D95" s="168" t="n">
        <v>118908501.474914</v>
      </c>
      <c r="E95" s="168" t="n">
        <v>107703019.090688</v>
      </c>
      <c r="F95" s="168" t="n">
        <v>17950503.1817813</v>
      </c>
      <c r="G95" s="168" t="n">
        <v>647755.183776299</v>
      </c>
      <c r="H95" s="168" t="n">
        <v>352613.742012032</v>
      </c>
      <c r="I95" s="168" t="n">
        <v>121741.377500294</v>
      </c>
    </row>
    <row r="96" customFormat="false" ht="12.8" hidden="false" customHeight="false" outlineLevel="0" collapsed="false">
      <c r="A96" s="168" t="n">
        <v>143</v>
      </c>
      <c r="B96" s="168" t="n">
        <v>31432228.5506658</v>
      </c>
      <c r="C96" s="168" t="n">
        <v>30389119.5477354</v>
      </c>
      <c r="D96" s="168" t="n">
        <v>104738269.41183</v>
      </c>
      <c r="E96" s="168" t="n">
        <v>108665382.210781</v>
      </c>
      <c r="F96" s="168" t="n">
        <v>0</v>
      </c>
      <c r="G96" s="168" t="n">
        <v>605966.260651093</v>
      </c>
      <c r="H96" s="168" t="n">
        <v>351912.846090397</v>
      </c>
      <c r="I96" s="168" t="n">
        <v>121756.994555602</v>
      </c>
    </row>
    <row r="97" customFormat="false" ht="12.8" hidden="false" customHeight="false" outlineLevel="0" collapsed="false">
      <c r="A97" s="168" t="n">
        <v>144</v>
      </c>
      <c r="B97" s="168" t="n">
        <v>36289144.5431905</v>
      </c>
      <c r="C97" s="168" t="n">
        <v>35213265.3218194</v>
      </c>
      <c r="D97" s="168" t="n">
        <v>120567230.60926</v>
      </c>
      <c r="E97" s="168" t="n">
        <v>109164053.546111</v>
      </c>
      <c r="F97" s="168" t="n">
        <v>18194008.9243518</v>
      </c>
      <c r="G97" s="168" t="n">
        <v>628811.691051937</v>
      </c>
      <c r="H97" s="168" t="n">
        <v>359651.004580095</v>
      </c>
      <c r="I97" s="168" t="n">
        <v>124880.751055918</v>
      </c>
    </row>
    <row r="98" customFormat="false" ht="12.8" hidden="false" customHeight="false" outlineLevel="0" collapsed="false">
      <c r="A98" s="168" t="n">
        <v>145</v>
      </c>
      <c r="B98" s="168" t="n">
        <v>31636588.7594057</v>
      </c>
      <c r="C98" s="168" t="n">
        <v>30577136.9976995</v>
      </c>
      <c r="D98" s="168" t="n">
        <v>105399798.610438</v>
      </c>
      <c r="E98" s="168" t="n">
        <v>109288451.670888</v>
      </c>
      <c r="F98" s="168" t="n">
        <v>0</v>
      </c>
      <c r="G98" s="168" t="n">
        <v>614561.775256077</v>
      </c>
      <c r="H98" s="168" t="n">
        <v>358232.35180462</v>
      </c>
      <c r="I98" s="168" t="n">
        <v>123796.620922143</v>
      </c>
    </row>
    <row r="99" customFormat="false" ht="12.8" hidden="false" customHeight="false" outlineLevel="0" collapsed="false">
      <c r="A99" s="168" t="n">
        <v>146</v>
      </c>
      <c r="B99" s="168" t="n">
        <v>36595256.2397491</v>
      </c>
      <c r="C99" s="168" t="n">
        <v>35526907.7219675</v>
      </c>
      <c r="D99" s="168" t="n">
        <v>121653376.645144</v>
      </c>
      <c r="E99" s="168" t="n">
        <v>110081170.626116</v>
      </c>
      <c r="F99" s="168" t="n">
        <v>18346861.7710194</v>
      </c>
      <c r="G99" s="168" t="n">
        <v>626953.285335475</v>
      </c>
      <c r="H99" s="168" t="n">
        <v>355512.817414161</v>
      </c>
      <c r="I99" s="168" t="n">
        <v>122689.164331419</v>
      </c>
    </row>
    <row r="100" customFormat="false" ht="12.8" hidden="false" customHeight="false" outlineLevel="0" collapsed="false">
      <c r="A100" s="168" t="n">
        <v>147</v>
      </c>
      <c r="B100" s="168" t="n">
        <v>31892089.1432408</v>
      </c>
      <c r="C100" s="168" t="n">
        <v>30817510.7491085</v>
      </c>
      <c r="D100" s="168" t="n">
        <v>106267474.920368</v>
      </c>
      <c r="E100" s="168" t="n">
        <v>110118017.134349</v>
      </c>
      <c r="F100" s="168" t="n">
        <v>0</v>
      </c>
      <c r="G100" s="168" t="n">
        <v>624496.486157603</v>
      </c>
      <c r="H100" s="168" t="n">
        <v>363803.764307728</v>
      </c>
      <c r="I100" s="168" t="n">
        <v>123254.490952853</v>
      </c>
    </row>
    <row r="101" customFormat="false" ht="12.8" hidden="false" customHeight="false" outlineLevel="0" collapsed="false">
      <c r="A101" s="168" t="n">
        <v>148</v>
      </c>
      <c r="B101" s="168" t="n">
        <v>36659987.3202172</v>
      </c>
      <c r="C101" s="168" t="n">
        <v>35598756.9410728</v>
      </c>
      <c r="D101" s="168" t="n">
        <v>121957979.933576</v>
      </c>
      <c r="E101" s="168" t="n">
        <v>110251585.781972</v>
      </c>
      <c r="F101" s="168" t="n">
        <v>18375264.2969953</v>
      </c>
      <c r="G101" s="168" t="n">
        <v>600233.374386275</v>
      </c>
      <c r="H101" s="168" t="n">
        <v>371907.18861944</v>
      </c>
      <c r="I101" s="168" t="n">
        <v>127271.165912302</v>
      </c>
    </row>
    <row r="102" customFormat="false" ht="12.8" hidden="false" customHeight="false" outlineLevel="0" collapsed="false">
      <c r="A102" s="168" t="n">
        <v>149</v>
      </c>
      <c r="B102" s="168" t="n">
        <v>32227448.5734121</v>
      </c>
      <c r="C102" s="168" t="n">
        <v>31157480.2379231</v>
      </c>
      <c r="D102" s="168" t="n">
        <v>107462898.675321</v>
      </c>
      <c r="E102" s="168" t="n">
        <v>111301543.255721</v>
      </c>
      <c r="F102" s="168" t="n">
        <v>0</v>
      </c>
      <c r="G102" s="168" t="n">
        <v>609302.349356667</v>
      </c>
      <c r="H102" s="168" t="n">
        <v>370969.103519455</v>
      </c>
      <c r="I102" s="168" t="n">
        <v>128138.403732689</v>
      </c>
    </row>
    <row r="103" customFormat="false" ht="12.8" hidden="false" customHeight="false" outlineLevel="0" collapsed="false">
      <c r="A103" s="168" t="n">
        <v>150</v>
      </c>
      <c r="B103" s="168" t="n">
        <v>37132075.3114277</v>
      </c>
      <c r="C103" s="168" t="n">
        <v>36023152.1822163</v>
      </c>
      <c r="D103" s="168" t="n">
        <v>123428271.528336</v>
      </c>
      <c r="E103" s="168" t="n">
        <v>111512633.790838</v>
      </c>
      <c r="F103" s="168" t="n">
        <v>18585438.9651397</v>
      </c>
      <c r="G103" s="168" t="n">
        <v>635573.196130999</v>
      </c>
      <c r="H103" s="168" t="n">
        <v>381092.559021045</v>
      </c>
      <c r="I103" s="168" t="n">
        <v>131796.248656179</v>
      </c>
    </row>
    <row r="104" customFormat="false" ht="12.8" hidden="false" customHeight="false" outlineLevel="0" collapsed="false">
      <c r="A104" s="168" t="n">
        <v>151</v>
      </c>
      <c r="B104" s="168" t="n">
        <v>32439374.3992924</v>
      </c>
      <c r="C104" s="168" t="n">
        <v>31403290.8284768</v>
      </c>
      <c r="D104" s="168" t="n">
        <v>108344308.622074</v>
      </c>
      <c r="E104" s="168" t="n">
        <v>112132042.276068</v>
      </c>
      <c r="F104" s="168" t="n">
        <v>0</v>
      </c>
      <c r="G104" s="168" t="n">
        <v>563793.173467188</v>
      </c>
      <c r="H104" s="168" t="n">
        <v>381593.475434105</v>
      </c>
      <c r="I104" s="168" t="n">
        <v>129567.031306138</v>
      </c>
    </row>
    <row r="105" customFormat="false" ht="12.8" hidden="false" customHeight="false" outlineLevel="0" collapsed="false">
      <c r="A105" s="168" t="n">
        <v>152</v>
      </c>
      <c r="B105" s="168" t="n">
        <v>37466529.560795</v>
      </c>
      <c r="C105" s="168" t="n">
        <v>36384423.0260696</v>
      </c>
      <c r="D105" s="168" t="n">
        <v>124680961.437479</v>
      </c>
      <c r="E105" s="168" t="n">
        <v>112657037.529288</v>
      </c>
      <c r="F105" s="168" t="n">
        <v>18776172.921548</v>
      </c>
      <c r="G105" s="168" t="n">
        <v>614885.931757615</v>
      </c>
      <c r="H105" s="168" t="n">
        <v>376304.409051509</v>
      </c>
      <c r="I105" s="168" t="n">
        <v>129880.277023264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18365443.0296992</v>
      </c>
      <c r="C23" s="0" t="n">
        <v>17756413.9204524</v>
      </c>
      <c r="D23" s="0" t="n">
        <v>58260567.9088203</v>
      </c>
      <c r="E23" s="0" t="n">
        <v>58670794.0258218</v>
      </c>
      <c r="F23" s="0" t="n">
        <v>9778465.6709703</v>
      </c>
      <c r="G23" s="0" t="n">
        <v>352131.781772805</v>
      </c>
      <c r="H23" s="0" t="n">
        <v>198953.677395252</v>
      </c>
      <c r="I23" s="0" t="n">
        <v>82776.6429695547</v>
      </c>
    </row>
    <row r="24" customFormat="false" ht="12.8" hidden="false" customHeight="false" outlineLevel="0" collapsed="false">
      <c r="A24" s="0" t="n">
        <v>71</v>
      </c>
      <c r="B24" s="0" t="n">
        <v>15764891.2804843</v>
      </c>
      <c r="C24" s="0" t="n">
        <v>15185009.4097571</v>
      </c>
      <c r="D24" s="0" t="n">
        <v>50010128.4564134</v>
      </c>
      <c r="E24" s="0" t="n">
        <v>58183157.1059464</v>
      </c>
      <c r="F24" s="0" t="n">
        <v>0</v>
      </c>
      <c r="G24" s="0" t="n">
        <v>326181.241835383</v>
      </c>
      <c r="H24" s="0" t="n">
        <v>195744.095894514</v>
      </c>
      <c r="I24" s="0" t="n">
        <v>82795.0471390435</v>
      </c>
    </row>
    <row r="25" customFormat="false" ht="12.8" hidden="false" customHeight="false" outlineLevel="0" collapsed="false">
      <c r="A25" s="0" t="n">
        <v>72</v>
      </c>
      <c r="B25" s="0" t="n">
        <v>18881409.8742076</v>
      </c>
      <c r="C25" s="0" t="n">
        <v>18301295.1972517</v>
      </c>
      <c r="D25" s="0" t="n">
        <v>60421335.9102391</v>
      </c>
      <c r="E25" s="0" t="n">
        <v>59917484.2987896</v>
      </c>
      <c r="F25" s="0" t="n">
        <v>9986247.38313161</v>
      </c>
      <c r="G25" s="0" t="n">
        <v>325925.2187846</v>
      </c>
      <c r="H25" s="0" t="n">
        <v>193483.334875067</v>
      </c>
      <c r="I25" s="0" t="n">
        <v>86723.0332802837</v>
      </c>
    </row>
    <row r="26" customFormat="false" ht="12.8" hidden="false" customHeight="false" outlineLevel="0" collapsed="false">
      <c r="A26" s="0" t="n">
        <v>73</v>
      </c>
      <c r="B26" s="0" t="n">
        <v>16387442.7017434</v>
      </c>
      <c r="C26" s="0" t="n">
        <v>15827030.3880685</v>
      </c>
      <c r="D26" s="0" t="n">
        <v>52493491.7670657</v>
      </c>
      <c r="E26" s="0" t="n">
        <v>60050476.1400028</v>
      </c>
      <c r="F26" s="0" t="n">
        <v>0</v>
      </c>
      <c r="G26" s="0" t="n">
        <v>306190.229618667</v>
      </c>
      <c r="H26" s="0" t="n">
        <v>189951.156077358</v>
      </c>
      <c r="I26" s="0" t="n">
        <v>91815.6113983522</v>
      </c>
    </row>
    <row r="27" customFormat="false" ht="12.8" hidden="false" customHeight="false" outlineLevel="0" collapsed="false">
      <c r="A27" s="0" t="n">
        <v>74</v>
      </c>
      <c r="B27" s="0" t="n">
        <v>19164307.0667699</v>
      </c>
      <c r="C27" s="0" t="n">
        <v>18596415.5832259</v>
      </c>
      <c r="D27" s="0" t="n">
        <v>61729526.6743382</v>
      </c>
      <c r="E27" s="0" t="n">
        <v>60439490.7893404</v>
      </c>
      <c r="F27" s="0" t="n">
        <v>10073248.4648901</v>
      </c>
      <c r="G27" s="0" t="n">
        <v>309856.748014216</v>
      </c>
      <c r="H27" s="0" t="n">
        <v>191999.978870668</v>
      </c>
      <c r="I27" s="0" t="n">
        <v>94335.3666559319</v>
      </c>
    </row>
    <row r="28" customFormat="false" ht="12.8" hidden="false" customHeight="false" outlineLevel="0" collapsed="false">
      <c r="A28" s="0" t="n">
        <v>75</v>
      </c>
      <c r="B28" s="0" t="n">
        <v>17086898.4010552</v>
      </c>
      <c r="C28" s="0" t="n">
        <v>16514495.758111</v>
      </c>
      <c r="D28" s="0" t="n">
        <v>55099120.6197363</v>
      </c>
      <c r="E28" s="0" t="n">
        <v>62111466.4714006</v>
      </c>
      <c r="F28" s="0" t="n">
        <v>0</v>
      </c>
      <c r="G28" s="0" t="n">
        <v>302670.303693581</v>
      </c>
      <c r="H28" s="0" t="n">
        <v>200748.558677557</v>
      </c>
      <c r="I28" s="0" t="n">
        <v>98548.2579615563</v>
      </c>
    </row>
    <row r="29" customFormat="false" ht="12.8" hidden="false" customHeight="false" outlineLevel="0" collapsed="false">
      <c r="A29" s="0" t="n">
        <v>76</v>
      </c>
      <c r="B29" s="0" t="n">
        <v>20038015.1220348</v>
      </c>
      <c r="C29" s="0" t="n">
        <v>19441057.8807775</v>
      </c>
      <c r="D29" s="0" t="n">
        <v>64850911.1570265</v>
      </c>
      <c r="E29" s="0" t="n">
        <v>62747388.1836407</v>
      </c>
      <c r="F29" s="0" t="n">
        <v>10457898.0306068</v>
      </c>
      <c r="G29" s="0" t="n">
        <v>326481.634095529</v>
      </c>
      <c r="H29" s="0" t="n">
        <v>202526.822362676</v>
      </c>
      <c r="I29" s="0" t="n">
        <v>97069.6925701736</v>
      </c>
    </row>
    <row r="30" customFormat="false" ht="12.8" hidden="false" customHeight="false" outlineLevel="0" collapsed="false">
      <c r="A30" s="0" t="n">
        <v>77</v>
      </c>
      <c r="B30" s="0" t="n">
        <v>17322896.730632</v>
      </c>
      <c r="C30" s="0" t="n">
        <v>16709331.6872342</v>
      </c>
      <c r="D30" s="0" t="n">
        <v>55995035.4197196</v>
      </c>
      <c r="E30" s="0" t="n">
        <v>62451058.0249415</v>
      </c>
      <c r="F30" s="0" t="n">
        <v>0</v>
      </c>
      <c r="G30" s="0" t="n">
        <v>331848.10999964</v>
      </c>
      <c r="H30" s="0" t="n">
        <v>211759.247881669</v>
      </c>
      <c r="I30" s="0" t="n">
        <v>99939.5507377881</v>
      </c>
    </row>
    <row r="31" customFormat="false" ht="12.8" hidden="false" customHeight="false" outlineLevel="0" collapsed="false">
      <c r="A31" s="0" t="n">
        <v>78</v>
      </c>
      <c r="B31" s="0" t="n">
        <v>20360093.6390557</v>
      </c>
      <c r="C31" s="0" t="n">
        <v>19764393.9824816</v>
      </c>
      <c r="D31" s="0" t="n">
        <v>66161150.4943357</v>
      </c>
      <c r="E31" s="0" t="n">
        <v>63478824.3638755</v>
      </c>
      <c r="F31" s="0" t="n">
        <v>10579804.0606459</v>
      </c>
      <c r="G31" s="0" t="n">
        <v>313613.694944209</v>
      </c>
      <c r="H31" s="0" t="n">
        <v>212729.065194464</v>
      </c>
      <c r="I31" s="0" t="n">
        <v>99081.2806220998</v>
      </c>
    </row>
    <row r="32" customFormat="false" ht="12.8" hidden="false" customHeight="false" outlineLevel="0" collapsed="false">
      <c r="A32" s="0" t="n">
        <v>79</v>
      </c>
      <c r="B32" s="0" t="n">
        <v>17695817.2611178</v>
      </c>
      <c r="C32" s="0" t="n">
        <v>17072777.101992</v>
      </c>
      <c r="D32" s="0" t="n">
        <v>57421529.7071508</v>
      </c>
      <c r="E32" s="0" t="n">
        <v>63422157.7322082</v>
      </c>
      <c r="F32" s="0" t="n">
        <v>0</v>
      </c>
      <c r="G32" s="0" t="n">
        <v>341358.656991898</v>
      </c>
      <c r="H32" s="0" t="n">
        <v>212423.838744206</v>
      </c>
      <c r="I32" s="0" t="n">
        <v>98939.5191280941</v>
      </c>
    </row>
    <row r="33" customFormat="false" ht="12.8" hidden="false" customHeight="false" outlineLevel="0" collapsed="false">
      <c r="A33" s="0" t="n">
        <v>80</v>
      </c>
      <c r="B33" s="0" t="n">
        <v>20644347.0924394</v>
      </c>
      <c r="C33" s="0" t="n">
        <v>20017829.7070973</v>
      </c>
      <c r="D33" s="0" t="n">
        <v>67177511.4849882</v>
      </c>
      <c r="E33" s="0" t="n">
        <v>63981737.3118652</v>
      </c>
      <c r="F33" s="0" t="n">
        <v>10663622.8853109</v>
      </c>
      <c r="G33" s="0" t="n">
        <v>337669.361161385</v>
      </c>
      <c r="H33" s="0" t="n">
        <v>218130.222072172</v>
      </c>
      <c r="I33" s="0" t="n">
        <v>101025.431583677</v>
      </c>
    </row>
    <row r="34" customFormat="false" ht="12.8" hidden="false" customHeight="false" outlineLevel="0" collapsed="false">
      <c r="A34" s="0" t="n">
        <v>81</v>
      </c>
      <c r="B34" s="0" t="n">
        <v>17895337.746089</v>
      </c>
      <c r="C34" s="0" t="n">
        <v>17261531.7996705</v>
      </c>
      <c r="D34" s="0" t="n">
        <v>58196939.1119109</v>
      </c>
      <c r="E34" s="0" t="n">
        <v>63822755.9312799</v>
      </c>
      <c r="F34" s="0" t="n">
        <v>0</v>
      </c>
      <c r="G34" s="0" t="n">
        <v>339835.585706412</v>
      </c>
      <c r="H34" s="0" t="n">
        <v>222888.945291861</v>
      </c>
      <c r="I34" s="0" t="n">
        <v>101544.879171844</v>
      </c>
    </row>
    <row r="35" customFormat="false" ht="12.8" hidden="false" customHeight="false" outlineLevel="0" collapsed="false">
      <c r="A35" s="0" t="n">
        <v>82</v>
      </c>
      <c r="B35" s="0" t="n">
        <v>20686759.2482995</v>
      </c>
      <c r="C35" s="0" t="n">
        <v>20038550.9619506</v>
      </c>
      <c r="D35" s="0" t="n">
        <v>67392464.4470842</v>
      </c>
      <c r="E35" s="0" t="n">
        <v>63768016.1896938</v>
      </c>
      <c r="F35" s="0" t="n">
        <v>10628002.6982823</v>
      </c>
      <c r="G35" s="0" t="n">
        <v>351455.396612912</v>
      </c>
      <c r="H35" s="0" t="n">
        <v>225473.669117624</v>
      </c>
      <c r="I35" s="0" t="n">
        <v>101827.458026252</v>
      </c>
    </row>
    <row r="36" customFormat="false" ht="12.8" hidden="false" customHeight="false" outlineLevel="0" collapsed="false">
      <c r="A36" s="0" t="n">
        <v>83</v>
      </c>
      <c r="B36" s="0" t="n">
        <v>18121059.4415398</v>
      </c>
      <c r="C36" s="0" t="n">
        <v>17468114.8006368</v>
      </c>
      <c r="D36" s="0" t="n">
        <v>59048394.0076919</v>
      </c>
      <c r="E36" s="0" t="n">
        <v>64278418.1980235</v>
      </c>
      <c r="F36" s="0" t="n">
        <v>0</v>
      </c>
      <c r="G36" s="0" t="n">
        <v>360266.38810698</v>
      </c>
      <c r="H36" s="0" t="n">
        <v>223798.20181822</v>
      </c>
      <c r="I36" s="0" t="n">
        <v>98400.0728253413</v>
      </c>
    </row>
    <row r="37" customFormat="false" ht="12.8" hidden="false" customHeight="false" outlineLevel="0" collapsed="false">
      <c r="A37" s="0" t="n">
        <v>84</v>
      </c>
      <c r="B37" s="0" t="n">
        <v>21218305.0510079</v>
      </c>
      <c r="C37" s="0" t="n">
        <v>20554292.5744624</v>
      </c>
      <c r="D37" s="0" t="n">
        <v>69250929.6387061</v>
      </c>
      <c r="E37" s="0" t="n">
        <v>65178230.9121551</v>
      </c>
      <c r="F37" s="0" t="n">
        <v>10863038.4853592</v>
      </c>
      <c r="G37" s="0" t="n">
        <v>366165.818287704</v>
      </c>
      <c r="H37" s="0" t="n">
        <v>228417.706211492</v>
      </c>
      <c r="I37" s="0" t="n">
        <v>99184.2172089107</v>
      </c>
    </row>
    <row r="38" customFormat="false" ht="12.8" hidden="false" customHeight="false" outlineLevel="0" collapsed="false">
      <c r="A38" s="0" t="n">
        <v>85</v>
      </c>
      <c r="B38" s="0" t="n">
        <v>18467550.6943225</v>
      </c>
      <c r="C38" s="0" t="n">
        <v>17779151.0124712</v>
      </c>
      <c r="D38" s="0" t="n">
        <v>60238244.3851226</v>
      </c>
      <c r="E38" s="0" t="n">
        <v>65190554.4724161</v>
      </c>
      <c r="F38" s="0" t="n">
        <v>0</v>
      </c>
      <c r="G38" s="0" t="n">
        <v>389556.791878766</v>
      </c>
      <c r="H38" s="0" t="n">
        <v>229800.773811149</v>
      </c>
      <c r="I38" s="0" t="n">
        <v>98631.5945163451</v>
      </c>
    </row>
    <row r="39" customFormat="false" ht="12.8" hidden="false" customHeight="false" outlineLevel="0" collapsed="false">
      <c r="A39" s="0" t="n">
        <v>86</v>
      </c>
      <c r="B39" s="0" t="n">
        <v>21432495.1813757</v>
      </c>
      <c r="C39" s="0" t="n">
        <v>20730953.2396026</v>
      </c>
      <c r="D39" s="0" t="n">
        <v>69989232.2391984</v>
      </c>
      <c r="E39" s="0" t="n">
        <v>65589513.7146712</v>
      </c>
      <c r="F39" s="0" t="n">
        <v>10931585.6191119</v>
      </c>
      <c r="G39" s="0" t="n">
        <v>401747.130585413</v>
      </c>
      <c r="H39" s="0" t="n">
        <v>232222.474849425</v>
      </c>
      <c r="I39" s="0" t="n">
        <v>96531.9090545614</v>
      </c>
    </row>
    <row r="40" customFormat="false" ht="12.8" hidden="false" customHeight="false" outlineLevel="0" collapsed="false">
      <c r="A40" s="0" t="n">
        <v>87</v>
      </c>
      <c r="B40" s="0" t="n">
        <v>18698534.5309748</v>
      </c>
      <c r="C40" s="0" t="n">
        <v>17987367.7066742</v>
      </c>
      <c r="D40" s="0" t="n">
        <v>61054715.3928129</v>
      </c>
      <c r="E40" s="0" t="n">
        <v>65792351.3661534</v>
      </c>
      <c r="F40" s="0" t="n">
        <v>0</v>
      </c>
      <c r="G40" s="0" t="n">
        <v>405781.011868439</v>
      </c>
      <c r="H40" s="0" t="n">
        <v>236616.951767545</v>
      </c>
      <c r="I40" s="0" t="n">
        <v>98241.2295210019</v>
      </c>
    </row>
    <row r="41" customFormat="false" ht="12.8" hidden="false" customHeight="false" outlineLevel="0" collapsed="false">
      <c r="A41" s="0" t="n">
        <v>88</v>
      </c>
      <c r="B41" s="0" t="n">
        <v>21556536.9451841</v>
      </c>
      <c r="C41" s="0" t="n">
        <v>20844590.7432228</v>
      </c>
      <c r="D41" s="0" t="n">
        <v>70447182.6933159</v>
      </c>
      <c r="E41" s="0" t="n">
        <v>65791005.8711136</v>
      </c>
      <c r="F41" s="0" t="n">
        <v>10965167.6451856</v>
      </c>
      <c r="G41" s="0" t="n">
        <v>404773.212491823</v>
      </c>
      <c r="H41" s="0" t="n">
        <v>237762.062417636</v>
      </c>
      <c r="I41" s="0" t="n">
        <v>99158.4672168379</v>
      </c>
    </row>
    <row r="42" customFormat="false" ht="12.8" hidden="false" customHeight="false" outlineLevel="0" collapsed="false">
      <c r="A42" s="0" t="n">
        <v>89</v>
      </c>
      <c r="B42" s="0" t="n">
        <v>18982234.8582094</v>
      </c>
      <c r="C42" s="0" t="n">
        <v>18232921.0502054</v>
      </c>
      <c r="D42" s="0" t="n">
        <v>61949674.3620791</v>
      </c>
      <c r="E42" s="0" t="n">
        <v>66480972.2492484</v>
      </c>
      <c r="F42" s="0" t="n">
        <v>0</v>
      </c>
      <c r="G42" s="0" t="n">
        <v>438539.424375204</v>
      </c>
      <c r="H42" s="0" t="n">
        <v>240462.221277695</v>
      </c>
      <c r="I42" s="0" t="n">
        <v>100445.946215767</v>
      </c>
    </row>
    <row r="43" customFormat="false" ht="12.8" hidden="false" customHeight="false" outlineLevel="0" collapsed="false">
      <c r="A43" s="0" t="n">
        <v>90</v>
      </c>
      <c r="B43" s="0" t="n">
        <v>21956873.0935499</v>
      </c>
      <c r="C43" s="0" t="n">
        <v>21197891.5090728</v>
      </c>
      <c r="D43" s="0" t="n">
        <v>71726477.5832915</v>
      </c>
      <c r="E43" s="0" t="n">
        <v>66765917.2388169</v>
      </c>
      <c r="F43" s="0" t="n">
        <v>11127652.8731362</v>
      </c>
      <c r="G43" s="0" t="n">
        <v>449732.147902568</v>
      </c>
      <c r="H43" s="0" t="n">
        <v>240209.797452385</v>
      </c>
      <c r="I43" s="0" t="n">
        <v>98628.0558886653</v>
      </c>
    </row>
    <row r="44" customFormat="false" ht="12.8" hidden="false" customHeight="false" outlineLevel="0" collapsed="false">
      <c r="A44" s="0" t="n">
        <v>91</v>
      </c>
      <c r="B44" s="0" t="n">
        <v>19226444.4772077</v>
      </c>
      <c r="C44" s="0" t="n">
        <v>18483701.1610577</v>
      </c>
      <c r="D44" s="0" t="n">
        <v>62897266.6966772</v>
      </c>
      <c r="E44" s="0" t="n">
        <v>67252602.4242655</v>
      </c>
      <c r="F44" s="0" t="n">
        <v>0</v>
      </c>
      <c r="G44" s="0" t="n">
        <v>423192.867946399</v>
      </c>
      <c r="H44" s="0" t="n">
        <v>247433.03213855</v>
      </c>
      <c r="I44" s="0" t="n">
        <v>103024.880092924</v>
      </c>
    </row>
    <row r="45" customFormat="false" ht="12.8" hidden="false" customHeight="false" outlineLevel="0" collapsed="false">
      <c r="A45" s="0" t="n">
        <v>92</v>
      </c>
      <c r="B45" s="0" t="n">
        <v>22198158.7031849</v>
      </c>
      <c r="C45" s="0" t="n">
        <v>21437447.4575841</v>
      </c>
      <c r="D45" s="0" t="n">
        <v>72619153.086206</v>
      </c>
      <c r="E45" s="0" t="n">
        <v>67379199.8190248</v>
      </c>
      <c r="F45" s="0" t="n">
        <v>11229866.6365041</v>
      </c>
      <c r="G45" s="0" t="n">
        <v>449664.964791472</v>
      </c>
      <c r="H45" s="0" t="n">
        <v>242073.089252629</v>
      </c>
      <c r="I45" s="0" t="n">
        <v>98533.1307952277</v>
      </c>
    </row>
    <row r="46" customFormat="false" ht="12.8" hidden="false" customHeight="false" outlineLevel="0" collapsed="false">
      <c r="A46" s="0" t="n">
        <v>93</v>
      </c>
      <c r="B46" s="0" t="n">
        <v>19357537.9048038</v>
      </c>
      <c r="C46" s="0" t="n">
        <v>18590558.6154723</v>
      </c>
      <c r="D46" s="0" t="n">
        <v>63332133.4415832</v>
      </c>
      <c r="E46" s="0" t="n">
        <v>67524789.97034</v>
      </c>
      <c r="F46" s="0" t="n">
        <v>0</v>
      </c>
      <c r="G46" s="0" t="n">
        <v>457237.132515645</v>
      </c>
      <c r="H46" s="0" t="n">
        <v>240784.712639959</v>
      </c>
      <c r="I46" s="0" t="n">
        <v>98510.6345371251</v>
      </c>
    </row>
    <row r="47" customFormat="false" ht="12.8" hidden="false" customHeight="false" outlineLevel="0" collapsed="false">
      <c r="A47" s="0" t="n">
        <v>94</v>
      </c>
      <c r="B47" s="0" t="n">
        <v>22274065.8335337</v>
      </c>
      <c r="C47" s="0" t="n">
        <v>21483418.6494264</v>
      </c>
      <c r="D47" s="0" t="n">
        <v>72856004.2238394</v>
      </c>
      <c r="E47" s="0" t="n">
        <v>67418021.2796814</v>
      </c>
      <c r="F47" s="0" t="n">
        <v>11236336.8799469</v>
      </c>
      <c r="G47" s="0" t="n">
        <v>461571.421751896</v>
      </c>
      <c r="H47" s="0" t="n">
        <v>255318.284916375</v>
      </c>
      <c r="I47" s="0" t="n">
        <v>105367.824913032</v>
      </c>
    </row>
    <row r="48" customFormat="false" ht="12.8" hidden="false" customHeight="false" outlineLevel="0" collapsed="false">
      <c r="A48" s="0" t="n">
        <v>95</v>
      </c>
      <c r="B48" s="0" t="n">
        <v>19459931.8452336</v>
      </c>
      <c r="C48" s="0" t="n">
        <v>18698876.7980526</v>
      </c>
      <c r="D48" s="0" t="n">
        <v>63764656.583115</v>
      </c>
      <c r="E48" s="0" t="n">
        <v>67790346.6572787</v>
      </c>
      <c r="F48" s="0" t="n">
        <v>0</v>
      </c>
      <c r="G48" s="0" t="n">
        <v>433415.88199377</v>
      </c>
      <c r="H48" s="0" t="n">
        <v>254515.20606128</v>
      </c>
      <c r="I48" s="0" t="n">
        <v>104462.798751263</v>
      </c>
    </row>
    <row r="49" customFormat="false" ht="12.8" hidden="false" customHeight="false" outlineLevel="0" collapsed="false">
      <c r="A49" s="0" t="n">
        <v>96</v>
      </c>
      <c r="B49" s="0" t="n">
        <v>22596360.7679075</v>
      </c>
      <c r="C49" s="0" t="n">
        <v>21839530.0427731</v>
      </c>
      <c r="D49" s="0" t="n">
        <v>74138342.6148835</v>
      </c>
      <c r="E49" s="0" t="n">
        <v>68451739.943929</v>
      </c>
      <c r="F49" s="0" t="n">
        <v>11408623.3239882</v>
      </c>
      <c r="G49" s="0" t="n">
        <v>426009.046758884</v>
      </c>
      <c r="H49" s="0" t="n">
        <v>258617.274155935</v>
      </c>
      <c r="I49" s="0" t="n">
        <v>103149.148885081</v>
      </c>
    </row>
    <row r="50" customFormat="false" ht="12.8" hidden="false" customHeight="false" outlineLevel="0" collapsed="false">
      <c r="A50" s="0" t="n">
        <v>97</v>
      </c>
      <c r="B50" s="0" t="n">
        <v>19907454.8742446</v>
      </c>
      <c r="C50" s="0" t="n">
        <v>19135360.9161607</v>
      </c>
      <c r="D50" s="0" t="n">
        <v>65355523.1461294</v>
      </c>
      <c r="E50" s="0" t="n">
        <v>69315602.0981816</v>
      </c>
      <c r="F50" s="0" t="n">
        <v>0</v>
      </c>
      <c r="G50" s="0" t="n">
        <v>449643.607872853</v>
      </c>
      <c r="H50" s="0" t="n">
        <v>252769.483944811</v>
      </c>
      <c r="I50" s="0" t="n">
        <v>99544.0946660506</v>
      </c>
    </row>
    <row r="51" customFormat="false" ht="12.8" hidden="false" customHeight="false" outlineLevel="0" collapsed="false">
      <c r="A51" s="0" t="n">
        <v>98</v>
      </c>
      <c r="B51" s="0" t="n">
        <v>22825312.2833584</v>
      </c>
      <c r="C51" s="0" t="n">
        <v>22040468.8909723</v>
      </c>
      <c r="D51" s="0" t="n">
        <v>74856416.0438416</v>
      </c>
      <c r="E51" s="0" t="n">
        <v>69018412.1334892</v>
      </c>
      <c r="F51" s="0" t="n">
        <v>11503068.6889149</v>
      </c>
      <c r="G51" s="0" t="n">
        <v>455859.579749718</v>
      </c>
      <c r="H51" s="0" t="n">
        <v>258243.683938649</v>
      </c>
      <c r="I51" s="0" t="n">
        <v>101057.326711029</v>
      </c>
    </row>
    <row r="52" customFormat="false" ht="12.8" hidden="false" customHeight="false" outlineLevel="0" collapsed="false">
      <c r="A52" s="0" t="n">
        <v>99</v>
      </c>
      <c r="B52" s="0" t="n">
        <v>19849040.3649019</v>
      </c>
      <c r="C52" s="0" t="n">
        <v>19099194.5016711</v>
      </c>
      <c r="D52" s="0" t="n">
        <v>65255301.3385799</v>
      </c>
      <c r="E52" s="0" t="n">
        <v>69073460.097786</v>
      </c>
      <c r="F52" s="0" t="n">
        <v>0</v>
      </c>
      <c r="G52" s="0" t="n">
        <v>417239.881315703</v>
      </c>
      <c r="H52" s="0" t="n">
        <v>261154.193501588</v>
      </c>
      <c r="I52" s="0" t="n">
        <v>102073.983447963</v>
      </c>
    </row>
    <row r="53" customFormat="false" ht="12.8" hidden="false" customHeight="false" outlineLevel="0" collapsed="false">
      <c r="A53" s="0" t="n">
        <v>100</v>
      </c>
      <c r="B53" s="0" t="n">
        <v>23039411.4018004</v>
      </c>
      <c r="C53" s="0" t="n">
        <v>22252540.3015668</v>
      </c>
      <c r="D53" s="0" t="n">
        <v>75616929.7725868</v>
      </c>
      <c r="E53" s="0" t="n">
        <v>69590090.5387511</v>
      </c>
      <c r="F53" s="0" t="n">
        <v>11598348.4231252</v>
      </c>
      <c r="G53" s="0" t="n">
        <v>438114.281570726</v>
      </c>
      <c r="H53" s="0" t="n">
        <v>273468.916121566</v>
      </c>
      <c r="I53" s="0" t="n">
        <v>107554.146487623</v>
      </c>
    </row>
    <row r="54" customFormat="false" ht="12.8" hidden="false" customHeight="false" outlineLevel="0" collapsed="false">
      <c r="A54" s="0" t="n">
        <v>101</v>
      </c>
      <c r="B54" s="0" t="n">
        <v>20172910.0149118</v>
      </c>
      <c r="C54" s="0" t="n">
        <v>19386684.0065392</v>
      </c>
      <c r="D54" s="0" t="n">
        <v>66252551.0667357</v>
      </c>
      <c r="E54" s="0" t="n">
        <v>70054799.8388101</v>
      </c>
      <c r="F54" s="0" t="n">
        <v>0</v>
      </c>
      <c r="G54" s="0" t="n">
        <v>441769.858651212</v>
      </c>
      <c r="H54" s="0" t="n">
        <v>270419.636602668</v>
      </c>
      <c r="I54" s="0" t="n">
        <v>105766.447312486</v>
      </c>
    </row>
    <row r="55" customFormat="false" ht="12.8" hidden="false" customHeight="false" outlineLevel="0" collapsed="false">
      <c r="A55" s="0" t="n">
        <v>102</v>
      </c>
      <c r="B55" s="0" t="n">
        <v>23275870.7461982</v>
      </c>
      <c r="C55" s="0" t="n">
        <v>22471458.2227389</v>
      </c>
      <c r="D55" s="0" t="n">
        <v>76391135.6101507</v>
      </c>
      <c r="E55" s="0" t="n">
        <v>70227232.7449991</v>
      </c>
      <c r="F55" s="0" t="n">
        <v>11704538.7908332</v>
      </c>
      <c r="G55" s="0" t="n">
        <v>452348.435515381</v>
      </c>
      <c r="H55" s="0" t="n">
        <v>275255.268650229</v>
      </c>
      <c r="I55" s="0" t="n">
        <v>109726.884705317</v>
      </c>
    </row>
    <row r="56" customFormat="false" ht="12.8" hidden="false" customHeight="false" outlineLevel="0" collapsed="false">
      <c r="A56" s="0" t="n">
        <v>103</v>
      </c>
      <c r="B56" s="0" t="n">
        <v>20405413.3765196</v>
      </c>
      <c r="C56" s="0" t="n">
        <v>19618162.2407451</v>
      </c>
      <c r="D56" s="0" t="n">
        <v>67098067.333372</v>
      </c>
      <c r="E56" s="0" t="n">
        <v>70842157.2591897</v>
      </c>
      <c r="F56" s="0" t="n">
        <v>0</v>
      </c>
      <c r="G56" s="0" t="n">
        <v>436919.140491545</v>
      </c>
      <c r="H56" s="0" t="n">
        <v>274594.546922926</v>
      </c>
      <c r="I56" s="0" t="n">
        <v>108196.354800059</v>
      </c>
    </row>
    <row r="57" customFormat="false" ht="12.8" hidden="false" customHeight="false" outlineLevel="0" collapsed="false">
      <c r="A57" s="0" t="n">
        <v>104</v>
      </c>
      <c r="B57" s="0" t="n">
        <v>23686722.4522073</v>
      </c>
      <c r="C57" s="0" t="n">
        <v>22920209.2075753</v>
      </c>
      <c r="D57" s="0" t="n">
        <v>77959979.1741339</v>
      </c>
      <c r="E57" s="0" t="n">
        <v>71616481.5164666</v>
      </c>
      <c r="F57" s="0" t="n">
        <v>11936080.2527444</v>
      </c>
      <c r="G57" s="0" t="n">
        <v>425666.930608803</v>
      </c>
      <c r="H57" s="0" t="n">
        <v>266407.058444415</v>
      </c>
      <c r="I57" s="0" t="n">
        <v>106341.793683982</v>
      </c>
    </row>
    <row r="58" customFormat="false" ht="12.8" hidden="false" customHeight="false" outlineLevel="0" collapsed="false">
      <c r="A58" s="0" t="n">
        <v>105</v>
      </c>
      <c r="B58" s="0" t="n">
        <v>20626333.4835755</v>
      </c>
      <c r="C58" s="0" t="n">
        <v>19845402.5618476</v>
      </c>
      <c r="D58" s="0" t="n">
        <v>67953092.3318338</v>
      </c>
      <c r="E58" s="0" t="n">
        <v>71584729.7255381</v>
      </c>
      <c r="F58" s="0" t="n">
        <v>0</v>
      </c>
      <c r="G58" s="0" t="n">
        <v>437722.924295146</v>
      </c>
      <c r="H58" s="0" t="n">
        <v>268665.432914925</v>
      </c>
      <c r="I58" s="0" t="n">
        <v>106489.377882627</v>
      </c>
    </row>
    <row r="59" customFormat="false" ht="12.8" hidden="false" customHeight="false" outlineLevel="0" collapsed="false">
      <c r="A59" s="0" t="n">
        <v>106</v>
      </c>
      <c r="B59" s="0" t="n">
        <v>23850853.0622792</v>
      </c>
      <c r="C59" s="0" t="n">
        <v>23067087.0933312</v>
      </c>
      <c r="D59" s="0" t="n">
        <v>78480487.0965745</v>
      </c>
      <c r="E59" s="0" t="n">
        <v>71986733.2593741</v>
      </c>
      <c r="F59" s="0" t="n">
        <v>11997788.8765624</v>
      </c>
      <c r="G59" s="0" t="n">
        <v>436853.624880991</v>
      </c>
      <c r="H59" s="0" t="n">
        <v>270815.51070633</v>
      </c>
      <c r="I59" s="0" t="n">
        <v>108709.761943865</v>
      </c>
    </row>
    <row r="60" customFormat="false" ht="12.8" hidden="false" customHeight="false" outlineLevel="0" collapsed="false">
      <c r="A60" s="0" t="n">
        <v>107</v>
      </c>
      <c r="B60" s="0" t="n">
        <v>20948904.0970803</v>
      </c>
      <c r="C60" s="0" t="n">
        <v>20148986.1846924</v>
      </c>
      <c r="D60" s="0" t="n">
        <v>68969494.1495112</v>
      </c>
      <c r="E60" s="0" t="n">
        <v>72640163.0484821</v>
      </c>
      <c r="F60" s="0" t="n">
        <v>0</v>
      </c>
      <c r="G60" s="0" t="n">
        <v>449265.868068964</v>
      </c>
      <c r="H60" s="0" t="n">
        <v>274116.407345696</v>
      </c>
      <c r="I60" s="0" t="n">
        <v>109336.624247439</v>
      </c>
    </row>
    <row r="61" customFormat="false" ht="12.8" hidden="false" customHeight="false" outlineLevel="0" collapsed="false">
      <c r="A61" s="0" t="n">
        <v>108</v>
      </c>
      <c r="B61" s="0" t="n">
        <v>24138133.1014004</v>
      </c>
      <c r="C61" s="0" t="n">
        <v>23297100.2047942</v>
      </c>
      <c r="D61" s="0" t="n">
        <v>79297307.617877</v>
      </c>
      <c r="E61" s="0" t="n">
        <v>72693608.1790747</v>
      </c>
      <c r="F61" s="0" t="n">
        <v>12115601.3631791</v>
      </c>
      <c r="G61" s="0" t="n">
        <v>496644.82305082</v>
      </c>
      <c r="H61" s="0" t="n">
        <v>271414.139216872</v>
      </c>
      <c r="I61" s="0" t="n">
        <v>104248.477626439</v>
      </c>
    </row>
    <row r="62" customFormat="false" ht="12.8" hidden="false" customHeight="false" outlineLevel="0" collapsed="false">
      <c r="A62" s="0" t="n">
        <v>109</v>
      </c>
      <c r="B62" s="0" t="n">
        <v>21231091.6983976</v>
      </c>
      <c r="C62" s="0" t="n">
        <v>20416918.8388522</v>
      </c>
      <c r="D62" s="0" t="n">
        <v>69937515.9089044</v>
      </c>
      <c r="E62" s="0" t="n">
        <v>73619854.5984267</v>
      </c>
      <c r="F62" s="0" t="n">
        <v>0</v>
      </c>
      <c r="G62" s="0" t="n">
        <v>462030.922542517</v>
      </c>
      <c r="H62" s="0" t="n">
        <v>276702.284976123</v>
      </c>
      <c r="I62" s="0" t="n">
        <v>107770.931466747</v>
      </c>
    </row>
    <row r="63" customFormat="false" ht="12.8" hidden="false" customHeight="false" outlineLevel="0" collapsed="false">
      <c r="A63" s="0" t="n">
        <v>110</v>
      </c>
      <c r="B63" s="0" t="n">
        <v>24368815.4165135</v>
      </c>
      <c r="C63" s="0" t="n">
        <v>23527832.0140821</v>
      </c>
      <c r="D63" s="0" t="n">
        <v>80144294.6074175</v>
      </c>
      <c r="E63" s="0" t="n">
        <v>73410016.3791994</v>
      </c>
      <c r="F63" s="0" t="n">
        <v>12235002.7298666</v>
      </c>
      <c r="G63" s="0" t="n">
        <v>494758.711771343</v>
      </c>
      <c r="H63" s="0" t="n">
        <v>271828.013130099</v>
      </c>
      <c r="I63" s="0" t="n">
        <v>106280.96789996</v>
      </c>
    </row>
    <row r="64" customFormat="false" ht="12.8" hidden="false" customHeight="false" outlineLevel="0" collapsed="false">
      <c r="A64" s="0" t="n">
        <v>111</v>
      </c>
      <c r="B64" s="0" t="n">
        <v>21410714.5744864</v>
      </c>
      <c r="C64" s="0" t="n">
        <v>20562054.2882752</v>
      </c>
      <c r="D64" s="0" t="n">
        <v>70458522.5728306</v>
      </c>
      <c r="E64" s="0" t="n">
        <v>74103127.0112947</v>
      </c>
      <c r="F64" s="0" t="n">
        <v>0</v>
      </c>
      <c r="G64" s="0" t="n">
        <v>500772.81313563</v>
      </c>
      <c r="H64" s="0" t="n">
        <v>273075.621123049</v>
      </c>
      <c r="I64" s="0" t="n">
        <v>106874.074217888</v>
      </c>
    </row>
    <row r="65" customFormat="false" ht="12.8" hidden="false" customHeight="false" outlineLevel="0" collapsed="false">
      <c r="A65" s="0" t="n">
        <v>112</v>
      </c>
      <c r="B65" s="0" t="n">
        <v>24643070.7575176</v>
      </c>
      <c r="C65" s="0" t="n">
        <v>23841404.6756036</v>
      </c>
      <c r="D65" s="0" t="n">
        <v>81217513.1997036</v>
      </c>
      <c r="E65" s="0" t="n">
        <v>74360883.5504124</v>
      </c>
      <c r="F65" s="0" t="n">
        <v>12393480.5917354</v>
      </c>
      <c r="G65" s="0" t="n">
        <v>459052.981858636</v>
      </c>
      <c r="H65" s="0" t="n">
        <v>269529.778289531</v>
      </c>
      <c r="I65" s="0" t="n">
        <v>104404.745379757</v>
      </c>
    </row>
    <row r="66" customFormat="false" ht="12.8" hidden="false" customHeight="false" outlineLevel="0" collapsed="false">
      <c r="A66" s="0" t="n">
        <v>113</v>
      </c>
      <c r="B66" s="0" t="n">
        <v>21507650.5070621</v>
      </c>
      <c r="C66" s="0" t="n">
        <v>20703157.1334345</v>
      </c>
      <c r="D66" s="0" t="n">
        <v>70950128.0892425</v>
      </c>
      <c r="E66" s="0" t="n">
        <v>74540537.7570915</v>
      </c>
      <c r="F66" s="0" t="n">
        <v>0</v>
      </c>
      <c r="G66" s="0" t="n">
        <v>455366.685678873</v>
      </c>
      <c r="H66" s="0" t="n">
        <v>275402.808729993</v>
      </c>
      <c r="I66" s="0" t="n">
        <v>105319.827455447</v>
      </c>
    </row>
    <row r="67" customFormat="false" ht="12.8" hidden="false" customHeight="false" outlineLevel="0" collapsed="false">
      <c r="A67" s="0" t="n">
        <v>114</v>
      </c>
      <c r="B67" s="0" t="n">
        <v>24726423.1538062</v>
      </c>
      <c r="C67" s="0" t="n">
        <v>23912133.6807337</v>
      </c>
      <c r="D67" s="0" t="n">
        <v>81485705.3739368</v>
      </c>
      <c r="E67" s="0" t="n">
        <v>74538243.4996644</v>
      </c>
      <c r="F67" s="0" t="n">
        <v>12423040.5832774</v>
      </c>
      <c r="G67" s="0" t="n">
        <v>456693.691359132</v>
      </c>
      <c r="H67" s="0" t="n">
        <v>282315.371901358</v>
      </c>
      <c r="I67" s="0" t="n">
        <v>107543.442588557</v>
      </c>
    </row>
    <row r="68" customFormat="false" ht="12.8" hidden="false" customHeight="false" outlineLevel="0" collapsed="false">
      <c r="A68" s="0" t="n">
        <v>115</v>
      </c>
      <c r="B68" s="0" t="n">
        <v>21677258.2999834</v>
      </c>
      <c r="C68" s="0" t="n">
        <v>20822213.0495938</v>
      </c>
      <c r="D68" s="0" t="n">
        <v>71396443.6790999</v>
      </c>
      <c r="E68" s="0" t="n">
        <v>74948142.5135933</v>
      </c>
      <c r="F68" s="0" t="n">
        <v>0</v>
      </c>
      <c r="G68" s="0" t="n">
        <v>484036.52799057</v>
      </c>
      <c r="H68" s="0" t="n">
        <v>292237.117510443</v>
      </c>
      <c r="I68" s="0" t="n">
        <v>112530.864126468</v>
      </c>
    </row>
    <row r="69" customFormat="false" ht="12.8" hidden="false" customHeight="false" outlineLevel="0" collapsed="false">
      <c r="A69" s="0" t="n">
        <v>116</v>
      </c>
      <c r="B69" s="0" t="n">
        <v>24924237.7463324</v>
      </c>
      <c r="C69" s="0" t="n">
        <v>24056503.3590652</v>
      </c>
      <c r="D69" s="0" t="n">
        <v>82001140.3516177</v>
      </c>
      <c r="E69" s="0" t="n">
        <v>74965839.132203</v>
      </c>
      <c r="F69" s="0" t="n">
        <v>12494306.5220338</v>
      </c>
      <c r="G69" s="0" t="n">
        <v>497061.598486256</v>
      </c>
      <c r="H69" s="0" t="n">
        <v>291329.266016082</v>
      </c>
      <c r="I69" s="0" t="n">
        <v>113347.889664011</v>
      </c>
    </row>
    <row r="70" customFormat="false" ht="12.8" hidden="false" customHeight="false" outlineLevel="0" collapsed="false">
      <c r="A70" s="0" t="n">
        <v>117</v>
      </c>
      <c r="B70" s="0" t="n">
        <v>21867010.2220545</v>
      </c>
      <c r="C70" s="0" t="n">
        <v>21025646.751441</v>
      </c>
      <c r="D70" s="0" t="n">
        <v>72082790.7649291</v>
      </c>
      <c r="E70" s="0" t="n">
        <v>75620716.9650862</v>
      </c>
      <c r="F70" s="0" t="n">
        <v>0</v>
      </c>
      <c r="G70" s="0" t="n">
        <v>464188.325827166</v>
      </c>
      <c r="H70" s="0" t="n">
        <v>295252.994531562</v>
      </c>
      <c r="I70" s="0" t="n">
        <v>117031.643221049</v>
      </c>
    </row>
    <row r="71" customFormat="false" ht="12.8" hidden="false" customHeight="false" outlineLevel="0" collapsed="false">
      <c r="A71" s="0" t="n">
        <v>118</v>
      </c>
      <c r="B71" s="0" t="n">
        <v>25134784.3496819</v>
      </c>
      <c r="C71" s="0" t="n">
        <v>24255683.8363252</v>
      </c>
      <c r="D71" s="0" t="n">
        <v>82655991.4009538</v>
      </c>
      <c r="E71" s="0" t="n">
        <v>75489660.963406</v>
      </c>
      <c r="F71" s="0" t="n">
        <v>12581610.1605677</v>
      </c>
      <c r="G71" s="0" t="n">
        <v>494500.543889423</v>
      </c>
      <c r="H71" s="0" t="n">
        <v>301233.647491685</v>
      </c>
      <c r="I71" s="0" t="n">
        <v>119094.745679332</v>
      </c>
    </row>
    <row r="72" customFormat="false" ht="12.8" hidden="false" customHeight="false" outlineLevel="0" collapsed="false">
      <c r="A72" s="0" t="n">
        <v>119</v>
      </c>
      <c r="B72" s="0" t="n">
        <v>21933509.5559321</v>
      </c>
      <c r="C72" s="0" t="n">
        <v>21098431.3984982</v>
      </c>
      <c r="D72" s="0" t="n">
        <v>72361791.7319946</v>
      </c>
      <c r="E72" s="0" t="n">
        <v>75774713.1821047</v>
      </c>
      <c r="F72" s="0" t="n">
        <v>0</v>
      </c>
      <c r="G72" s="0" t="n">
        <v>467172.120123029</v>
      </c>
      <c r="H72" s="0" t="n">
        <v>288486.929276585</v>
      </c>
      <c r="I72" s="0" t="n">
        <v>113455.868620481</v>
      </c>
    </row>
    <row r="73" customFormat="false" ht="12.8" hidden="false" customHeight="false" outlineLevel="0" collapsed="false">
      <c r="A73" s="0" t="n">
        <v>120</v>
      </c>
      <c r="B73" s="0" t="n">
        <v>25479438.124802</v>
      </c>
      <c r="C73" s="0" t="n">
        <v>24630548.0356443</v>
      </c>
      <c r="D73" s="0" t="n">
        <v>83955149.159661</v>
      </c>
      <c r="E73" s="0" t="n">
        <v>76597034.5620143</v>
      </c>
      <c r="F73" s="0" t="n">
        <v>12766172.4270024</v>
      </c>
      <c r="G73" s="0" t="n">
        <v>479090.256669213</v>
      </c>
      <c r="H73" s="0" t="n">
        <v>290889.565593564</v>
      </c>
      <c r="I73" s="0" t="n">
        <v>112728.952707033</v>
      </c>
    </row>
    <row r="74" customFormat="false" ht="12.8" hidden="false" customHeight="false" outlineLevel="0" collapsed="false">
      <c r="A74" s="0" t="n">
        <v>121</v>
      </c>
      <c r="B74" s="0" t="n">
        <v>22262477.9663496</v>
      </c>
      <c r="C74" s="0" t="n">
        <v>21393034.30423</v>
      </c>
      <c r="D74" s="0" t="n">
        <v>73407490.6425968</v>
      </c>
      <c r="E74" s="0" t="n">
        <v>76791056.9553271</v>
      </c>
      <c r="F74" s="0" t="n">
        <v>0</v>
      </c>
      <c r="G74" s="0" t="n">
        <v>513059.992295716</v>
      </c>
      <c r="H74" s="0" t="n">
        <v>280310.294713213</v>
      </c>
      <c r="I74" s="0" t="n">
        <v>108676.250158055</v>
      </c>
    </row>
    <row r="75" customFormat="false" ht="12.8" hidden="false" customHeight="false" outlineLevel="0" collapsed="false">
      <c r="A75" s="0" t="n">
        <v>122</v>
      </c>
      <c r="B75" s="0" t="n">
        <v>25716995.228681</v>
      </c>
      <c r="C75" s="0" t="n">
        <v>24850061.1794748</v>
      </c>
      <c r="D75" s="0" t="n">
        <v>84758848.6479787</v>
      </c>
      <c r="E75" s="0" t="n">
        <v>77278688.2869156</v>
      </c>
      <c r="F75" s="0" t="n">
        <v>12879781.3811526</v>
      </c>
      <c r="G75" s="0" t="n">
        <v>498644.690173214</v>
      </c>
      <c r="H75" s="0" t="n">
        <v>290675.390719314</v>
      </c>
      <c r="I75" s="0" t="n">
        <v>110877.097590978</v>
      </c>
    </row>
    <row r="76" customFormat="false" ht="12.8" hidden="false" customHeight="false" outlineLevel="0" collapsed="false">
      <c r="A76" s="0" t="n">
        <v>123</v>
      </c>
      <c r="B76" s="0" t="n">
        <v>22382238.6020117</v>
      </c>
      <c r="C76" s="0" t="n">
        <v>21549815.1355973</v>
      </c>
      <c r="D76" s="0" t="n">
        <v>73950621.6639376</v>
      </c>
      <c r="E76" s="0" t="n">
        <v>77325252.9204019</v>
      </c>
      <c r="F76" s="0" t="n">
        <v>0</v>
      </c>
      <c r="G76" s="0" t="n">
        <v>463964.856144633</v>
      </c>
      <c r="H76" s="0" t="n">
        <v>289708.688144932</v>
      </c>
      <c r="I76" s="0" t="n">
        <v>112499.888749798</v>
      </c>
    </row>
    <row r="77" customFormat="false" ht="12.8" hidden="false" customHeight="false" outlineLevel="0" collapsed="false">
      <c r="A77" s="0" t="n">
        <v>124</v>
      </c>
      <c r="B77" s="0" t="n">
        <v>25831564.5432283</v>
      </c>
      <c r="C77" s="0" t="n">
        <v>24964504.5630543</v>
      </c>
      <c r="D77" s="0" t="n">
        <v>85147274.8725378</v>
      </c>
      <c r="E77" s="0" t="n">
        <v>77572163.0803772</v>
      </c>
      <c r="F77" s="0" t="n">
        <v>12928693.8467295</v>
      </c>
      <c r="G77" s="0" t="n">
        <v>491469.444197635</v>
      </c>
      <c r="H77" s="0" t="n">
        <v>295914.216123762</v>
      </c>
      <c r="I77" s="0" t="n">
        <v>113823.314075079</v>
      </c>
    </row>
    <row r="78" customFormat="false" ht="12.8" hidden="false" customHeight="false" outlineLevel="0" collapsed="false">
      <c r="A78" s="0" t="n">
        <v>125</v>
      </c>
      <c r="B78" s="0" t="n">
        <v>22409409.0416594</v>
      </c>
      <c r="C78" s="0" t="n">
        <v>21546822.946106</v>
      </c>
      <c r="D78" s="0" t="n">
        <v>73994484.2702717</v>
      </c>
      <c r="E78" s="0" t="n">
        <v>77334721.6746662</v>
      </c>
      <c r="F78" s="0" t="n">
        <v>0</v>
      </c>
      <c r="G78" s="0" t="n">
        <v>480191.803561283</v>
      </c>
      <c r="H78" s="0" t="n">
        <v>299557.392604197</v>
      </c>
      <c r="I78" s="0" t="n">
        <v>118338.42769698</v>
      </c>
    </row>
    <row r="79" customFormat="false" ht="12.8" hidden="false" customHeight="false" outlineLevel="0" collapsed="false">
      <c r="A79" s="0" t="n">
        <v>126</v>
      </c>
      <c r="B79" s="0" t="n">
        <v>25810934.9752862</v>
      </c>
      <c r="C79" s="0" t="n">
        <v>24933799.1077669</v>
      </c>
      <c r="D79" s="0" t="n">
        <v>85169184.1066312</v>
      </c>
      <c r="E79" s="0" t="n">
        <v>77534657.7092251</v>
      </c>
      <c r="F79" s="0" t="n">
        <v>12922442.9515375</v>
      </c>
      <c r="G79" s="0" t="n">
        <v>498164.561451978</v>
      </c>
      <c r="H79" s="0" t="n">
        <v>297640.560327541</v>
      </c>
      <c r="I79" s="0" t="n">
        <v>116186.779628217</v>
      </c>
    </row>
    <row r="80" customFormat="false" ht="12.8" hidden="false" customHeight="false" outlineLevel="0" collapsed="false">
      <c r="A80" s="0" t="n">
        <v>127</v>
      </c>
      <c r="B80" s="0" t="n">
        <v>22422053.7723727</v>
      </c>
      <c r="C80" s="0" t="n">
        <v>21541517.3438041</v>
      </c>
      <c r="D80" s="0" t="n">
        <v>74091504.1281812</v>
      </c>
      <c r="E80" s="0" t="n">
        <v>77312388.3575709</v>
      </c>
      <c r="F80" s="0" t="n">
        <v>0</v>
      </c>
      <c r="G80" s="0" t="n">
        <v>496299.960186179</v>
      </c>
      <c r="H80" s="0" t="n">
        <v>301548.364393133</v>
      </c>
      <c r="I80" s="0" t="n">
        <v>118125.862841854</v>
      </c>
    </row>
    <row r="81" customFormat="false" ht="12.8" hidden="false" customHeight="false" outlineLevel="0" collapsed="false">
      <c r="A81" s="0" t="n">
        <v>128</v>
      </c>
      <c r="B81" s="0" t="n">
        <v>25946146.784304</v>
      </c>
      <c r="C81" s="0" t="n">
        <v>25089990.4730549</v>
      </c>
      <c r="D81" s="0" t="n">
        <v>85739157.6138727</v>
      </c>
      <c r="E81" s="0" t="n">
        <v>77952392.3885647</v>
      </c>
      <c r="F81" s="0" t="n">
        <v>12992065.3980941</v>
      </c>
      <c r="G81" s="0" t="n">
        <v>477750.41297222</v>
      </c>
      <c r="H81" s="0" t="n">
        <v>297275.237024362</v>
      </c>
      <c r="I81" s="0" t="n">
        <v>115900.944646485</v>
      </c>
    </row>
    <row r="82" customFormat="false" ht="12.8" hidden="false" customHeight="false" outlineLevel="0" collapsed="false">
      <c r="A82" s="0" t="n">
        <v>129</v>
      </c>
      <c r="B82" s="0" t="n">
        <v>22690426.3305837</v>
      </c>
      <c r="C82" s="0" t="n">
        <v>21813161.0352908</v>
      </c>
      <c r="D82" s="0" t="n">
        <v>75056625.6745803</v>
      </c>
      <c r="E82" s="0" t="n">
        <v>78176836.0125873</v>
      </c>
      <c r="F82" s="0" t="n">
        <v>0</v>
      </c>
      <c r="G82" s="0" t="n">
        <v>492186.988135633</v>
      </c>
      <c r="H82" s="0" t="n">
        <v>302562.905691507</v>
      </c>
      <c r="I82" s="0" t="n">
        <v>117879.144951187</v>
      </c>
    </row>
    <row r="83" customFormat="false" ht="12.8" hidden="false" customHeight="false" outlineLevel="0" collapsed="false">
      <c r="A83" s="0" t="n">
        <v>130</v>
      </c>
      <c r="B83" s="0" t="n">
        <v>25987500.109877</v>
      </c>
      <c r="C83" s="0" t="n">
        <v>25104550.333385</v>
      </c>
      <c r="D83" s="0" t="n">
        <v>85822691.3883672</v>
      </c>
      <c r="E83" s="0" t="n">
        <v>77959175.1621695</v>
      </c>
      <c r="F83" s="0" t="n">
        <v>12993195.8603616</v>
      </c>
      <c r="G83" s="0" t="n">
        <v>487654.036772711</v>
      </c>
      <c r="H83" s="0" t="n">
        <v>310883.575931498</v>
      </c>
      <c r="I83" s="0" t="n">
        <v>120588.805411112</v>
      </c>
    </row>
    <row r="84" customFormat="false" ht="12.8" hidden="false" customHeight="false" outlineLevel="0" collapsed="false">
      <c r="A84" s="0" t="n">
        <v>131</v>
      </c>
      <c r="B84" s="0" t="n">
        <v>22927529.8307251</v>
      </c>
      <c r="C84" s="0" t="n">
        <v>22030327.9268363</v>
      </c>
      <c r="D84" s="0" t="n">
        <v>75791136.357299</v>
      </c>
      <c r="E84" s="0" t="n">
        <v>78961147.5041479</v>
      </c>
      <c r="F84" s="0" t="n">
        <v>0</v>
      </c>
      <c r="G84" s="0" t="n">
        <v>509776.154217475</v>
      </c>
      <c r="H84" s="0" t="n">
        <v>305309.372319402</v>
      </c>
      <c r="I84" s="0" t="n">
        <v>117309.110502828</v>
      </c>
    </row>
    <row r="85" customFormat="false" ht="12.8" hidden="false" customHeight="false" outlineLevel="0" collapsed="false">
      <c r="A85" s="0" t="n">
        <v>132</v>
      </c>
      <c r="B85" s="0" t="n">
        <v>26475687.8412621</v>
      </c>
      <c r="C85" s="0" t="n">
        <v>25568200.2808411</v>
      </c>
      <c r="D85" s="0" t="n">
        <v>87426817.2201512</v>
      </c>
      <c r="E85" s="0" t="n">
        <v>79431192.9364374</v>
      </c>
      <c r="F85" s="0" t="n">
        <v>13238532.1560729</v>
      </c>
      <c r="G85" s="0" t="n">
        <v>516873.842197657</v>
      </c>
      <c r="H85" s="0" t="n">
        <v>308545.185513711</v>
      </c>
      <c r="I85" s="0" t="n">
        <v>117240.76101376</v>
      </c>
    </row>
    <row r="86" customFormat="false" ht="12.8" hidden="false" customHeight="false" outlineLevel="0" collapsed="false">
      <c r="A86" s="0" t="n">
        <v>133</v>
      </c>
      <c r="B86" s="0" t="n">
        <v>23045554.1504496</v>
      </c>
      <c r="C86" s="0" t="n">
        <v>22155742.6144012</v>
      </c>
      <c r="D86" s="0" t="n">
        <v>76202675.0184162</v>
      </c>
      <c r="E86" s="0" t="n">
        <v>79451355.4192155</v>
      </c>
      <c r="F86" s="0" t="n">
        <v>0</v>
      </c>
      <c r="G86" s="0" t="n">
        <v>492579.980563174</v>
      </c>
      <c r="H86" s="0" t="n">
        <v>313145.738339766</v>
      </c>
      <c r="I86" s="0" t="n">
        <v>120122.595922157</v>
      </c>
    </row>
    <row r="87" customFormat="false" ht="12.8" hidden="false" customHeight="false" outlineLevel="0" collapsed="false">
      <c r="A87" s="0" t="n">
        <v>134</v>
      </c>
      <c r="B87" s="0" t="n">
        <v>26498876.9178167</v>
      </c>
      <c r="C87" s="0" t="n">
        <v>25602589.793699</v>
      </c>
      <c r="D87" s="0" t="n">
        <v>87506818.807142</v>
      </c>
      <c r="E87" s="0" t="n">
        <v>79485233.8351807</v>
      </c>
      <c r="F87" s="0" t="n">
        <v>13247538.9725301</v>
      </c>
      <c r="G87" s="0" t="n">
        <v>497368.759906117</v>
      </c>
      <c r="H87" s="0" t="n">
        <v>315170.01397998</v>
      </c>
      <c r="I87" s="0" t="n">
        <v>119640.500330801</v>
      </c>
    </row>
    <row r="88" customFormat="false" ht="12.8" hidden="false" customHeight="false" outlineLevel="0" collapsed="false">
      <c r="A88" s="0" t="n">
        <v>135</v>
      </c>
      <c r="B88" s="0" t="n">
        <v>23177002.0911155</v>
      </c>
      <c r="C88" s="0" t="n">
        <v>22258767.2655061</v>
      </c>
      <c r="D88" s="0" t="n">
        <v>76581523.0903238</v>
      </c>
      <c r="E88" s="0" t="n">
        <v>79721516.9006822</v>
      </c>
      <c r="F88" s="0" t="n">
        <v>0</v>
      </c>
      <c r="G88" s="0" t="n">
        <v>513391.04229928</v>
      </c>
      <c r="H88" s="0" t="n">
        <v>318655.7467756</v>
      </c>
      <c r="I88" s="0" t="n">
        <v>123125.766477917</v>
      </c>
    </row>
    <row r="89" customFormat="false" ht="12.8" hidden="false" customHeight="false" outlineLevel="0" collapsed="false">
      <c r="A89" s="0" t="n">
        <v>136</v>
      </c>
      <c r="B89" s="0" t="n">
        <v>26979841.3948032</v>
      </c>
      <c r="C89" s="0" t="n">
        <v>26052397.7987333</v>
      </c>
      <c r="D89" s="0" t="n">
        <v>89055355.8557528</v>
      </c>
      <c r="E89" s="0" t="n">
        <v>80840101.5482344</v>
      </c>
      <c r="F89" s="0" t="n">
        <v>13473350.2580391</v>
      </c>
      <c r="G89" s="0" t="n">
        <v>528769.442222745</v>
      </c>
      <c r="H89" s="0" t="n">
        <v>313665.25713871</v>
      </c>
      <c r="I89" s="0" t="n">
        <v>121441.281012115</v>
      </c>
    </row>
    <row r="90" customFormat="false" ht="12.8" hidden="false" customHeight="false" outlineLevel="0" collapsed="false">
      <c r="A90" s="0" t="n">
        <v>137</v>
      </c>
      <c r="B90" s="0" t="n">
        <v>23625700.4401337</v>
      </c>
      <c r="C90" s="0" t="n">
        <v>22702490.4004933</v>
      </c>
      <c r="D90" s="0" t="n">
        <v>78115052.7961099</v>
      </c>
      <c r="E90" s="0" t="n">
        <v>81295443.519406</v>
      </c>
      <c r="F90" s="0" t="n">
        <v>0</v>
      </c>
      <c r="G90" s="0" t="n">
        <v>543107.091646099</v>
      </c>
      <c r="H90" s="0" t="n">
        <v>299647.965387302</v>
      </c>
      <c r="I90" s="0" t="n">
        <v>114935.689438632</v>
      </c>
    </row>
    <row r="91" customFormat="false" ht="12.8" hidden="false" customHeight="false" outlineLevel="0" collapsed="false">
      <c r="A91" s="0" t="n">
        <v>138</v>
      </c>
      <c r="B91" s="0" t="n">
        <v>27184764.4478608</v>
      </c>
      <c r="C91" s="0" t="n">
        <v>26271854.6263106</v>
      </c>
      <c r="D91" s="0" t="n">
        <v>89861410.9815931</v>
      </c>
      <c r="E91" s="0" t="n">
        <v>81520391.3775383</v>
      </c>
      <c r="F91" s="0" t="n">
        <v>13586731.8962564</v>
      </c>
      <c r="G91" s="0" t="n">
        <v>528121.774026706</v>
      </c>
      <c r="H91" s="0" t="n">
        <v>303240.774327587</v>
      </c>
      <c r="I91" s="0" t="n">
        <v>116496.104565563</v>
      </c>
    </row>
    <row r="92" customFormat="false" ht="12.8" hidden="false" customHeight="false" outlineLevel="0" collapsed="false">
      <c r="A92" s="0" t="n">
        <v>139</v>
      </c>
      <c r="B92" s="0" t="n">
        <v>23780072.521676</v>
      </c>
      <c r="C92" s="0" t="n">
        <v>22868808.9905173</v>
      </c>
      <c r="D92" s="0" t="n">
        <v>78724191.736561</v>
      </c>
      <c r="E92" s="0" t="n">
        <v>81884638.2095781</v>
      </c>
      <c r="F92" s="0" t="n">
        <v>0</v>
      </c>
      <c r="G92" s="0" t="n">
        <v>530349.788690897</v>
      </c>
      <c r="H92" s="0" t="n">
        <v>300566.867566496</v>
      </c>
      <c r="I92" s="0" t="n">
        <v>114781.249859</v>
      </c>
    </row>
    <row r="93" customFormat="false" ht="12.8" hidden="false" customHeight="false" outlineLevel="0" collapsed="false">
      <c r="A93" s="0" t="n">
        <v>140</v>
      </c>
      <c r="B93" s="0" t="n">
        <v>27436970.3942691</v>
      </c>
      <c r="C93" s="0" t="n">
        <v>26563171.1898564</v>
      </c>
      <c r="D93" s="0" t="n">
        <v>90902449.3928243</v>
      </c>
      <c r="E93" s="0" t="n">
        <v>82355278.6440285</v>
      </c>
      <c r="F93" s="0" t="n">
        <v>13725879.7740048</v>
      </c>
      <c r="G93" s="0" t="n">
        <v>491805.184073847</v>
      </c>
      <c r="H93" s="0" t="n">
        <v>301722.879194753</v>
      </c>
      <c r="I93" s="0" t="n">
        <v>114673.058777274</v>
      </c>
    </row>
    <row r="94" customFormat="false" ht="12.8" hidden="false" customHeight="false" outlineLevel="0" collapsed="false">
      <c r="A94" s="0" t="n">
        <v>141</v>
      </c>
      <c r="B94" s="0" t="n">
        <v>23935195.5154941</v>
      </c>
      <c r="C94" s="0" t="n">
        <v>23057497.7148101</v>
      </c>
      <c r="D94" s="0" t="n">
        <v>79439720.8735345</v>
      </c>
      <c r="E94" s="0" t="n">
        <v>82478206.9561547</v>
      </c>
      <c r="F94" s="0" t="n">
        <v>0</v>
      </c>
      <c r="G94" s="0" t="n">
        <v>491985.920948405</v>
      </c>
      <c r="H94" s="0" t="n">
        <v>305524.542481046</v>
      </c>
      <c r="I94" s="0" t="n">
        <v>114553.338935132</v>
      </c>
    </row>
    <row r="95" customFormat="false" ht="12.8" hidden="false" customHeight="false" outlineLevel="0" collapsed="false">
      <c r="A95" s="0" t="n">
        <v>142</v>
      </c>
      <c r="B95" s="0" t="n">
        <v>27574351.628482</v>
      </c>
      <c r="C95" s="0" t="n">
        <v>26681986.5224248</v>
      </c>
      <c r="D95" s="0" t="n">
        <v>91339523.7932874</v>
      </c>
      <c r="E95" s="0" t="n">
        <v>82717109.633328</v>
      </c>
      <c r="F95" s="0" t="n">
        <v>13786184.938888</v>
      </c>
      <c r="G95" s="0" t="n">
        <v>507242.456395621</v>
      </c>
      <c r="H95" s="0" t="n">
        <v>304364.823855849</v>
      </c>
      <c r="I95" s="0" t="n">
        <v>115368.32257954</v>
      </c>
    </row>
    <row r="96" customFormat="false" ht="12.8" hidden="false" customHeight="false" outlineLevel="0" collapsed="false">
      <c r="A96" s="0" t="n">
        <v>143</v>
      </c>
      <c r="B96" s="0" t="n">
        <v>24103366.0122218</v>
      </c>
      <c r="C96" s="0" t="n">
        <v>23231018.3046231</v>
      </c>
      <c r="D96" s="0" t="n">
        <v>80049532.1356736</v>
      </c>
      <c r="E96" s="0" t="n">
        <v>83111992.6484779</v>
      </c>
      <c r="F96" s="0" t="n">
        <v>0</v>
      </c>
      <c r="G96" s="0" t="n">
        <v>485073.343704758</v>
      </c>
      <c r="H96" s="0" t="n">
        <v>305244.53181296</v>
      </c>
      <c r="I96" s="0" t="n">
        <v>117185.474401399</v>
      </c>
    </row>
    <row r="97" customFormat="false" ht="12.8" hidden="false" customHeight="false" outlineLevel="0" collapsed="false">
      <c r="A97" s="0" t="n">
        <v>144</v>
      </c>
      <c r="B97" s="0" t="n">
        <v>27669768.8390426</v>
      </c>
      <c r="C97" s="0" t="n">
        <v>26745633.9940297</v>
      </c>
      <c r="D97" s="0" t="n">
        <v>91571145.3259116</v>
      </c>
      <c r="E97" s="0" t="n">
        <v>82903105.048369</v>
      </c>
      <c r="F97" s="0" t="n">
        <v>13817184.1747282</v>
      </c>
      <c r="G97" s="0" t="n">
        <v>535481.846106816</v>
      </c>
      <c r="H97" s="0" t="n">
        <v>307717.473603236</v>
      </c>
      <c r="I97" s="0" t="n">
        <v>115622.179004047</v>
      </c>
    </row>
    <row r="98" customFormat="false" ht="12.8" hidden="false" customHeight="false" outlineLevel="0" collapsed="false">
      <c r="A98" s="0" t="n">
        <v>145</v>
      </c>
      <c r="B98" s="0" t="n">
        <v>24345670.4787919</v>
      </c>
      <c r="C98" s="0" t="n">
        <v>23403275.7264217</v>
      </c>
      <c r="D98" s="0" t="n">
        <v>80635474.2061247</v>
      </c>
      <c r="E98" s="0" t="n">
        <v>83713763.2658756</v>
      </c>
      <c r="F98" s="0" t="n">
        <v>0</v>
      </c>
      <c r="G98" s="0" t="n">
        <v>543195.779664858</v>
      </c>
      <c r="H98" s="0" t="n">
        <v>316644.395503007</v>
      </c>
      <c r="I98" s="0" t="n">
        <v>117935.11028896</v>
      </c>
    </row>
    <row r="99" customFormat="false" ht="12.8" hidden="false" customHeight="false" outlineLevel="0" collapsed="false">
      <c r="A99" s="0" t="n">
        <v>146</v>
      </c>
      <c r="B99" s="0" t="n">
        <v>27970101.1629223</v>
      </c>
      <c r="C99" s="0" t="n">
        <v>27062640.4461161</v>
      </c>
      <c r="D99" s="0" t="n">
        <v>92633952.6643388</v>
      </c>
      <c r="E99" s="0" t="n">
        <v>83835728.9866845</v>
      </c>
      <c r="F99" s="0" t="n">
        <v>13972621.4977807</v>
      </c>
      <c r="G99" s="0" t="n">
        <v>508624.70875823</v>
      </c>
      <c r="H99" s="0" t="n">
        <v>316770.180146015</v>
      </c>
      <c r="I99" s="0" t="n">
        <v>117236.897002828</v>
      </c>
    </row>
    <row r="100" customFormat="false" ht="12.8" hidden="false" customHeight="false" outlineLevel="0" collapsed="false">
      <c r="A100" s="0" t="n">
        <v>147</v>
      </c>
      <c r="B100" s="0" t="n">
        <v>24585993.5354703</v>
      </c>
      <c r="C100" s="0" t="n">
        <v>23665875.8950949</v>
      </c>
      <c r="D100" s="0" t="n">
        <v>81532362.3499531</v>
      </c>
      <c r="E100" s="0" t="n">
        <v>84588622.2115977</v>
      </c>
      <c r="F100" s="0" t="n">
        <v>0</v>
      </c>
      <c r="G100" s="0" t="n">
        <v>535179.109053762</v>
      </c>
      <c r="H100" s="0" t="n">
        <v>305774.471640333</v>
      </c>
      <c r="I100" s="0" t="n">
        <v>113091.513830543</v>
      </c>
    </row>
    <row r="101" customFormat="false" ht="12.8" hidden="false" customHeight="false" outlineLevel="0" collapsed="false">
      <c r="A101" s="0" t="n">
        <v>148</v>
      </c>
      <c r="B101" s="0" t="n">
        <v>28459611.6418407</v>
      </c>
      <c r="C101" s="0" t="n">
        <v>27566639.9270843</v>
      </c>
      <c r="D101" s="0" t="n">
        <v>94379209.9167066</v>
      </c>
      <c r="E101" s="0" t="n">
        <v>85388631.4550539</v>
      </c>
      <c r="F101" s="0" t="n">
        <v>14231438.5758423</v>
      </c>
      <c r="G101" s="0" t="n">
        <v>513617.719249218</v>
      </c>
      <c r="H101" s="0" t="n">
        <v>300506.099626311</v>
      </c>
      <c r="I101" s="0" t="n">
        <v>112639.851258478</v>
      </c>
    </row>
    <row r="102" customFormat="false" ht="12.8" hidden="false" customHeight="false" outlineLevel="0" collapsed="false">
      <c r="A102" s="0" t="n">
        <v>149</v>
      </c>
      <c r="B102" s="0" t="n">
        <v>24756491.2481199</v>
      </c>
      <c r="C102" s="0" t="n">
        <v>23821001.4536984</v>
      </c>
      <c r="D102" s="0" t="n">
        <v>82095324.0393306</v>
      </c>
      <c r="E102" s="0" t="n">
        <v>85130541.3116578</v>
      </c>
      <c r="F102" s="0" t="n">
        <v>0</v>
      </c>
      <c r="G102" s="0" t="n">
        <v>542675.524461473</v>
      </c>
      <c r="H102" s="0" t="n">
        <v>310475.733683898</v>
      </c>
      <c r="I102" s="0" t="n">
        <v>117626.480394572</v>
      </c>
    </row>
    <row r="103" customFormat="false" ht="12.8" hidden="false" customHeight="false" outlineLevel="0" collapsed="false">
      <c r="A103" s="0" t="n">
        <v>150</v>
      </c>
      <c r="B103" s="0" t="n">
        <v>28333651.0130493</v>
      </c>
      <c r="C103" s="0" t="n">
        <v>27421890.1695852</v>
      </c>
      <c r="D103" s="0" t="n">
        <v>93917040.767226</v>
      </c>
      <c r="E103" s="0" t="n">
        <v>84920602.1441449</v>
      </c>
      <c r="F103" s="0" t="n">
        <v>14153433.6906908</v>
      </c>
      <c r="G103" s="0" t="n">
        <v>522570.995182343</v>
      </c>
      <c r="H103" s="0" t="n">
        <v>308094.184976084</v>
      </c>
      <c r="I103" s="0" t="n">
        <v>115850.947579466</v>
      </c>
    </row>
    <row r="104" customFormat="false" ht="12.8" hidden="false" customHeight="false" outlineLevel="0" collapsed="false">
      <c r="A104" s="0" t="n">
        <v>151</v>
      </c>
      <c r="B104" s="0" t="n">
        <v>24713270.1778273</v>
      </c>
      <c r="C104" s="0" t="n">
        <v>23823305.495919</v>
      </c>
      <c r="D104" s="0" t="n">
        <v>82145819.2674656</v>
      </c>
      <c r="E104" s="0" t="n">
        <v>85148460.8634135</v>
      </c>
      <c r="F104" s="0" t="n">
        <v>0</v>
      </c>
      <c r="G104" s="0" t="n">
        <v>495718.844750458</v>
      </c>
      <c r="H104" s="0" t="n">
        <v>310438.134484283</v>
      </c>
      <c r="I104" s="0" t="n">
        <v>119725.289533628</v>
      </c>
    </row>
    <row r="105" customFormat="false" ht="12.8" hidden="false" customHeight="false" outlineLevel="0" collapsed="false">
      <c r="A105" s="0" t="n">
        <v>152</v>
      </c>
      <c r="B105" s="0" t="n">
        <v>28399515.7696831</v>
      </c>
      <c r="C105" s="0" t="n">
        <v>27496689.1543501</v>
      </c>
      <c r="D105" s="0" t="n">
        <v>94208275.6734481</v>
      </c>
      <c r="E105" s="0" t="n">
        <v>85164153.0879308</v>
      </c>
      <c r="F105" s="0" t="n">
        <v>14194025.5146551</v>
      </c>
      <c r="G105" s="0" t="n">
        <v>507047.074792015</v>
      </c>
      <c r="H105" s="0" t="n">
        <v>312487.263809406</v>
      </c>
      <c r="I105" s="0" t="n">
        <v>118988.966759445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18377075.255703</v>
      </c>
      <c r="C23" s="0" t="n">
        <v>17768088.2300223</v>
      </c>
      <c r="D23" s="0" t="n">
        <v>58302006.9408318</v>
      </c>
      <c r="E23" s="0" t="n">
        <v>58705837.4262466</v>
      </c>
      <c r="F23" s="0" t="n">
        <v>9784306.23770777</v>
      </c>
      <c r="G23" s="0" t="n">
        <v>352387.820166766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15775798.0054219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326486.177575674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18919215.4064925</v>
      </c>
      <c r="C25" s="0" t="n">
        <v>18334292.9553415</v>
      </c>
      <c r="D25" s="0" t="n">
        <v>60533247.0999704</v>
      </c>
      <c r="E25" s="0" t="n">
        <v>60017442.3289197</v>
      </c>
      <c r="F25" s="0" t="n">
        <v>10002907.0548199</v>
      </c>
      <c r="G25" s="0" t="n">
        <v>331292.678861732</v>
      </c>
      <c r="H25" s="0" t="n">
        <v>192983.746395605</v>
      </c>
      <c r="I25" s="0" t="n">
        <v>86637.1798480788</v>
      </c>
    </row>
    <row r="26" customFormat="false" ht="12.8" hidden="false" customHeight="false" outlineLevel="0" collapsed="false">
      <c r="A26" s="0" t="n">
        <v>73</v>
      </c>
      <c r="B26" s="0" t="n">
        <v>16707480.0312882</v>
      </c>
      <c r="C26" s="0" t="n">
        <v>16137989.6043561</v>
      </c>
      <c r="D26" s="0" t="n">
        <v>53552581.3952322</v>
      </c>
      <c r="E26" s="0" t="n">
        <v>61189018.1290069</v>
      </c>
      <c r="F26" s="0" t="n">
        <v>0</v>
      </c>
      <c r="G26" s="0" t="n">
        <v>312092.040187147</v>
      </c>
      <c r="H26" s="0" t="n">
        <v>191472.968401526</v>
      </c>
      <c r="I26" s="0" t="n">
        <v>94179.169061997</v>
      </c>
    </row>
    <row r="27" customFormat="false" ht="12.8" hidden="false" customHeight="false" outlineLevel="0" collapsed="false">
      <c r="A27" s="0" t="n">
        <v>74</v>
      </c>
      <c r="B27" s="0" t="n">
        <v>19836188.0403175</v>
      </c>
      <c r="C27" s="0" t="n">
        <v>19256348.5903152</v>
      </c>
      <c r="D27" s="0" t="n">
        <v>63971827.1577835</v>
      </c>
      <c r="E27" s="0" t="n">
        <v>62528327.7738071</v>
      </c>
      <c r="F27" s="0" t="n">
        <v>10421387.9623012</v>
      </c>
      <c r="G27" s="0" t="n">
        <v>315838.962801149</v>
      </c>
      <c r="H27" s="0" t="n">
        <v>195580.484569637</v>
      </c>
      <c r="I27" s="0" t="n">
        <v>97742.8609021736</v>
      </c>
    </row>
    <row r="28" customFormat="false" ht="12.8" hidden="false" customHeight="false" outlineLevel="0" collapsed="false">
      <c r="A28" s="0" t="n">
        <v>75</v>
      </c>
      <c r="B28" s="0" t="n">
        <v>17858235.1984558</v>
      </c>
      <c r="C28" s="0" t="n">
        <v>17265849.124142</v>
      </c>
      <c r="D28" s="0" t="n">
        <v>57656217.4467659</v>
      </c>
      <c r="E28" s="0" t="n">
        <v>64868274.9139551</v>
      </c>
      <c r="F28" s="0" t="n">
        <v>0</v>
      </c>
      <c r="G28" s="0" t="n">
        <v>315497.41570437</v>
      </c>
      <c r="H28" s="0" t="n">
        <v>204454.946661638</v>
      </c>
      <c r="I28" s="0" t="n">
        <v>103476.731353944</v>
      </c>
    </row>
    <row r="29" customFormat="false" ht="12.8" hidden="false" customHeight="false" outlineLevel="0" collapsed="false">
      <c r="A29" s="0" t="n">
        <v>76</v>
      </c>
      <c r="B29" s="0" t="n">
        <v>21402631.2130458</v>
      </c>
      <c r="C29" s="0" t="n">
        <v>20786485.0859886</v>
      </c>
      <c r="D29" s="0" t="n">
        <v>69417913.2068486</v>
      </c>
      <c r="E29" s="0" t="n">
        <v>67000088.8766985</v>
      </c>
      <c r="F29" s="0" t="n">
        <v>11166681.4794497</v>
      </c>
      <c r="G29" s="0" t="n">
        <v>332110.322108298</v>
      </c>
      <c r="H29" s="0" t="n">
        <v>210692.625117257</v>
      </c>
      <c r="I29" s="0" t="n">
        <v>104775.97118811</v>
      </c>
    </row>
    <row r="30" customFormat="false" ht="12.8" hidden="false" customHeight="false" outlineLevel="0" collapsed="false">
      <c r="A30" s="0" t="n">
        <v>77</v>
      </c>
      <c r="B30" s="0" t="n">
        <v>18921680.1817291</v>
      </c>
      <c r="C30" s="0" t="n">
        <v>18301983.7848025</v>
      </c>
      <c r="D30" s="0" t="n">
        <v>61426269.7418328</v>
      </c>
      <c r="E30" s="0" t="n">
        <v>68289204.755269</v>
      </c>
      <c r="F30" s="0" t="n">
        <v>0</v>
      </c>
      <c r="G30" s="0" t="n">
        <v>322939.276309231</v>
      </c>
      <c r="H30" s="0" t="n">
        <v>220528.899812408</v>
      </c>
      <c r="I30" s="0" t="n">
        <v>108897.458292729</v>
      </c>
    </row>
    <row r="31" customFormat="false" ht="12.8" hidden="false" customHeight="false" outlineLevel="0" collapsed="false">
      <c r="A31" s="0" t="n">
        <v>78</v>
      </c>
      <c r="B31" s="0" t="n">
        <v>22679894.1213967</v>
      </c>
      <c r="C31" s="0" t="n">
        <v>22030325.4059044</v>
      </c>
      <c r="D31" s="0" t="n">
        <v>73862056.9993586</v>
      </c>
      <c r="E31" s="0" t="n">
        <v>70633624.1145494</v>
      </c>
      <c r="F31" s="0" t="n">
        <v>11772270.6857582</v>
      </c>
      <c r="G31" s="0" t="n">
        <v>342727.159463791</v>
      </c>
      <c r="H31" s="0" t="n">
        <v>229543.80191487</v>
      </c>
      <c r="I31" s="0" t="n">
        <v>110425.363019541</v>
      </c>
    </row>
    <row r="32" customFormat="false" ht="12.8" hidden="false" customHeight="false" outlineLevel="0" collapsed="false">
      <c r="A32" s="0" t="n">
        <v>79</v>
      </c>
      <c r="B32" s="0" t="n">
        <v>19998217.3455167</v>
      </c>
      <c r="C32" s="0" t="n">
        <v>19336303.9227369</v>
      </c>
      <c r="D32" s="0" t="n">
        <v>65145452.8672261</v>
      </c>
      <c r="E32" s="0" t="n">
        <v>71696180.2052661</v>
      </c>
      <c r="F32" s="0" t="n">
        <v>0</v>
      </c>
      <c r="G32" s="0" t="n">
        <v>353118.600671223</v>
      </c>
      <c r="H32" s="0" t="n">
        <v>230971.076413774</v>
      </c>
      <c r="I32" s="0" t="n">
        <v>111176.779563976</v>
      </c>
    </row>
    <row r="33" customFormat="false" ht="12.8" hidden="false" customHeight="false" outlineLevel="0" collapsed="false">
      <c r="A33" s="0" t="n">
        <v>80</v>
      </c>
      <c r="B33" s="0" t="n">
        <v>23630601.0355819</v>
      </c>
      <c r="C33" s="0" t="n">
        <v>22932610.7581545</v>
      </c>
      <c r="D33" s="0" t="n">
        <v>77070793.5801321</v>
      </c>
      <c r="E33" s="0" t="n">
        <v>73168381.3096334</v>
      </c>
      <c r="F33" s="0" t="n">
        <v>12194730.2182722</v>
      </c>
      <c r="G33" s="0" t="n">
        <v>380839.649504819</v>
      </c>
      <c r="H33" s="0" t="n">
        <v>238210.665830656</v>
      </c>
      <c r="I33" s="0" t="n">
        <v>112771.37441717</v>
      </c>
    </row>
    <row r="34" customFormat="false" ht="12.8" hidden="false" customHeight="false" outlineLevel="0" collapsed="false">
      <c r="A34" s="0" t="n">
        <v>81</v>
      </c>
      <c r="B34" s="0" t="n">
        <v>20650581.6863686</v>
      </c>
      <c r="C34" s="0" t="n">
        <v>19937904.1669688</v>
      </c>
      <c r="D34" s="0" t="n">
        <v>67309105.3278758</v>
      </c>
      <c r="E34" s="0" t="n">
        <v>73622797.7476144</v>
      </c>
      <c r="F34" s="0" t="n">
        <v>0</v>
      </c>
      <c r="G34" s="0" t="n">
        <v>388311.506415639</v>
      </c>
      <c r="H34" s="0" t="n">
        <v>244122.930682746</v>
      </c>
      <c r="I34" s="0" t="n">
        <v>114632.974716247</v>
      </c>
    </row>
    <row r="35" customFormat="false" ht="12.8" hidden="false" customHeight="false" outlineLevel="0" collapsed="false">
      <c r="A35" s="0" t="n">
        <v>82</v>
      </c>
      <c r="B35" s="0" t="n">
        <v>24082050.903759</v>
      </c>
      <c r="C35" s="0" t="n">
        <v>23346314.7660868</v>
      </c>
      <c r="D35" s="0" t="n">
        <v>78575547.3447131</v>
      </c>
      <c r="E35" s="0" t="n">
        <v>74222739.2711282</v>
      </c>
      <c r="F35" s="0" t="n">
        <v>12370456.545188</v>
      </c>
      <c r="G35" s="0" t="n">
        <v>407898.33416351</v>
      </c>
      <c r="H35" s="0" t="n">
        <v>248120.047244713</v>
      </c>
      <c r="I35" s="0" t="n">
        <v>113882.508948566</v>
      </c>
    </row>
    <row r="36" customFormat="false" ht="12.8" hidden="false" customHeight="false" outlineLevel="0" collapsed="false">
      <c r="A36" s="0" t="n">
        <v>83</v>
      </c>
      <c r="B36" s="0" t="n">
        <v>21064577.2487535</v>
      </c>
      <c r="C36" s="0" t="n">
        <v>20284556.4030828</v>
      </c>
      <c r="D36" s="0" t="n">
        <v>68630683.2709291</v>
      </c>
      <c r="E36" s="0" t="n">
        <v>74591627.6864914</v>
      </c>
      <c r="F36" s="0" t="n">
        <v>0</v>
      </c>
      <c r="G36" s="0" t="n">
        <v>447663.743753296</v>
      </c>
      <c r="H36" s="0" t="n">
        <v>252560.271195456</v>
      </c>
      <c r="I36" s="0" t="n">
        <v>113995.472459946</v>
      </c>
    </row>
    <row r="37" customFormat="false" ht="12.8" hidden="false" customHeight="false" outlineLevel="0" collapsed="false">
      <c r="A37" s="0" t="n">
        <v>84</v>
      </c>
      <c r="B37" s="0" t="n">
        <v>24616584.3868768</v>
      </c>
      <c r="C37" s="0" t="n">
        <v>23884876.5011502</v>
      </c>
      <c r="D37" s="0" t="n">
        <v>80559043.2311253</v>
      </c>
      <c r="E37" s="0" t="n">
        <v>75663733.2740583</v>
      </c>
      <c r="F37" s="0" t="n">
        <v>12610622.2123431</v>
      </c>
      <c r="G37" s="0" t="n">
        <v>395801.919620214</v>
      </c>
      <c r="H37" s="0" t="n">
        <v>256348.785129653</v>
      </c>
      <c r="I37" s="0" t="n">
        <v>113653.115681119</v>
      </c>
    </row>
    <row r="38" customFormat="false" ht="12.8" hidden="false" customHeight="false" outlineLevel="0" collapsed="false">
      <c r="A38" s="0" t="n">
        <v>85</v>
      </c>
      <c r="B38" s="0" t="n">
        <v>21869025.902284</v>
      </c>
      <c r="C38" s="0" t="n">
        <v>21092287.2171609</v>
      </c>
      <c r="D38" s="0" t="n">
        <v>71513518.4718255</v>
      </c>
      <c r="E38" s="0" t="n">
        <v>77330674.9704741</v>
      </c>
      <c r="F38" s="0" t="n">
        <v>0</v>
      </c>
      <c r="G38" s="0" t="n">
        <v>448670.270497164</v>
      </c>
      <c r="H38" s="0" t="n">
        <v>251053.676058031</v>
      </c>
      <c r="I38" s="0" t="n">
        <v>110021.055097087</v>
      </c>
    </row>
    <row r="39" customFormat="false" ht="12.8" hidden="false" customHeight="false" outlineLevel="0" collapsed="false">
      <c r="A39" s="0" t="n">
        <v>86</v>
      </c>
      <c r="B39" s="0" t="n">
        <v>25507597.441256</v>
      </c>
      <c r="C39" s="0" t="n">
        <v>24696356.3906247</v>
      </c>
      <c r="D39" s="0" t="n">
        <v>83405945.1187917</v>
      </c>
      <c r="E39" s="0" t="n">
        <v>78054451.3692709</v>
      </c>
      <c r="F39" s="0" t="n">
        <v>13009075.2282118</v>
      </c>
      <c r="G39" s="0" t="n">
        <v>477108.556363256</v>
      </c>
      <c r="H39" s="0" t="n">
        <v>257273.370765438</v>
      </c>
      <c r="I39" s="0" t="n">
        <v>109798.747860886</v>
      </c>
    </row>
    <row r="40" customFormat="false" ht="12.8" hidden="false" customHeight="false" outlineLevel="0" collapsed="false">
      <c r="A40" s="0" t="n">
        <v>87</v>
      </c>
      <c r="B40" s="0" t="n">
        <v>22335831.5044976</v>
      </c>
      <c r="C40" s="0" t="n">
        <v>21545467.7341822</v>
      </c>
      <c r="D40" s="0" t="n">
        <v>73191239.1958625</v>
      </c>
      <c r="E40" s="0" t="n">
        <v>78783513.52219</v>
      </c>
      <c r="F40" s="0" t="n">
        <v>0</v>
      </c>
      <c r="G40" s="0" t="n">
        <v>456137.129457567</v>
      </c>
      <c r="H40" s="0" t="n">
        <v>259046.917692191</v>
      </c>
      <c r="I40" s="0" t="n">
        <v>107399.6045223</v>
      </c>
    </row>
    <row r="41" customFormat="false" ht="12.8" hidden="false" customHeight="false" outlineLevel="0" collapsed="false">
      <c r="A41" s="0" t="n">
        <v>88</v>
      </c>
      <c r="B41" s="0" t="n">
        <v>26089109.0812198</v>
      </c>
      <c r="C41" s="0" t="n">
        <v>25306062.1636108</v>
      </c>
      <c r="D41" s="0" t="n">
        <v>85628161.3351119</v>
      </c>
      <c r="E41" s="0" t="n">
        <v>79888369.9377128</v>
      </c>
      <c r="F41" s="0" t="n">
        <v>13314728.3229521</v>
      </c>
      <c r="G41" s="0" t="n">
        <v>434699.028744691</v>
      </c>
      <c r="H41" s="0" t="n">
        <v>270408.451466251</v>
      </c>
      <c r="I41" s="0" t="n">
        <v>111342.053425799</v>
      </c>
    </row>
    <row r="42" customFormat="false" ht="12.8" hidden="false" customHeight="false" outlineLevel="0" collapsed="false">
      <c r="A42" s="0" t="n">
        <v>89</v>
      </c>
      <c r="B42" s="0" t="n">
        <v>22842380.4227817</v>
      </c>
      <c r="C42" s="0" t="n">
        <v>22021005.3628612</v>
      </c>
      <c r="D42" s="0" t="n">
        <v>74913300.8155322</v>
      </c>
      <c r="E42" s="0" t="n">
        <v>80369371.2485802</v>
      </c>
      <c r="F42" s="0" t="n">
        <v>0</v>
      </c>
      <c r="G42" s="0" t="n">
        <v>474474.500349447</v>
      </c>
      <c r="H42" s="0" t="n">
        <v>270763.380901658</v>
      </c>
      <c r="I42" s="0" t="n">
        <v>108767.398099137</v>
      </c>
    </row>
    <row r="43" customFormat="false" ht="12.8" hidden="false" customHeight="false" outlineLevel="0" collapsed="false">
      <c r="A43" s="0" t="n">
        <v>90</v>
      </c>
      <c r="B43" s="0" t="n">
        <v>26601207.4353645</v>
      </c>
      <c r="C43" s="0" t="n">
        <v>25753603.8377538</v>
      </c>
      <c r="D43" s="0" t="n">
        <v>87233971.8757922</v>
      </c>
      <c r="E43" s="0" t="n">
        <v>81149854.1820555</v>
      </c>
      <c r="F43" s="0" t="n">
        <v>13524975.6970093</v>
      </c>
      <c r="G43" s="0" t="n">
        <v>487695.227789911</v>
      </c>
      <c r="H43" s="0" t="n">
        <v>280000.195764326</v>
      </c>
      <c r="I43" s="0" t="n">
        <v>114154.53436639</v>
      </c>
    </row>
    <row r="44" customFormat="false" ht="12.8" hidden="false" customHeight="false" outlineLevel="0" collapsed="false">
      <c r="A44" s="0" t="n">
        <v>91</v>
      </c>
      <c r="B44" s="0" t="n">
        <v>23414434.2631753</v>
      </c>
      <c r="C44" s="0" t="n">
        <v>22548608.9026989</v>
      </c>
      <c r="D44" s="0" t="n">
        <v>76816594.9513091</v>
      </c>
      <c r="E44" s="0" t="n">
        <v>82113328.9720209</v>
      </c>
      <c r="F44" s="0" t="n">
        <v>0</v>
      </c>
      <c r="G44" s="0" t="n">
        <v>491488.308732665</v>
      </c>
      <c r="H44" s="0" t="n">
        <v>291949.071268757</v>
      </c>
      <c r="I44" s="0" t="n">
        <v>117697.114964346</v>
      </c>
    </row>
    <row r="45" customFormat="false" ht="12.8" hidden="false" customHeight="false" outlineLevel="0" collapsed="false">
      <c r="A45" s="0" t="n">
        <v>92</v>
      </c>
      <c r="B45" s="0" t="n">
        <v>27034534.3210214</v>
      </c>
      <c r="C45" s="0" t="n">
        <v>26232886.2872166</v>
      </c>
      <c r="D45" s="0" t="n">
        <v>88955431.5306597</v>
      </c>
      <c r="E45" s="0" t="n">
        <v>82533360.6212777</v>
      </c>
      <c r="F45" s="0" t="n">
        <v>13755560.1035463</v>
      </c>
      <c r="G45" s="0" t="n">
        <v>427444.374845768</v>
      </c>
      <c r="H45" s="0" t="n">
        <v>291342.400608553</v>
      </c>
      <c r="I45" s="0" t="n">
        <v>118373.22621488</v>
      </c>
    </row>
    <row r="46" customFormat="false" ht="12.8" hidden="false" customHeight="false" outlineLevel="0" collapsed="false">
      <c r="A46" s="0" t="n">
        <v>93</v>
      </c>
      <c r="B46" s="0" t="n">
        <v>23807842.4837473</v>
      </c>
      <c r="C46" s="0" t="n">
        <v>22970350.9932702</v>
      </c>
      <c r="D46" s="0" t="n">
        <v>78357352.2346917</v>
      </c>
      <c r="E46" s="0" t="n">
        <v>83543367.9279868</v>
      </c>
      <c r="F46" s="0" t="n">
        <v>0</v>
      </c>
      <c r="G46" s="0" t="n">
        <v>467385.063525361</v>
      </c>
      <c r="H46" s="0" t="n">
        <v>288931.313873193</v>
      </c>
      <c r="I46" s="0" t="n">
        <v>115964.447255105</v>
      </c>
    </row>
    <row r="47" customFormat="false" ht="12.8" hidden="false" customHeight="false" outlineLevel="0" collapsed="false">
      <c r="A47" s="0" t="n">
        <v>94</v>
      </c>
      <c r="B47" s="0" t="n">
        <v>27483471.9695262</v>
      </c>
      <c r="C47" s="0" t="n">
        <v>26646028.7766807</v>
      </c>
      <c r="D47" s="0" t="n">
        <v>90463272.1024397</v>
      </c>
      <c r="E47" s="0" t="n">
        <v>83720559.8741731</v>
      </c>
      <c r="F47" s="0" t="n">
        <v>13953426.6456955</v>
      </c>
      <c r="G47" s="0" t="n">
        <v>453865.029616591</v>
      </c>
      <c r="H47" s="0" t="n">
        <v>300474.892571368</v>
      </c>
      <c r="I47" s="0" t="n">
        <v>118718.958082276</v>
      </c>
    </row>
    <row r="48" customFormat="false" ht="12.8" hidden="false" customHeight="false" outlineLevel="0" collapsed="false">
      <c r="A48" s="0" t="n">
        <v>95</v>
      </c>
      <c r="B48" s="0" t="n">
        <v>24203075.8332601</v>
      </c>
      <c r="C48" s="0" t="n">
        <v>23350485.5451409</v>
      </c>
      <c r="D48" s="0" t="n">
        <v>79730594.4062419</v>
      </c>
      <c r="E48" s="0" t="n">
        <v>84783914.428196</v>
      </c>
      <c r="F48" s="0" t="n">
        <v>0</v>
      </c>
      <c r="G48" s="0" t="n">
        <v>473931.564675668</v>
      </c>
      <c r="H48" s="0" t="n">
        <v>297245.951592534</v>
      </c>
      <c r="I48" s="0" t="n">
        <v>116303.959787079</v>
      </c>
    </row>
    <row r="49" customFormat="false" ht="12.8" hidden="false" customHeight="false" outlineLevel="0" collapsed="false">
      <c r="A49" s="0" t="n">
        <v>96</v>
      </c>
      <c r="B49" s="0" t="n">
        <v>28277073.01072</v>
      </c>
      <c r="C49" s="0" t="n">
        <v>27388274.630468</v>
      </c>
      <c r="D49" s="0" t="n">
        <v>93052794.8283319</v>
      </c>
      <c r="E49" s="0" t="n">
        <v>85928774.3321359</v>
      </c>
      <c r="F49" s="0" t="n">
        <v>14321462.3886893</v>
      </c>
      <c r="G49" s="0" t="n">
        <v>507004.270565797</v>
      </c>
      <c r="H49" s="0" t="n">
        <v>300314.610174706</v>
      </c>
      <c r="I49" s="0" t="n">
        <v>116399.285016361</v>
      </c>
    </row>
    <row r="50" customFormat="false" ht="12.8" hidden="false" customHeight="false" outlineLevel="0" collapsed="false">
      <c r="A50" s="0" t="n">
        <v>97</v>
      </c>
      <c r="B50" s="0" t="n">
        <v>24625836.8483177</v>
      </c>
      <c r="C50" s="0" t="n">
        <v>23722133.7081335</v>
      </c>
      <c r="D50" s="0" t="n">
        <v>81052915.608622</v>
      </c>
      <c r="E50" s="0" t="n">
        <v>85969163.641588</v>
      </c>
      <c r="F50" s="0" t="n">
        <v>0</v>
      </c>
      <c r="G50" s="0" t="n">
        <v>513538.866217101</v>
      </c>
      <c r="H50" s="0" t="n">
        <v>306057.476646316</v>
      </c>
      <c r="I50" s="0" t="n">
        <v>120152.567601167</v>
      </c>
    </row>
    <row r="51" customFormat="false" ht="12.8" hidden="false" customHeight="false" outlineLevel="0" collapsed="false">
      <c r="A51" s="0" t="n">
        <v>98</v>
      </c>
      <c r="B51" s="0" t="n">
        <v>28733615.6241362</v>
      </c>
      <c r="C51" s="0" t="n">
        <v>27813531.4269666</v>
      </c>
      <c r="D51" s="0" t="n">
        <v>94516449.768086</v>
      </c>
      <c r="E51" s="0" t="n">
        <v>87134510.9365627</v>
      </c>
      <c r="F51" s="0" t="n">
        <v>14522418.4894271</v>
      </c>
      <c r="G51" s="0" t="n">
        <v>515593.648676858</v>
      </c>
      <c r="H51" s="0" t="n">
        <v>318975.384346758</v>
      </c>
      <c r="I51" s="0" t="n">
        <v>122164.520208446</v>
      </c>
    </row>
    <row r="52" customFormat="false" ht="12.8" hidden="false" customHeight="false" outlineLevel="0" collapsed="false">
      <c r="A52" s="0" t="n">
        <v>99</v>
      </c>
      <c r="B52" s="0" t="n">
        <v>25360593.8160753</v>
      </c>
      <c r="C52" s="0" t="n">
        <v>24435865.1002492</v>
      </c>
      <c r="D52" s="0" t="n">
        <v>83565932.7931618</v>
      </c>
      <c r="E52" s="0" t="n">
        <v>88462888.0610407</v>
      </c>
      <c r="F52" s="0" t="n">
        <v>0</v>
      </c>
      <c r="G52" s="0" t="n">
        <v>541333.018006885</v>
      </c>
      <c r="H52" s="0" t="n">
        <v>302735.971837768</v>
      </c>
      <c r="I52" s="0" t="n">
        <v>115228.179973544</v>
      </c>
    </row>
    <row r="53" customFormat="false" ht="12.8" hidden="false" customHeight="false" outlineLevel="0" collapsed="false">
      <c r="A53" s="0" t="n">
        <v>100</v>
      </c>
      <c r="B53" s="0" t="n">
        <v>29394210.0948127</v>
      </c>
      <c r="C53" s="0" t="n">
        <v>28493309.1623947</v>
      </c>
      <c r="D53" s="0" t="n">
        <v>96870895.0454049</v>
      </c>
      <c r="E53" s="0" t="n">
        <v>89208861.5422376</v>
      </c>
      <c r="F53" s="0" t="n">
        <v>14868143.5903729</v>
      </c>
      <c r="G53" s="0" t="n">
        <v>502731.861742443</v>
      </c>
      <c r="H53" s="0" t="n">
        <v>315243.308635999</v>
      </c>
      <c r="I53" s="0" t="n">
        <v>118465.374342244</v>
      </c>
    </row>
    <row r="54" customFormat="false" ht="12.8" hidden="false" customHeight="false" outlineLevel="0" collapsed="false">
      <c r="A54" s="0" t="n">
        <v>101</v>
      </c>
      <c r="B54" s="0" t="n">
        <v>26019726.8990152</v>
      </c>
      <c r="C54" s="0" t="n">
        <v>25138007.8559499</v>
      </c>
      <c r="D54" s="0" t="n">
        <v>85970460.7929105</v>
      </c>
      <c r="E54" s="0" t="n">
        <v>90929208.7684257</v>
      </c>
      <c r="F54" s="0" t="n">
        <v>0</v>
      </c>
      <c r="G54" s="0" t="n">
        <v>486155.682073392</v>
      </c>
      <c r="H54" s="0" t="n">
        <v>314336.909854817</v>
      </c>
      <c r="I54" s="0" t="n">
        <v>116037.787338704</v>
      </c>
    </row>
    <row r="55" customFormat="false" ht="12.8" hidden="false" customHeight="false" outlineLevel="0" collapsed="false">
      <c r="A55" s="0" t="n">
        <v>102</v>
      </c>
      <c r="B55" s="0" t="n">
        <v>30271656.0786628</v>
      </c>
      <c r="C55" s="0" t="n">
        <v>29382851.2462855</v>
      </c>
      <c r="D55" s="0" t="n">
        <v>99878385.7012829</v>
      </c>
      <c r="E55" s="0" t="n">
        <v>91903931.4582697</v>
      </c>
      <c r="F55" s="0" t="n">
        <v>15317321.9097116</v>
      </c>
      <c r="G55" s="0" t="n">
        <v>493054.338390837</v>
      </c>
      <c r="H55" s="0" t="n">
        <v>313296.982501536</v>
      </c>
      <c r="I55" s="0" t="n">
        <v>117790.730692788</v>
      </c>
    </row>
    <row r="56" customFormat="false" ht="12.8" hidden="false" customHeight="false" outlineLevel="0" collapsed="false">
      <c r="A56" s="0" t="n">
        <v>103</v>
      </c>
      <c r="B56" s="0" t="n">
        <v>26658606.5874253</v>
      </c>
      <c r="C56" s="0" t="n">
        <v>25745895.5778751</v>
      </c>
      <c r="D56" s="0" t="n">
        <v>88060629.0877395</v>
      </c>
      <c r="E56" s="0" t="n">
        <v>93061879.0349233</v>
      </c>
      <c r="F56" s="0" t="n">
        <v>0</v>
      </c>
      <c r="G56" s="0" t="n">
        <v>521012.413026171</v>
      </c>
      <c r="H56" s="0" t="n">
        <v>309938.76091674</v>
      </c>
      <c r="I56" s="0" t="n">
        <v>116799.765153149</v>
      </c>
    </row>
    <row r="57" customFormat="false" ht="12.8" hidden="false" customHeight="false" outlineLevel="0" collapsed="false">
      <c r="A57" s="0" t="n">
        <v>104</v>
      </c>
      <c r="B57" s="0" t="n">
        <v>31093658.788036</v>
      </c>
      <c r="C57" s="0" t="n">
        <v>30165190.5313669</v>
      </c>
      <c r="D57" s="0" t="n">
        <v>102625083.66294</v>
      </c>
      <c r="E57" s="0" t="n">
        <v>94325720.174844</v>
      </c>
      <c r="F57" s="0" t="n">
        <v>15720953.362474</v>
      </c>
      <c r="G57" s="0" t="n">
        <v>528606.742833167</v>
      </c>
      <c r="H57" s="0" t="n">
        <v>317208.764403213</v>
      </c>
      <c r="I57" s="0" t="n">
        <v>118075.356332419</v>
      </c>
    </row>
    <row r="58" customFormat="false" ht="12.8" hidden="false" customHeight="false" outlineLevel="0" collapsed="false">
      <c r="A58" s="0" t="n">
        <v>105</v>
      </c>
      <c r="B58" s="0" t="n">
        <v>27203922.2764325</v>
      </c>
      <c r="C58" s="0" t="n">
        <v>26272175.3728357</v>
      </c>
      <c r="D58" s="0" t="n">
        <v>89947944.7099664</v>
      </c>
      <c r="E58" s="0" t="n">
        <v>94812556.8541224</v>
      </c>
      <c r="F58" s="0" t="n">
        <v>0</v>
      </c>
      <c r="G58" s="0" t="n">
        <v>528088.941794273</v>
      </c>
      <c r="H58" s="0" t="n">
        <v>321111.075437415</v>
      </c>
      <c r="I58" s="0" t="n">
        <v>117924.123378752</v>
      </c>
    </row>
    <row r="59" customFormat="false" ht="12.8" hidden="false" customHeight="false" outlineLevel="0" collapsed="false">
      <c r="A59" s="0" t="n">
        <v>106</v>
      </c>
      <c r="B59" s="0" t="n">
        <v>31650776.6255085</v>
      </c>
      <c r="C59" s="0" t="n">
        <v>30699878.1469967</v>
      </c>
      <c r="D59" s="0" t="n">
        <v>104504078.456191</v>
      </c>
      <c r="E59" s="0" t="n">
        <v>95916161.2410619</v>
      </c>
      <c r="F59" s="0" t="n">
        <v>15986026.8735103</v>
      </c>
      <c r="G59" s="0" t="n">
        <v>544136.088791044</v>
      </c>
      <c r="H59" s="0" t="n">
        <v>324156.250431635</v>
      </c>
      <c r="I59" s="0" t="n">
        <v>118008.770412947</v>
      </c>
    </row>
    <row r="60" customFormat="false" ht="12.8" hidden="false" customHeight="false" outlineLevel="0" collapsed="false">
      <c r="A60" s="0" t="n">
        <v>107</v>
      </c>
      <c r="B60" s="0" t="n">
        <v>27706287.009372</v>
      </c>
      <c r="C60" s="0" t="n">
        <v>26765243.4842486</v>
      </c>
      <c r="D60" s="0" t="n">
        <v>91708415.2870855</v>
      </c>
      <c r="E60" s="0" t="n">
        <v>96559457.2728433</v>
      </c>
      <c r="F60" s="0" t="n">
        <v>0</v>
      </c>
      <c r="G60" s="0" t="n">
        <v>525873.231686248</v>
      </c>
      <c r="H60" s="0" t="n">
        <v>330636.016322859</v>
      </c>
      <c r="I60" s="0" t="n">
        <v>120763.253020375</v>
      </c>
    </row>
    <row r="61" customFormat="false" ht="12.8" hidden="false" customHeight="false" outlineLevel="0" collapsed="false">
      <c r="A61" s="0" t="n">
        <v>108</v>
      </c>
      <c r="B61" s="0" t="n">
        <v>32290723.1251197</v>
      </c>
      <c r="C61" s="0" t="n">
        <v>31345588.216558</v>
      </c>
      <c r="D61" s="0" t="n">
        <v>106746212.1442</v>
      </c>
      <c r="E61" s="0" t="n">
        <v>97896248.6685692</v>
      </c>
      <c r="F61" s="0" t="n">
        <v>16316041.4447615</v>
      </c>
      <c r="G61" s="0" t="n">
        <v>528905.076673747</v>
      </c>
      <c r="H61" s="0" t="n">
        <v>332043.704495578</v>
      </c>
      <c r="I61" s="0" t="n">
        <v>120265.896274884</v>
      </c>
    </row>
    <row r="62" customFormat="false" ht="12.8" hidden="false" customHeight="false" outlineLevel="0" collapsed="false">
      <c r="A62" s="0" t="n">
        <v>109</v>
      </c>
      <c r="B62" s="0" t="n">
        <v>28486527.4510941</v>
      </c>
      <c r="C62" s="0" t="n">
        <v>27530934.2131568</v>
      </c>
      <c r="D62" s="0" t="n">
        <v>94359068.8851135</v>
      </c>
      <c r="E62" s="0" t="n">
        <v>99287512.7141952</v>
      </c>
      <c r="F62" s="0" t="n">
        <v>0</v>
      </c>
      <c r="G62" s="0" t="n">
        <v>539363.701550518</v>
      </c>
      <c r="H62" s="0" t="n">
        <v>333083.140884471</v>
      </c>
      <c r="I62" s="0" t="n">
        <v>118780.565003429</v>
      </c>
    </row>
    <row r="63" customFormat="false" ht="12.8" hidden="false" customHeight="false" outlineLevel="0" collapsed="false">
      <c r="A63" s="0" t="n">
        <v>110</v>
      </c>
      <c r="B63" s="0" t="n">
        <v>33173647.0451734</v>
      </c>
      <c r="C63" s="0" t="n">
        <v>32199266.6496991</v>
      </c>
      <c r="D63" s="0" t="n">
        <v>109734198.690675</v>
      </c>
      <c r="E63" s="0" t="n">
        <v>100489106.614386</v>
      </c>
      <c r="F63" s="0" t="n">
        <v>16748184.435731</v>
      </c>
      <c r="G63" s="0" t="n">
        <v>556647.382645415</v>
      </c>
      <c r="H63" s="0" t="n">
        <v>334090.809614092</v>
      </c>
      <c r="I63" s="0" t="n">
        <v>119488.861735353</v>
      </c>
    </row>
    <row r="64" customFormat="false" ht="12.8" hidden="false" customHeight="false" outlineLevel="0" collapsed="false">
      <c r="A64" s="0" t="n">
        <v>111</v>
      </c>
      <c r="B64" s="0" t="n">
        <v>28905079.6201406</v>
      </c>
      <c r="C64" s="0" t="n">
        <v>27962231.8563049</v>
      </c>
      <c r="D64" s="0" t="n">
        <v>95864599.3616093</v>
      </c>
      <c r="E64" s="0" t="n">
        <v>100751878.055095</v>
      </c>
      <c r="F64" s="0" t="n">
        <v>0</v>
      </c>
      <c r="G64" s="0" t="n">
        <v>525589.492136402</v>
      </c>
      <c r="H64" s="0" t="n">
        <v>333891.769013893</v>
      </c>
      <c r="I64" s="0" t="n">
        <v>119095.003836163</v>
      </c>
    </row>
    <row r="65" customFormat="false" ht="12.8" hidden="false" customHeight="false" outlineLevel="0" collapsed="false">
      <c r="A65" s="0" t="n">
        <v>112</v>
      </c>
      <c r="B65" s="0" t="n">
        <v>33587736.3233688</v>
      </c>
      <c r="C65" s="0" t="n">
        <v>32564225.3757364</v>
      </c>
      <c r="D65" s="0" t="n">
        <v>110962112.997963</v>
      </c>
      <c r="E65" s="0" t="n">
        <v>101479447.641427</v>
      </c>
      <c r="F65" s="0" t="n">
        <v>16913241.2735712</v>
      </c>
      <c r="G65" s="0" t="n">
        <v>601389.558077323</v>
      </c>
      <c r="H65" s="0" t="n">
        <v>338606.046097077</v>
      </c>
      <c r="I65" s="0" t="n">
        <v>119307.633511482</v>
      </c>
    </row>
    <row r="66" customFormat="false" ht="12.8" hidden="false" customHeight="false" outlineLevel="0" collapsed="false">
      <c r="A66" s="0" t="n">
        <v>113</v>
      </c>
      <c r="B66" s="0" t="n">
        <v>29388993.4401721</v>
      </c>
      <c r="C66" s="0" t="n">
        <v>28344132.0302718</v>
      </c>
      <c r="D66" s="0" t="n">
        <v>97211238.3184927</v>
      </c>
      <c r="E66" s="0" t="n">
        <v>102000224.313015</v>
      </c>
      <c r="F66" s="0" t="n">
        <v>0</v>
      </c>
      <c r="G66" s="0" t="n">
        <v>614634.500358373</v>
      </c>
      <c r="H66" s="0" t="n">
        <v>344119.827146711</v>
      </c>
      <c r="I66" s="0" t="n">
        <v>123010.117707392</v>
      </c>
    </row>
    <row r="67" customFormat="false" ht="12.8" hidden="false" customHeight="false" outlineLevel="0" collapsed="false">
      <c r="A67" s="0" t="n">
        <v>114</v>
      </c>
      <c r="B67" s="0" t="n">
        <v>34069278.2831286</v>
      </c>
      <c r="C67" s="0" t="n">
        <v>33069204.20673</v>
      </c>
      <c r="D67" s="0" t="n">
        <v>112695274.309456</v>
      </c>
      <c r="E67" s="0" t="n">
        <v>103074534.693289</v>
      </c>
      <c r="F67" s="0" t="n">
        <v>17179089.1155481</v>
      </c>
      <c r="G67" s="0" t="n">
        <v>579442.818130669</v>
      </c>
      <c r="H67" s="0" t="n">
        <v>337429.888989961</v>
      </c>
      <c r="I67" s="0" t="n">
        <v>118859.098968544</v>
      </c>
    </row>
    <row r="68" customFormat="false" ht="12.8" hidden="false" customHeight="false" outlineLevel="0" collapsed="false">
      <c r="A68" s="0" t="n">
        <v>115</v>
      </c>
      <c r="B68" s="0" t="n">
        <v>29862277.8271255</v>
      </c>
      <c r="C68" s="0" t="n">
        <v>28861297.0538405</v>
      </c>
      <c r="D68" s="0" t="n">
        <v>98971724.1468703</v>
      </c>
      <c r="E68" s="0" t="n">
        <v>103817968.656844</v>
      </c>
      <c r="F68" s="0" t="n">
        <v>0</v>
      </c>
      <c r="G68" s="0" t="n">
        <v>574686.63299061</v>
      </c>
      <c r="H68" s="0" t="n">
        <v>341892.705803327</v>
      </c>
      <c r="I68" s="0" t="n">
        <v>120573.477844339</v>
      </c>
    </row>
    <row r="69" customFormat="false" ht="12.8" hidden="false" customHeight="false" outlineLevel="0" collapsed="false">
      <c r="A69" s="0" t="n">
        <v>116</v>
      </c>
      <c r="B69" s="0" t="n">
        <v>34505630.6061627</v>
      </c>
      <c r="C69" s="0" t="n">
        <v>33490824.4891416</v>
      </c>
      <c r="D69" s="0" t="n">
        <v>114186008.726927</v>
      </c>
      <c r="E69" s="0" t="n">
        <v>104363944.141515</v>
      </c>
      <c r="F69" s="0" t="n">
        <v>17393990.6902526</v>
      </c>
      <c r="G69" s="0" t="n">
        <v>579314.808863348</v>
      </c>
      <c r="H69" s="0" t="n">
        <v>348731.500033487</v>
      </c>
      <c r="I69" s="0" t="n">
        <v>123942.583034696</v>
      </c>
    </row>
    <row r="70" customFormat="false" ht="12.8" hidden="false" customHeight="false" outlineLevel="0" collapsed="false">
      <c r="A70" s="0" t="n">
        <v>117</v>
      </c>
      <c r="B70" s="0" t="n">
        <v>30279692.414155</v>
      </c>
      <c r="C70" s="0" t="n">
        <v>29193704.3740189</v>
      </c>
      <c r="D70" s="0" t="n">
        <v>100148305.862428</v>
      </c>
      <c r="E70" s="0" t="n">
        <v>105030434.980846</v>
      </c>
      <c r="F70" s="0" t="n">
        <v>0</v>
      </c>
      <c r="G70" s="0" t="n">
        <v>631970.166044324</v>
      </c>
      <c r="H70" s="0" t="n">
        <v>362712.183230377</v>
      </c>
      <c r="I70" s="0" t="n">
        <v>130436.70123051</v>
      </c>
    </row>
    <row r="71" customFormat="false" ht="12.8" hidden="false" customHeight="false" outlineLevel="0" collapsed="false">
      <c r="A71" s="0" t="n">
        <v>118</v>
      </c>
      <c r="B71" s="0" t="n">
        <v>35255653.4861168</v>
      </c>
      <c r="C71" s="0" t="n">
        <v>34216331.5845325</v>
      </c>
      <c r="D71" s="0" t="n">
        <v>116669966.048082</v>
      </c>
      <c r="E71" s="0" t="n">
        <v>106628518.493268</v>
      </c>
      <c r="F71" s="0" t="n">
        <v>17771419.748878</v>
      </c>
      <c r="G71" s="0" t="n">
        <v>597154.782446762</v>
      </c>
      <c r="H71" s="0" t="n">
        <v>353676.840888192</v>
      </c>
      <c r="I71" s="0" t="n">
        <v>126414.683213467</v>
      </c>
    </row>
    <row r="72" customFormat="false" ht="12.8" hidden="false" customHeight="false" outlineLevel="0" collapsed="false">
      <c r="A72" s="0" t="n">
        <v>119</v>
      </c>
      <c r="B72" s="0" t="n">
        <v>30787179.7975864</v>
      </c>
      <c r="C72" s="0" t="n">
        <v>29739759.8481086</v>
      </c>
      <c r="D72" s="0" t="n">
        <v>102106091.851853</v>
      </c>
      <c r="E72" s="0" t="n">
        <v>106951054.302809</v>
      </c>
      <c r="F72" s="0" t="n">
        <v>0</v>
      </c>
      <c r="G72" s="0" t="n">
        <v>608055.56769943</v>
      </c>
      <c r="H72" s="0" t="n">
        <v>351896.578071988</v>
      </c>
      <c r="I72" s="0" t="n">
        <v>124954.005294877</v>
      </c>
    </row>
    <row r="73" customFormat="false" ht="12.8" hidden="false" customHeight="false" outlineLevel="0" collapsed="false">
      <c r="A73" s="0" t="n">
        <v>120</v>
      </c>
      <c r="B73" s="0" t="n">
        <v>35858136.6393986</v>
      </c>
      <c r="C73" s="0" t="n">
        <v>34789471.3800087</v>
      </c>
      <c r="D73" s="0" t="n">
        <v>118692644.956716</v>
      </c>
      <c r="E73" s="0" t="n">
        <v>108349522.865163</v>
      </c>
      <c r="F73" s="0" t="n">
        <v>18058253.8108605</v>
      </c>
      <c r="G73" s="0" t="n">
        <v>628431.334853755</v>
      </c>
      <c r="H73" s="0" t="n">
        <v>352859.025814645</v>
      </c>
      <c r="I73" s="0" t="n">
        <v>124821.283887885</v>
      </c>
    </row>
    <row r="74" customFormat="false" ht="12.8" hidden="false" customHeight="false" outlineLevel="0" collapsed="false">
      <c r="A74" s="0" t="n">
        <v>121</v>
      </c>
      <c r="B74" s="0" t="n">
        <v>31510312.8909088</v>
      </c>
      <c r="C74" s="0" t="n">
        <v>30451227.0973894</v>
      </c>
      <c r="D74" s="0" t="n">
        <v>104562046.730795</v>
      </c>
      <c r="E74" s="0" t="n">
        <v>109434821.328906</v>
      </c>
      <c r="F74" s="0" t="n">
        <v>0</v>
      </c>
      <c r="G74" s="0" t="n">
        <v>622010.616407282</v>
      </c>
      <c r="H74" s="0" t="n">
        <v>351042.385888191</v>
      </c>
      <c r="I74" s="0" t="n">
        <v>122903.98746282</v>
      </c>
    </row>
    <row r="75" customFormat="false" ht="12.8" hidden="false" customHeight="false" outlineLevel="0" collapsed="false">
      <c r="A75" s="0" t="n">
        <v>122</v>
      </c>
      <c r="B75" s="0" t="n">
        <v>36454999.5014692</v>
      </c>
      <c r="C75" s="0" t="n">
        <v>35426717.4516742</v>
      </c>
      <c r="D75" s="0" t="n">
        <v>120876993.505533</v>
      </c>
      <c r="E75" s="0" t="n">
        <v>110289203.934331</v>
      </c>
      <c r="F75" s="0" t="n">
        <v>18381533.9890551</v>
      </c>
      <c r="G75" s="0" t="n">
        <v>568954.794040308</v>
      </c>
      <c r="H75" s="0" t="n">
        <v>370240.002324738</v>
      </c>
      <c r="I75" s="0" t="n">
        <v>127267.504899884</v>
      </c>
    </row>
    <row r="76" customFormat="false" ht="12.8" hidden="false" customHeight="false" outlineLevel="0" collapsed="false">
      <c r="A76" s="0" t="n">
        <v>123</v>
      </c>
      <c r="B76" s="0" t="n">
        <v>32054687.5705396</v>
      </c>
      <c r="C76" s="0" t="n">
        <v>31046020.6286393</v>
      </c>
      <c r="D76" s="0" t="n">
        <v>106668829.409358</v>
      </c>
      <c r="E76" s="0" t="n">
        <v>111550002.239306</v>
      </c>
      <c r="F76" s="0" t="n">
        <v>0</v>
      </c>
      <c r="G76" s="0" t="n">
        <v>563650.705630725</v>
      </c>
      <c r="H76" s="0" t="n">
        <v>358671.807471117</v>
      </c>
      <c r="I76" s="0" t="n">
        <v>123349.183997777</v>
      </c>
    </row>
    <row r="77" customFormat="false" ht="12.8" hidden="false" customHeight="false" outlineLevel="0" collapsed="false">
      <c r="A77" s="0" t="n">
        <v>124</v>
      </c>
      <c r="B77" s="0" t="n">
        <v>37145233.7826904</v>
      </c>
      <c r="C77" s="0" t="n">
        <v>36069974.5625609</v>
      </c>
      <c r="D77" s="0" t="n">
        <v>123151827.469793</v>
      </c>
      <c r="E77" s="0" t="n">
        <v>112237483.479946</v>
      </c>
      <c r="F77" s="0" t="n">
        <v>18706247.2466577</v>
      </c>
      <c r="G77" s="0" t="n">
        <v>616971.678677573</v>
      </c>
      <c r="H77" s="0" t="n">
        <v>369629.05034249</v>
      </c>
      <c r="I77" s="0" t="n">
        <v>126654.98729909</v>
      </c>
    </row>
    <row r="78" customFormat="false" ht="12.8" hidden="false" customHeight="false" outlineLevel="0" collapsed="false">
      <c r="A78" s="0" t="n">
        <v>125</v>
      </c>
      <c r="B78" s="0" t="n">
        <v>32354515.6094331</v>
      </c>
      <c r="C78" s="0" t="n">
        <v>31253797.9410251</v>
      </c>
      <c r="D78" s="0" t="n">
        <v>107430375.298717</v>
      </c>
      <c r="E78" s="0" t="n">
        <v>112194740.789797</v>
      </c>
      <c r="F78" s="0" t="n">
        <v>0</v>
      </c>
      <c r="G78" s="0" t="n">
        <v>646013.397418207</v>
      </c>
      <c r="H78" s="0" t="n">
        <v>365926.263304057</v>
      </c>
      <c r="I78" s="0" t="n">
        <v>126825.725265408</v>
      </c>
    </row>
    <row r="79" customFormat="false" ht="12.8" hidden="false" customHeight="false" outlineLevel="0" collapsed="false">
      <c r="A79" s="0" t="n">
        <v>126</v>
      </c>
      <c r="B79" s="0" t="n">
        <v>37355715.532685</v>
      </c>
      <c r="C79" s="0" t="n">
        <v>36306853.6177543</v>
      </c>
      <c r="D79" s="0" t="n">
        <v>124017114.243235</v>
      </c>
      <c r="E79" s="0" t="n">
        <v>112896001.392721</v>
      </c>
      <c r="F79" s="0" t="n">
        <v>18816000.2321201</v>
      </c>
      <c r="G79" s="0" t="n">
        <v>598413.04644089</v>
      </c>
      <c r="H79" s="0" t="n">
        <v>364539.387032343</v>
      </c>
      <c r="I79" s="0" t="n">
        <v>122727.830653524</v>
      </c>
    </row>
    <row r="80" customFormat="false" ht="12.8" hidden="false" customHeight="false" outlineLevel="0" collapsed="false">
      <c r="A80" s="0" t="n">
        <v>127</v>
      </c>
      <c r="B80" s="0" t="n">
        <v>32878284.8135816</v>
      </c>
      <c r="C80" s="0" t="n">
        <v>31779636.5896684</v>
      </c>
      <c r="D80" s="0" t="n">
        <v>109278406.2117</v>
      </c>
      <c r="E80" s="0" t="n">
        <v>114084860.414498</v>
      </c>
      <c r="F80" s="0" t="n">
        <v>0</v>
      </c>
      <c r="G80" s="0" t="n">
        <v>646647.177161597</v>
      </c>
      <c r="H80" s="0" t="n">
        <v>364931.799672769</v>
      </c>
      <c r="I80" s="0" t="n">
        <v>124384.63868405</v>
      </c>
    </row>
    <row r="81" customFormat="false" ht="12.8" hidden="false" customHeight="false" outlineLevel="0" collapsed="false">
      <c r="A81" s="0" t="n">
        <v>128</v>
      </c>
      <c r="B81" s="0" t="n">
        <v>38145731.8653955</v>
      </c>
      <c r="C81" s="0" t="n">
        <v>37003344.8202453</v>
      </c>
      <c r="D81" s="0" t="n">
        <v>126413489.5523</v>
      </c>
      <c r="E81" s="0" t="n">
        <v>115031615.905191</v>
      </c>
      <c r="F81" s="0" t="n">
        <v>19171935.9841985</v>
      </c>
      <c r="G81" s="0" t="n">
        <v>685039.798102519</v>
      </c>
      <c r="H81" s="0" t="n">
        <v>369264.074085428</v>
      </c>
      <c r="I81" s="0" t="n">
        <v>125833.104231844</v>
      </c>
    </row>
    <row r="82" customFormat="false" ht="12.8" hidden="false" customHeight="false" outlineLevel="0" collapsed="false">
      <c r="A82" s="0" t="n">
        <v>129</v>
      </c>
      <c r="B82" s="0" t="n">
        <v>33385345.5504781</v>
      </c>
      <c r="C82" s="0" t="n">
        <v>32292213.1404759</v>
      </c>
      <c r="D82" s="0" t="n">
        <v>111037887.411139</v>
      </c>
      <c r="E82" s="0" t="n">
        <v>115881966.177362</v>
      </c>
      <c r="F82" s="0" t="n">
        <v>0</v>
      </c>
      <c r="G82" s="0" t="n">
        <v>624225.234969079</v>
      </c>
      <c r="H82" s="0" t="n">
        <v>379207.768982955</v>
      </c>
      <c r="I82" s="0" t="n">
        <v>128142.008643033</v>
      </c>
    </row>
    <row r="83" customFormat="false" ht="12.8" hidden="false" customHeight="false" outlineLevel="0" collapsed="false">
      <c r="A83" s="0" t="n">
        <v>130</v>
      </c>
      <c r="B83" s="0" t="n">
        <v>38891243.1021115</v>
      </c>
      <c r="C83" s="0" t="n">
        <v>37757057.3121738</v>
      </c>
      <c r="D83" s="0" t="n">
        <v>129023380.55364</v>
      </c>
      <c r="E83" s="0" t="n">
        <v>117395425.249891</v>
      </c>
      <c r="F83" s="0" t="n">
        <v>19565904.2083151</v>
      </c>
      <c r="G83" s="0" t="n">
        <v>658692.371637225</v>
      </c>
      <c r="H83" s="0" t="n">
        <v>383578.065951513</v>
      </c>
      <c r="I83" s="0" t="n">
        <v>131307.646212826</v>
      </c>
    </row>
    <row r="84" customFormat="false" ht="12.8" hidden="false" customHeight="false" outlineLevel="0" collapsed="false">
      <c r="A84" s="0" t="n">
        <v>131</v>
      </c>
      <c r="B84" s="0" t="n">
        <v>34063347.9854766</v>
      </c>
      <c r="C84" s="0" t="n">
        <v>32911907.5882406</v>
      </c>
      <c r="D84" s="0" t="n">
        <v>113225332.938834</v>
      </c>
      <c r="E84" s="0" t="n">
        <v>118032149.972529</v>
      </c>
      <c r="F84" s="0" t="n">
        <v>0</v>
      </c>
      <c r="G84" s="0" t="n">
        <v>677562.667805346</v>
      </c>
      <c r="H84" s="0" t="n">
        <v>384898.419451344</v>
      </c>
      <c r="I84" s="0" t="n">
        <v>127113.29997044</v>
      </c>
    </row>
    <row r="85" customFormat="false" ht="12.8" hidden="false" customHeight="false" outlineLevel="0" collapsed="false">
      <c r="A85" s="0" t="n">
        <v>132</v>
      </c>
      <c r="B85" s="0" t="n">
        <v>39275593.725116</v>
      </c>
      <c r="C85" s="0" t="n">
        <v>38212570.8951243</v>
      </c>
      <c r="D85" s="0" t="n">
        <v>130676829.020254</v>
      </c>
      <c r="E85" s="0" t="n">
        <v>118789855.684698</v>
      </c>
      <c r="F85" s="0" t="n">
        <v>19798309.280783</v>
      </c>
      <c r="G85" s="0" t="n">
        <v>587943.123517831</v>
      </c>
      <c r="H85" s="0" t="n">
        <v>384434.537172008</v>
      </c>
      <c r="I85" s="0" t="n">
        <v>129493.099002579</v>
      </c>
    </row>
    <row r="86" customFormat="false" ht="12.8" hidden="false" customHeight="false" outlineLevel="0" collapsed="false">
      <c r="A86" s="0" t="n">
        <v>133</v>
      </c>
      <c r="B86" s="0" t="n">
        <v>34401497.1006435</v>
      </c>
      <c r="C86" s="0" t="n">
        <v>33274171.4480952</v>
      </c>
      <c r="D86" s="0" t="n">
        <v>114538140.842639</v>
      </c>
      <c r="E86" s="0" t="n">
        <v>119303704.350721</v>
      </c>
      <c r="F86" s="0" t="n">
        <v>0</v>
      </c>
      <c r="G86" s="0" t="n">
        <v>642092.712778541</v>
      </c>
      <c r="H86" s="0" t="n">
        <v>393861.985814139</v>
      </c>
      <c r="I86" s="0" t="n">
        <v>130529.934222245</v>
      </c>
    </row>
    <row r="87" customFormat="false" ht="12.8" hidden="false" customHeight="false" outlineLevel="0" collapsed="false">
      <c r="A87" s="0" t="n">
        <v>134</v>
      </c>
      <c r="B87" s="0" t="n">
        <v>39794200.9998811</v>
      </c>
      <c r="C87" s="0" t="n">
        <v>38654310.642576</v>
      </c>
      <c r="D87" s="0" t="n">
        <v>132215034.972423</v>
      </c>
      <c r="E87" s="0" t="n">
        <v>120080705.361898</v>
      </c>
      <c r="F87" s="0" t="n">
        <v>20013450.8936496</v>
      </c>
      <c r="G87" s="0" t="n">
        <v>663794.307909312</v>
      </c>
      <c r="H87" s="0" t="n">
        <v>387090.604221405</v>
      </c>
      <c r="I87" s="0" t="n">
        <v>127150.635963389</v>
      </c>
    </row>
    <row r="88" customFormat="false" ht="12.8" hidden="false" customHeight="false" outlineLevel="0" collapsed="false">
      <c r="A88" s="0" t="n">
        <v>135</v>
      </c>
      <c r="B88" s="0" t="n">
        <v>34963042.5631075</v>
      </c>
      <c r="C88" s="0" t="n">
        <v>33859979.3846354</v>
      </c>
      <c r="D88" s="0" t="n">
        <v>116633727.216452</v>
      </c>
      <c r="E88" s="0" t="n">
        <v>121280398.394557</v>
      </c>
      <c r="F88" s="0" t="n">
        <v>0</v>
      </c>
      <c r="G88" s="0" t="n">
        <v>615081.6822723</v>
      </c>
      <c r="H88" s="0" t="n">
        <v>396648.066419807</v>
      </c>
      <c r="I88" s="0" t="n">
        <v>130476.328257117</v>
      </c>
    </row>
    <row r="89" customFormat="false" ht="12.8" hidden="false" customHeight="false" outlineLevel="0" collapsed="false">
      <c r="A89" s="0" t="n">
        <v>136</v>
      </c>
      <c r="B89" s="0" t="n">
        <v>40597417.9161219</v>
      </c>
      <c r="C89" s="0" t="n">
        <v>39395833.6111851</v>
      </c>
      <c r="D89" s="0" t="n">
        <v>134787522.427387</v>
      </c>
      <c r="E89" s="0" t="n">
        <v>122361565.033089</v>
      </c>
      <c r="F89" s="0" t="n">
        <v>20393594.1721815</v>
      </c>
      <c r="G89" s="0" t="n">
        <v>728264.682035061</v>
      </c>
      <c r="H89" s="0" t="n">
        <v>385307.938975517</v>
      </c>
      <c r="I89" s="0" t="n">
        <v>125730.977037547</v>
      </c>
    </row>
    <row r="90" customFormat="false" ht="12.8" hidden="false" customHeight="false" outlineLevel="0" collapsed="false">
      <c r="A90" s="0" t="n">
        <v>137</v>
      </c>
      <c r="B90" s="0" t="n">
        <v>35576297.8709366</v>
      </c>
      <c r="C90" s="0" t="n">
        <v>34337882.0078393</v>
      </c>
      <c r="D90" s="0" t="n">
        <v>118297522.435498</v>
      </c>
      <c r="E90" s="0" t="n">
        <v>122932624.641561</v>
      </c>
      <c r="F90" s="0" t="n">
        <v>0</v>
      </c>
      <c r="G90" s="0" t="n">
        <v>760002.781127453</v>
      </c>
      <c r="H90" s="0" t="n">
        <v>390508.230706504</v>
      </c>
      <c r="I90" s="0" t="n">
        <v>125578.358947718</v>
      </c>
    </row>
    <row r="91" customFormat="false" ht="12.8" hidden="false" customHeight="false" outlineLevel="0" collapsed="false">
      <c r="A91" s="0" t="n">
        <v>138</v>
      </c>
      <c r="B91" s="0" t="n">
        <v>41244357.8422043</v>
      </c>
      <c r="C91" s="0" t="n">
        <v>40044078.7055683</v>
      </c>
      <c r="D91" s="0" t="n">
        <v>137022500.386254</v>
      </c>
      <c r="E91" s="0" t="n">
        <v>124332977.889648</v>
      </c>
      <c r="F91" s="0" t="n">
        <v>20722162.9816079</v>
      </c>
      <c r="G91" s="0" t="n">
        <v>720989.241238747</v>
      </c>
      <c r="H91" s="0" t="n">
        <v>390211.85395194</v>
      </c>
      <c r="I91" s="0" t="n">
        <v>127254.344921904</v>
      </c>
    </row>
    <row r="92" customFormat="false" ht="12.8" hidden="false" customHeight="false" outlineLevel="0" collapsed="false">
      <c r="A92" s="0" t="n">
        <v>139</v>
      </c>
      <c r="B92" s="0" t="n">
        <v>36187084.2979604</v>
      </c>
      <c r="C92" s="0" t="n">
        <v>34953031.3347391</v>
      </c>
      <c r="D92" s="0" t="n">
        <v>120433311.560329</v>
      </c>
      <c r="E92" s="0" t="n">
        <v>125177081.965528</v>
      </c>
      <c r="F92" s="0" t="n">
        <v>0</v>
      </c>
      <c r="G92" s="0" t="n">
        <v>752051.790858202</v>
      </c>
      <c r="H92" s="0" t="n">
        <v>391859.145697213</v>
      </c>
      <c r="I92" s="0" t="n">
        <v>128774.32380845</v>
      </c>
    </row>
    <row r="93" customFormat="false" ht="12.8" hidden="false" customHeight="false" outlineLevel="0" collapsed="false">
      <c r="A93" s="0" t="n">
        <v>140</v>
      </c>
      <c r="B93" s="0" t="n">
        <v>41698730.213941</v>
      </c>
      <c r="C93" s="0" t="n">
        <v>40465385.0585607</v>
      </c>
      <c r="D93" s="0" t="n">
        <v>138477424.606598</v>
      </c>
      <c r="E93" s="0" t="n">
        <v>125572660.742852</v>
      </c>
      <c r="F93" s="0" t="n">
        <v>20928776.7904753</v>
      </c>
      <c r="G93" s="0" t="n">
        <v>739774.887912827</v>
      </c>
      <c r="H93" s="0" t="n">
        <v>401546.199260896</v>
      </c>
      <c r="I93" s="0" t="n">
        <v>131462.954580714</v>
      </c>
    </row>
    <row r="94" customFormat="false" ht="12.8" hidden="false" customHeight="false" outlineLevel="0" collapsed="false">
      <c r="A94" s="0" t="n">
        <v>141</v>
      </c>
      <c r="B94" s="0" t="n">
        <v>36448598.7449388</v>
      </c>
      <c r="C94" s="0" t="n">
        <v>35252681.5507567</v>
      </c>
      <c r="D94" s="0" t="n">
        <v>121417485.108554</v>
      </c>
      <c r="E94" s="0" t="n">
        <v>126110330.190296</v>
      </c>
      <c r="F94" s="0" t="n">
        <v>0</v>
      </c>
      <c r="G94" s="0" t="n">
        <v>702119.466961943</v>
      </c>
      <c r="H94" s="0" t="n">
        <v>402607.505983481</v>
      </c>
      <c r="I94" s="0" t="n">
        <v>130271.744623769</v>
      </c>
    </row>
    <row r="95" customFormat="false" ht="12.8" hidden="false" customHeight="false" outlineLevel="0" collapsed="false">
      <c r="A95" s="0" t="n">
        <v>142</v>
      </c>
      <c r="B95" s="0" t="n">
        <v>42307143.0745326</v>
      </c>
      <c r="C95" s="0" t="n">
        <v>41024839.3046763</v>
      </c>
      <c r="D95" s="0" t="n">
        <v>140375963.308737</v>
      </c>
      <c r="E95" s="0" t="n">
        <v>127215694.767622</v>
      </c>
      <c r="F95" s="0" t="n">
        <v>21202615.7946037</v>
      </c>
      <c r="G95" s="0" t="n">
        <v>776400.425744785</v>
      </c>
      <c r="H95" s="0" t="n">
        <v>411729.526652433</v>
      </c>
      <c r="I95" s="0" t="n">
        <v>134534.024941565</v>
      </c>
    </row>
    <row r="96" customFormat="false" ht="12.8" hidden="false" customHeight="false" outlineLevel="0" collapsed="false">
      <c r="A96" s="0" t="n">
        <v>143</v>
      </c>
      <c r="B96" s="0" t="n">
        <v>36972375.7705701</v>
      </c>
      <c r="C96" s="0" t="n">
        <v>35691841.0265219</v>
      </c>
      <c r="D96" s="0" t="n">
        <v>122944726.14009</v>
      </c>
      <c r="E96" s="0" t="n">
        <v>127542169.844943</v>
      </c>
      <c r="F96" s="0" t="n">
        <v>0</v>
      </c>
      <c r="G96" s="0" t="n">
        <v>780580.832585728</v>
      </c>
      <c r="H96" s="0" t="n">
        <v>407020.339797826</v>
      </c>
      <c r="I96" s="0" t="n">
        <v>132762.245235198</v>
      </c>
    </row>
    <row r="97" customFormat="false" ht="12.8" hidden="false" customHeight="false" outlineLevel="0" collapsed="false">
      <c r="A97" s="0" t="n">
        <v>144</v>
      </c>
      <c r="B97" s="0" t="n">
        <v>42797679.8337153</v>
      </c>
      <c r="C97" s="0" t="n">
        <v>41564928.1027138</v>
      </c>
      <c r="D97" s="0" t="n">
        <v>142264545.381453</v>
      </c>
      <c r="E97" s="0" t="n">
        <v>128803208.095814</v>
      </c>
      <c r="F97" s="0" t="n">
        <v>21467201.3493023</v>
      </c>
      <c r="G97" s="0" t="n">
        <v>724178.538237976</v>
      </c>
      <c r="H97" s="0" t="n">
        <v>413779.224911718</v>
      </c>
      <c r="I97" s="0" t="n">
        <v>135419.954074019</v>
      </c>
    </row>
    <row r="98" customFormat="false" ht="12.8" hidden="false" customHeight="false" outlineLevel="0" collapsed="false">
      <c r="A98" s="0" t="n">
        <v>145</v>
      </c>
      <c r="B98" s="0" t="n">
        <v>37589041.4810224</v>
      </c>
      <c r="C98" s="0" t="n">
        <v>36296304.4856029</v>
      </c>
      <c r="D98" s="0" t="n">
        <v>125137661.415179</v>
      </c>
      <c r="E98" s="0" t="n">
        <v>129712144.28716</v>
      </c>
      <c r="F98" s="0" t="n">
        <v>0</v>
      </c>
      <c r="G98" s="0" t="n">
        <v>788121.61716116</v>
      </c>
      <c r="H98" s="0" t="n">
        <v>411376.6450241</v>
      </c>
      <c r="I98" s="0" t="n">
        <v>133198.190334649</v>
      </c>
    </row>
    <row r="99" customFormat="false" ht="12.8" hidden="false" customHeight="false" outlineLevel="0" collapsed="false">
      <c r="A99" s="0" t="n">
        <v>146</v>
      </c>
      <c r="B99" s="0" t="n">
        <v>43454215.3331555</v>
      </c>
      <c r="C99" s="0" t="n">
        <v>42150385.5165023</v>
      </c>
      <c r="D99" s="0" t="n">
        <v>144377753.73504</v>
      </c>
      <c r="E99" s="0" t="n">
        <v>130623360.778905</v>
      </c>
      <c r="F99" s="0" t="n">
        <v>21770560.1298175</v>
      </c>
      <c r="G99" s="0" t="n">
        <v>801233.486164997</v>
      </c>
      <c r="H99" s="0" t="n">
        <v>411214.530484096</v>
      </c>
      <c r="I99" s="0" t="n">
        <v>130545.428577313</v>
      </c>
    </row>
    <row r="100" customFormat="false" ht="12.8" hidden="false" customHeight="false" outlineLevel="0" collapsed="false">
      <c r="A100" s="0" t="n">
        <v>147</v>
      </c>
      <c r="B100" s="0" t="n">
        <v>38176315.9597983</v>
      </c>
      <c r="C100" s="0" t="n">
        <v>36926784.7279533</v>
      </c>
      <c r="D100" s="0" t="n">
        <v>127442602.662664</v>
      </c>
      <c r="E100" s="0" t="n">
        <v>131917124.392121</v>
      </c>
      <c r="F100" s="0" t="n">
        <v>0</v>
      </c>
      <c r="G100" s="0" t="n">
        <v>756210.630191588</v>
      </c>
      <c r="H100" s="0" t="n">
        <v>403823.5181989</v>
      </c>
      <c r="I100" s="0" t="n">
        <v>127852.976363608</v>
      </c>
    </row>
    <row r="101" customFormat="false" ht="12.8" hidden="false" customHeight="false" outlineLevel="0" collapsed="false">
      <c r="A101" s="0" t="n">
        <v>148</v>
      </c>
      <c r="B101" s="0" t="n">
        <v>44300385.421129</v>
      </c>
      <c r="C101" s="0" t="n">
        <v>43083643.0313422</v>
      </c>
      <c r="D101" s="0" t="n">
        <v>147671539.944559</v>
      </c>
      <c r="E101" s="0" t="n">
        <v>133462080.966747</v>
      </c>
      <c r="F101" s="0" t="n">
        <v>22243680.1611244</v>
      </c>
      <c r="G101" s="0" t="n">
        <v>708306.561631161</v>
      </c>
      <c r="H101" s="0" t="n">
        <v>417163.563122979</v>
      </c>
      <c r="I101" s="0" t="n">
        <v>130388.950046621</v>
      </c>
    </row>
    <row r="102" customFormat="false" ht="12.8" hidden="false" customHeight="false" outlineLevel="0" collapsed="false">
      <c r="A102" s="0" t="n">
        <v>149</v>
      </c>
      <c r="B102" s="0" t="n">
        <v>38785284.4616113</v>
      </c>
      <c r="C102" s="0" t="n">
        <v>37546037.5605158</v>
      </c>
      <c r="D102" s="0" t="n">
        <v>129628619.966609</v>
      </c>
      <c r="E102" s="0" t="n">
        <v>134112928.04471</v>
      </c>
      <c r="F102" s="0" t="n">
        <v>0</v>
      </c>
      <c r="G102" s="0" t="n">
        <v>744275.073874166</v>
      </c>
      <c r="H102" s="0" t="n">
        <v>406228.224790362</v>
      </c>
      <c r="I102" s="0" t="n">
        <v>126776.574901314</v>
      </c>
    </row>
    <row r="103" customFormat="false" ht="12.8" hidden="false" customHeight="false" outlineLevel="0" collapsed="false">
      <c r="A103" s="0" t="n">
        <v>150</v>
      </c>
      <c r="B103" s="0" t="n">
        <v>44799622.3167901</v>
      </c>
      <c r="C103" s="0" t="n">
        <v>43541251.379156</v>
      </c>
      <c r="D103" s="0" t="n">
        <v>149287999.983756</v>
      </c>
      <c r="E103" s="0" t="n">
        <v>134922328.331721</v>
      </c>
      <c r="F103" s="0" t="n">
        <v>22487054.7219536</v>
      </c>
      <c r="G103" s="0" t="n">
        <v>752605.955886781</v>
      </c>
      <c r="H103" s="0" t="n">
        <v>415860.13235791</v>
      </c>
      <c r="I103" s="0" t="n">
        <v>128435.499127726</v>
      </c>
    </row>
    <row r="104" customFormat="false" ht="12.8" hidden="false" customHeight="false" outlineLevel="0" collapsed="false">
      <c r="A104" s="0" t="n">
        <v>151</v>
      </c>
      <c r="B104" s="0" t="n">
        <v>39291701.7627299</v>
      </c>
      <c r="C104" s="0" t="n">
        <v>38024709.2549258</v>
      </c>
      <c r="D104" s="0" t="n">
        <v>131325251.09121</v>
      </c>
      <c r="E104" s="0" t="n">
        <v>135766474.232926</v>
      </c>
      <c r="F104" s="0" t="n">
        <v>0</v>
      </c>
      <c r="G104" s="0" t="n">
        <v>749260.287283952</v>
      </c>
      <c r="H104" s="0" t="n">
        <v>425346.889044187</v>
      </c>
      <c r="I104" s="0" t="n">
        <v>131979.044965586</v>
      </c>
    </row>
    <row r="105" customFormat="false" ht="12.8" hidden="false" customHeight="false" outlineLevel="0" collapsed="false">
      <c r="A105" s="0" t="n">
        <v>152</v>
      </c>
      <c r="B105" s="0" t="n">
        <v>45269447.5754096</v>
      </c>
      <c r="C105" s="0" t="n">
        <v>43983921.5585983</v>
      </c>
      <c r="D105" s="0" t="n">
        <v>150861487.659867</v>
      </c>
      <c r="E105" s="0" t="n">
        <v>136279836.06406</v>
      </c>
      <c r="F105" s="0" t="n">
        <v>22713306.0106766</v>
      </c>
      <c r="G105" s="0" t="n">
        <v>764302.230666057</v>
      </c>
      <c r="H105" s="0" t="n">
        <v>427176.179437938</v>
      </c>
      <c r="I105" s="0" t="n">
        <v>134353.723867606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V7" colorId="64" zoomScale="60" zoomScaleNormal="60" zoomScalePageLayoutView="100" workbookViewId="0">
      <selection pane="topLeft" activeCell="AG14" activeCellId="0" sqref="AG14"/>
    </sheetView>
  </sheetViews>
  <sheetFormatPr defaultColWidth="9.3164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0.0796287329121959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</v>
      </c>
      <c r="BN5" s="51" t="n">
        <f aca="false">(SUM(H18:H21)+SUM(J18:J21))/AVERAGE(AG18:AG21)</f>
        <v>1.99943032025564E-005</v>
      </c>
      <c r="BO5" s="52" t="n">
        <f aca="false">AL5-BN5</f>
        <v>-0.0331995920570141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BM6+BN6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-0.0376961884096757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0.0514250350291287</v>
      </c>
      <c r="BL8" s="51" t="n">
        <f aca="false">SUM(P30:P33)/AVERAGE(AG30:AG33)</f>
        <v>0.0167299808510694</v>
      </c>
      <c r="BM8" s="51" t="n">
        <f aca="false">SUM(D30:D33)/AVERAGE(AG30:AG33)</f>
        <v>0.072391242587735</v>
      </c>
      <c r="BN8" s="51" t="n">
        <f aca="false">(SUM(H30:H33)+SUM(J30:J33))/AVERAGE(AG30:AG33)</f>
        <v>0.000883879588348041</v>
      </c>
      <c r="BO8" s="52" t="n">
        <f aca="false">AL8-BN8</f>
        <v>-0.0385800679980238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-0.0462320911620017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0.0587999583068625</v>
      </c>
      <c r="BL9" s="51" t="n">
        <f aca="false">SUM(P34:P37)/AVERAGE(AG34:AG37)</f>
        <v>0.0180714268512591</v>
      </c>
      <c r="BM9" s="51" t="n">
        <f aca="false">SUM(D34:D37)/AVERAGE(AG34:AG37)</f>
        <v>0.086960622617605</v>
      </c>
      <c r="BN9" s="51" t="n">
        <f aca="false">(SUM(H34:H37)+SUM(J34:J37))/AVERAGE(AG34:AG37)</f>
        <v>0.00137945576016304</v>
      </c>
      <c r="BO9" s="52" t="n">
        <f aca="false">AL9-BN9</f>
        <v>-0.0476115469221648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-0.0357415071627705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0.0170321035746922</v>
      </c>
      <c r="BJ10" s="1" t="n">
        <f aca="false">BJ9+1</f>
        <v>2021</v>
      </c>
      <c r="BK10" s="51" t="n">
        <f aca="false">SUM(T38:T41)/AVERAGE(AG38:AG41)</f>
        <v>0.0582850620135248</v>
      </c>
      <c r="BL10" s="51" t="n">
        <f aca="false">SUM(P38:P41)/AVERAGE(AG38:AG41)</f>
        <v>0.0164871762047038</v>
      </c>
      <c r="BM10" s="51" t="n">
        <f aca="false">SUM(D38:D41)/AVERAGE(AG38:AG41)</f>
        <v>0.0775393929715915</v>
      </c>
      <c r="BN10" s="51" t="n">
        <f aca="false">(SUM(H38:H41)+SUM(J38:J41))/AVERAGE(AG38:AG41)</f>
        <v>0.00150322647161554</v>
      </c>
      <c r="BO10" s="52" t="n">
        <f aca="false">AL10-BN10</f>
        <v>-0.0372447336343861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-0.0387333494799945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0.0587565506536055</v>
      </c>
      <c r="BL11" s="51" t="n">
        <f aca="false">SUM(P42:P45)/AVERAGE(AG42:AG45)</f>
        <v>0.0171618390263341</v>
      </c>
      <c r="BM11" s="51" t="n">
        <f aca="false">SUM(D42:D45)/AVERAGE(AG42:AG45)</f>
        <v>0.080328061107266</v>
      </c>
      <c r="BN11" s="51" t="n">
        <f aca="false">(SUM(H42:H45)+SUM(J42:J45))/AVERAGE(AG42:AG45)</f>
        <v>0.00184039553663136</v>
      </c>
      <c r="BO11" s="52" t="n">
        <f aca="false">AL11-BN11</f>
        <v>-0.0405737450166259</v>
      </c>
      <c r="BP11" s="32" t="n">
        <f aca="false">BM11+BN11</f>
        <v>0.0821684566438973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-0.0411457786471801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0.0595550406045875</v>
      </c>
      <c r="BL12" s="51" t="n">
        <f aca="false">SUM(P46:P49)/AVERAGE(AG46:AG49)</f>
        <v>0.017635977351308</v>
      </c>
      <c r="BM12" s="51" t="n">
        <f aca="false">SUM(D46:D49)/AVERAGE(AG46:AG49)</f>
        <v>0.0830648419004596</v>
      </c>
      <c r="BN12" s="51" t="n">
        <f aca="false">(SUM(H46:H49)+SUM(J46:J49))/AVERAGE(AG46:AG49)</f>
        <v>0.00216401357651081</v>
      </c>
      <c r="BO12" s="52" t="n">
        <f aca="false">AL12-BN12</f>
        <v>-0.0433097922236909</v>
      </c>
      <c r="BP12" s="32" t="n">
        <f aca="false">BM12+BN12</f>
        <v>0.0852288554769704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-0.0439584557038234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0.0596413626682992</v>
      </c>
      <c r="BL13" s="32" t="n">
        <f aca="false">SUM(P50:P53)/AVERAGE(AG50:AG53)</f>
        <v>0.0182712841646415</v>
      </c>
      <c r="BM13" s="32" t="n">
        <f aca="false">SUM(D50:D53)/AVERAGE(AG50:AG53)</f>
        <v>0.0853285342074811</v>
      </c>
      <c r="BN13" s="32" t="n">
        <f aca="false">(SUM(H50:H53)+SUM(J50:J53))/AVERAGE(AG50:AG53)</f>
        <v>0.00256173788111718</v>
      </c>
      <c r="BO13" s="59" t="n">
        <f aca="false">AL13-BN13</f>
        <v>-0.0465201935849405</v>
      </c>
      <c r="BP13" s="32" t="n">
        <f aca="false">BM13+BN13</f>
        <v>0.0878902720885982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-0.0449642613971469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0.0606231941503394</v>
      </c>
      <c r="BL14" s="61" t="n">
        <f aca="false">SUM(P54:P57)/AVERAGE(AG54:AG57)</f>
        <v>0.0184770697162352</v>
      </c>
      <c r="BM14" s="61" t="n">
        <f aca="false">SUM(D54:D57)/AVERAGE(AG54:AG57)</f>
        <v>0.0871103858312511</v>
      </c>
      <c r="BN14" s="61" t="n">
        <f aca="false">(SUM(H54:H57)+SUM(J54:J57))/AVERAGE(AG54:AG57)</f>
        <v>0.00356315817671014</v>
      </c>
      <c r="BO14" s="63" t="n">
        <f aca="false">AL14-BN14</f>
        <v>-0.048527419573857</v>
      </c>
      <c r="BP14" s="32" t="n">
        <f aca="false">BM14+BN14</f>
        <v>0.0906735440079612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-0.00755791576565868</v>
      </c>
      <c r="AK15" s="68" t="n">
        <f aca="false">AK14+1</f>
        <v>2026</v>
      </c>
      <c r="AL15" s="69" t="n">
        <f aca="false">SUM(AB58:AB61)/AVERAGE(AG58:AG61)</f>
        <v>-0.044938992406131</v>
      </c>
      <c r="AM15" s="9" t="n">
        <v>13032040.9288315</v>
      </c>
      <c r="AN15" s="69" t="n">
        <f aca="false">AM15/AVERAGE(AG58:AG61)</f>
        <v>0.00219787626023127</v>
      </c>
      <c r="AO15" s="69" t="n">
        <f aca="false">'GDP evolution by scenario'!G57</f>
        <v>0.0386602497519182</v>
      </c>
      <c r="AP15" s="69"/>
      <c r="AQ15" s="9" t="n">
        <f aca="false">AQ14*(1+AO15)</f>
        <v>489279134.322751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373495937.147579</v>
      </c>
      <c r="AS15" s="70" t="n">
        <f aca="false">AQ15/AG61</f>
        <v>0.0811497135771803</v>
      </c>
      <c r="AT15" s="70" t="n">
        <f aca="false">AR15/AG61</f>
        <v>0.061946415033046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0.0567334387041137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0.061291515323419</v>
      </c>
      <c r="BL15" s="40" t="n">
        <f aca="false">SUM(P58:P61)/AVERAGE(AG58:AG61)</f>
        <v>0.0184116838329903</v>
      </c>
      <c r="BM15" s="40" t="n">
        <f aca="false">SUM(D58:D61)/AVERAGE(AG58:AG61)</f>
        <v>0.0878188238965597</v>
      </c>
      <c r="BN15" s="40" t="n">
        <f aca="false">(SUM(H58:H61)+SUM(J58:J61))/AVERAGE(AG58:AG61)</f>
        <v>0.00459886486451648</v>
      </c>
      <c r="BO15" s="69" t="n">
        <f aca="false">AL15-BN15</f>
        <v>-0.0495378572706475</v>
      </c>
      <c r="BP15" s="32" t="n">
        <f aca="false">BM15+BN15</f>
        <v>0.0924176887610762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-0.00889126973565055</v>
      </c>
      <c r="AK16" s="68" t="n">
        <f aca="false">AK15+1</f>
        <v>2027</v>
      </c>
      <c r="AL16" s="69" t="n">
        <f aca="false">SUM(AB62:AB65)/AVERAGE(AG62:AG65)</f>
        <v>-0.0430351391887787</v>
      </c>
      <c r="AM16" s="9" t="n">
        <v>12139889.4651339</v>
      </c>
      <c r="AN16" s="69" t="n">
        <f aca="false">AM16/AVERAGE(AG62:AG65)</f>
        <v>0.00196554493412925</v>
      </c>
      <c r="AO16" s="69" t="n">
        <f aca="false">'GDP evolution by scenario'!G61</f>
        <v>0.0416517760921473</v>
      </c>
      <c r="AP16" s="69"/>
      <c r="AQ16" s="9" t="n">
        <f aca="false">AQ15*(1+AO16)</f>
        <v>509658479.272122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376682769.052466</v>
      </c>
      <c r="AS16" s="70" t="n">
        <f aca="false">AQ16/AG65</f>
        <v>0.0814895022972626</v>
      </c>
      <c r="AT16" s="70" t="n">
        <f aca="false">AR16/AG65</f>
        <v>0.060227961708552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0.0620719746495606</v>
      </c>
      <c r="BL16" s="40" t="n">
        <f aca="false">SUM(P62:P65)/AVERAGE(AG62:AG65)</f>
        <v>0.0182221102353611</v>
      </c>
      <c r="BM16" s="40" t="n">
        <f aca="false">SUM(D62:D65)/AVERAGE(AG62:AG65)</f>
        <v>0.0868850036029781</v>
      </c>
      <c r="BN16" s="40" t="n">
        <f aca="false">(SUM(H62:H65)+SUM(J62:J65))/AVERAGE(AG62:AG65)</f>
        <v>0.00540222173945622</v>
      </c>
      <c r="BO16" s="69" t="n">
        <f aca="false">AL16-BN16</f>
        <v>-0.0484373609282349</v>
      </c>
      <c r="BP16" s="32" t="n">
        <f aca="false">BM16+BN16</f>
        <v>0.0922872253424343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-0.0428605873014262</v>
      </c>
      <c r="AM17" s="9" t="n">
        <v>11273018.6820578</v>
      </c>
      <c r="AN17" s="69" t="n">
        <f aca="false">AM17/AVERAGE(AG66:AG69)</f>
        <v>0.00177815340685804</v>
      </c>
      <c r="AO17" s="69" t="n">
        <f aca="false">'GDP evolution by scenario'!G65</f>
        <v>0.0264534167907233</v>
      </c>
      <c r="AP17" s="69"/>
      <c r="AQ17" s="9" t="n">
        <f aca="false">AQ16*(1+AO17)</f>
        <v>523140687.445233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375238261.469277</v>
      </c>
      <c r="AS17" s="70" t="n">
        <f aca="false">AQ17/AG69</f>
        <v>0.0816993847727803</v>
      </c>
      <c r="AT17" s="70" t="n">
        <f aca="false">AR17/AG69</f>
        <v>0.0586013205261482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-0.00607685509864881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0.0622424189288528</v>
      </c>
      <c r="BL17" s="40" t="n">
        <f aca="false">SUM(P66:P69)/AVERAGE(AG66:AG69)</f>
        <v>0.0181513684561371</v>
      </c>
      <c r="BM17" s="40" t="n">
        <f aca="false">SUM(D66:D69)/AVERAGE(AG66:AG69)</f>
        <v>0.0869516377741419</v>
      </c>
      <c r="BN17" s="40" t="n">
        <f aca="false">(SUM(H66:H69)+SUM(J66:J69))/AVERAGE(AG66:AG69)</f>
        <v>0.00618004075484672</v>
      </c>
      <c r="BO17" s="69" t="n">
        <f aca="false">AL17-BN17</f>
        <v>-0.0490406280562729</v>
      </c>
      <c r="BP17" s="32" t="n">
        <f aca="false">BM17+BN17</f>
        <v>0.0931316785289886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-0.042125519680503</v>
      </c>
      <c r="AM18" s="6" t="n">
        <v>10452476.7322336</v>
      </c>
      <c r="AN18" s="63" t="n">
        <f aca="false">AM18/AVERAGE(AG70:AG73)</f>
        <v>0.00160284199914741</v>
      </c>
      <c r="AO18" s="63" t="n">
        <f aca="false">'GDP evolution by scenario'!G69</f>
        <v>0.0286259945256631</v>
      </c>
      <c r="AP18" s="63"/>
      <c r="AQ18" s="6" t="n">
        <f aca="false">AQ17*(1+AO18)</f>
        <v>538116109.900192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375390912.923642</v>
      </c>
      <c r="AS18" s="64" t="n">
        <f aca="false">AQ18/AG73</f>
        <v>0.0818193818310702</v>
      </c>
      <c r="AT18" s="64" t="n">
        <f aca="false">AR18/AG73</f>
        <v>0.0570773702465631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0.0625472911227482</v>
      </c>
      <c r="BL18" s="61" t="n">
        <f aca="false">SUM(P70:P73)/AVERAGE(AG70:AG73)</f>
        <v>0.0179011887478257</v>
      </c>
      <c r="BM18" s="61" t="n">
        <f aca="false">SUM(D70:D73)/AVERAGE(AG70:AG73)</f>
        <v>0.0867716220554255</v>
      </c>
      <c r="BN18" s="61" t="n">
        <f aca="false">(SUM(H70:H73)+SUM(J70:J73))/AVERAGE(AG70:AG73)</f>
        <v>0.00705534045091105</v>
      </c>
      <c r="BO18" s="63" t="n">
        <f aca="false">AL18-BN18</f>
        <v>-0.049180860131414</v>
      </c>
      <c r="BP18" s="32" t="n">
        <f aca="false">BM18+BN18</f>
        <v>0.0938269625063365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-0.0413092818514922</v>
      </c>
      <c r="AM19" s="9" t="n">
        <v>9649081.86791266</v>
      </c>
      <c r="AN19" s="69" t="n">
        <f aca="false">AM19/AVERAGE(AG74:AG77)</f>
        <v>0.0014517997857439</v>
      </c>
      <c r="AO19" s="69" t="n">
        <f aca="false">'GDP evolution by scenario'!G73</f>
        <v>0.0191797062254271</v>
      </c>
      <c r="AP19" s="69"/>
      <c r="AQ19" s="9" t="n">
        <f aca="false">AQ18*(1+AO19)</f>
        <v>548437018.803247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372857187.270217</v>
      </c>
      <c r="AS19" s="70" t="n">
        <f aca="false">AQ19/AG77</f>
        <v>0.0820628475322735</v>
      </c>
      <c r="AT19" s="70" t="n">
        <f aca="false">AR19/AG77</f>
        <v>0.0557907680576265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0.0629029480806039</v>
      </c>
      <c r="BL19" s="40" t="n">
        <f aca="false">SUM(P74:P77)/AVERAGE(AG74:AG77)</f>
        <v>0.0175822464452167</v>
      </c>
      <c r="BM19" s="40" t="n">
        <f aca="false">SUM(D74:D77)/AVERAGE(AG74:AG77)</f>
        <v>0.0866299834868794</v>
      </c>
      <c r="BN19" s="40" t="n">
        <f aca="false">(SUM(H74:H77)+SUM(J74:J77))/AVERAGE(AG74:AG77)</f>
        <v>0.00764811600994369</v>
      </c>
      <c r="BO19" s="69" t="n">
        <f aca="false">AL19-BN19</f>
        <v>-0.0489573978614359</v>
      </c>
      <c r="BP19" s="32" t="n">
        <f aca="false">BM19+BN19</f>
        <v>0.0942780994968231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-0.0404048628020042</v>
      </c>
      <c r="AM20" s="9" t="n">
        <v>8873587.4679367</v>
      </c>
      <c r="AN20" s="69" t="n">
        <f aca="false">AM20/AVERAGE(AG78:AG81)</f>
        <v>0.00130610832370624</v>
      </c>
      <c r="AO20" s="69" t="n">
        <f aca="false">'GDP evolution by scenario'!G77</f>
        <v>0.0222115273712971</v>
      </c>
      <c r="AP20" s="69"/>
      <c r="AQ20" s="9" t="n">
        <f aca="false">AQ19*(1+AO20)</f>
        <v>560618642.657828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372175350.103533</v>
      </c>
      <c r="AS20" s="70" t="n">
        <f aca="false">AQ20/AG81</f>
        <v>0.0817551464148579</v>
      </c>
      <c r="AT20" s="70" t="n">
        <f aca="false">AR20/AG81</f>
        <v>0.0542744174461685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0.00540648623318338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0.0634067972040432</v>
      </c>
      <c r="BL20" s="40" t="n">
        <f aca="false">SUM(P78:P81)/AVERAGE(AG78:AG81)</f>
        <v>0.0174473023097859</v>
      </c>
      <c r="BM20" s="40" t="n">
        <f aca="false">SUM(D78:D81)/AVERAGE(AG78:AG81)</f>
        <v>0.0863643576962616</v>
      </c>
      <c r="BN20" s="40" t="n">
        <f aca="false">(SUM(H78:H81)+SUM(J78:J81))/AVERAGE(AG78:AG81)</f>
        <v>0.00851269188904526</v>
      </c>
      <c r="BO20" s="69" t="n">
        <f aca="false">AL20-BN20</f>
        <v>-0.0489175546910495</v>
      </c>
      <c r="BP20" s="32" t="n">
        <f aca="false">BM20+BN20</f>
        <v>0.0948770495853068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106674587.034117</v>
      </c>
      <c r="E21" s="9"/>
      <c r="F21" s="67" t="n">
        <f aca="false">'Central pensions'!I21</f>
        <v>19389368.9245406</v>
      </c>
      <c r="G21" s="9" t="n">
        <f aca="false">'Central pensions'!K21</f>
        <v>18171.7985793121</v>
      </c>
      <c r="H21" s="9" t="n">
        <f aca="false">'Central pensions'!V21</f>
        <v>99975.8742359993</v>
      </c>
      <c r="I21" s="67" t="n">
        <f aca="false">'Central pensions'!M21</f>
        <v>562.014389050884</v>
      </c>
      <c r="J21" s="9" t="n">
        <f aca="false">'Central pensions'!W21</f>
        <v>3092.03734750511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798385.086672671</v>
      </c>
      <c r="O21" s="9"/>
      <c r="P21" s="9" t="n">
        <f aca="false">'Central pensions'!X21</f>
        <v>24592956.552895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-0.0388323900790798</v>
      </c>
      <c r="AM21" s="9" t="n">
        <v>8126011.66426731</v>
      </c>
      <c r="AN21" s="69" t="n">
        <f aca="false">AM21/AVERAGE(AG82:AG85)</f>
        <v>0.00116843531061588</v>
      </c>
      <c r="AO21" s="69" t="n">
        <f aca="false">'GDP evolution by scenario'!G81</f>
        <v>0.0236529231727995</v>
      </c>
      <c r="AP21" s="69"/>
      <c r="AQ21" s="9" t="n">
        <f aca="false">AQ20*(1+AO21)</f>
        <v>573878912.341853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372764651.768382</v>
      </c>
      <c r="AS21" s="70" t="n">
        <f aca="false">AQ21/AG85</f>
        <v>0.0819140784860798</v>
      </c>
      <c r="AT21" s="70" t="n">
        <f aca="false">AR21/AG85</f>
        <v>0.0532075186683324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0.0637420000114248</v>
      </c>
      <c r="BL21" s="40" t="n">
        <f aca="false">SUM(P82:P85)/AVERAGE(AG82:AG85)</f>
        <v>0.0167490519989424</v>
      </c>
      <c r="BM21" s="40" t="n">
        <f aca="false">SUM(D82:D85)/AVERAGE(AG82:AG85)</f>
        <v>0.0858253380915622</v>
      </c>
      <c r="BN21" s="40" t="n">
        <f aca="false">(SUM(H82:H85)+SUM(J82:J85))/AVERAGE(AG82:AG85)</f>
        <v>0.00919121949168966</v>
      </c>
      <c r="BO21" s="69" t="n">
        <f aca="false">AL21-BN21</f>
        <v>-0.0480236095707695</v>
      </c>
      <c r="BP21" s="32" t="n">
        <f aca="false">BM21+BN21</f>
        <v>0.0950165575832519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18620869.6440623</v>
      </c>
      <c r="G22" s="6" t="n">
        <f aca="false">'Central pensions'!K22</f>
        <v>50798.6387637148</v>
      </c>
      <c r="H22" s="6" t="n">
        <f aca="false">'Central pensions'!V22</f>
        <v>279479.122456429</v>
      </c>
      <c r="I22" s="8" t="n">
        <f aca="false">'Central pensions'!M22</f>
        <v>1571.09192052727</v>
      </c>
      <c r="J22" s="6" t="n">
        <f aca="false">'Central pensions'!W22</f>
        <v>8643.68419968338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769319.886297978</v>
      </c>
      <c r="O22" s="6"/>
      <c r="P22" s="6" t="n">
        <f aca="false">'Central pensions'!X22</f>
        <v>26142707.358556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-0.0374588410564858</v>
      </c>
      <c r="AM22" s="6" t="n">
        <v>7406781.38079157</v>
      </c>
      <c r="AN22" s="63" t="n">
        <f aca="false">AM22/AVERAGE(AG86:AG89)</f>
        <v>0.00104665886330435</v>
      </c>
      <c r="AO22" s="63" t="n">
        <f aca="false">'GDP evolution by scenario'!G85</f>
        <v>0.0175402619372524</v>
      </c>
      <c r="AP22" s="63"/>
      <c r="AQ22" s="6" t="n">
        <f aca="false">AQ21*(1+AO22)</f>
        <v>583944898.784595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371836901.72491</v>
      </c>
      <c r="AS22" s="64" t="n">
        <f aca="false">AQ22/AG89</f>
        <v>0.0819844766663362</v>
      </c>
      <c r="AT22" s="64" t="n">
        <f aca="false">AR22/AG89</f>
        <v>0.0522050177278693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0.0174254228794832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0.0641536656336783</v>
      </c>
      <c r="BL22" s="61" t="n">
        <f aca="false">SUM(P86:P89)/AVERAGE(AG86:AG89)</f>
        <v>0.0165832677416321</v>
      </c>
      <c r="BM22" s="61" t="n">
        <f aca="false">SUM(D86:D89)/AVERAGE(AG86:AG89)</f>
        <v>0.0850292389485319</v>
      </c>
      <c r="BN22" s="61" t="n">
        <f aca="false">(SUM(H86:H89)+SUM(J86:J89))/AVERAGE(AG86:AG89)</f>
        <v>0.00990801252566781</v>
      </c>
      <c r="BO22" s="63" t="n">
        <f aca="false">AL22-BN22</f>
        <v>-0.0473668535821536</v>
      </c>
      <c r="BP22" s="32" t="n">
        <f aca="false">BM22+BN22</f>
        <v>0.0949372514741997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109204030.147276</v>
      </c>
      <c r="E23" s="9"/>
      <c r="F23" s="67" t="n">
        <f aca="false">'Central pensions'!I23</f>
        <v>19849125.1519446</v>
      </c>
      <c r="G23" s="9" t="n">
        <f aca="false">'Central pensions'!K23</f>
        <v>96262.318508751</v>
      </c>
      <c r="H23" s="9" t="n">
        <f aca="false">'Central pensions'!V23</f>
        <v>529606.874459475</v>
      </c>
      <c r="I23" s="67" t="n">
        <f aca="false">'Central pensions'!M23</f>
        <v>2977.18510851808</v>
      </c>
      <c r="J23" s="9" t="n">
        <f aca="false">'Central pensions'!W23</f>
        <v>16379.5940554477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821999.111393176</v>
      </c>
      <c r="O23" s="9"/>
      <c r="P23" s="9" t="n">
        <f aca="false">'Central pensions'!X23</f>
        <v>24590181.0277321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-0.0366767352490697</v>
      </c>
      <c r="AM23" s="9" t="n">
        <v>6738583.40306814</v>
      </c>
      <c r="AN23" s="69" t="n">
        <f aca="false">AM23/AVERAGE(AG90:AG93)</f>
        <v>0.000932219161806629</v>
      </c>
      <c r="AO23" s="69" t="n">
        <f aca="false">'GDP evolution by scenario'!G89</f>
        <v>0.0214714006097136</v>
      </c>
      <c r="AP23" s="69"/>
      <c r="AQ23" s="9" t="n">
        <f aca="false">AQ22*(1+AO23)</f>
        <v>596483013.640398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373016116.970865</v>
      </c>
      <c r="AS23" s="70" t="n">
        <f aca="false">AQ23/AG93</f>
        <v>0.0817275725992342</v>
      </c>
      <c r="AT23" s="70" t="n">
        <f aca="false">AR23/AG93</f>
        <v>0.0511090862325876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-0.00103568903780861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0.064259505508464</v>
      </c>
      <c r="BL23" s="40" t="n">
        <f aca="false">SUM(P90:P93)/AVERAGE(AG90:AG93)</f>
        <v>0.0164521439677512</v>
      </c>
      <c r="BM23" s="40" t="n">
        <f aca="false">SUM(D90:D93)/AVERAGE(AG90:AG93)</f>
        <v>0.0844840967897825</v>
      </c>
      <c r="BN23" s="40" t="n">
        <f aca="false">(SUM(H90:H93)+SUM(J90:J93))/AVERAGE(AG90:AG93)</f>
        <v>0.0103276823334069</v>
      </c>
      <c r="BO23" s="69" t="n">
        <f aca="false">AL23-BN23</f>
        <v>-0.0470044175824767</v>
      </c>
      <c r="BP23" s="32" t="n">
        <f aca="false">BM23+BN23</f>
        <v>0.0948117791231894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104751367.675306</v>
      </c>
      <c r="E24" s="9"/>
      <c r="F24" s="67" t="n">
        <f aca="false">'Central pensions'!I24</f>
        <v>19039801.0404965</v>
      </c>
      <c r="G24" s="9" t="n">
        <f aca="false">'Central pensions'!K24</f>
        <v>113713.068782356</v>
      </c>
      <c r="H24" s="9" t="n">
        <f aca="false">'Central pensions'!V24</f>
        <v>625615.753661117</v>
      </c>
      <c r="I24" s="67" t="n">
        <f aca="false">'Central pensions'!M24</f>
        <v>3516.89903450584</v>
      </c>
      <c r="J24" s="9" t="n">
        <f aca="false">'Central pensions'!W24</f>
        <v>19348.9408348799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789308.460410219</v>
      </c>
      <c r="O24" s="9"/>
      <c r="P24" s="9" t="n">
        <f aca="false">'Central pensions'!X24</f>
        <v>22560465.5764801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-0.0356733159678261</v>
      </c>
      <c r="AM24" s="9" t="n">
        <v>6098422.29766839</v>
      </c>
      <c r="AN24" s="69" t="n">
        <f aca="false">AM24/AVERAGE(AG94:AG97)</f>
        <v>0.000827201040364023</v>
      </c>
      <c r="AO24" s="69" t="n">
        <f aca="false">'GDP evolution by scenario'!G93</f>
        <v>0.0198958869818868</v>
      </c>
      <c r="AP24" s="69"/>
      <c r="AQ24" s="9" t="n">
        <f aca="false">AQ23*(1+AO24)</f>
        <v>608350572.266402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374283767.792014</v>
      </c>
      <c r="AS24" s="70" t="n">
        <f aca="false">AQ24/AG97</f>
        <v>0.0819574514569287</v>
      </c>
      <c r="AT24" s="70" t="n">
        <f aca="false">AR24/AG97</f>
        <v>0.0504237936616872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0.0182338088499774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0.0643156647550012</v>
      </c>
      <c r="BL24" s="40" t="n">
        <f aca="false">SUM(P94:P97)/AVERAGE(AG94:AG97)</f>
        <v>0.0161514733389342</v>
      </c>
      <c r="BM24" s="40" t="n">
        <f aca="false">SUM(D94:D97)/AVERAGE(AG94:AG97)</f>
        <v>0.0838375073838932</v>
      </c>
      <c r="BN24" s="40" t="n">
        <f aca="false">(SUM(H94:H97)+SUM(J94:J97))/AVERAGE(AG94:AG97)</f>
        <v>0.0109180361714524</v>
      </c>
      <c r="BO24" s="69" t="n">
        <f aca="false">AL24-BN24</f>
        <v>-0.0465913521392785</v>
      </c>
      <c r="BP24" s="32" t="n">
        <f aca="false">BM24+BN24</f>
        <v>0.0947555435553455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113941937.453566</v>
      </c>
      <c r="E25" s="9"/>
      <c r="F25" s="67" t="n">
        <f aca="false">'Central pensions'!I25</f>
        <v>20710295.8885376</v>
      </c>
      <c r="G25" s="9" t="n">
        <f aca="false">'Central pensions'!K25</f>
        <v>157839.543071787</v>
      </c>
      <c r="H25" s="9" t="n">
        <f aca="false">'Central pensions'!V25</f>
        <v>868386.595786821</v>
      </c>
      <c r="I25" s="67" t="n">
        <f aca="false">'Central pensions'!M25</f>
        <v>4881.6353527357</v>
      </c>
      <c r="J25" s="9" t="n">
        <f aca="false">'Central pensions'!W25</f>
        <v>26857.3173954688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860818.224680152</v>
      </c>
      <c r="O25" s="9"/>
      <c r="P25" s="9" t="n">
        <f aca="false">'Central pensions'!X25</f>
        <v>25443914.7660156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-0.00860464050561489</v>
      </c>
      <c r="AK25" s="68" t="n">
        <f aca="false">AK24+1</f>
        <v>2036</v>
      </c>
      <c r="AL25" s="69" t="n">
        <f aca="false">SUM(AB98:AB101)/AVERAGE(AG98:AG101)</f>
        <v>-0.0338932254903772</v>
      </c>
      <c r="AM25" s="9" t="n">
        <v>5493111.4769607</v>
      </c>
      <c r="AN25" s="69" t="n">
        <f aca="false">AM25/AVERAGE(AG98:AG101)</f>
        <v>0.000728658890482492</v>
      </c>
      <c r="AO25" s="69" t="n">
        <f aca="false">'GDP evolution by scenario'!G97</f>
        <v>0.0225574608198205</v>
      </c>
      <c r="AP25" s="69"/>
      <c r="AQ25" s="9" t="n">
        <f aca="false">AQ24*(1+AO25)</f>
        <v>622073416.465017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377176984.098743</v>
      </c>
      <c r="AS25" s="70" t="n">
        <f aca="false">AQ25/AG101</f>
        <v>0.0818178465073603</v>
      </c>
      <c r="AT25" s="70" t="n">
        <f aca="false">AR25/AG101</f>
        <v>0.0496079848042107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0.00232283872460808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0.064648095073501</v>
      </c>
      <c r="BL25" s="40" t="n">
        <f aca="false">SUM(P98:P101)/AVERAGE(AG98:AG101)</f>
        <v>0.015815814161773</v>
      </c>
      <c r="BM25" s="40" t="n">
        <f aca="false">SUM(D98:D101)/AVERAGE(AG98:AG101)</f>
        <v>0.0827255064021053</v>
      </c>
      <c r="BN25" s="40" t="n">
        <f aca="false">(SUM(H98:H101)+SUM(J98:J101))/AVERAGE(AG98:AG101)</f>
        <v>0.0116859153048753</v>
      </c>
      <c r="BO25" s="69" t="n">
        <f aca="false">AL25-BN25</f>
        <v>-0.0455791407952526</v>
      </c>
      <c r="BP25" s="32" t="n">
        <f aca="false">BM25+BN25</f>
        <v>0.0944114217069806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6" t="n">
        <f aca="false">'Central pensions'!Q26</f>
        <v>105874611.755873</v>
      </c>
      <c r="E26" s="6"/>
      <c r="F26" s="8" t="n">
        <f aca="false">'Central pensions'!I26</f>
        <v>19243963.9482325</v>
      </c>
      <c r="G26" s="6" t="n">
        <f aca="false">'Central pensions'!K26</f>
        <v>170259.213945529</v>
      </c>
      <c r="H26" s="6" t="n">
        <f aca="false">'Central pensions'!V26</f>
        <v>936715.960538819</v>
      </c>
      <c r="I26" s="8" t="n">
        <f aca="false">'Central pensions'!M26</f>
        <v>5265.74888491325</v>
      </c>
      <c r="J26" s="6" t="n">
        <f aca="false">'Central pensions'!W26</f>
        <v>28970.5967176954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799400.042047985</v>
      </c>
      <c r="O26" s="6"/>
      <c r="P26" s="6" t="n">
        <f aca="false">'Central pensions'!X26</f>
        <v>26368008.7926355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-0.0321095493994981</v>
      </c>
      <c r="AM26" s="6" t="n">
        <v>4920541.96276278</v>
      </c>
      <c r="AN26" s="63" t="n">
        <f aca="false">AM26/AVERAGE(AG102:AG105)</f>
        <v>0.000639353058119273</v>
      </c>
      <c r="AO26" s="63" t="n">
        <f aca="false">'GDP evolution by scenario'!G101</f>
        <v>0.020887881532841</v>
      </c>
      <c r="AP26" s="63"/>
      <c r="AQ26" s="6" t="n">
        <f aca="false">AQ25*(1+AO26)</f>
        <v>635067212.292868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380087938.765829</v>
      </c>
      <c r="AS26" s="64" t="n">
        <f aca="false">AQ26/AG105</f>
        <v>0.0818926584047628</v>
      </c>
      <c r="AT26" s="64" t="n">
        <f aca="false">AR26/AG105</f>
        <v>0.0490127834197905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-0.00761256080796605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0.065153763335971</v>
      </c>
      <c r="BL26" s="61" t="n">
        <f aca="false">SUM(P102:P105)/AVERAGE(AG102:AG105)</f>
        <v>0.015556971244858</v>
      </c>
      <c r="BM26" s="61" t="n">
        <f aca="false">SUM(D102:D105)/AVERAGE(AG102:AG105)</f>
        <v>0.081706341490611</v>
      </c>
      <c r="BN26" s="61" t="n">
        <f aca="false">(SUM(H102:H105)+SUM(J102:J105))/AVERAGE(AG102:AG105)</f>
        <v>0.0125323733129715</v>
      </c>
      <c r="BO26" s="63" t="n">
        <f aca="false">AL26-BN26</f>
        <v>-0.0446419227124696</v>
      </c>
      <c r="BP26" s="32" t="n">
        <f aca="false">BM26+BN26</f>
        <v>0.0942387148035826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9" t="n">
        <f aca="false">'Central pensions'!Q27</f>
        <v>106201919.122204</v>
      </c>
      <c r="E27" s="9"/>
      <c r="F27" s="67" t="n">
        <f aca="false">'Central pensions'!I27</f>
        <v>19303455.936474</v>
      </c>
      <c r="G27" s="9" t="n">
        <f aca="false">'Central pensions'!K27</f>
        <v>196660.371118102</v>
      </c>
      <c r="H27" s="9" t="n">
        <f aca="false">'Central pensions'!V27</f>
        <v>1081967.33770162</v>
      </c>
      <c r="I27" s="67" t="n">
        <f aca="false">'Central pensions'!M27</f>
        <v>6082.27951911654</v>
      </c>
      <c r="J27" s="9" t="n">
        <f aca="false">'Central pensions'!W27</f>
        <v>33462.9073515963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789825.597726565</v>
      </c>
      <c r="O27" s="9"/>
      <c r="P27" s="9" t="n">
        <f aca="false">'Central pensions'!X27</f>
        <v>22966696.521374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-0.00890476566505876</v>
      </c>
      <c r="AK27" s="68" t="n">
        <f aca="false">AK26+1</f>
        <v>2038</v>
      </c>
      <c r="AL27" s="69" t="n">
        <f aca="false">SUM(AB106:AB109)/AVERAGE(AG106:AG109)</f>
        <v>-0.0303038923801788</v>
      </c>
      <c r="AM27" s="9" t="n">
        <v>4379286.21321994</v>
      </c>
      <c r="AN27" s="69" t="n">
        <f aca="false">AM27/AVERAGE(AG106:AG109)</f>
        <v>0.000558238489849603</v>
      </c>
      <c r="AO27" s="69" t="n">
        <f aca="false">'GDP evolution by scenario'!G105</f>
        <v>0.0193219107070113</v>
      </c>
      <c r="AP27" s="69"/>
      <c r="AQ27" s="9" t="n">
        <f aca="false">AQ26*(1+AO27)</f>
        <v>647337924.261741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383014029.359738</v>
      </c>
      <c r="AS27" s="70" t="n">
        <f aca="false">AQ27/AG109</f>
        <v>0.0819685786213785</v>
      </c>
      <c r="AT27" s="70" t="n">
        <f aca="false">AR27/AG109</f>
        <v>0.0484988047231581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-0.0145794581504698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0.0654725320954795</v>
      </c>
      <c r="BL27" s="40" t="n">
        <f aca="false">SUM(P106:P109)/AVERAGE(AG106:AG109)</f>
        <v>0.0152168250589692</v>
      </c>
      <c r="BM27" s="40" t="n">
        <f aca="false">SUM(D106:D109)/AVERAGE(AG106:AG109)</f>
        <v>0.0805595994166891</v>
      </c>
      <c r="BN27" s="40" t="n">
        <f aca="false">(SUM(H106:H109)+SUM(J106:J109))/AVERAGE(AG106:AG109)</f>
        <v>0.0130208472233362</v>
      </c>
      <c r="BO27" s="69" t="n">
        <f aca="false">AL27-BN27</f>
        <v>-0.0433247396035151</v>
      </c>
      <c r="BP27" s="32" t="n">
        <f aca="false">BM27+BN27</f>
        <v>0.0935804466400253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9" t="n">
        <f aca="false">'Central pensions'!Q28</f>
        <v>99166306.7787895</v>
      </c>
      <c r="E28" s="9"/>
      <c r="F28" s="67" t="n">
        <f aca="false">'Central pensions'!I28</f>
        <v>18024650.110932</v>
      </c>
      <c r="G28" s="9" t="n">
        <f aca="false">'Central pensions'!K28</f>
        <v>216176.440065739</v>
      </c>
      <c r="H28" s="9" t="n">
        <f aca="false">'Central pensions'!V28</f>
        <v>1189338.99088026</v>
      </c>
      <c r="I28" s="67" t="n">
        <f aca="false">'Central pensions'!M28</f>
        <v>6685.86928038366</v>
      </c>
      <c r="J28" s="9" t="n">
        <f aca="false">'Central pensions'!W28</f>
        <v>36783.6801303172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749459.692106318</v>
      </c>
      <c r="O28" s="9"/>
      <c r="P28" s="9" t="n">
        <f aca="false">'Central pensions'!X28</f>
        <v>21109070.9815816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68737098.0666499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-0.0304496598420048</v>
      </c>
      <c r="AM28" s="9" t="n">
        <v>3887732.69163583</v>
      </c>
      <c r="AN28" s="69" t="n">
        <f aca="false">AM28/AVERAGE(AG110:AG113)</f>
        <v>0.000489070625327791</v>
      </c>
      <c r="AO28" s="69" t="n">
        <f aca="false">'GDP evolution by scenario'!G109</f>
        <v>0.0133075183467601</v>
      </c>
      <c r="AP28" s="69"/>
      <c r="AQ28" s="9" t="n">
        <f aca="false">AQ27*(1+AO28)</f>
        <v>655952385.565408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384199607.12244</v>
      </c>
      <c r="AS28" s="70" t="n">
        <f aca="false">AQ28/AG113</f>
        <v>0.0820733895909747</v>
      </c>
      <c r="AT28" s="70" t="n">
        <f aca="false">AR28/AG113</f>
        <v>0.0480714221488493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-0.0567620508175585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0.0174237424759532</v>
      </c>
      <c r="BJ28" s="7" t="n">
        <f aca="false">BJ27+1</f>
        <v>2039</v>
      </c>
      <c r="BK28" s="40" t="n">
        <f aca="false">SUM(T110:T113)/AVERAGE(AG110:AG113)</f>
        <v>0.0656258803884783</v>
      </c>
      <c r="BL28" s="40" t="n">
        <f aca="false">SUM(P110:P113)/AVERAGE(AG110:AG113)</f>
        <v>0.0151939135824566</v>
      </c>
      <c r="BM28" s="40" t="n">
        <f aca="false">SUM(D110:D113)/AVERAGE(AG110:AG113)</f>
        <v>0.0808816266480265</v>
      </c>
      <c r="BN28" s="40" t="n">
        <f aca="false">(SUM(H110:H113)+SUM(J110:J113))/AVERAGE(AG110:AG113)</f>
        <v>0.0137376302206291</v>
      </c>
      <c r="BO28" s="69" t="n">
        <f aca="false">AL28-BN28</f>
        <v>-0.0441872900626339</v>
      </c>
      <c r="BP28" s="32" t="n">
        <f aca="false">BM28+BN28</f>
        <v>0.0946192568686556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9" t="n">
        <f aca="false">'Central pensions'!Q29</f>
        <v>90641207.294696</v>
      </c>
      <c r="E29" s="9"/>
      <c r="F29" s="67" t="n">
        <f aca="false">'Central pensions'!I29</f>
        <v>16475112.3661772</v>
      </c>
      <c r="G29" s="9" t="n">
        <f aca="false">'Central pensions'!K29</f>
        <v>224042.162428257</v>
      </c>
      <c r="H29" s="9" t="n">
        <f aca="false">'Central pensions'!V29</f>
        <v>1232613.87455554</v>
      </c>
      <c r="I29" s="67" t="n">
        <f aca="false">'Central pensions'!M29</f>
        <v>6929.13904417286</v>
      </c>
      <c r="J29" s="9" t="n">
        <f aca="false">'Central pensions'!W29</f>
        <v>38122.0785945011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683434.677769862</v>
      </c>
      <c r="O29" s="9"/>
      <c r="P29" s="9" t="n">
        <f aca="false">'Central pensions'!X29</f>
        <v>19524903.3210839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-0.0297757456806601</v>
      </c>
      <c r="AM29" s="9" t="n">
        <v>3427469.19706586</v>
      </c>
      <c r="AN29" s="69" t="n">
        <f aca="false">AM29/AVERAGE(AG114:AG117)</f>
        <v>0.000424612240008794</v>
      </c>
      <c r="AO29" s="69" t="n">
        <f aca="false">'GDP evolution by scenario'!G113</f>
        <v>0.0154445982768863</v>
      </c>
      <c r="AP29" s="69"/>
      <c r="AQ29" s="9" t="n">
        <f aca="false">AQ28*(1+AO29)</f>
        <v>666083306.649231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386681751.375527</v>
      </c>
      <c r="AS29" s="70" t="n">
        <f aca="false">AQ29/AG117</f>
        <v>0.082171805334498</v>
      </c>
      <c r="AT29" s="70" t="n">
        <f aca="false">AR29/AG117</f>
        <v>0.0477032486525975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0.0133187297136974</v>
      </c>
      <c r="BJ29" s="7" t="n">
        <f aca="false">BJ28+1</f>
        <v>2040</v>
      </c>
      <c r="BK29" s="40" t="n">
        <f aca="false">SUM(T114:T117)/AVERAGE(AG114:AG117)</f>
        <v>0.065795766477286</v>
      </c>
      <c r="BL29" s="40" t="n">
        <f aca="false">SUM(P114:P117)/AVERAGE(AG114:AG117)</f>
        <v>0.014896129801495</v>
      </c>
      <c r="BM29" s="40" t="n">
        <f aca="false">SUM(D114:D117)/AVERAGE(AG114:AG117)</f>
        <v>0.0806753823564511</v>
      </c>
      <c r="BN29" s="40" t="n">
        <f aca="false">(SUM(H114:H117)+SUM(J114:J117))/AVERAGE(AG114:AG117)</f>
        <v>0.0145682619714406</v>
      </c>
      <c r="BO29" s="69" t="n">
        <f aca="false">AL29-BN29</f>
        <v>-0.0443440076521006</v>
      </c>
      <c r="BP29" s="32" t="n">
        <f aca="false">BM29+BN29</f>
        <v>0.0952436443278917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89965868.98707</v>
      </c>
      <c r="E30" s="6"/>
      <c r="F30" s="8" t="n">
        <f aca="false">'Central pensions'!I30</f>
        <v>16352361.6346346</v>
      </c>
      <c r="G30" s="6" t="n">
        <f aca="false">'Central pensions'!K30</f>
        <v>189722.850050616</v>
      </c>
      <c r="H30" s="6" t="n">
        <f aca="false">'Central pensions'!V30</f>
        <v>1043799.14368794</v>
      </c>
      <c r="I30" s="8" t="n">
        <f aca="false">'Central pensions'!M30</f>
        <v>5867.71701187475</v>
      </c>
      <c r="J30" s="6" t="n">
        <f aca="false">'Central pensions'!W30</f>
        <v>32282.4477429262</v>
      </c>
      <c r="K30" s="6"/>
      <c r="L30" s="8" t="n">
        <f aca="false">'Central pensions'!N30</f>
        <v>3559515.16025304</v>
      </c>
      <c r="M30" s="8"/>
      <c r="N30" s="8" t="n">
        <f aca="false">'Central pensions'!L30</f>
        <v>678706.000540201</v>
      </c>
      <c r="O30" s="6"/>
      <c r="P30" s="6" t="n">
        <f aca="false">'Central pensions'!X30</f>
        <v>22204381.2521039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113588.720787944</v>
      </c>
      <c r="W30" s="8"/>
      <c r="X30" s="8" t="n">
        <f aca="false">'Central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-0.334082911958253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-0.0053364651351568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0.0154840891040147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90945332.7709491</v>
      </c>
      <c r="E31" s="9"/>
      <c r="F31" s="67" t="n">
        <f aca="false">'Central pensions'!I31</f>
        <v>16530390.7714879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5685.00696187009</v>
      </c>
      <c r="J31" s="9" t="n">
        <f aca="false">'Central pensions'!W31</f>
        <v>31277.2309559807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687168.922397811</v>
      </c>
      <c r="O31" s="9"/>
      <c r="P31" s="9" t="n">
        <f aca="false">'Central pensions'!X31</f>
        <v>20867402.445491</v>
      </c>
      <c r="Q31" s="67"/>
      <c r="R31" s="67" t="n">
        <f aca="false">'Central SIPA income'!G26</f>
        <v>18768315.1400203</v>
      </c>
      <c r="S31" s="67"/>
      <c r="T31" s="9" t="n">
        <f aca="false">'Central SIPA income'!J26</f>
        <v>71762279.6196469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386681751.375528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5964.69692516812</v>
      </c>
      <c r="BA31" s="40" t="n">
        <f aca="false">(AZ31-AZ30)/AZ30</f>
        <v>-0.00268239494560594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0.0133606387846418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9" t="n">
        <f aca="false">'Central pensions'!Q32</f>
        <v>93389852.5820061</v>
      </c>
      <c r="E32" s="9"/>
      <c r="F32" s="67" t="n">
        <f aca="false">'Central pensions'!I32</f>
        <v>16974711.1834785</v>
      </c>
      <c r="G32" s="9" t="n">
        <f aca="false">'Central pensions'!K32</f>
        <v>198428.68944272</v>
      </c>
      <c r="H32" s="9" t="n">
        <f aca="false">'Central pensions'!V32</f>
        <v>1091696.10338541</v>
      </c>
      <c r="I32" s="67" t="n">
        <f aca="false">'Central pensions'!M32</f>
        <v>6136.96977657895</v>
      </c>
      <c r="J32" s="9" t="n">
        <f aca="false">'Central pensions'!W32</f>
        <v>33763.7970119198</v>
      </c>
      <c r="K32" s="9"/>
      <c r="L32" s="67" t="n">
        <f aca="false">'Central pensions'!N32</f>
        <v>3222133.25828742</v>
      </c>
      <c r="M32" s="67"/>
      <c r="N32" s="67" t="n">
        <f aca="false">'Central pensions'!L32</f>
        <v>707824.822523344</v>
      </c>
      <c r="O32" s="9"/>
      <c r="P32" s="9" t="n">
        <f aca="false">'Central pensions'!X32</f>
        <v>20613908.126068</v>
      </c>
      <c r="Q32" s="67"/>
      <c r="R32" s="67" t="n">
        <f aca="false">'Central SIPA income'!G27</f>
        <v>15636784.0553688</v>
      </c>
      <c r="S32" s="67"/>
      <c r="T32" s="9" t="n">
        <f aca="false">'Central SIPA income'!J27</f>
        <v>59788599.1023591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390133415.712584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0.0155745297110647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91734934.6040553</v>
      </c>
      <c r="E33" s="9"/>
      <c r="F33" s="67" t="n">
        <f aca="false">'Central pensions'!I33</f>
        <v>16673910.2513495</v>
      </c>
      <c r="G33" s="9" t="n">
        <f aca="false">'Central pensions'!K33</f>
        <v>215995.281422386</v>
      </c>
      <c r="H33" s="9" t="n">
        <f aca="false">'Central pensions'!V33</f>
        <v>1188342.30947497</v>
      </c>
      <c r="I33" s="67" t="n">
        <f aca="false">'Central pensions'!M33</f>
        <v>6680.26643574389</v>
      </c>
      <c r="J33" s="9" t="n">
        <f aca="false">'Central pensions'!W33</f>
        <v>36752.8549322156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695086.389893012</v>
      </c>
      <c r="O33" s="9"/>
      <c r="P33" s="9" t="n">
        <f aca="false">'Central pensions'!X33</f>
        <v>20907069.2194283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105328.863710972</v>
      </c>
      <c r="W33" s="67"/>
      <c r="X33" s="67" t="n">
        <f aca="false">'Central SIPA income'!M28</f>
        <v>264555.738487923</v>
      </c>
      <c r="Y33" s="9"/>
      <c r="Z33" s="9" t="n">
        <f aca="false">R33+V33-N33-L33-F33</f>
        <v>-2727686.77376027</v>
      </c>
      <c r="AA33" s="9"/>
      <c r="AB33" s="9" t="n">
        <f aca="false">T33-P33-D33</f>
        <v>-44474653.5377265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-0.00882831028819487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0.0135336212745502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105302741.539849</v>
      </c>
      <c r="E34" s="6"/>
      <c r="F34" s="8" t="n">
        <f aca="false">'Central pensions'!I34</f>
        <v>19140019.7671137</v>
      </c>
      <c r="G34" s="6" t="n">
        <f aca="false">'Central pensions'!K34</f>
        <v>236635.046227798</v>
      </c>
      <c r="H34" s="6" t="n">
        <f aca="false">'Central pensions'!V34</f>
        <v>1301896.20571922</v>
      </c>
      <c r="I34" s="8" t="n">
        <f aca="false">'Central pensions'!M34</f>
        <v>7318.60967714837</v>
      </c>
      <c r="J34" s="6" t="n">
        <f aca="false">'Central pensions'!W34</f>
        <v>40264.8311047179</v>
      </c>
      <c r="K34" s="6"/>
      <c r="L34" s="8" t="n">
        <f aca="false">'Central pensions'!N34</f>
        <v>3802902.90237036</v>
      </c>
      <c r="M34" s="8"/>
      <c r="N34" s="8" t="n">
        <f aca="false">'Central pensions'!L34</f>
        <v>711251.295113537</v>
      </c>
      <c r="O34" s="6"/>
      <c r="P34" s="6" t="n">
        <f aca="false">'Central pensions'!X34</f>
        <v>23646376.0112955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-7307577.14100963</v>
      </c>
      <c r="AA34" s="6"/>
      <c r="AB34" s="6" t="n">
        <f aca="false">T34-P34-D34</f>
        <v>-66883732.5396704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-0.0139524509152103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0.0529303073998625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0.0157925702879728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96812503.7377015</v>
      </c>
      <c r="E35" s="9"/>
      <c r="F35" s="67" t="n">
        <f aca="false">'Central pensions'!I35</f>
        <v>17596818.5457181</v>
      </c>
      <c r="G35" s="9" t="n">
        <f aca="false">'Central pensions'!K35</f>
        <v>281445.048536626</v>
      </c>
      <c r="H35" s="9" t="n">
        <f aca="false">'Central pensions'!V35</f>
        <v>1548427.61733427</v>
      </c>
      <c r="I35" s="67" t="n">
        <f aca="false">'Central pensions'!M35</f>
        <v>8704.48603721522</v>
      </c>
      <c r="J35" s="9" t="n">
        <f aca="false">'Central pensions'!W35</f>
        <v>47889.5139381732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723269.508479893</v>
      </c>
      <c r="O35" s="9"/>
      <c r="P35" s="9" t="n">
        <f aca="false">'Central pensions'!X35</f>
        <v>19370466.2183546</v>
      </c>
      <c r="Q35" s="67"/>
      <c r="R35" s="67" t="n">
        <f aca="false">'Central SIPA income'!G30</f>
        <v>18318550.333424</v>
      </c>
      <c r="S35" s="67"/>
      <c r="T35" s="9" t="n">
        <f aca="false">'Central SIPA income'!J30</f>
        <v>70042564.8997456</v>
      </c>
      <c r="U35" s="9"/>
      <c r="V35" s="67" t="n">
        <f aca="false">'Central SIPA income'!F30</f>
        <v>82723.7607858221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-2884941.6688579</v>
      </c>
      <c r="AA35" s="9"/>
      <c r="AB35" s="9" t="n">
        <f aca="false">T35-P35-D35</f>
        <v>-46140405.0563105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-0.0114778568801418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9401693</v>
      </c>
      <c r="AX35" s="7"/>
      <c r="AY35" s="40" t="n">
        <f aca="false">(AW35-AW34)/AW34</f>
        <v>-0.18359776818456</v>
      </c>
      <c r="AZ35" s="39" t="n">
        <f aca="false">workers_and_wage_central!B23</f>
        <v>6364.43420483386</v>
      </c>
      <c r="BA35" s="40" t="n">
        <f aca="false">(AZ35-AZ34)/AZ34</f>
        <v>0.0730043767010163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0.0135788899458938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96220955.3722416</v>
      </c>
      <c r="E36" s="9"/>
      <c r="F36" s="67" t="n">
        <f aca="false">'Central pensions'!I36</f>
        <v>17489297.6280046</v>
      </c>
      <c r="G36" s="9" t="n">
        <f aca="false">'Central pensions'!K36</f>
        <v>290263.428839053</v>
      </c>
      <c r="H36" s="9" t="n">
        <f aca="false">'Central pensions'!V36</f>
        <v>1596943.7439154</v>
      </c>
      <c r="I36" s="67" t="n">
        <f aca="false">'Central pensions'!M36</f>
        <v>8977.21944863064</v>
      </c>
      <c r="J36" s="9" t="n">
        <f aca="false">'Central pensions'!W36</f>
        <v>49390.0126984151</v>
      </c>
      <c r="K36" s="9"/>
      <c r="L36" s="67" t="n">
        <f aca="false">'Central pensions'!N36</f>
        <v>2955506.1594936</v>
      </c>
      <c r="M36" s="67"/>
      <c r="N36" s="67" t="n">
        <f aca="false">'Central pensions'!L36</f>
        <v>720933.053052791</v>
      </c>
      <c r="O36" s="9"/>
      <c r="P36" s="9" t="n">
        <f aca="false">'Central pensions'!X36</f>
        <v>19302496.4597548</v>
      </c>
      <c r="Q36" s="67"/>
      <c r="R36" s="67" t="n">
        <f aca="false">'Central SIPA income'!G31</f>
        <v>15717730.6866453</v>
      </c>
      <c r="S36" s="67"/>
      <c r="T36" s="9" t="n">
        <f aca="false">'Central SIPA income'!J31</f>
        <v>60098105.5628272</v>
      </c>
      <c r="U36" s="9"/>
      <c r="V36" s="67" t="n">
        <f aca="false">'Central SIPA income'!F31</f>
        <v>82703.572565179</v>
      </c>
      <c r="W36" s="67"/>
      <c r="X36" s="67" t="n">
        <f aca="false">'Central SIPA income'!M31</f>
        <v>207727.53018213</v>
      </c>
      <c r="Y36" s="9"/>
      <c r="Z36" s="9" t="n">
        <f aca="false">R36+V36-N36-L36-F36</f>
        <v>-5365302.58134047</v>
      </c>
      <c r="AA36" s="9"/>
      <c r="AB36" s="9" t="n">
        <f aca="false">T36-P36-D36</f>
        <v>-55425346.2691691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-0.0122831693168004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9905628</v>
      </c>
      <c r="AY36" s="40" t="n">
        <f aca="false">(AW36-AW35)/AW35</f>
        <v>0.053600452599335</v>
      </c>
      <c r="AZ36" s="39" t="n">
        <f aca="false">workers_and_wage_central!B24</f>
        <v>6093.27890464604</v>
      </c>
      <c r="BA36" s="40" t="n">
        <f aca="false">(AZ36-AZ35)/AZ35</f>
        <v>-0.0426047770250921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0.0158003964748964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93546627.590912</v>
      </c>
      <c r="E37" s="9"/>
      <c r="F37" s="67" t="n">
        <f aca="false">'Central pensions'!I37</f>
        <v>17003206.8971282</v>
      </c>
      <c r="G37" s="9" t="n">
        <f aca="false">'Central pensions'!K37</f>
        <v>287669.736000868</v>
      </c>
      <c r="H37" s="9" t="n">
        <f aca="false">'Central pensions'!V37</f>
        <v>1582674.01118281</v>
      </c>
      <c r="I37" s="67" t="n">
        <f aca="false">'Central pensions'!M37</f>
        <v>8897.00214435678</v>
      </c>
      <c r="J37" s="9" t="n">
        <f aca="false">'Central pensions'!W37</f>
        <v>48948.6807582314</v>
      </c>
      <c r="K37" s="9"/>
      <c r="L37" s="67" t="n">
        <f aca="false">'Central pensions'!N37</f>
        <v>2939816.35511559</v>
      </c>
      <c r="M37" s="67"/>
      <c r="N37" s="67" t="n">
        <f aca="false">'Central pensions'!L37</f>
        <v>702280.680708636</v>
      </c>
      <c r="O37" s="9"/>
      <c r="P37" s="9" t="n">
        <f aca="false">'Central pensions'!X37</f>
        <v>19118462.1409531</v>
      </c>
      <c r="Q37" s="67"/>
      <c r="R37" s="67" t="n">
        <f aca="false">'Central SIPA income'!G32</f>
        <v>19032504.0130493</v>
      </c>
      <c r="S37" s="67"/>
      <c r="T37" s="9" t="n">
        <f aca="false">'Central SIPA income'!J32</f>
        <v>72772428.673372</v>
      </c>
      <c r="U37" s="9"/>
      <c r="V37" s="67" t="n">
        <f aca="false">'Central SIPA income'!F32</f>
        <v>88026.8110739797</v>
      </c>
      <c r="W37" s="67"/>
      <c r="X37" s="67" t="n">
        <f aca="false">'Central SIPA income'!M32</f>
        <v>221097.97058399</v>
      </c>
      <c r="Y37" s="9"/>
      <c r="Z37" s="9" t="n">
        <f aca="false">R37+V37-N37-L37-F37</f>
        <v>-1524773.10882921</v>
      </c>
      <c r="AA37" s="9"/>
      <c r="AB37" s="9" t="n">
        <f aca="false">T37-P37-D37</f>
        <v>-39892661.0584931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-0.00848812564987247</v>
      </c>
      <c r="AK37" s="73"/>
      <c r="AW37" s="71" t="n">
        <f aca="false">workers_and_wage_central!C25</f>
        <v>10445166</v>
      </c>
      <c r="AY37" s="40" t="n">
        <f aca="false">(AW37-AW36)/AW36</f>
        <v>0.0544678237462582</v>
      </c>
      <c r="AZ37" s="39" t="n">
        <f aca="false">workers_and_wage_central!B25</f>
        <v>6078.64152568585</v>
      </c>
      <c r="BA37" s="40" t="n">
        <f aca="false">(AZ37-AZ36)/AZ36</f>
        <v>-0.00240221712960316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0.0136560839624684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90422887.9262266</v>
      </c>
      <c r="E38" s="6"/>
      <c r="F38" s="8" t="n">
        <f aca="false">'Central pensions'!I38</f>
        <v>16435430.2366624</v>
      </c>
      <c r="G38" s="6" t="n">
        <f aca="false">'Central pensions'!K38</f>
        <v>292032.739594194</v>
      </c>
      <c r="H38" s="6" t="n">
        <f aca="false">'Central pensions'!V38</f>
        <v>1606677.96965912</v>
      </c>
      <c r="I38" s="8" t="n">
        <f aca="false">'Central pensions'!M38</f>
        <v>9031.94039982051</v>
      </c>
      <c r="J38" s="6" t="n">
        <f aca="false">'Central pensions'!W38</f>
        <v>49691.0712265709</v>
      </c>
      <c r="K38" s="6"/>
      <c r="L38" s="8" t="n">
        <f aca="false">'Central pensions'!N38</f>
        <v>3357311.81673445</v>
      </c>
      <c r="M38" s="8"/>
      <c r="N38" s="8" t="n">
        <f aca="false">'Central pensions'!L38</f>
        <v>680755.045228515</v>
      </c>
      <c r="O38" s="6"/>
      <c r="P38" s="6" t="n">
        <f aca="false">'Central pensions'!X38</f>
        <v>21166420.3806609</v>
      </c>
      <c r="Q38" s="8"/>
      <c r="R38" s="8" t="n">
        <f aca="false">'Central SIPA income'!G33</f>
        <v>16750442.3993954</v>
      </c>
      <c r="S38" s="8"/>
      <c r="T38" s="6" t="n">
        <f aca="false">'Central SIPA income'!J33</f>
        <v>64046768.303407</v>
      </c>
      <c r="U38" s="6"/>
      <c r="V38" s="8" t="n">
        <f aca="false">'Central SIPA income'!F33</f>
        <v>95312.4611729082</v>
      </c>
      <c r="W38" s="8"/>
      <c r="X38" s="8" t="n">
        <f aca="false">'Central SIPA income'!M33</f>
        <v>239397.42312129</v>
      </c>
      <c r="Y38" s="6"/>
      <c r="Z38" s="6" t="n">
        <f aca="false">R38+V38-N38-L38-F38</f>
        <v>-3627742.238057</v>
      </c>
      <c r="AA38" s="6"/>
      <c r="AB38" s="6" t="n">
        <f aca="false">T38-P38-D38</f>
        <v>-47542540.0034805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-0.00991773231838612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10784959</v>
      </c>
      <c r="AX38" s="5"/>
      <c r="AY38" s="61" t="n">
        <f aca="false">(AW38-AW37)/AW37</f>
        <v>0.0325311249241994</v>
      </c>
      <c r="AZ38" s="66" t="n">
        <f aca="false">workers_and_wage_central!B26</f>
        <v>6060.89881459602</v>
      </c>
      <c r="BA38" s="61" t="n">
        <f aca="false">(AZ38-AZ37)/AZ37</f>
        <v>-0.00291886123155358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0.015680817177981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93381197.9637049</v>
      </c>
      <c r="E39" s="9"/>
      <c r="F39" s="67" t="n">
        <f aca="false">'Central pensions'!I39</f>
        <v>16973138.1041556</v>
      </c>
      <c r="G39" s="9" t="n">
        <f aca="false">'Central pensions'!K39</f>
        <v>318501.560339506</v>
      </c>
      <c r="H39" s="9" t="n">
        <f aca="false">'Central pensions'!V39</f>
        <v>1752301.61183514</v>
      </c>
      <c r="I39" s="67" t="n">
        <f aca="false">'Central pensions'!M39</f>
        <v>9850.56372184039</v>
      </c>
      <c r="J39" s="9" t="n">
        <f aca="false">'Central pensions'!W39</f>
        <v>54194.895211396</v>
      </c>
      <c r="K39" s="9"/>
      <c r="L39" s="67" t="n">
        <f aca="false">'Central pensions'!N39</f>
        <v>2931027.79098352</v>
      </c>
      <c r="M39" s="67"/>
      <c r="N39" s="67" t="n">
        <f aca="false">'Central pensions'!L39</f>
        <v>704384.487569373</v>
      </c>
      <c r="O39" s="9"/>
      <c r="P39" s="9" t="n">
        <f aca="false">'Central pensions'!X39</f>
        <v>19084432.7645171</v>
      </c>
      <c r="Q39" s="67"/>
      <c r="R39" s="67" t="n">
        <f aca="false">'Central SIPA income'!G34</f>
        <v>19649244.0238002</v>
      </c>
      <c r="S39" s="67"/>
      <c r="T39" s="9" t="n">
        <f aca="false">'Central SIPA income'!J34</f>
        <v>75130587.5583833</v>
      </c>
      <c r="U39" s="9"/>
      <c r="V39" s="67" t="n">
        <f aca="false">'Central SIPA income'!F34</f>
        <v>97111.5470098673</v>
      </c>
      <c r="W39" s="67"/>
      <c r="X39" s="67" t="n">
        <f aca="false">'Central SIPA income'!M34</f>
        <v>243916.208052891</v>
      </c>
      <c r="Y39" s="9"/>
      <c r="Z39" s="9" t="n">
        <f aca="false">R39+V39-N39-L39-F39</f>
        <v>-862194.811898485</v>
      </c>
      <c r="AA39" s="9"/>
      <c r="AB39" s="9" t="n">
        <f aca="false">T39-P39-D39</f>
        <v>-37335043.1698388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-0.00773953403014023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11098718</v>
      </c>
      <c r="AX39" s="7"/>
      <c r="AY39" s="40" t="n">
        <f aca="false">(AW39-AW38)/AW38</f>
        <v>0.0290922756405472</v>
      </c>
      <c r="AZ39" s="39" t="n">
        <f aca="false">workers_and_wage_central!B27</f>
        <v>6015.51664906522</v>
      </c>
      <c r="BA39" s="40" t="n">
        <f aca="false">(AZ39-AZ38)/AZ38</f>
        <v>-0.00748769562387372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0.0137387866058726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95650291.5263416</v>
      </c>
      <c r="E40" s="9"/>
      <c r="F40" s="67" t="n">
        <f aca="false">'Central pensions'!I40</f>
        <v>17385572.7189359</v>
      </c>
      <c r="G40" s="9" t="n">
        <f aca="false">'Central pensions'!K40</f>
        <v>335124.854955014</v>
      </c>
      <c r="H40" s="9" t="n">
        <f aca="false">'Central pensions'!V40</f>
        <v>1843758.07414482</v>
      </c>
      <c r="I40" s="67" t="n">
        <f aca="false">'Central pensions'!M40</f>
        <v>10364.6862357221</v>
      </c>
      <c r="J40" s="9" t="n">
        <f aca="false">'Central pensions'!W40</f>
        <v>57023.4455921079</v>
      </c>
      <c r="K40" s="9"/>
      <c r="L40" s="67" t="n">
        <f aca="false">'Central pensions'!N40</f>
        <v>3049218.10890401</v>
      </c>
      <c r="M40" s="67"/>
      <c r="N40" s="67" t="n">
        <f aca="false">'Central pensions'!L40</f>
        <v>722380.860278826</v>
      </c>
      <c r="O40" s="9"/>
      <c r="P40" s="9" t="n">
        <f aca="false">'Central pensions'!X40</f>
        <v>19796733.6189187</v>
      </c>
      <c r="Q40" s="67"/>
      <c r="R40" s="67" t="n">
        <f aca="false">'Central SIPA income'!G35</f>
        <v>17408748.6336432</v>
      </c>
      <c r="S40" s="67"/>
      <c r="T40" s="9" t="n">
        <f aca="false">'Central SIPA income'!J35</f>
        <v>66563859.2465739</v>
      </c>
      <c r="U40" s="9"/>
      <c r="V40" s="67" t="n">
        <f aca="false">'Central SIPA income'!F35</f>
        <v>99855.5556210422</v>
      </c>
      <c r="W40" s="67"/>
      <c r="X40" s="67" t="n">
        <f aca="false">'Central SIPA income'!M35</f>
        <v>250808.366564528</v>
      </c>
      <c r="Y40" s="9"/>
      <c r="Z40" s="9" t="n">
        <f aca="false">R40+V40-N40-L40-F40</f>
        <v>-3648567.49885449</v>
      </c>
      <c r="AA40" s="9"/>
      <c r="AB40" s="9" t="n">
        <f aca="false">T40-P40-D40</f>
        <v>-48883165.8986864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-0.00993882057714193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11564878</v>
      </c>
      <c r="AY40" s="40" t="n">
        <f aca="false">(AW40-AW39)/AW39</f>
        <v>0.0420012473512707</v>
      </c>
      <c r="AZ40" s="39" t="n">
        <f aca="false">workers_and_wage_central!B28</f>
        <v>5950.56004069854</v>
      </c>
      <c r="BA40" s="40" t="n">
        <f aca="false">(AZ40-AZ39)/AZ39</f>
        <v>-0.0107981761428218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0.0159865179532292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98625227.7057834</v>
      </c>
      <c r="E41" s="9"/>
      <c r="F41" s="67" t="n">
        <f aca="false">'Central pensions'!I41</f>
        <v>17926302.5845384</v>
      </c>
      <c r="G41" s="9" t="n">
        <f aca="false">'Central pensions'!K41</f>
        <v>346630.022086894</v>
      </c>
      <c r="H41" s="9" t="n">
        <f aca="false">'Central pensions'!V41</f>
        <v>1907056.10913132</v>
      </c>
      <c r="I41" s="67" t="n">
        <f aca="false">'Central pensions'!M41</f>
        <v>10720.5161470173</v>
      </c>
      <c r="J41" s="9" t="n">
        <f aca="false">'Central pensions'!W41</f>
        <v>58981.1167772572</v>
      </c>
      <c r="K41" s="9"/>
      <c r="L41" s="67" t="n">
        <f aca="false">'Central pensions'!N41</f>
        <v>3128085.4298491</v>
      </c>
      <c r="M41" s="67"/>
      <c r="N41" s="67" t="n">
        <f aca="false">'Central pensions'!L41</f>
        <v>747351.59734574</v>
      </c>
      <c r="O41" s="9"/>
      <c r="P41" s="9" t="n">
        <f aca="false">'Central pensions'!X41</f>
        <v>20343358.1500059</v>
      </c>
      <c r="Q41" s="67"/>
      <c r="R41" s="67" t="n">
        <f aca="false">'Central SIPA income'!G36</f>
        <v>20518663.1255584</v>
      </c>
      <c r="S41" s="67"/>
      <c r="T41" s="9" t="n">
        <f aca="false">'Central SIPA income'!J36</f>
        <v>78454886.8479874</v>
      </c>
      <c r="U41" s="9"/>
      <c r="V41" s="67" t="n">
        <f aca="false">'Central SIPA income'!F36</f>
        <v>100002.148010823</v>
      </c>
      <c r="W41" s="67"/>
      <c r="X41" s="67" t="n">
        <f aca="false">'Central SIPA income'!M36</f>
        <v>251176.564383898</v>
      </c>
      <c r="Y41" s="9"/>
      <c r="Z41" s="9" t="n">
        <f aca="false">R41+V41-N41-L41-F41</f>
        <v>-1183074.33816406</v>
      </c>
      <c r="AA41" s="9"/>
      <c r="AB41" s="9" t="n">
        <f aca="false">T41-P41-D41</f>
        <v>-40513699.0078019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-0.00815520186073534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11623003</v>
      </c>
      <c r="AY41" s="40" t="n">
        <f aca="false">(AW41-AW40)/AW40</f>
        <v>0.00502599335678249</v>
      </c>
      <c r="AZ41" s="39" t="n">
        <f aca="false">workers_and_wage_central!B29</f>
        <v>6015.28655414805</v>
      </c>
      <c r="BA41" s="40" t="n">
        <f aca="false">(AZ41-AZ40)/AZ40</f>
        <v>0.010877381793784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0.0138313511081558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100624016.252696</v>
      </c>
      <c r="E42" s="6"/>
      <c r="F42" s="8" t="n">
        <f aca="false">'Central pensions'!I42</f>
        <v>18289606.0630495</v>
      </c>
      <c r="G42" s="6" t="n">
        <f aca="false">'Central pensions'!K42</f>
        <v>381738.092601466</v>
      </c>
      <c r="H42" s="6" t="n">
        <f aca="false">'Central pensions'!V42</f>
        <v>2100210.35454704</v>
      </c>
      <c r="I42" s="8" t="n">
        <f aca="false">'Central pensions'!M42</f>
        <v>11806.3327608701</v>
      </c>
      <c r="J42" s="6" t="n">
        <f aca="false">'Central pensions'!W42</f>
        <v>64954.9594189808</v>
      </c>
      <c r="K42" s="6"/>
      <c r="L42" s="8" t="n">
        <f aca="false">'Central pensions'!N42</f>
        <v>3842076.44717159</v>
      </c>
      <c r="M42" s="8"/>
      <c r="N42" s="8" t="n">
        <f aca="false">'Central pensions'!L42</f>
        <v>763389.142569371</v>
      </c>
      <c r="O42" s="6"/>
      <c r="P42" s="6" t="n">
        <f aca="false">'Central pensions'!X42</f>
        <v>24136494.7750423</v>
      </c>
      <c r="Q42" s="8"/>
      <c r="R42" s="8" t="n">
        <f aca="false">'Central SIPA income'!G37</f>
        <v>17875270.6685909</v>
      </c>
      <c r="S42" s="8"/>
      <c r="T42" s="6" t="n">
        <f aca="false">'Central SIPA income'!J37</f>
        <v>68347646.6814541</v>
      </c>
      <c r="U42" s="6"/>
      <c r="V42" s="8" t="n">
        <f aca="false">'Central SIPA income'!F37</f>
        <v>103253.668422251</v>
      </c>
      <c r="W42" s="8"/>
      <c r="X42" s="8" t="n">
        <f aca="false">'Central SIPA income'!M37</f>
        <v>259343.44621806</v>
      </c>
      <c r="Y42" s="6"/>
      <c r="Z42" s="6" t="n">
        <f aca="false">R42+V42-N42-L42-F42</f>
        <v>-4916547.31577737</v>
      </c>
      <c r="AA42" s="6"/>
      <c r="AB42" s="6" t="n">
        <f aca="false">T42-P42-D42</f>
        <v>-56412864.3462841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-0.0112077608181744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11655574</v>
      </c>
      <c r="AX42" s="5"/>
      <c r="AY42" s="61" t="n">
        <f aca="false">(AW42-AW41)/AW41</f>
        <v>0.00280228784247926</v>
      </c>
      <c r="AZ42" s="66" t="n">
        <f aca="false">workers_and_wage_central!B30</f>
        <v>6035.49282608197</v>
      </c>
      <c r="BA42" s="61" t="n">
        <f aca="false">(AZ42-AZ41)/AZ41</f>
        <v>0.00335915367489514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0.0159756197120914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102424672.159676</v>
      </c>
      <c r="E43" s="9"/>
      <c r="F43" s="67" t="n">
        <f aca="false">'Central pensions'!I43</f>
        <v>18616896.5889123</v>
      </c>
      <c r="G43" s="9" t="n">
        <f aca="false">'Central pensions'!K43</f>
        <v>404079.182555415</v>
      </c>
      <c r="H43" s="9" t="n">
        <f aca="false">'Central pensions'!V43</f>
        <v>2223124.43978646</v>
      </c>
      <c r="I43" s="67" t="n">
        <f aca="false">'Central pensions'!M43</f>
        <v>12497.2943058377</v>
      </c>
      <c r="J43" s="9" t="n">
        <f aca="false">'Central pensions'!W43</f>
        <v>68756.4259727776</v>
      </c>
      <c r="K43" s="9"/>
      <c r="L43" s="67" t="n">
        <f aca="false">'Central pensions'!N43</f>
        <v>3218356.11371785</v>
      </c>
      <c r="M43" s="67"/>
      <c r="N43" s="67" t="n">
        <f aca="false">'Central pensions'!L43</f>
        <v>777943.799223032</v>
      </c>
      <c r="O43" s="9"/>
      <c r="P43" s="9" t="n">
        <f aca="false">'Central pensions'!X43</f>
        <v>20980082.4262997</v>
      </c>
      <c r="Q43" s="67"/>
      <c r="R43" s="67" t="n">
        <f aca="false">'Central SIPA income'!G38</f>
        <v>21130255.8005789</v>
      </c>
      <c r="S43" s="67"/>
      <c r="T43" s="9" t="n">
        <f aca="false">'Central SIPA income'!J38</f>
        <v>80793364.4487051</v>
      </c>
      <c r="U43" s="9"/>
      <c r="V43" s="67" t="n">
        <f aca="false">'Central SIPA income'!F38</f>
        <v>102711.675091495</v>
      </c>
      <c r="W43" s="67"/>
      <c r="X43" s="67" t="n">
        <f aca="false">'Central SIPA income'!M38</f>
        <v>257982.115232212</v>
      </c>
      <c r="Y43" s="9"/>
      <c r="Z43" s="9" t="n">
        <f aca="false">R43+V43-N43-L43-F43</f>
        <v>-1380229.02618279</v>
      </c>
      <c r="AA43" s="9"/>
      <c r="AB43" s="9" t="n">
        <f aca="false">T43-P43-D43</f>
        <v>-42611390.1372703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-0.00833331874603166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11717403</v>
      </c>
      <c r="AX43" s="7"/>
      <c r="AY43" s="40" t="n">
        <f aca="false">(AW43-AW42)/AW42</f>
        <v>0.00530467225380749</v>
      </c>
      <c r="AZ43" s="39" t="n">
        <f aca="false">workers_and_wage_central!B31</f>
        <v>6079.47869290341</v>
      </c>
      <c r="BA43" s="40" t="n">
        <f aca="false">(AZ43-AZ42)/AZ42</f>
        <v>0.00728786663971424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0.0138225456051784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104279516.726129</v>
      </c>
      <c r="E44" s="9"/>
      <c r="F44" s="67" t="n">
        <f aca="false">'Central pensions'!I44</f>
        <v>18954036.5450777</v>
      </c>
      <c r="G44" s="9" t="n">
        <f aca="false">'Central pensions'!K44</f>
        <v>432657.143975925</v>
      </c>
      <c r="H44" s="9" t="n">
        <f aca="false">'Central pensions'!V44</f>
        <v>2380351.95166032</v>
      </c>
      <c r="I44" s="67" t="n">
        <f aca="false">'Central pensions'!M44</f>
        <v>13381.1487827607</v>
      </c>
      <c r="J44" s="9" t="n">
        <f aca="false">'Central pensions'!W44</f>
        <v>73619.1325255774</v>
      </c>
      <c r="K44" s="9"/>
      <c r="L44" s="67" t="n">
        <f aca="false">'Central pensions'!N44</f>
        <v>3281782.02413831</v>
      </c>
      <c r="M44" s="67"/>
      <c r="N44" s="67" t="n">
        <f aca="false">'Central pensions'!L44</f>
        <v>794395.662034899</v>
      </c>
      <c r="O44" s="9"/>
      <c r="P44" s="9" t="n">
        <f aca="false">'Central pensions'!X44</f>
        <v>21399713.0720921</v>
      </c>
      <c r="Q44" s="67"/>
      <c r="R44" s="67" t="n">
        <f aca="false">'Central SIPA income'!G39</f>
        <v>18444590.2992037</v>
      </c>
      <c r="S44" s="67"/>
      <c r="T44" s="9" t="n">
        <f aca="false">'Central SIPA income'!J39</f>
        <v>70524489.6330023</v>
      </c>
      <c r="U44" s="9"/>
      <c r="V44" s="67" t="n">
        <f aca="false">'Central SIPA income'!F39</f>
        <v>103278.521808742</v>
      </c>
      <c r="W44" s="67"/>
      <c r="X44" s="67" t="n">
        <f aca="false">'Central SIPA income'!M39</f>
        <v>259405.870759495</v>
      </c>
      <c r="Y44" s="9"/>
      <c r="Z44" s="9" t="n">
        <f aca="false">R44+V44-N44-L44-F44</f>
        <v>-4482345.41023846</v>
      </c>
      <c r="AA44" s="9"/>
      <c r="AB44" s="9" t="n">
        <f aca="false">T44-P44-D44</f>
        <v>-55154740.1652188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-0.0106799463072171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11779751</v>
      </c>
      <c r="AY44" s="40" t="n">
        <f aca="false">(AW44-AW43)/AW43</f>
        <v>0.00532097428073439</v>
      </c>
      <c r="AZ44" s="39" t="n">
        <f aca="false">workers_and_wage_central!B32</f>
        <v>6108.86094122298</v>
      </c>
      <c r="BA44" s="40" t="n">
        <f aca="false">(AZ44-AZ43)/AZ43</f>
        <v>0.00483302102100909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0.0159528592221038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106282772.269205</v>
      </c>
      <c r="E45" s="9"/>
      <c r="F45" s="67" t="n">
        <f aca="false">'Central pensions'!I45</f>
        <v>19318151.9530184</v>
      </c>
      <c r="G45" s="9" t="n">
        <f aca="false">'Central pensions'!K45</f>
        <v>452271.394510942</v>
      </c>
      <c r="H45" s="9" t="n">
        <f aca="false">'Central pensions'!V45</f>
        <v>2488263.77096447</v>
      </c>
      <c r="I45" s="67" t="n">
        <f aca="false">'Central pensions'!M45</f>
        <v>13987.7750879673</v>
      </c>
      <c r="J45" s="9" t="n">
        <f aca="false">'Central pensions'!W45</f>
        <v>76956.6114731285</v>
      </c>
      <c r="K45" s="9"/>
      <c r="L45" s="67" t="n">
        <f aca="false">'Central pensions'!N45</f>
        <v>3350871.32831213</v>
      </c>
      <c r="M45" s="67"/>
      <c r="N45" s="67" t="n">
        <f aca="false">'Central pensions'!L45</f>
        <v>811151.134331521</v>
      </c>
      <c r="O45" s="9"/>
      <c r="P45" s="9" t="n">
        <f aca="false">'Central pensions'!X45</f>
        <v>21850401.4647992</v>
      </c>
      <c r="Q45" s="67"/>
      <c r="R45" s="67" t="n">
        <f aca="false">'Central SIPA income'!G40</f>
        <v>21674227.770191</v>
      </c>
      <c r="S45" s="73" t="n">
        <f aca="false">SUM(T42:T45)/AVERAGE(AG42:AG45)</f>
        <v>0.0587565506536055</v>
      </c>
      <c r="T45" s="9" t="n">
        <f aca="false">'Central SIPA income'!J40</f>
        <v>82873288.4214925</v>
      </c>
      <c r="U45" s="9"/>
      <c r="V45" s="67" t="n">
        <f aca="false">'Central SIPA income'!F40</f>
        <v>102525.72072274</v>
      </c>
      <c r="W45" s="67"/>
      <c r="X45" s="67" t="n">
        <f aca="false">'Central SIPA income'!M40</f>
        <v>257515.051470033</v>
      </c>
      <c r="Y45" s="9"/>
      <c r="Z45" s="9" t="n">
        <f aca="false">R45+V45-N45-L45-F45</f>
        <v>-1703420.92474825</v>
      </c>
      <c r="AA45" s="9"/>
      <c r="AB45" s="9" t="n">
        <f aca="false">T45-P45-D45</f>
        <v>-45259885.3125119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-0.00856382075093122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11773391</v>
      </c>
      <c r="AY45" s="40" t="n">
        <f aca="false">(AW45-AW44)/AW44</f>
        <v>-0.000539909544777305</v>
      </c>
      <c r="AZ45" s="39" t="n">
        <f aca="false">workers_and_wage_central!B33</f>
        <v>6157.39588445293</v>
      </c>
      <c r="BA45" s="40" t="n">
        <f aca="false">(AZ45-AZ44)/AZ44</f>
        <v>0.00794500704745601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0.0138729795591912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108167043.914396</v>
      </c>
      <c r="E46" s="6"/>
      <c r="F46" s="8" t="n">
        <f aca="false">'Central pensions'!I46</f>
        <v>19660640.6290793</v>
      </c>
      <c r="G46" s="6" t="n">
        <f aca="false">'Central pensions'!K46</f>
        <v>491348.266565016</v>
      </c>
      <c r="H46" s="6" t="n">
        <f aca="false">'Central pensions'!V46</f>
        <v>2703253.19146477</v>
      </c>
      <c r="I46" s="8" t="n">
        <f aca="false">'Central pensions'!M46</f>
        <v>15196.338141186</v>
      </c>
      <c r="J46" s="6" t="n">
        <f aca="false">'Central pensions'!W46</f>
        <v>83605.7688081883</v>
      </c>
      <c r="K46" s="6"/>
      <c r="L46" s="8" t="n">
        <f aca="false">'Central pensions'!N46</f>
        <v>4128800.84711913</v>
      </c>
      <c r="M46" s="8"/>
      <c r="N46" s="8" t="n">
        <f aca="false">'Central pensions'!L46</f>
        <v>827110.010211308</v>
      </c>
      <c r="O46" s="6"/>
      <c r="P46" s="6" t="n">
        <f aca="false">'Central pensions'!X46</f>
        <v>25974882.4624711</v>
      </c>
      <c r="Q46" s="8"/>
      <c r="R46" s="8" t="n">
        <f aca="false">'Central SIPA income'!G41</f>
        <v>18990046.8099647</v>
      </c>
      <c r="S46" s="8"/>
      <c r="T46" s="6" t="n">
        <f aca="false">'Central SIPA income'!J41</f>
        <v>72610089.8775403</v>
      </c>
      <c r="U46" s="6"/>
      <c r="V46" s="8" t="n">
        <f aca="false">'Central SIPA income'!F41</f>
        <v>102517.547135004</v>
      </c>
      <c r="W46" s="8"/>
      <c r="X46" s="8" t="n">
        <f aca="false">'Central SIPA income'!M41</f>
        <v>257494.52177415</v>
      </c>
      <c r="Y46" s="6"/>
      <c r="Z46" s="6" t="n">
        <f aca="false">R46+V46-N46-L46-F46</f>
        <v>-5523987.12930999</v>
      </c>
      <c r="AA46" s="6"/>
      <c r="AB46" s="6" t="n">
        <f aca="false">T46-P46-D46</f>
        <v>-61531836.4993269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-0.0116426349637833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11824792</v>
      </c>
      <c r="AX46" s="5"/>
      <c r="AY46" s="61" t="n">
        <f aca="false">(AW46-AW45)/AW45</f>
        <v>0.00436586196789014</v>
      </c>
      <c r="AZ46" s="66" t="n">
        <f aca="false">workers_and_wage_central!B34</f>
        <v>6182.80893146089</v>
      </c>
      <c r="BA46" s="61" t="n">
        <f aca="false">(AZ46-AZ45)/AZ45</f>
        <v>0.00412723941822992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0.0159812827465709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110396178.959694</v>
      </c>
      <c r="E47" s="9"/>
      <c r="F47" s="67" t="n">
        <f aca="false">'Central pensions'!I47</f>
        <v>20065812.3103353</v>
      </c>
      <c r="G47" s="9" t="n">
        <f aca="false">'Central pensions'!K47</f>
        <v>500090.091738529</v>
      </c>
      <c r="H47" s="9" t="n">
        <f aca="false">'Central pensions'!V47</f>
        <v>2751348.13431402</v>
      </c>
      <c r="I47" s="67" t="n">
        <f aca="false">'Central pensions'!M47</f>
        <v>15466.703868202</v>
      </c>
      <c r="J47" s="9" t="n">
        <f aca="false">'Central pensions'!W47</f>
        <v>85093.2412674445</v>
      </c>
      <c r="K47" s="9"/>
      <c r="L47" s="67" t="n">
        <f aca="false">'Central pensions'!N47</f>
        <v>3451158.87353554</v>
      </c>
      <c r="M47" s="67"/>
      <c r="N47" s="67" t="n">
        <f aca="false">'Central pensions'!L47</f>
        <v>847047.857518863</v>
      </c>
      <c r="O47" s="9"/>
      <c r="P47" s="9" t="n">
        <f aca="false">'Central pensions'!X47</f>
        <v>22568287.1934416</v>
      </c>
      <c r="Q47" s="67"/>
      <c r="R47" s="67" t="n">
        <f aca="false">'Central SIPA income'!G42</f>
        <v>22234327.0195108</v>
      </c>
      <c r="S47" s="67"/>
      <c r="T47" s="9" t="n">
        <f aca="false">'Central SIPA income'!J42</f>
        <v>85014876.4460205</v>
      </c>
      <c r="U47" s="9"/>
      <c r="V47" s="67" t="n">
        <f aca="false">'Central SIPA income'!F42</f>
        <v>99460.8397284777</v>
      </c>
      <c r="W47" s="67"/>
      <c r="X47" s="67" t="n">
        <f aca="false">'Central SIPA income'!M42</f>
        <v>249816.954042155</v>
      </c>
      <c r="Y47" s="9"/>
      <c r="Z47" s="9" t="n">
        <f aca="false">R47+V47-N47-L47-F47</f>
        <v>-2030231.18215046</v>
      </c>
      <c r="AA47" s="9"/>
      <c r="AB47" s="9" t="n">
        <f aca="false">T47-P47-D47</f>
        <v>-47949589.7071151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-0.00901662166373296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11923569</v>
      </c>
      <c r="AX47" s="7"/>
      <c r="AY47" s="40" t="n">
        <f aca="false">(AW47-AW46)/AW46</f>
        <v>0.00835338160705068</v>
      </c>
      <c r="AZ47" s="39" t="n">
        <f aca="false">workers_and_wage_central!B35</f>
        <v>6187.95276128336</v>
      </c>
      <c r="BA47" s="40" t="n">
        <f aca="false">(AZ47-AZ46)/AZ46</f>
        <v>0.000831956782021366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0.014017208869953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111991395.847305</v>
      </c>
      <c r="E48" s="9"/>
      <c r="F48" s="67" t="n">
        <f aca="false">'Central pensions'!I48</f>
        <v>20355761.8625998</v>
      </c>
      <c r="G48" s="9" t="n">
        <f aca="false">'Central pensions'!K48</f>
        <v>517732.179560655</v>
      </c>
      <c r="H48" s="9" t="n">
        <f aca="false">'Central pensions'!V48</f>
        <v>2848409.69625393</v>
      </c>
      <c r="I48" s="67" t="n">
        <f aca="false">'Central pensions'!M48</f>
        <v>16012.3354503295</v>
      </c>
      <c r="J48" s="9" t="n">
        <f aca="false">'Central pensions'!W48</f>
        <v>88095.1452449668</v>
      </c>
      <c r="K48" s="9"/>
      <c r="L48" s="67" t="n">
        <f aca="false">'Central pensions'!N48</f>
        <v>3479437.06098305</v>
      </c>
      <c r="M48" s="67"/>
      <c r="N48" s="67" t="n">
        <f aca="false">'Central pensions'!L48</f>
        <v>860566.091144018</v>
      </c>
      <c r="O48" s="9"/>
      <c r="P48" s="9" t="n">
        <f aca="false">'Central pensions'!X48</f>
        <v>22789396.1754175</v>
      </c>
      <c r="Q48" s="67"/>
      <c r="R48" s="67" t="n">
        <f aca="false">'Central SIPA income'!G43</f>
        <v>19428567.4709185</v>
      </c>
      <c r="S48" s="67"/>
      <c r="T48" s="9" t="n">
        <f aca="false">'Central SIPA income'!J43</f>
        <v>74286811.6320282</v>
      </c>
      <c r="U48" s="9"/>
      <c r="V48" s="67" t="n">
        <f aca="false">'Central SIPA income'!F43</f>
        <v>104409.290508432</v>
      </c>
      <c r="W48" s="67"/>
      <c r="X48" s="67" t="n">
        <f aca="false">'Central SIPA income'!M43</f>
        <v>262246.035723454</v>
      </c>
      <c r="Y48" s="9"/>
      <c r="Z48" s="9" t="n">
        <f aca="false">R48+V48-N48-L48-F48</f>
        <v>-5162788.25329989</v>
      </c>
      <c r="AA48" s="9"/>
      <c r="AB48" s="9" t="n">
        <f aca="false">T48-P48-D48</f>
        <v>-60493980.3906939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-0.0112632843479425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11947552</v>
      </c>
      <c r="AY48" s="40" t="n">
        <f aca="false">(AW48-AW47)/AW47</f>
        <v>0.00201139440716114</v>
      </c>
      <c r="AZ48" s="39" t="n">
        <f aca="false">workers_and_wage_central!B36</f>
        <v>6220.57218603152</v>
      </c>
      <c r="BA48" s="40" t="n">
        <f aca="false">(AZ48-AZ47)/AZ47</f>
        <v>0.00527144049195876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0.0162070974819892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114256212.910894</v>
      </c>
      <c r="E49" s="9"/>
      <c r="F49" s="67" t="n">
        <f aca="false">'Central pensions'!I49</f>
        <v>20767419.1730564</v>
      </c>
      <c r="G49" s="9" t="n">
        <f aca="false">'Central pensions'!K49</f>
        <v>533943.137281487</v>
      </c>
      <c r="H49" s="9" t="n">
        <f aca="false">'Central pensions'!V49</f>
        <v>2937597.60262815</v>
      </c>
      <c r="I49" s="67" t="n">
        <f aca="false">'Central pensions'!M49</f>
        <v>16513.705276747</v>
      </c>
      <c r="J49" s="9" t="n">
        <f aca="false">'Central pensions'!W49</f>
        <v>90853.5341019016</v>
      </c>
      <c r="K49" s="9"/>
      <c r="L49" s="67" t="n">
        <f aca="false">'Central pensions'!N49</f>
        <v>3520570.65523514</v>
      </c>
      <c r="M49" s="67"/>
      <c r="N49" s="67" t="n">
        <f aca="false">'Central pensions'!L49</f>
        <v>879643.403242074</v>
      </c>
      <c r="O49" s="9"/>
      <c r="P49" s="9" t="n">
        <f aca="false">'Central pensions'!X49</f>
        <v>23107796.3339789</v>
      </c>
      <c r="Q49" s="67"/>
      <c r="R49" s="67" t="n">
        <f aca="false">'Central SIPA income'!G44</f>
        <v>22754672.6483851</v>
      </c>
      <c r="S49" s="67"/>
      <c r="T49" s="9" t="n">
        <f aca="false">'Central SIPA income'!J44</f>
        <v>87004463.0572618</v>
      </c>
      <c r="U49" s="9"/>
      <c r="V49" s="67" t="n">
        <f aca="false">'Central SIPA income'!F44</f>
        <v>105624.107231477</v>
      </c>
      <c r="W49" s="67"/>
      <c r="X49" s="67" t="n">
        <f aca="false">'Central SIPA income'!M44</f>
        <v>265297.305090364</v>
      </c>
      <c r="Y49" s="9"/>
      <c r="Z49" s="9" t="n">
        <f aca="false">R49+V49-N49-L49-F49</f>
        <v>-2307336.47591705</v>
      </c>
      <c r="AA49" s="9"/>
      <c r="AB49" s="9" t="n">
        <f aca="false">T49-P49-D49</f>
        <v>-50359546.1876115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-0.00924693895573252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12032244</v>
      </c>
      <c r="AY49" s="40" t="n">
        <f aca="false">(AW49-AW48)/AW48</f>
        <v>0.00708864878763449</v>
      </c>
      <c r="AZ49" s="39" t="n">
        <f aca="false">workers_and_wage_central!B37</f>
        <v>6259.88163251243</v>
      </c>
      <c r="BA49" s="40" t="n">
        <f aca="false">(AZ49-AZ48)/AZ48</f>
        <v>0.00631926538352514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0.0140531754072261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115815919.045967</v>
      </c>
      <c r="E50" s="6"/>
      <c r="F50" s="8" t="n">
        <f aca="false">'Central pensions'!I50</f>
        <v>21050914.2256984</v>
      </c>
      <c r="G50" s="6" t="n">
        <f aca="false">'Central pensions'!K50</f>
        <v>561798.644493267</v>
      </c>
      <c r="H50" s="6" t="n">
        <f aca="false">'Central pensions'!V50</f>
        <v>3090850.38460403</v>
      </c>
      <c r="I50" s="8" t="n">
        <f aca="false">'Central pensions'!M50</f>
        <v>17375.2158090702</v>
      </c>
      <c r="J50" s="6" t="n">
        <f aca="false">'Central pensions'!W50</f>
        <v>95593.3108640425</v>
      </c>
      <c r="K50" s="6"/>
      <c r="L50" s="8" t="n">
        <f aca="false">'Central pensions'!N50</f>
        <v>4436883.13412788</v>
      </c>
      <c r="M50" s="8"/>
      <c r="N50" s="8" t="n">
        <f aca="false">'Central pensions'!L50</f>
        <v>893117.237223622</v>
      </c>
      <c r="O50" s="6"/>
      <c r="P50" s="6" t="n">
        <f aca="false">'Central pensions'!X50</f>
        <v>27936675.2020623</v>
      </c>
      <c r="Q50" s="8"/>
      <c r="R50" s="8" t="n">
        <f aca="false">'Central SIPA income'!G45</f>
        <v>19870053.1152823</v>
      </c>
      <c r="S50" s="8"/>
      <c r="T50" s="6" t="n">
        <f aca="false">'Central SIPA income'!J45</f>
        <v>75974870.2575645</v>
      </c>
      <c r="U50" s="6"/>
      <c r="V50" s="8" t="n">
        <f aca="false">'Central SIPA income'!F45</f>
        <v>101979.814947212</v>
      </c>
      <c r="W50" s="8"/>
      <c r="X50" s="8" t="n">
        <f aca="false">'Central SIPA income'!M45</f>
        <v>256143.893550909</v>
      </c>
      <c r="Y50" s="6"/>
      <c r="Z50" s="6" t="n">
        <f aca="false">R50+V50-N50-L50-F50</f>
        <v>-6408881.66682035</v>
      </c>
      <c r="AA50" s="6"/>
      <c r="AB50" s="6" t="n">
        <f aca="false">T50-P50-D50</f>
        <v>-67777723.9904651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-0.0123311915860773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12070358</v>
      </c>
      <c r="AX50" s="5"/>
      <c r="AY50" s="61" t="n">
        <f aca="false">(AW50-AW49)/AW49</f>
        <v>0.00316765517720552</v>
      </c>
      <c r="AZ50" s="66" t="n">
        <f aca="false">workers_and_wage_central!B38</f>
        <v>6268.64491889411</v>
      </c>
      <c r="BA50" s="61" t="n">
        <f aca="false">(AZ50-AZ49)/AZ49</f>
        <v>0.00139991247377074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0.016333016961841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117520278.247525</v>
      </c>
      <c r="E51" s="9"/>
      <c r="F51" s="67" t="n">
        <f aca="false">'Central pensions'!I51</f>
        <v>21360701.6854648</v>
      </c>
      <c r="G51" s="9" t="n">
        <f aca="false">'Central pensions'!K51</f>
        <v>599735.409673228</v>
      </c>
      <c r="H51" s="9" t="n">
        <f aca="false">'Central pensions'!V51</f>
        <v>3299567.27346887</v>
      </c>
      <c r="I51" s="67" t="n">
        <f aca="false">'Central pensions'!M51</f>
        <v>18548.5178249452</v>
      </c>
      <c r="J51" s="9" t="n">
        <f aca="false">'Central pensions'!W51</f>
        <v>102048.472375326</v>
      </c>
      <c r="K51" s="9"/>
      <c r="L51" s="67" t="n">
        <f aca="false">'Central pensions'!N51</f>
        <v>3689849.45309065</v>
      </c>
      <c r="M51" s="67"/>
      <c r="N51" s="67" t="n">
        <f aca="false">'Central pensions'!L51</f>
        <v>908623.107705533</v>
      </c>
      <c r="O51" s="9"/>
      <c r="P51" s="9" t="n">
        <f aca="false">'Central pensions'!X51</f>
        <v>24145622.6043315</v>
      </c>
      <c r="Q51" s="67"/>
      <c r="R51" s="67" t="n">
        <f aca="false">'Central SIPA income'!G46</f>
        <v>23075014.4261138</v>
      </c>
      <c r="S51" s="67"/>
      <c r="T51" s="9" t="n">
        <f aca="false">'Central SIPA income'!J46</f>
        <v>88229317.608974</v>
      </c>
      <c r="U51" s="9"/>
      <c r="V51" s="67" t="n">
        <f aca="false">'Central SIPA income'!F46</f>
        <v>105124.628507326</v>
      </c>
      <c r="W51" s="67"/>
      <c r="X51" s="67" t="n">
        <f aca="false">'Central SIPA income'!M46</f>
        <v>264042.758539008</v>
      </c>
      <c r="Y51" s="9"/>
      <c r="Z51" s="9" t="n">
        <f aca="false">R51+V51-N51-L51-F51</f>
        <v>-2779035.19163987</v>
      </c>
      <c r="AA51" s="9"/>
      <c r="AB51" s="9" t="n">
        <f aca="false">T51-P51-D51</f>
        <v>-53436583.2428822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-0.00966193905706037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12070839</v>
      </c>
      <c r="AX51" s="7"/>
      <c r="AY51" s="40" t="n">
        <f aca="false">(AW51-AW50)/AW50</f>
        <v>3.98496879711439E-005</v>
      </c>
      <c r="AZ51" s="39" t="n">
        <f aca="false">workers_and_wage_central!B39</f>
        <v>6312.91610852003</v>
      </c>
      <c r="BA51" s="40" t="n">
        <f aca="false">(AZ51-AZ50)/AZ50</f>
        <v>0.00706232211246903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0.0141769983316092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118871379.946777</v>
      </c>
      <c r="E52" s="9"/>
      <c r="F52" s="67" t="n">
        <f aca="false">'Central pensions'!I52</f>
        <v>21606280.4125987</v>
      </c>
      <c r="G52" s="9" t="n">
        <f aca="false">'Central pensions'!K52</f>
        <v>620453.21610913</v>
      </c>
      <c r="H52" s="9" t="n">
        <f aca="false">'Central pensions'!V52</f>
        <v>3413550.53173806</v>
      </c>
      <c r="I52" s="67" t="n">
        <f aca="false">'Central pensions'!M52</f>
        <v>19189.2747250247</v>
      </c>
      <c r="J52" s="9" t="n">
        <f aca="false">'Central pensions'!W52</f>
        <v>105573.727785714</v>
      </c>
      <c r="K52" s="9"/>
      <c r="L52" s="67" t="n">
        <f aca="false">'Central pensions'!N52</f>
        <v>3712453.8052051</v>
      </c>
      <c r="M52" s="67"/>
      <c r="N52" s="67" t="n">
        <f aca="false">'Central pensions'!L52</f>
        <v>920461.365406048</v>
      </c>
      <c r="O52" s="9"/>
      <c r="P52" s="9" t="n">
        <f aca="false">'Central pensions'!X52</f>
        <v>24328047.2959274</v>
      </c>
      <c r="Q52" s="67"/>
      <c r="R52" s="67" t="n">
        <f aca="false">'Central SIPA income'!G47</f>
        <v>20169088.4271256</v>
      </c>
      <c r="S52" s="67"/>
      <c r="T52" s="9" t="n">
        <f aca="false">'Central SIPA income'!J47</f>
        <v>77118257.6902962</v>
      </c>
      <c r="U52" s="9"/>
      <c r="V52" s="67" t="n">
        <f aca="false">'Central SIPA income'!F47</f>
        <v>105641.548098093</v>
      </c>
      <c r="W52" s="67"/>
      <c r="X52" s="67" t="n">
        <f aca="false">'Central SIPA income'!M47</f>
        <v>265341.11151896</v>
      </c>
      <c r="Y52" s="9"/>
      <c r="Z52" s="9" t="n">
        <f aca="false">R52+V52-N52-L52-F52</f>
        <v>-5964465.60798619</v>
      </c>
      <c r="AA52" s="9"/>
      <c r="AB52" s="9" t="n">
        <f aca="false">T52-P52-D52</f>
        <v>-66081169.5524082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-0.0118874925588907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12085168</v>
      </c>
      <c r="AY52" s="40" t="n">
        <f aca="false">(AW52-AW51)/AW51</f>
        <v>0.00118707572853884</v>
      </c>
      <c r="AZ52" s="39" t="n">
        <f aca="false">workers_and_wage_central!B40</f>
        <v>6348.12681406601</v>
      </c>
      <c r="BA52" s="40" t="n">
        <f aca="false">(AZ52-AZ51)/AZ51</f>
        <v>0.00557756588883802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0.0163365488614548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120717938.937405</v>
      </c>
      <c r="E53" s="9"/>
      <c r="F53" s="67" t="n">
        <f aca="false">'Central pensions'!I53</f>
        <v>21941914.3672796</v>
      </c>
      <c r="G53" s="9" t="n">
        <f aca="false">'Central pensions'!K53</f>
        <v>721282.12472528</v>
      </c>
      <c r="H53" s="9" t="n">
        <f aca="false">'Central pensions'!V53</f>
        <v>3968281.43760654</v>
      </c>
      <c r="I53" s="67" t="n">
        <f aca="false">'Central pensions'!M53</f>
        <v>22307.6945791324</v>
      </c>
      <c r="J53" s="9" t="n">
        <f aca="false">'Central pensions'!W53</f>
        <v>122730.353740408</v>
      </c>
      <c r="K53" s="9"/>
      <c r="L53" s="67" t="n">
        <f aca="false">'Central pensions'!N53</f>
        <v>3796905.88192385</v>
      </c>
      <c r="M53" s="67"/>
      <c r="N53" s="67" t="n">
        <f aca="false">'Central pensions'!L53</f>
        <v>936872.55508364</v>
      </c>
      <c r="O53" s="9"/>
      <c r="P53" s="9" t="n">
        <f aca="false">'Central pensions'!X53</f>
        <v>24856559.0470117</v>
      </c>
      <c r="Q53" s="67"/>
      <c r="R53" s="67" t="n">
        <f aca="false">'Central SIPA income'!G48</f>
        <v>23337850.9799651</v>
      </c>
      <c r="S53" s="67"/>
      <c r="T53" s="9" t="n">
        <f aca="false">'Central SIPA income'!J48</f>
        <v>89234295.9531153</v>
      </c>
      <c r="U53" s="9"/>
      <c r="V53" s="67" t="n">
        <f aca="false">'Central SIPA income'!F48</f>
        <v>107390.348354552</v>
      </c>
      <c r="W53" s="67"/>
      <c r="X53" s="67" t="n">
        <f aca="false">'Central SIPA income'!M48</f>
        <v>269733.593570082</v>
      </c>
      <c r="Y53" s="9"/>
      <c r="Z53" s="9" t="n">
        <f aca="false">R53+V53-N53-L53-F53</f>
        <v>-3230451.47596741</v>
      </c>
      <c r="AA53" s="9"/>
      <c r="AB53" s="9" t="n">
        <f aca="false">T53-P53-D53</f>
        <v>-56340202.0313008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-0.010090164202497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12139094</v>
      </c>
      <c r="AY53" s="40" t="n">
        <f aca="false">(AW53-AW52)/AW52</f>
        <v>0.00446216386896732</v>
      </c>
      <c r="AZ53" s="39" t="n">
        <f aca="false">workers_and_wage_central!B41</f>
        <v>6358.29520193523</v>
      </c>
      <c r="BA53" s="40" t="n">
        <f aca="false">(AZ53-AZ52)/AZ52</f>
        <v>0.0016017934371899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0.0142644356578515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122299885.524585</v>
      </c>
      <c r="E54" s="6"/>
      <c r="F54" s="8" t="n">
        <f aca="false">'Central pensions'!I54</f>
        <v>22229451.8853573</v>
      </c>
      <c r="G54" s="6" t="n">
        <f aca="false">'Central pensions'!K54</f>
        <v>793431.091883085</v>
      </c>
      <c r="H54" s="6" t="n">
        <f aca="false">'Central pensions'!V54</f>
        <v>4365223.76752196</v>
      </c>
      <c r="I54" s="8" t="n">
        <f aca="false">'Central pensions'!M54</f>
        <v>24539.1059345285</v>
      </c>
      <c r="J54" s="6" t="n">
        <f aca="false">'Central pensions'!W54</f>
        <v>135006.92064501</v>
      </c>
      <c r="K54" s="6"/>
      <c r="L54" s="8" t="n">
        <f aca="false">'Central pensions'!N54</f>
        <v>4595360.98785244</v>
      </c>
      <c r="M54" s="8"/>
      <c r="N54" s="8" t="n">
        <f aca="false">'Central pensions'!L54</f>
        <v>951194.27295462</v>
      </c>
      <c r="O54" s="6"/>
      <c r="P54" s="6" t="n">
        <f aca="false">'Central pensions'!X54</f>
        <v>29078540.2535072</v>
      </c>
      <c r="Q54" s="8"/>
      <c r="R54" s="8" t="n">
        <f aca="false">'Central SIPA income'!G49</f>
        <v>20754380.0911546</v>
      </c>
      <c r="S54" s="8"/>
      <c r="T54" s="6" t="n">
        <f aca="false">'Central SIPA income'!J49</f>
        <v>79356171.0959345</v>
      </c>
      <c r="U54" s="6"/>
      <c r="V54" s="8" t="n">
        <f aca="false">'Central SIPA income'!F49</f>
        <v>110012.724112676</v>
      </c>
      <c r="W54" s="8"/>
      <c r="X54" s="8" t="n">
        <f aca="false">'Central SIPA income'!M49</f>
        <v>276320.245422579</v>
      </c>
      <c r="Y54" s="6"/>
      <c r="Z54" s="6" t="n">
        <f aca="false">R54+V54-N54-L54-F54</f>
        <v>-6911614.33089711</v>
      </c>
      <c r="AA54" s="6"/>
      <c r="AB54" s="6" t="n">
        <f aca="false">T54-P54-D54</f>
        <v>-72022254.6821576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-0.0127217703831035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12229675</v>
      </c>
      <c r="AX54" s="5"/>
      <c r="AY54" s="61" t="n">
        <f aca="false">(AW54-AW53)/AW53</f>
        <v>0.0074619242589274</v>
      </c>
      <c r="AZ54" s="66" t="n">
        <f aca="false">workers_and_wage_central!B42</f>
        <v>6422.41596111466</v>
      </c>
      <c r="BA54" s="61" t="n">
        <f aca="false">(AZ54-AZ53)/AZ53</f>
        <v>0.0100845835468467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0.0164911282044718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123612674.398845</v>
      </c>
      <c r="E55" s="9"/>
      <c r="F55" s="67" t="n">
        <f aca="false">'Central pensions'!I55</f>
        <v>22468066.8030314</v>
      </c>
      <c r="G55" s="9" t="n">
        <f aca="false">'Central pensions'!K55</f>
        <v>869351.690460439</v>
      </c>
      <c r="H55" s="9" t="n">
        <f aca="false">'Central pensions'!V55</f>
        <v>4782916.50069657</v>
      </c>
      <c r="I55" s="67" t="n">
        <f aca="false">'Central pensions'!M55</f>
        <v>26887.1656843434</v>
      </c>
      <c r="J55" s="9" t="n">
        <f aca="false">'Central pensions'!W55</f>
        <v>147925.252598863</v>
      </c>
      <c r="K55" s="9"/>
      <c r="L55" s="67" t="n">
        <f aca="false">'Central pensions'!N55</f>
        <v>3858812.36207751</v>
      </c>
      <c r="M55" s="67"/>
      <c r="N55" s="67" t="n">
        <f aca="false">'Central pensions'!L55</f>
        <v>962663.766828731</v>
      </c>
      <c r="O55" s="9"/>
      <c r="P55" s="9" t="n">
        <f aca="false">'Central pensions'!X55</f>
        <v>25319687.7042038</v>
      </c>
      <c r="Q55" s="67"/>
      <c r="R55" s="67" t="n">
        <f aca="false">'Central SIPA income'!G50</f>
        <v>24146040.0976073</v>
      </c>
      <c r="S55" s="67"/>
      <c r="T55" s="9" t="n">
        <f aca="false">'Central SIPA income'!J50</f>
        <v>92324477.0915452</v>
      </c>
      <c r="U55" s="9"/>
      <c r="V55" s="67" t="n">
        <f aca="false">'Central SIPA income'!F50</f>
        <v>108764.626586061</v>
      </c>
      <c r="W55" s="67"/>
      <c r="X55" s="67" t="n">
        <f aca="false">'Central SIPA income'!M50</f>
        <v>273185.384272224</v>
      </c>
      <c r="Y55" s="9"/>
      <c r="Z55" s="9" t="n">
        <f aca="false">R55+V55-N55-L55-F55</f>
        <v>-3034738.20774424</v>
      </c>
      <c r="AA55" s="9"/>
      <c r="AB55" s="9" t="n">
        <f aca="false">T55-P55-D55</f>
        <v>-56607885.0115037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-0.00993722942747858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12245855</v>
      </c>
      <c r="AX55" s="7"/>
      <c r="AY55" s="40" t="n">
        <f aca="false">(AW55-AW54)/AW54</f>
        <v>0.00132301144552083</v>
      </c>
      <c r="AZ55" s="39" t="n">
        <f aca="false">workers_and_wage_central!B43</f>
        <v>6462.21318186858</v>
      </c>
      <c r="BA55" s="40" t="n">
        <f aca="false">(AZ55-AZ54)/AZ54</f>
        <v>0.00619661214640703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0.0143785943776858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125155625.725495</v>
      </c>
      <c r="E56" s="9"/>
      <c r="F56" s="67" t="n">
        <f aca="false">'Central pensions'!I56</f>
        <v>22748516.470912</v>
      </c>
      <c r="G56" s="9" t="n">
        <f aca="false">'Central pensions'!K56</f>
        <v>936255.094664302</v>
      </c>
      <c r="H56" s="9" t="n">
        <f aca="false">'Central pensions'!V56</f>
        <v>5150999.2909307</v>
      </c>
      <c r="I56" s="67" t="n">
        <f aca="false">'Central pensions'!M56</f>
        <v>28956.3431339476</v>
      </c>
      <c r="J56" s="9" t="n">
        <f aca="false">'Central pensions'!W56</f>
        <v>159309.256420538</v>
      </c>
      <c r="K56" s="9"/>
      <c r="L56" s="67" t="n">
        <f aca="false">'Central pensions'!N56</f>
        <v>3848317.24271691</v>
      </c>
      <c r="M56" s="67"/>
      <c r="N56" s="67" t="n">
        <f aca="false">'Central pensions'!L56</f>
        <v>976228.079253014</v>
      </c>
      <c r="O56" s="9"/>
      <c r="P56" s="9" t="n">
        <f aca="false">'Central pensions'!X56</f>
        <v>25339855.3247892</v>
      </c>
      <c r="Q56" s="67"/>
      <c r="R56" s="67" t="n">
        <f aca="false">'Central SIPA income'!G51</f>
        <v>21043996.2337389</v>
      </c>
      <c r="S56" s="67"/>
      <c r="T56" s="9" t="n">
        <f aca="false">'Central SIPA income'!J51</f>
        <v>80463543.5186292</v>
      </c>
      <c r="U56" s="9"/>
      <c r="V56" s="67" t="n">
        <f aca="false">'Central SIPA income'!F51</f>
        <v>111761.118138046</v>
      </c>
      <c r="W56" s="67"/>
      <c r="X56" s="67" t="n">
        <f aca="false">'Central SIPA income'!M51</f>
        <v>280711.707138323</v>
      </c>
      <c r="Y56" s="9"/>
      <c r="Z56" s="9" t="n">
        <f aca="false">R56+V56-N56-L56-F56</f>
        <v>-6417304.441005</v>
      </c>
      <c r="AA56" s="9"/>
      <c r="AB56" s="9" t="n">
        <f aca="false">T56-P56-D56</f>
        <v>-70031937.5316549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-0.0122312672199478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12292120</v>
      </c>
      <c r="AY56" s="40" t="n">
        <f aca="false">(AW56-AW55)/AW55</f>
        <v>0.00377801305013002</v>
      </c>
      <c r="AZ56" s="39" t="n">
        <f aca="false">workers_and_wage_central!B44</f>
        <v>6466.69731960149</v>
      </c>
      <c r="BA56" s="40" t="n">
        <f aca="false">(AZ56-AZ55)/AZ55</f>
        <v>0.000693901238896676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0.0166158580644748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126217116.428499</v>
      </c>
      <c r="E57" s="9"/>
      <c r="F57" s="67" t="n">
        <f aca="false">'Central pensions'!I57</f>
        <v>22941454.9712874</v>
      </c>
      <c r="G57" s="9" t="n">
        <f aca="false">'Central pensions'!K57</f>
        <v>987250.644321439</v>
      </c>
      <c r="H57" s="9" t="n">
        <f aca="false">'Central pensions'!V57</f>
        <v>5431561.75902462</v>
      </c>
      <c r="I57" s="67" t="n">
        <f aca="false">'Central pensions'!M57</f>
        <v>30533.5250821064</v>
      </c>
      <c r="J57" s="9" t="n">
        <f aca="false">'Central pensions'!W57</f>
        <v>167986.446155401</v>
      </c>
      <c r="K57" s="9"/>
      <c r="L57" s="67" t="n">
        <f aca="false">'Central pensions'!N57</f>
        <v>3916663.89405164</v>
      </c>
      <c r="M57" s="67"/>
      <c r="N57" s="67" t="n">
        <f aca="false">'Central pensions'!L57</f>
        <v>984786.40703572</v>
      </c>
      <c r="O57" s="9"/>
      <c r="P57" s="9" t="n">
        <f aca="false">'Central pensions'!X57</f>
        <v>25741591.8178169</v>
      </c>
      <c r="Q57" s="67"/>
      <c r="R57" s="67" t="n">
        <f aca="false">'Central SIPA income'!G52</f>
        <v>24567041.8083423</v>
      </c>
      <c r="S57" s="67"/>
      <c r="T57" s="9" t="n">
        <f aca="false">'Central SIPA income'!J52</f>
        <v>93934213.6214742</v>
      </c>
      <c r="U57" s="9"/>
      <c r="V57" s="67" t="n">
        <f aca="false">'Central SIPA income'!F52</f>
        <v>110511.560893092</v>
      </c>
      <c r="W57" s="67"/>
      <c r="X57" s="67" t="n">
        <f aca="false">'Central SIPA income'!M52</f>
        <v>277573.179596349</v>
      </c>
      <c r="Y57" s="9"/>
      <c r="Z57" s="9" t="n">
        <f aca="false">R57+V57-N57-L57-F57</f>
        <v>-3165351.90313937</v>
      </c>
      <c r="AA57" s="9"/>
      <c r="AB57" s="9" t="n">
        <f aca="false">T57-P57-D57</f>
        <v>-58024494.624842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-0.010089135985412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12346506</v>
      </c>
      <c r="AY57" s="40" t="n">
        <f aca="false">(AW57-AW56)/AW56</f>
        <v>0.00442446054870925</v>
      </c>
      <c r="AZ57" s="39" t="n">
        <f aca="false">workers_and_wage_central!B45</f>
        <v>6497.72768449017</v>
      </c>
      <c r="BA57" s="40" t="n">
        <f aca="false">(AZ57-AZ56)/AZ56</f>
        <v>0.00479848728880758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0.0144357949166603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127556949.813748</v>
      </c>
      <c r="E58" s="6"/>
      <c r="F58" s="8" t="n">
        <f aca="false">'Central pensions'!I58</f>
        <v>23184985.5489656</v>
      </c>
      <c r="G58" s="6" t="n">
        <f aca="false">'Central pensions'!K58</f>
        <v>1101731.56340513</v>
      </c>
      <c r="H58" s="6" t="n">
        <f aca="false">'Central pensions'!V58</f>
        <v>6061401.99849122</v>
      </c>
      <c r="I58" s="8" t="n">
        <f aca="false">'Central pensions'!M58</f>
        <v>34074.1720640762</v>
      </c>
      <c r="J58" s="6" t="n">
        <f aca="false">'Central pensions'!W58</f>
        <v>187466.04119045</v>
      </c>
      <c r="K58" s="6"/>
      <c r="L58" s="8" t="n">
        <f aca="false">'Central pensions'!N58</f>
        <v>4734570.77264103</v>
      </c>
      <c r="M58" s="8"/>
      <c r="N58" s="8" t="n">
        <f aca="false">'Central pensions'!L58</f>
        <v>996942.018651258</v>
      </c>
      <c r="O58" s="6"/>
      <c r="P58" s="6" t="n">
        <f aca="false">'Central pensions'!X58</f>
        <v>30052591.0876064</v>
      </c>
      <c r="Q58" s="8"/>
      <c r="R58" s="8" t="n">
        <f aca="false">'Central SIPA income'!G53</f>
        <v>21626510.7134257</v>
      </c>
      <c r="S58" s="8"/>
      <c r="T58" s="6" t="n">
        <f aca="false">'Central SIPA income'!J53</f>
        <v>82690838.119232</v>
      </c>
      <c r="U58" s="6"/>
      <c r="V58" s="8" t="n">
        <f aca="false">'Central SIPA income'!F53</f>
        <v>111836.222184123</v>
      </c>
      <c r="W58" s="8"/>
      <c r="X58" s="8" t="n">
        <f aca="false">'Central SIPA income'!M53</f>
        <v>280900.346848973</v>
      </c>
      <c r="Y58" s="6"/>
      <c r="Z58" s="6" t="n">
        <f aca="false">R58+V58-N58-L58-F58</f>
        <v>-7178151.40464801</v>
      </c>
      <c r="AA58" s="6"/>
      <c r="AB58" s="6" t="n">
        <f aca="false">T58-P58-D58</f>
        <v>-74918702.7821224</v>
      </c>
      <c r="AC58" s="50"/>
      <c r="AD58" s="6"/>
      <c r="AE58" s="6"/>
      <c r="AF58" s="6"/>
      <c r="AG58" s="6" t="n">
        <f aca="false">BF58/100*$AG$57</f>
        <v>5832746550.78881</v>
      </c>
      <c r="AH58" s="61" t="n">
        <f aca="false">(AG58-AG57)/AG57</f>
        <v>0.0141815710732079</v>
      </c>
      <c r="AI58" s="61"/>
      <c r="AJ58" s="61" t="n">
        <f aca="false">AB58/AG58</f>
        <v>-0.0128444982359109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0.0118823828955968</v>
      </c>
      <c r="AV58" s="5"/>
      <c r="AW58" s="65" t="n">
        <f aca="false">workers_and_wage_central!C46</f>
        <v>12442540</v>
      </c>
      <c r="AX58" s="5"/>
      <c r="AY58" s="61" t="n">
        <f aca="false">(AW58-AW57)/AW57</f>
        <v>0.00777823296728645</v>
      </c>
      <c r="AZ58" s="66" t="n">
        <f aca="false">workers_and_wage_central!B46</f>
        <v>6539.01369953089</v>
      </c>
      <c r="BA58" s="61" t="n">
        <f aca="false">(AZ58-AZ57)/AZ57</f>
        <v>0.00635391586804534</v>
      </c>
      <c r="BB58" s="5"/>
      <c r="BC58" s="5"/>
      <c r="BD58" s="5"/>
      <c r="BE58" s="5"/>
      <c r="BF58" s="5" t="n">
        <f aca="false">BF57*(1+AY58)*(1+BA58)*(1-BE58)</f>
        <v>101.418157107321</v>
      </c>
      <c r="BG58" s="5"/>
      <c r="BH58" s="5" t="n">
        <f aca="false">BH57+1</f>
        <v>27</v>
      </c>
      <c r="BI58" s="61" t="n">
        <f aca="false">T65/AG65</f>
        <v>0.0166257367236653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129549378.86435</v>
      </c>
      <c r="E59" s="9"/>
      <c r="F59" s="67" t="n">
        <f aca="false">'Central pensions'!I59</f>
        <v>23547133.1137435</v>
      </c>
      <c r="G59" s="9" t="n">
        <f aca="false">'Central pensions'!K59</f>
        <v>1183217.25591596</v>
      </c>
      <c r="H59" s="9" t="n">
        <f aca="false">'Central pensions'!V59</f>
        <v>6509712.23651963</v>
      </c>
      <c r="I59" s="67" t="n">
        <f aca="false">'Central pensions'!M59</f>
        <v>36594.348121112</v>
      </c>
      <c r="J59" s="9" t="n">
        <f aca="false">'Central pensions'!W59</f>
        <v>201331.306284112</v>
      </c>
      <c r="K59" s="9"/>
      <c r="L59" s="67" t="n">
        <f aca="false">'Central pensions'!N59</f>
        <v>3968489.72580617</v>
      </c>
      <c r="M59" s="67"/>
      <c r="N59" s="67" t="n">
        <f aca="false">'Central pensions'!L59</f>
        <v>1014750.72097781</v>
      </c>
      <c r="O59" s="9"/>
      <c r="P59" s="9" t="n">
        <f aca="false">'Central pensions'!X59</f>
        <v>26175371.1195683</v>
      </c>
      <c r="Q59" s="67"/>
      <c r="R59" s="67" t="n">
        <f aca="false">'Central SIPA income'!G54</f>
        <v>25131242.4749695</v>
      </c>
      <c r="S59" s="67"/>
      <c r="T59" s="9" t="n">
        <f aca="false">'Central SIPA income'!J54</f>
        <v>96091483.7705544</v>
      </c>
      <c r="U59" s="9"/>
      <c r="V59" s="67" t="n">
        <f aca="false">'Central SIPA income'!F54</f>
        <v>112390.891663359</v>
      </c>
      <c r="W59" s="67"/>
      <c r="X59" s="67" t="n">
        <f aca="false">'Central SIPA income'!M54</f>
        <v>282293.516665165</v>
      </c>
      <c r="Y59" s="9"/>
      <c r="Z59" s="9" t="n">
        <f aca="false">R59+V59-N59-L59-F59</f>
        <v>-3286740.19389461</v>
      </c>
      <c r="AA59" s="9"/>
      <c r="AB59" s="9" t="n">
        <f aca="false">T59-P59-D59</f>
        <v>-59633266.2133639</v>
      </c>
      <c r="AC59" s="50"/>
      <c r="AD59" s="9"/>
      <c r="AE59" s="9"/>
      <c r="AF59" s="9"/>
      <c r="AG59" s="9" t="n">
        <f aca="false">BF59/100*$AG$57</f>
        <v>5881994084.88761</v>
      </c>
      <c r="AH59" s="40" t="n">
        <f aca="false">(AG59-AG58)/AG58</f>
        <v>0.00844328373776886</v>
      </c>
      <c r="AI59" s="40"/>
      <c r="AJ59" s="40" t="n">
        <f aca="false">AB59/AG59</f>
        <v>-0.0101382737474316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12479554</v>
      </c>
      <c r="AX59" s="7"/>
      <c r="AY59" s="40" t="n">
        <f aca="false">(AW59-AW58)/AW58</f>
        <v>0.00297479453552088</v>
      </c>
      <c r="AZ59" s="39" t="n">
        <f aca="false">workers_and_wage_central!B47</f>
        <v>6574.66616657598</v>
      </c>
      <c r="BA59" s="40" t="n">
        <f aca="false">(AZ59-AZ58)/AZ58</f>
        <v>0.00545226981978176</v>
      </c>
      <c r="BB59" s="7"/>
      <c r="BC59" s="7"/>
      <c r="BD59" s="7"/>
      <c r="BE59" s="7"/>
      <c r="BF59" s="7" t="n">
        <f aca="false">BF58*(1+AY59)*(1+BA59)*(1-BE59)</f>
        <v>102.27445938394</v>
      </c>
      <c r="BG59" s="7"/>
      <c r="BH59" s="7" t="n">
        <f aca="false">BH58+1</f>
        <v>28</v>
      </c>
      <c r="BI59" s="40" t="n">
        <f aca="false">T66/AG66</f>
        <v>0.0144712931061431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130951393.423378</v>
      </c>
      <c r="E60" s="9"/>
      <c r="F60" s="67" t="n">
        <f aca="false">'Central pensions'!I60</f>
        <v>23801965.8558086</v>
      </c>
      <c r="G60" s="9" t="n">
        <f aca="false">'Central pensions'!K60</f>
        <v>1240757.17243168</v>
      </c>
      <c r="H60" s="9" t="n">
        <f aca="false">'Central pensions'!V60</f>
        <v>6826279.88016915</v>
      </c>
      <c r="I60" s="67" t="n">
        <f aca="false">'Central pensions'!M60</f>
        <v>38373.9331679901</v>
      </c>
      <c r="J60" s="9" t="n">
        <f aca="false">'Central pensions'!W60</f>
        <v>211122.05814956</v>
      </c>
      <c r="K60" s="9"/>
      <c r="L60" s="67" t="n">
        <f aca="false">'Central pensions'!N60</f>
        <v>3968685.14700239</v>
      </c>
      <c r="M60" s="67"/>
      <c r="N60" s="67" t="n">
        <f aca="false">'Central pensions'!L60</f>
        <v>1026778.33346385</v>
      </c>
      <c r="O60" s="9"/>
      <c r="P60" s="9" t="n">
        <f aca="false">'Central pensions'!X60</f>
        <v>26242557.5362633</v>
      </c>
      <c r="Q60" s="67"/>
      <c r="R60" s="67" t="n">
        <f aca="false">'Central SIPA income'!G55</f>
        <v>22284753.8231746</v>
      </c>
      <c r="S60" s="67"/>
      <c r="T60" s="9" t="n">
        <f aca="false">'Central SIPA income'!J55</f>
        <v>85207687.700406</v>
      </c>
      <c r="U60" s="9"/>
      <c r="V60" s="67" t="n">
        <f aca="false">'Central SIPA income'!F55</f>
        <v>109530.586156193</v>
      </c>
      <c r="W60" s="67"/>
      <c r="X60" s="67" t="n">
        <f aca="false">'Central SIPA income'!M55</f>
        <v>275109.253880122</v>
      </c>
      <c r="Y60" s="9"/>
      <c r="Z60" s="9" t="n">
        <f aca="false">R60+V60-N60-L60-F60</f>
        <v>-6403144.92694408</v>
      </c>
      <c r="AA60" s="9"/>
      <c r="AB60" s="9" t="n">
        <f aca="false">T60-P60-D60</f>
        <v>-71986263.2592351</v>
      </c>
      <c r="AC60" s="50"/>
      <c r="AD60" s="9"/>
      <c r="AE60" s="9"/>
      <c r="AF60" s="9"/>
      <c r="AG60" s="9" t="n">
        <f aca="false">BF60/100*$AG$57</f>
        <v>5973435594.94451</v>
      </c>
      <c r="AH60" s="40" t="n">
        <f aca="false">(AG60-AG59)/AG59</f>
        <v>0.0155460051025615</v>
      </c>
      <c r="AI60" s="40"/>
      <c r="AJ60" s="40" t="n">
        <f aca="false">AB60/AG60</f>
        <v>-0.0120510654404911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12572099</v>
      </c>
      <c r="AY60" s="40" t="n">
        <f aca="false">(AW60-AW59)/AW59</f>
        <v>0.00741572976085524</v>
      </c>
      <c r="AZ60" s="39" t="n">
        <f aca="false">workers_and_wage_central!B48</f>
        <v>6627.72653146303</v>
      </c>
      <c r="BA60" s="40" t="n">
        <f aca="false">(AZ60-AZ59)/AZ59</f>
        <v>0.0080704272342823</v>
      </c>
      <c r="BB60" s="7"/>
      <c r="BC60" s="7"/>
      <c r="BD60" s="7"/>
      <c r="BE60" s="7"/>
      <c r="BF60" s="7" t="n">
        <f aca="false">BF59*(1+AY60)*(1+BA60)*(1-BE60)</f>
        <v>103.864418651384</v>
      </c>
      <c r="BG60" s="7"/>
      <c r="BH60" s="0" t="n">
        <f aca="false">BH59+1</f>
        <v>29</v>
      </c>
      <c r="BI60" s="40" t="n">
        <f aca="false">T67/AG67</f>
        <v>0.016657489366565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132653351.606281</v>
      </c>
      <c r="E61" s="9"/>
      <c r="F61" s="67" t="n">
        <f aca="false">'Central pensions'!I61</f>
        <v>24111316.9020132</v>
      </c>
      <c r="G61" s="9" t="n">
        <f aca="false">'Central pensions'!K61</f>
        <v>1281959.9517449</v>
      </c>
      <c r="H61" s="9" t="n">
        <f aca="false">'Central pensions'!V61</f>
        <v>7052965.41516519</v>
      </c>
      <c r="I61" s="67" t="n">
        <f aca="false">'Central pensions'!M61</f>
        <v>39648.2459302549</v>
      </c>
      <c r="J61" s="9" t="n">
        <f aca="false">'Central pensions'!W61</f>
        <v>218132.950984492</v>
      </c>
      <c r="K61" s="9"/>
      <c r="L61" s="67" t="n">
        <f aca="false">'Central pensions'!N61</f>
        <v>4040926.8202487</v>
      </c>
      <c r="M61" s="67"/>
      <c r="N61" s="67" t="n">
        <f aca="false">'Central pensions'!L61</f>
        <v>1041666.14512249</v>
      </c>
      <c r="O61" s="9"/>
      <c r="P61" s="9" t="n">
        <f aca="false">'Central pensions'!X61</f>
        <v>26699328.2692921</v>
      </c>
      <c r="Q61" s="67"/>
      <c r="R61" s="67" t="n">
        <f aca="false">'Central SIPA income'!G56</f>
        <v>26004537.430864</v>
      </c>
      <c r="S61" s="67"/>
      <c r="T61" s="9" t="n">
        <f aca="false">'Central SIPA income'!J56</f>
        <v>99430602.7243754</v>
      </c>
      <c r="U61" s="9"/>
      <c r="V61" s="67" t="n">
        <f aca="false">'Central SIPA income'!F56</f>
        <v>107419.868737293</v>
      </c>
      <c r="W61" s="67"/>
      <c r="X61" s="67" t="n">
        <f aca="false">'Central SIPA income'!M56</f>
        <v>269807.740260565</v>
      </c>
      <c r="Y61" s="9"/>
      <c r="Z61" s="9" t="n">
        <f aca="false">R61+V61-N61-L61-F61</f>
        <v>-3081952.56778307</v>
      </c>
      <c r="AA61" s="9"/>
      <c r="AB61" s="9" t="n">
        <f aca="false">T61-P61-D61</f>
        <v>-59922077.1511973</v>
      </c>
      <c r="AC61" s="50"/>
      <c r="AD61" s="9"/>
      <c r="AE61" s="9"/>
      <c r="AF61" s="9"/>
      <c r="AG61" s="9" t="n">
        <f aca="false">BF61/100*$AG$57</f>
        <v>6029339017.41261</v>
      </c>
      <c r="AH61" s="40" t="n">
        <f aca="false">(AG61-AG60)/AG60</f>
        <v>0.00935867166884887</v>
      </c>
      <c r="AI61" s="40" t="n">
        <f aca="false">(AG61-AG57)/AG57</f>
        <v>0.0483645164361812</v>
      </c>
      <c r="AJ61" s="40" t="n">
        <f aca="false">AB61/AG61</f>
        <v>-0.00993841563364468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12595793</v>
      </c>
      <c r="AY61" s="40" t="n">
        <f aca="false">(AW61-AW60)/AW60</f>
        <v>0.00188464949249922</v>
      </c>
      <c r="AZ61" s="39" t="n">
        <f aca="false">workers_and_wage_central!B49</f>
        <v>6677.16912457994</v>
      </c>
      <c r="BA61" s="40" t="n">
        <f aca="false">(AZ61-AZ60)/AZ60</f>
        <v>0.00745996276131745</v>
      </c>
      <c r="BB61" s="7"/>
      <c r="BC61" s="7"/>
      <c r="BD61" s="7"/>
      <c r="BE61" s="7"/>
      <c r="BF61" s="7" t="n">
        <f aca="false">BF60*(1+AY61)*(1+BA61)*(1-BE61)</f>
        <v>104.836451643618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0.0144837854501877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132845570.031151</v>
      </c>
      <c r="E62" s="6"/>
      <c r="F62" s="8" t="n">
        <f aca="false">'Central pensions'!I62</f>
        <v>24146254.8760661</v>
      </c>
      <c r="G62" s="6" t="n">
        <f aca="false">'Central pensions'!K62</f>
        <v>1348578.49758462</v>
      </c>
      <c r="H62" s="6" t="n">
        <f aca="false">'Central pensions'!V62</f>
        <v>7419480.9987266</v>
      </c>
      <c r="I62" s="8" t="n">
        <f aca="false">'Central pensions'!M62</f>
        <v>41708.6133273591</v>
      </c>
      <c r="J62" s="6" t="n">
        <f aca="false">'Central pensions'!W62</f>
        <v>229468.484496697</v>
      </c>
      <c r="K62" s="6"/>
      <c r="L62" s="8" t="n">
        <f aca="false">'Central pensions'!N62</f>
        <v>4869991.06876903</v>
      </c>
      <c r="M62" s="8"/>
      <c r="N62" s="8" t="n">
        <f aca="false">'Central pensions'!L62</f>
        <v>1043588.96765533</v>
      </c>
      <c r="O62" s="6"/>
      <c r="P62" s="6" t="n">
        <f aca="false">'Central pensions'!X62</f>
        <v>31011925.398321</v>
      </c>
      <c r="Q62" s="8"/>
      <c r="R62" s="8" t="n">
        <f aca="false">'Central SIPA income'!G57</f>
        <v>22932283.1687046</v>
      </c>
      <c r="S62" s="8"/>
      <c r="T62" s="6" t="n">
        <f aca="false">'Central SIPA income'!J57</f>
        <v>87683572.2755092</v>
      </c>
      <c r="U62" s="6"/>
      <c r="V62" s="8" t="n">
        <f aca="false">'Central SIPA income'!F57</f>
        <v>110734.816358551</v>
      </c>
      <c r="W62" s="8"/>
      <c r="X62" s="8" t="n">
        <f aca="false">'Central SIPA income'!M57</f>
        <v>278133.932959245</v>
      </c>
      <c r="Y62" s="6"/>
      <c r="Z62" s="6" t="n">
        <f aca="false">R62+V62-N62-L62-F62</f>
        <v>-7016816.92742731</v>
      </c>
      <c r="AA62" s="6"/>
      <c r="AB62" s="6" t="n">
        <f aca="false">T62-P62-D62</f>
        <v>-76173923.1539628</v>
      </c>
      <c r="AC62" s="50"/>
      <c r="AD62" s="6"/>
      <c r="AE62" s="6"/>
      <c r="AF62" s="6"/>
      <c r="AG62" s="6" t="n">
        <f aca="false">BF62/100*$AG$57</f>
        <v>6098201950.2258</v>
      </c>
      <c r="AH62" s="61" t="n">
        <f aca="false">(AG62-AG61)/AG61</f>
        <v>0.0114213071473198</v>
      </c>
      <c r="AI62" s="61"/>
      <c r="AJ62" s="61" t="n">
        <f aca="false">AB62/AG62</f>
        <v>-0.0124912103232564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0.00920183937336389</v>
      </c>
      <c r="AV62" s="5"/>
      <c r="AW62" s="65" t="n">
        <f aca="false">workers_and_wage_central!C50</f>
        <v>12629700</v>
      </c>
      <c r="AX62" s="5"/>
      <c r="AY62" s="61" t="n">
        <f aca="false">(AW62-AW61)/AW61</f>
        <v>0.00269193055173263</v>
      </c>
      <c r="AZ62" s="66" t="n">
        <f aca="false">workers_and_wage_central!B50</f>
        <v>6735.3001637405</v>
      </c>
      <c r="BA62" s="61" t="n">
        <f aca="false">(AZ62-AZ61)/AZ61</f>
        <v>0.00870594080754572</v>
      </c>
      <c r="BB62" s="5"/>
      <c r="BC62" s="5"/>
      <c r="BD62" s="5"/>
      <c r="BE62" s="5"/>
      <c r="BF62" s="5" t="n">
        <f aca="false">BF61*(1+AY62)*(1+BA62)*(1-BE62)</f>
        <v>106.033820958075</v>
      </c>
      <c r="BG62" s="5"/>
      <c r="BH62" s="5" t="n">
        <f aca="false">BH61+1</f>
        <v>31</v>
      </c>
      <c r="BI62" s="61" t="n">
        <f aca="false">T69/AG69</f>
        <v>0.0166218818180979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133524840.543456</v>
      </c>
      <c r="E63" s="9"/>
      <c r="F63" s="67" t="n">
        <f aca="false">'Central pensions'!I63</f>
        <v>24269720.3323555</v>
      </c>
      <c r="G63" s="9" t="n">
        <f aca="false">'Central pensions'!K63</f>
        <v>1457275.34370171</v>
      </c>
      <c r="H63" s="9" t="n">
        <f aca="false">'Central pensions'!V63</f>
        <v>8017498.97530839</v>
      </c>
      <c r="I63" s="67" t="n">
        <f aca="false">'Central pensions'!M63</f>
        <v>45070.3714546922</v>
      </c>
      <c r="J63" s="9" t="n">
        <f aca="false">'Central pensions'!W63</f>
        <v>247963.885834281</v>
      </c>
      <c r="K63" s="9"/>
      <c r="L63" s="67" t="n">
        <f aca="false">'Central pensions'!N63</f>
        <v>4077418.87916551</v>
      </c>
      <c r="M63" s="67"/>
      <c r="N63" s="67" t="n">
        <f aca="false">'Central pensions'!L63</f>
        <v>1049458.29216075</v>
      </c>
      <c r="O63" s="9"/>
      <c r="P63" s="9" t="n">
        <f aca="false">'Central pensions'!X63</f>
        <v>26931555.8304368</v>
      </c>
      <c r="Q63" s="67"/>
      <c r="R63" s="67" t="n">
        <f aca="false">'Central SIPA income'!G58</f>
        <v>26687811.3855515</v>
      </c>
      <c r="S63" s="67"/>
      <c r="T63" s="9" t="n">
        <f aca="false">'Central SIPA income'!J58</f>
        <v>102043159.910638</v>
      </c>
      <c r="U63" s="9"/>
      <c r="V63" s="67" t="n">
        <f aca="false">'Central SIPA income'!F58</f>
        <v>109871.912633653</v>
      </c>
      <c r="W63" s="67"/>
      <c r="X63" s="67" t="n">
        <f aca="false">'Central SIPA income'!M58</f>
        <v>275966.567584349</v>
      </c>
      <c r="Y63" s="9"/>
      <c r="Z63" s="9" t="n">
        <f aca="false">R63+V63-N63-L63-F63</f>
        <v>-2598914.20549669</v>
      </c>
      <c r="AA63" s="9"/>
      <c r="AB63" s="9" t="n">
        <f aca="false">T63-P63-D63</f>
        <v>-58413236.4632552</v>
      </c>
      <c r="AC63" s="50"/>
      <c r="AD63" s="9"/>
      <c r="AE63" s="9"/>
      <c r="AF63" s="9"/>
      <c r="AG63" s="9" t="n">
        <f aca="false">BF63/100*$AG$57</f>
        <v>6141311481.75908</v>
      </c>
      <c r="AH63" s="40" t="n">
        <f aca="false">(AG63-AG62)/AG62</f>
        <v>0.00706922005619805</v>
      </c>
      <c r="AI63" s="40"/>
      <c r="AJ63" s="40" t="n">
        <f aca="false">AB63/AG63</f>
        <v>-0.00951152479999657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12638299</v>
      </c>
      <c r="AX63" s="7"/>
      <c r="AY63" s="40" t="n">
        <f aca="false">(AW63-AW62)/AW62</f>
        <v>0.000680855443913949</v>
      </c>
      <c r="AZ63" s="39" t="n">
        <f aca="false">workers_and_wage_central!B51</f>
        <v>6778.29844134827</v>
      </c>
      <c r="BA63" s="40" t="n">
        <f aca="false">(AZ63-AZ62)/AZ62</f>
        <v>0.00638401801886194</v>
      </c>
      <c r="BB63" s="7"/>
      <c r="BC63" s="7"/>
      <c r="BD63" s="7"/>
      <c r="BE63" s="7"/>
      <c r="BF63" s="7" t="n">
        <f aca="false">BF62*(1+AY63)*(1+BA63)*(1-BE63)</f>
        <v>106.783397371827</v>
      </c>
      <c r="BG63" s="7"/>
      <c r="BH63" s="7" t="n">
        <f aca="false">BH62+1</f>
        <v>32</v>
      </c>
      <c r="BI63" s="40" t="n">
        <f aca="false">T70/AG70</f>
        <v>0.0144875622012248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134772582.508509</v>
      </c>
      <c r="E64" s="9"/>
      <c r="F64" s="67" t="n">
        <f aca="false">'Central pensions'!I64</f>
        <v>24496512.2043063</v>
      </c>
      <c r="G64" s="9" t="n">
        <f aca="false">'Central pensions'!K64</f>
        <v>1511350.22743024</v>
      </c>
      <c r="H64" s="9" t="n">
        <f aca="false">'Central pensions'!V64</f>
        <v>8315003.03091266</v>
      </c>
      <c r="I64" s="67" t="n">
        <f aca="false">'Central pensions'!M64</f>
        <v>46742.7905390798</v>
      </c>
      <c r="J64" s="9" t="n">
        <f aca="false">'Central pensions'!W64</f>
        <v>257165.042193177</v>
      </c>
      <c r="K64" s="9"/>
      <c r="L64" s="67" t="n">
        <f aca="false">'Central pensions'!N64</f>
        <v>4150718.38523367</v>
      </c>
      <c r="M64" s="67"/>
      <c r="N64" s="67" t="n">
        <f aca="false">'Central pensions'!L64</f>
        <v>1060716.57370997</v>
      </c>
      <c r="O64" s="9"/>
      <c r="P64" s="9" t="n">
        <f aca="false">'Central pensions'!X64</f>
        <v>27373847.0592294</v>
      </c>
      <c r="Q64" s="67"/>
      <c r="R64" s="67" t="n">
        <f aca="false">'Central SIPA income'!G59</f>
        <v>23451621.0204126</v>
      </c>
      <c r="S64" s="67"/>
      <c r="T64" s="9" t="n">
        <f aca="false">'Central SIPA income'!J59</f>
        <v>89669305.563409</v>
      </c>
      <c r="U64" s="9"/>
      <c r="V64" s="67" t="n">
        <f aca="false">'Central SIPA income'!F59</f>
        <v>109461.028295837</v>
      </c>
      <c r="W64" s="67"/>
      <c r="X64" s="67" t="n">
        <f aca="false">'Central SIPA income'!M59</f>
        <v>274934.544588997</v>
      </c>
      <c r="Y64" s="9"/>
      <c r="Z64" s="9" t="n">
        <f aca="false">R64+V64-N64-L64-F64</f>
        <v>-6146865.11454153</v>
      </c>
      <c r="AA64" s="9"/>
      <c r="AB64" s="9" t="n">
        <f aca="false">T64-P64-D64</f>
        <v>-72477124.0043297</v>
      </c>
      <c r="AC64" s="50"/>
      <c r="AD64" s="9"/>
      <c r="AE64" s="9"/>
      <c r="AF64" s="9"/>
      <c r="AG64" s="9" t="n">
        <f aca="false">BF64/100*$AG$57</f>
        <v>6211594587.00274</v>
      </c>
      <c r="AH64" s="40" t="n">
        <f aca="false">(AG64-AG63)/AG63</f>
        <v>0.0114443153473674</v>
      </c>
      <c r="AI64" s="40"/>
      <c r="AJ64" s="40" t="n">
        <f aca="false">AB64/AG64</f>
        <v>-0.0116680383739116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12731993</v>
      </c>
      <c r="AY64" s="40" t="n">
        <f aca="false">(AW64-AW63)/AW63</f>
        <v>0.00741349765502462</v>
      </c>
      <c r="AZ64" s="39" t="n">
        <f aca="false">workers_and_wage_central!B52</f>
        <v>6805.4194649845</v>
      </c>
      <c r="BA64" s="40" t="n">
        <f aca="false">(AZ64-AZ63)/AZ63</f>
        <v>0.00400115513810898</v>
      </c>
      <c r="BB64" s="7"/>
      <c r="BC64" s="7"/>
      <c r="BD64" s="7"/>
      <c r="BE64" s="7"/>
      <c r="BF64" s="7" t="n">
        <f aca="false">BF63*(1+AY64)*(1+BA64)*(1-BE64)</f>
        <v>108.005460245214</v>
      </c>
      <c r="BG64" s="7"/>
      <c r="BH64" s="0" t="n">
        <f aca="false">BH63+1</f>
        <v>33</v>
      </c>
      <c r="BI64" s="40" t="n">
        <f aca="false">T71/AG71</f>
        <v>0.0167119941375956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135489022.600201</v>
      </c>
      <c r="E65" s="9"/>
      <c r="F65" s="67" t="n">
        <f aca="false">'Central pensions'!I65</f>
        <v>24626733.6716338</v>
      </c>
      <c r="G65" s="9" t="n">
        <f aca="false">'Central pensions'!K65</f>
        <v>1565521.65354259</v>
      </c>
      <c r="H65" s="9" t="n">
        <f aca="false">'Central pensions'!V65</f>
        <v>8613038.23422812</v>
      </c>
      <c r="I65" s="67" t="n">
        <f aca="false">'Central pensions'!M65</f>
        <v>48418.1954703892</v>
      </c>
      <c r="J65" s="9" t="n">
        <f aca="false">'Central pensions'!W65</f>
        <v>266382.62580087</v>
      </c>
      <c r="K65" s="9"/>
      <c r="L65" s="67" t="n">
        <f aca="false">'Central pensions'!N65</f>
        <v>4115786.13670523</v>
      </c>
      <c r="M65" s="67"/>
      <c r="N65" s="67" t="n">
        <f aca="false">'Central pensions'!L65</f>
        <v>1067293.04953623</v>
      </c>
      <c r="O65" s="9"/>
      <c r="P65" s="9" t="n">
        <f aca="false">'Central pensions'!X65</f>
        <v>27228765.2851764</v>
      </c>
      <c r="Q65" s="67"/>
      <c r="R65" s="67" t="n">
        <f aca="false">'Central SIPA income'!G60</f>
        <v>27194905.1609619</v>
      </c>
      <c r="S65" s="67"/>
      <c r="T65" s="9" t="n">
        <f aca="false">'Central SIPA income'!J60</f>
        <v>103982076.9116</v>
      </c>
      <c r="U65" s="9"/>
      <c r="V65" s="67" t="n">
        <f aca="false">'Central SIPA income'!F60</f>
        <v>109723.338204432</v>
      </c>
      <c r="W65" s="67"/>
      <c r="X65" s="67" t="n">
        <f aca="false">'Central SIPA income'!M60</f>
        <v>275593.391453341</v>
      </c>
      <c r="Y65" s="9"/>
      <c r="Z65" s="9" t="n">
        <f aca="false">R65+V65-N65-L65-F65</f>
        <v>-2505184.35870896</v>
      </c>
      <c r="AA65" s="9"/>
      <c r="AB65" s="9" t="n">
        <f aca="false">T65-P65-D65</f>
        <v>-58735710.973778</v>
      </c>
      <c r="AC65" s="50"/>
      <c r="AD65" s="9"/>
      <c r="AE65" s="9"/>
      <c r="AF65" s="9"/>
      <c r="AG65" s="9" t="n">
        <f aca="false">BF65/100*$AG$57</f>
        <v>6254283863.6191</v>
      </c>
      <c r="AH65" s="40" t="n">
        <f aca="false">(AG65-AG64)/AG64</f>
        <v>0.00687251494257035</v>
      </c>
      <c r="AI65" s="40" t="n">
        <f aca="false">(AG65-AG61)/AG61</f>
        <v>0.0373083758529516</v>
      </c>
      <c r="AJ65" s="40" t="n">
        <f aca="false">AB65/AG65</f>
        <v>-0.00939127680395849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12763175</v>
      </c>
      <c r="AY65" s="40" t="n">
        <f aca="false">(AW65-AW64)/AW64</f>
        <v>0.00244910596479279</v>
      </c>
      <c r="AZ65" s="39" t="n">
        <f aca="false">workers_and_wage_central!B53</f>
        <v>6835.44907285171</v>
      </c>
      <c r="BA65" s="40" t="n">
        <f aca="false">(AZ65-AZ64)/AZ64</f>
        <v>0.0044126020477819</v>
      </c>
      <c r="BB65" s="7"/>
      <c r="BC65" s="7"/>
      <c r="BD65" s="7"/>
      <c r="BE65" s="7"/>
      <c r="BF65" s="7" t="n">
        <f aca="false">BF64*(1+AY65)*(1+BA65)*(1-BE65)</f>
        <v>108.747729384628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0.0145574281910353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136388636.357596</v>
      </c>
      <c r="E66" s="6"/>
      <c r="F66" s="8" t="n">
        <f aca="false">'Central pensions'!I66</f>
        <v>24790249.1209708</v>
      </c>
      <c r="G66" s="6" t="n">
        <f aca="false">'Central pensions'!K66</f>
        <v>1602630.46703805</v>
      </c>
      <c r="H66" s="6" t="n">
        <f aca="false">'Central pensions'!V66</f>
        <v>8817199.97721011</v>
      </c>
      <c r="I66" s="8" t="n">
        <f aca="false">'Central pensions'!M66</f>
        <v>49565.8907331354</v>
      </c>
      <c r="J66" s="6" t="n">
        <f aca="false">'Central pensions'!W66</f>
        <v>272696.906511652</v>
      </c>
      <c r="K66" s="6"/>
      <c r="L66" s="8" t="n">
        <f aca="false">'Central pensions'!N66</f>
        <v>4990492.54700837</v>
      </c>
      <c r="M66" s="8"/>
      <c r="N66" s="8" t="n">
        <f aca="false">'Central pensions'!L66</f>
        <v>1073953.48855274</v>
      </c>
      <c r="O66" s="6"/>
      <c r="P66" s="6" t="n">
        <f aca="false">'Central pensions'!X66</f>
        <v>31804264.7767404</v>
      </c>
      <c r="Q66" s="8"/>
      <c r="R66" s="8" t="n">
        <f aca="false">'Central SIPA income'!G61</f>
        <v>23841602.2541003</v>
      </c>
      <c r="S66" s="8"/>
      <c r="T66" s="6" t="n">
        <f aca="false">'Central SIPA income'!J61</f>
        <v>91160432.6107506</v>
      </c>
      <c r="U66" s="6"/>
      <c r="V66" s="8" t="n">
        <f aca="false">'Central SIPA income'!F61</f>
        <v>112687.032624039</v>
      </c>
      <c r="W66" s="8"/>
      <c r="X66" s="8" t="n">
        <f aca="false">'Central SIPA income'!M61</f>
        <v>283037.337378585</v>
      </c>
      <c r="Y66" s="6"/>
      <c r="Z66" s="6" t="n">
        <f aca="false">R66+V66-N66-L66-F66</f>
        <v>-6900405.86980755</v>
      </c>
      <c r="AA66" s="6"/>
      <c r="AB66" s="6" t="n">
        <f aca="false">T66-P66-D66</f>
        <v>-77032468.5235854</v>
      </c>
      <c r="AC66" s="50"/>
      <c r="AD66" s="6"/>
      <c r="AE66" s="6"/>
      <c r="AF66" s="6"/>
      <c r="AG66" s="6" t="n">
        <f aca="false">BF66/100*$AG$57</f>
        <v>6299397845.24529</v>
      </c>
      <c r="AH66" s="61" t="n">
        <f aca="false">(AG66-AG65)/AG65</f>
        <v>0.00721329293807828</v>
      </c>
      <c r="AI66" s="61"/>
      <c r="AJ66" s="61" t="n">
        <f aca="false">AB66/AG66</f>
        <v>-0.0122285447618979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0.00590739470580232</v>
      </c>
      <c r="AV66" s="5"/>
      <c r="AW66" s="65" t="n">
        <f aca="false">workers_and_wage_central!C54</f>
        <v>12805679</v>
      </c>
      <c r="AX66" s="5"/>
      <c r="AY66" s="61" t="n">
        <f aca="false">(AW66-AW65)/AW65</f>
        <v>0.00333020584611588</v>
      </c>
      <c r="AZ66" s="66" t="n">
        <f aca="false">workers_and_wage_central!B54</f>
        <v>6861.90361783391</v>
      </c>
      <c r="BA66" s="61" t="n">
        <f aca="false">(AZ66-AZ65)/AZ65</f>
        <v>0.00387019853417799</v>
      </c>
      <c r="BB66" s="5"/>
      <c r="BC66" s="5"/>
      <c r="BD66" s="5"/>
      <c r="BE66" s="5"/>
      <c r="BF66" s="5" t="n">
        <f aca="false">BF65*(1+AY66)*(1+BA66)*(1-BE66)</f>
        <v>109.53215861303</v>
      </c>
      <c r="BG66" s="5"/>
      <c r="BH66" s="5" t="n">
        <f aca="false">BH65+1</f>
        <v>35</v>
      </c>
      <c r="BI66" s="61" t="n">
        <f aca="false">T73/AG73</f>
        <v>0.0167792087308213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137089124.981953</v>
      </c>
      <c r="E67" s="9"/>
      <c r="F67" s="67" t="n">
        <f aca="false">'Central pensions'!I67</f>
        <v>24917571.2202892</v>
      </c>
      <c r="G67" s="9" t="n">
        <f aca="false">'Central pensions'!K67</f>
        <v>1675926.52770415</v>
      </c>
      <c r="H67" s="9" t="n">
        <f aca="false">'Central pensions'!V67</f>
        <v>9220453.27716087</v>
      </c>
      <c r="I67" s="67" t="n">
        <f aca="false">'Central pensions'!M67</f>
        <v>51832.7792073451</v>
      </c>
      <c r="J67" s="9" t="n">
        <f aca="false">'Central pensions'!W67</f>
        <v>285168.658056523</v>
      </c>
      <c r="K67" s="9"/>
      <c r="L67" s="67" t="n">
        <f aca="false">'Central pensions'!N67</f>
        <v>4178762.6986442</v>
      </c>
      <c r="M67" s="67"/>
      <c r="N67" s="67" t="n">
        <f aca="false">'Central pensions'!L67</f>
        <v>1080807.16576932</v>
      </c>
      <c r="O67" s="9"/>
      <c r="P67" s="9" t="n">
        <f aca="false">'Central pensions'!X67</f>
        <v>27629901.6446613</v>
      </c>
      <c r="Q67" s="67"/>
      <c r="R67" s="67" t="n">
        <f aca="false">'Central SIPA income'!G62</f>
        <v>27447221.6412043</v>
      </c>
      <c r="S67" s="67"/>
      <c r="T67" s="9" t="n">
        <f aca="false">'Central SIPA income'!J62</f>
        <v>104946830.842505</v>
      </c>
      <c r="U67" s="9"/>
      <c r="V67" s="67" t="n">
        <f aca="false">'Central SIPA income'!F62</f>
        <v>112810.459700186</v>
      </c>
      <c r="W67" s="67"/>
      <c r="X67" s="67" t="n">
        <f aca="false">'Central SIPA income'!M62</f>
        <v>283347.350608851</v>
      </c>
      <c r="Y67" s="9"/>
      <c r="Z67" s="9" t="n">
        <f aca="false">R67+V67-N67-L67-F67</f>
        <v>-2617108.98379822</v>
      </c>
      <c r="AA67" s="9"/>
      <c r="AB67" s="9" t="n">
        <f aca="false">T67-P67-D67</f>
        <v>-59772195.7841096</v>
      </c>
      <c r="AC67" s="50"/>
      <c r="AD67" s="9"/>
      <c r="AE67" s="9"/>
      <c r="AF67" s="9"/>
      <c r="AG67" s="9" t="n">
        <f aca="false">BF67/100*$AG$57</f>
        <v>6300279023.62971</v>
      </c>
      <c r="AH67" s="40" t="n">
        <f aca="false">(AG67-AG66)/AG66</f>
        <v>0.000139882954858217</v>
      </c>
      <c r="AI67" s="40"/>
      <c r="AJ67" s="40" t="n">
        <f aca="false">AB67/AG67</f>
        <v>-0.00948722994012316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12814742</v>
      </c>
      <c r="AX67" s="7"/>
      <c r="AY67" s="40" t="n">
        <f aca="false">(AW67-AW66)/AW66</f>
        <v>0.000707732873828869</v>
      </c>
      <c r="AZ67" s="39" t="n">
        <f aca="false">workers_and_wage_central!B55</f>
        <v>6858.00984217357</v>
      </c>
      <c r="BA67" s="40" t="n">
        <f aca="false">(AZ67-AZ66)/AZ66</f>
        <v>-0.000567448317142331</v>
      </c>
      <c r="BB67" s="7"/>
      <c r="BC67" s="7"/>
      <c r="BD67" s="7"/>
      <c r="BE67" s="7"/>
      <c r="BF67" s="7" t="n">
        <f aca="false">BF66*(1+AY67)*(1+BA67)*(1-BE67)</f>
        <v>109.547480295029</v>
      </c>
      <c r="BG67" s="7"/>
      <c r="BH67" s="7" t="n">
        <f aca="false">BH66+1</f>
        <v>36</v>
      </c>
      <c r="BI67" s="40" t="n">
        <f aca="false">T74/AG74</f>
        <v>0.0145761295033585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138203346.399952</v>
      </c>
      <c r="E68" s="9"/>
      <c r="F68" s="67" t="n">
        <f aca="false">'Central pensions'!I68</f>
        <v>25120094.1523001</v>
      </c>
      <c r="G68" s="9" t="n">
        <f aca="false">'Central pensions'!K68</f>
        <v>1762883.90999982</v>
      </c>
      <c r="H68" s="9" t="n">
        <f aca="false">'Central pensions'!V68</f>
        <v>9698867.13797601</v>
      </c>
      <c r="I68" s="67" t="n">
        <f aca="false">'Central pensions'!M68</f>
        <v>54522.1827834998</v>
      </c>
      <c r="J68" s="9" t="n">
        <f aca="false">'Central pensions'!W68</f>
        <v>299964.963030187</v>
      </c>
      <c r="K68" s="9"/>
      <c r="L68" s="67" t="n">
        <f aca="false">'Central pensions'!N68</f>
        <v>4157398.4624956</v>
      </c>
      <c r="M68" s="67"/>
      <c r="N68" s="67" t="n">
        <f aca="false">'Central pensions'!L68</f>
        <v>1091695.57490817</v>
      </c>
      <c r="O68" s="9"/>
      <c r="P68" s="9" t="n">
        <f aca="false">'Central pensions'!X68</f>
        <v>27578947.3362068</v>
      </c>
      <c r="Q68" s="67"/>
      <c r="R68" s="67" t="n">
        <f aca="false">'Central SIPA income'!G63</f>
        <v>24076661.3757847</v>
      </c>
      <c r="S68" s="67"/>
      <c r="T68" s="9" t="n">
        <f aca="false">'Central SIPA income'!J63</f>
        <v>92059201.5354847</v>
      </c>
      <c r="U68" s="9"/>
      <c r="V68" s="67" t="n">
        <f aca="false">'Central SIPA income'!F63</f>
        <v>111117.194379327</v>
      </c>
      <c r="W68" s="67"/>
      <c r="X68" s="67" t="n">
        <f aca="false">'Central SIPA income'!M63</f>
        <v>279094.356304793</v>
      </c>
      <c r="Y68" s="9"/>
      <c r="Z68" s="9" t="n">
        <f aca="false">R68+V68-N68-L68-F68</f>
        <v>-6181409.61953982</v>
      </c>
      <c r="AA68" s="9"/>
      <c r="AB68" s="9" t="n">
        <f aca="false">T68-P68-D68</f>
        <v>-73723092.2006739</v>
      </c>
      <c r="AC68" s="50"/>
      <c r="AD68" s="9"/>
      <c r="AE68" s="9"/>
      <c r="AF68" s="9"/>
      <c r="AG68" s="9" t="n">
        <f aca="false">BF68/100*$AG$57</f>
        <v>6356018034.93243</v>
      </c>
      <c r="AH68" s="40" t="n">
        <f aca="false">(AG68-AG67)/AG67</f>
        <v>0.00884707027953444</v>
      </c>
      <c r="AI68" s="40"/>
      <c r="AJ68" s="40" t="n">
        <f aca="false">AB68/AG68</f>
        <v>-0.0115989432055565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12893169</v>
      </c>
      <c r="AY68" s="40" t="n">
        <f aca="false">(AW68-AW67)/AW67</f>
        <v>0.00612006078624135</v>
      </c>
      <c r="AZ68" s="39" t="n">
        <f aca="false">workers_and_wage_central!B56</f>
        <v>6876.59793983072</v>
      </c>
      <c r="BA68" s="40" t="n">
        <f aca="false">(AZ68-AZ67)/AZ67</f>
        <v>0.00271042154865883</v>
      </c>
      <c r="BB68" s="7"/>
      <c r="BC68" s="7"/>
      <c r="BD68" s="7"/>
      <c r="BE68" s="7"/>
      <c r="BF68" s="7" t="n">
        <f aca="false">BF67*(1+AY68)*(1+BA68)*(1-BE68)</f>
        <v>110.516654552145</v>
      </c>
      <c r="BG68" s="7"/>
      <c r="BH68" s="0" t="n">
        <f aca="false">BH67+1</f>
        <v>37</v>
      </c>
      <c r="BI68" s="40" t="n">
        <f aca="false">T75/AG75</f>
        <v>0.0168031229708253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139569101.203624</v>
      </c>
      <c r="E69" s="9"/>
      <c r="F69" s="67" t="n">
        <f aca="false">'Central pensions'!I69</f>
        <v>25368336.2546145</v>
      </c>
      <c r="G69" s="9" t="n">
        <f aca="false">'Central pensions'!K69</f>
        <v>1866311.73901536</v>
      </c>
      <c r="H69" s="9" t="n">
        <f aca="false">'Central pensions'!V69</f>
        <v>10267896.5370764</v>
      </c>
      <c r="I69" s="67" t="n">
        <f aca="false">'Central pensions'!M69</f>
        <v>57720.9816190316</v>
      </c>
      <c r="J69" s="9" t="n">
        <f aca="false">'Central pensions'!W69</f>
        <v>317563.810425044</v>
      </c>
      <c r="K69" s="9"/>
      <c r="L69" s="67" t="n">
        <f aca="false">'Central pensions'!N69</f>
        <v>4236962.50742119</v>
      </c>
      <c r="M69" s="67"/>
      <c r="N69" s="67" t="n">
        <f aca="false">'Central pensions'!L69</f>
        <v>1104404.17488582</v>
      </c>
      <c r="O69" s="9"/>
      <c r="P69" s="9" t="n">
        <f aca="false">'Central pensions'!X69</f>
        <v>28061724.510991</v>
      </c>
      <c r="Q69" s="67"/>
      <c r="R69" s="67" t="n">
        <f aca="false">'Central SIPA income'!G64</f>
        <v>27836136.8971375</v>
      </c>
      <c r="S69" s="67"/>
      <c r="T69" s="9" t="n">
        <f aca="false">'Central SIPA income'!J64</f>
        <v>106433882.031512</v>
      </c>
      <c r="U69" s="9"/>
      <c r="V69" s="67" t="n">
        <f aca="false">'Central SIPA income'!F64</f>
        <v>113731.608279499</v>
      </c>
      <c r="W69" s="67"/>
      <c r="X69" s="67" t="n">
        <f aca="false">'Central SIPA income'!M64</f>
        <v>285661.010265581</v>
      </c>
      <c r="Y69" s="9"/>
      <c r="Z69" s="9" t="n">
        <f aca="false">R69+V69-N69-L69-F69</f>
        <v>-2759834.43150448</v>
      </c>
      <c r="AA69" s="9"/>
      <c r="AB69" s="9" t="n">
        <f aca="false">T69-P69-D69</f>
        <v>-61196943.6831036</v>
      </c>
      <c r="AC69" s="50"/>
      <c r="AD69" s="9"/>
      <c r="AE69" s="9"/>
      <c r="AF69" s="9"/>
      <c r="AG69" s="9" t="n">
        <f aca="false">BF69/100*$AG$57</f>
        <v>6403239007.24804</v>
      </c>
      <c r="AH69" s="40" t="n">
        <f aca="false">(AG69-AG68)/AG68</f>
        <v>0.00742933265073832</v>
      </c>
      <c r="AI69" s="40" t="n">
        <f aca="false">(AG69-AG65)/AG65</f>
        <v>0.0238164987194458</v>
      </c>
      <c r="AJ69" s="40" t="n">
        <f aca="false">AB69/AG69</f>
        <v>-0.00955718560775769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12894575</v>
      </c>
      <c r="AY69" s="40" t="n">
        <f aca="false">(AW69-AW68)/AW68</f>
        <v>0.000109049993837822</v>
      </c>
      <c r="AZ69" s="39" t="n">
        <f aca="false">workers_and_wage_central!B57</f>
        <v>6926.93109163824</v>
      </c>
      <c r="BA69" s="40" t="n">
        <f aca="false">(AZ69-AZ68)/AZ68</f>
        <v>0.0073194844671644</v>
      </c>
      <c r="BB69" s="7"/>
      <c r="BC69" s="7"/>
      <c r="BD69" s="7"/>
      <c r="BE69" s="7"/>
      <c r="BF69" s="7" t="n">
        <f aca="false">BF68*(1+AY69)*(1+BA69)*(1-BE69)</f>
        <v>111.33771954226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0.0146575281929038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140682328.033114</v>
      </c>
      <c r="E70" s="6"/>
      <c r="F70" s="8" t="n">
        <f aca="false">'Central pensions'!I70</f>
        <v>25570678.4083907</v>
      </c>
      <c r="G70" s="6" t="n">
        <f aca="false">'Central pensions'!K70</f>
        <v>1918854.22454792</v>
      </c>
      <c r="H70" s="6" t="n">
        <f aca="false">'Central pensions'!V70</f>
        <v>10556969.7899371</v>
      </c>
      <c r="I70" s="8" t="n">
        <f aca="false">'Central pensions'!M70</f>
        <v>59346.0069447814</v>
      </c>
      <c r="J70" s="6" t="n">
        <f aca="false">'Central pensions'!W70</f>
        <v>326504.220307334</v>
      </c>
      <c r="K70" s="6"/>
      <c r="L70" s="8" t="n">
        <f aca="false">'Central pensions'!N70</f>
        <v>5166322.75452115</v>
      </c>
      <c r="M70" s="8"/>
      <c r="N70" s="8" t="n">
        <f aca="false">'Central pensions'!L70</f>
        <v>1114267.00026673</v>
      </c>
      <c r="O70" s="6"/>
      <c r="P70" s="6" t="n">
        <f aca="false">'Central pensions'!X70</f>
        <v>32938441.6064273</v>
      </c>
      <c r="Q70" s="8"/>
      <c r="R70" s="8" t="n">
        <f aca="false">'Central SIPA income'!G65</f>
        <v>24502997.2386556</v>
      </c>
      <c r="S70" s="8"/>
      <c r="T70" s="6" t="n">
        <f aca="false">'Central SIPA income'!J65</f>
        <v>93689333.6584253</v>
      </c>
      <c r="U70" s="6"/>
      <c r="V70" s="8" t="n">
        <f aca="false">'Central SIPA income'!F65</f>
        <v>117301.098937014</v>
      </c>
      <c r="W70" s="8"/>
      <c r="X70" s="8" t="n">
        <f aca="false">'Central SIPA income'!M65</f>
        <v>294626.541684547</v>
      </c>
      <c r="Y70" s="6"/>
      <c r="Z70" s="6" t="n">
        <f aca="false">R70+V70-N70-L70-F70</f>
        <v>-7230969.82558599</v>
      </c>
      <c r="AA70" s="6"/>
      <c r="AB70" s="6" t="n">
        <f aca="false">T70-P70-D70</f>
        <v>-79931435.9811157</v>
      </c>
      <c r="AC70" s="50"/>
      <c r="AD70" s="6"/>
      <c r="AE70" s="6"/>
      <c r="AF70" s="6"/>
      <c r="AG70" s="6" t="n">
        <f aca="false">BF70/100*$AG$57</f>
        <v>6466880511.51246</v>
      </c>
      <c r="AH70" s="61" t="n">
        <f aca="false">(AG70-AG69)/AG69</f>
        <v>0.0099389549870587</v>
      </c>
      <c r="AI70" s="61"/>
      <c r="AJ70" s="61" t="n">
        <f aca="false">AB70/AG70</f>
        <v>-0.01236012260298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0.00671397752782655</v>
      </c>
      <c r="AV70" s="5"/>
      <c r="AW70" s="65" t="n">
        <f aca="false">workers_and_wage_central!C58</f>
        <v>13001015</v>
      </c>
      <c r="AX70" s="5"/>
      <c r="AY70" s="61" t="n">
        <f aca="false">(AW70-AW69)/AW69</f>
        <v>0.00825463421632741</v>
      </c>
      <c r="AZ70" s="66" t="n">
        <f aca="false">workers_and_wage_central!B58</f>
        <v>6938.50274578109</v>
      </c>
      <c r="BA70" s="61" t="n">
        <f aca="false">(AZ70-AZ69)/AZ69</f>
        <v>0.00167053114716461</v>
      </c>
      <c r="BB70" s="5"/>
      <c r="BC70" s="5"/>
      <c r="BD70" s="5"/>
      <c r="BE70" s="5"/>
      <c r="BF70" s="5" t="n">
        <f aca="false">BF69*(1+AY70)*(1+BA70)*(1-BE70)</f>
        <v>112.444300125152</v>
      </c>
      <c r="BG70" s="5"/>
      <c r="BH70" s="5" t="n">
        <f aca="false">BH69+1</f>
        <v>39</v>
      </c>
      <c r="BI70" s="61" t="n">
        <f aca="false">T77/AG77</f>
        <v>0.016862016544112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141317685.419589</v>
      </c>
      <c r="E71" s="9"/>
      <c r="F71" s="67" t="n">
        <f aca="false">'Central pensions'!I71</f>
        <v>25686162.134251</v>
      </c>
      <c r="G71" s="9" t="n">
        <f aca="false">'Central pensions'!K71</f>
        <v>1985043.19326615</v>
      </c>
      <c r="H71" s="9" t="n">
        <f aca="false">'Central pensions'!V71</f>
        <v>10921121.9669218</v>
      </c>
      <c r="I71" s="67" t="n">
        <f aca="false">'Central pensions'!M71</f>
        <v>61393.0884515306</v>
      </c>
      <c r="J71" s="9" t="n">
        <f aca="false">'Central pensions'!W71</f>
        <v>337766.658770778</v>
      </c>
      <c r="K71" s="9"/>
      <c r="L71" s="67" t="n">
        <f aca="false">'Central pensions'!N71</f>
        <v>4237126.11569252</v>
      </c>
      <c r="M71" s="67"/>
      <c r="N71" s="67" t="n">
        <f aca="false">'Central pensions'!L71</f>
        <v>1119838.53182421</v>
      </c>
      <c r="O71" s="9"/>
      <c r="P71" s="9" t="n">
        <f aca="false">'Central pensions'!X71</f>
        <v>28147488.7530922</v>
      </c>
      <c r="Q71" s="67"/>
      <c r="R71" s="67" t="n">
        <f aca="false">'Central SIPA income'!G66</f>
        <v>28390919.1888686</v>
      </c>
      <c r="S71" s="67"/>
      <c r="T71" s="9" t="n">
        <f aca="false">'Central SIPA income'!J66</f>
        <v>108555140.20787</v>
      </c>
      <c r="U71" s="9"/>
      <c r="V71" s="67" t="n">
        <f aca="false">'Central SIPA income'!F66</f>
        <v>113565.94675001</v>
      </c>
      <c r="W71" s="67"/>
      <c r="X71" s="67" t="n">
        <f aca="false">'Central SIPA income'!M66</f>
        <v>285244.916265049</v>
      </c>
      <c r="Y71" s="9"/>
      <c r="Z71" s="9" t="n">
        <f aca="false">R71+V71-N71-L71-F71</f>
        <v>-2538641.64614907</v>
      </c>
      <c r="AA71" s="9"/>
      <c r="AB71" s="9" t="n">
        <f aca="false">T71-P71-D71</f>
        <v>-60910033.9648117</v>
      </c>
      <c r="AC71" s="50"/>
      <c r="AD71" s="9"/>
      <c r="AE71" s="9"/>
      <c r="AF71" s="9"/>
      <c r="AG71" s="9" t="n">
        <f aca="false">BF71/100*$AG$57</f>
        <v>6495642549.54243</v>
      </c>
      <c r="AH71" s="40" t="n">
        <f aca="false">(AG71-AG70)/AG70</f>
        <v>0.0044475907632384</v>
      </c>
      <c r="AI71" s="40"/>
      <c r="AJ71" s="40" t="n">
        <f aca="false">AB71/AG71</f>
        <v>-0.00937706062183216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13021919</v>
      </c>
      <c r="AX71" s="7"/>
      <c r="AY71" s="40" t="n">
        <f aca="false">(AW71-AW70)/AW70</f>
        <v>0.0016078744621093</v>
      </c>
      <c r="AZ71" s="39" t="n">
        <f aca="false">workers_and_wage_central!B59</f>
        <v>6958.17449542982</v>
      </c>
      <c r="BA71" s="40" t="n">
        <f aca="false">(AZ71-AZ70)/AZ70</f>
        <v>0.00283515772342938</v>
      </c>
      <c r="BB71" s="7"/>
      <c r="BC71" s="7"/>
      <c r="BD71" s="7"/>
      <c r="BE71" s="7"/>
      <c r="BF71" s="7" t="n">
        <f aca="false">BF70*(1+AY71)*(1+BA71)*(1-BE71)</f>
        <v>112.944406355767</v>
      </c>
      <c r="BG71" s="7"/>
      <c r="BH71" s="7" t="n">
        <f aca="false">BH70+1</f>
        <v>40</v>
      </c>
      <c r="BI71" s="40" t="n">
        <f aca="false">T78/AG78</f>
        <v>0.0146936114096343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141763877.846642</v>
      </c>
      <c r="E72" s="9"/>
      <c r="F72" s="67" t="n">
        <f aca="false">'Central pensions'!I72</f>
        <v>25767262.8895479</v>
      </c>
      <c r="G72" s="9" t="n">
        <f aca="false">'Central pensions'!K72</f>
        <v>2072117.65460393</v>
      </c>
      <c r="H72" s="9" t="n">
        <f aca="false">'Central pensions'!V72</f>
        <v>11400179.9620827</v>
      </c>
      <c r="I72" s="67" t="n">
        <f aca="false">'Central pensions'!M72</f>
        <v>64086.1130289878</v>
      </c>
      <c r="J72" s="9" t="n">
        <f aca="false">'Central pensions'!W72</f>
        <v>352582.88542524</v>
      </c>
      <c r="K72" s="9"/>
      <c r="L72" s="67" t="n">
        <f aca="false">'Central pensions'!N72</f>
        <v>4149420.15494856</v>
      </c>
      <c r="M72" s="67"/>
      <c r="N72" s="67" t="n">
        <f aca="false">'Central pensions'!L72</f>
        <v>1124137.64027655</v>
      </c>
      <c r="O72" s="9"/>
      <c r="P72" s="9" t="n">
        <f aca="false">'Central pensions'!X72</f>
        <v>27716034.5321179</v>
      </c>
      <c r="Q72" s="67"/>
      <c r="R72" s="67" t="n">
        <f aca="false">'Central SIPA income'!G67</f>
        <v>24920325.6958898</v>
      </c>
      <c r="S72" s="67"/>
      <c r="T72" s="9" t="n">
        <f aca="false">'Central SIPA income'!J67</f>
        <v>95285025.1852274</v>
      </c>
      <c r="U72" s="9"/>
      <c r="V72" s="67" t="n">
        <f aca="false">'Central SIPA income'!F67</f>
        <v>116741.429256602</v>
      </c>
      <c r="W72" s="67"/>
      <c r="X72" s="67" t="n">
        <f aca="false">'Central SIPA income'!M67</f>
        <v>293220.812804598</v>
      </c>
      <c r="Y72" s="9"/>
      <c r="Z72" s="9" t="n">
        <f aca="false">R72+V72-N72-L72-F72</f>
        <v>-6003753.55962662</v>
      </c>
      <c r="AA72" s="9"/>
      <c r="AB72" s="9" t="n">
        <f aca="false">T72-P72-D72</f>
        <v>-74194887.1935325</v>
      </c>
      <c r="AC72" s="50"/>
      <c r="AD72" s="9"/>
      <c r="AE72" s="9"/>
      <c r="AF72" s="9"/>
      <c r="AG72" s="9" t="n">
        <f aca="false">BF72/100*$AG$57</f>
        <v>6545457338.67371</v>
      </c>
      <c r="AH72" s="40" t="n">
        <f aca="false">(AG72-AG71)/AG71</f>
        <v>0.0076689548033698</v>
      </c>
      <c r="AI72" s="40"/>
      <c r="AJ72" s="40" t="n">
        <f aca="false">AB72/AG72</f>
        <v>-0.0113353251506435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13080255</v>
      </c>
      <c r="AY72" s="40" t="n">
        <f aca="false">(AW72-AW71)/AW71</f>
        <v>0.00447983127525214</v>
      </c>
      <c r="AZ72" s="39" t="n">
        <f aca="false">workers_and_wage_central!B60</f>
        <v>6980.26600718069</v>
      </c>
      <c r="BA72" s="40" t="n">
        <f aca="false">(AZ72-AZ71)/AZ71</f>
        <v>0.0031749005095195</v>
      </c>
      <c r="BB72" s="7"/>
      <c r="BC72" s="7"/>
      <c r="BD72" s="7"/>
      <c r="BE72" s="7"/>
      <c r="BF72" s="7" t="n">
        <f aca="false">BF71*(1+AY72)*(1+BA72)*(1-BE72)</f>
        <v>113.810571903403</v>
      </c>
      <c r="BG72" s="7"/>
      <c r="BH72" s="0" t="n">
        <f aca="false">BH71+1</f>
        <v>41</v>
      </c>
      <c r="BI72" s="40" t="n">
        <f aca="false">T79/AG79</f>
        <v>0.0169533841653005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142092481.964486</v>
      </c>
      <c r="E73" s="9"/>
      <c r="F73" s="67" t="n">
        <f aca="false">'Central pensions'!I73</f>
        <v>25826990.5777269</v>
      </c>
      <c r="G73" s="9" t="n">
        <f aca="false">'Central pensions'!K73</f>
        <v>2135853.56384372</v>
      </c>
      <c r="H73" s="9" t="n">
        <f aca="false">'Central pensions'!V73</f>
        <v>11750836.1295866</v>
      </c>
      <c r="I73" s="67" t="n">
        <f aca="false">'Central pensions'!M73</f>
        <v>66057.3267168156</v>
      </c>
      <c r="J73" s="9" t="n">
        <f aca="false">'Central pensions'!W73</f>
        <v>363427.921533603</v>
      </c>
      <c r="K73" s="9"/>
      <c r="L73" s="67" t="n">
        <f aca="false">'Central pensions'!N73</f>
        <v>4188833.80425534</v>
      </c>
      <c r="M73" s="67"/>
      <c r="N73" s="67" t="n">
        <f aca="false">'Central pensions'!L73</f>
        <v>1126859.94941584</v>
      </c>
      <c r="O73" s="9"/>
      <c r="P73" s="9" t="n">
        <f aca="false">'Central pensions'!X73</f>
        <v>27935529.4874088</v>
      </c>
      <c r="Q73" s="67"/>
      <c r="R73" s="67" t="n">
        <f aca="false">'Central SIPA income'!G68</f>
        <v>28861595.6262852</v>
      </c>
      <c r="S73" s="67"/>
      <c r="T73" s="9" t="n">
        <f aca="false">'Central SIPA income'!J68</f>
        <v>110354812.360659</v>
      </c>
      <c r="U73" s="9"/>
      <c r="V73" s="67" t="n">
        <f aca="false">'Central SIPA income'!F68</f>
        <v>113666.701653554</v>
      </c>
      <c r="W73" s="67"/>
      <c r="X73" s="67" t="n">
        <f aca="false">'Central SIPA income'!M68</f>
        <v>285497.983534307</v>
      </c>
      <c r="Y73" s="9"/>
      <c r="Z73" s="9" t="n">
        <f aca="false">R73+V73-N73-L73-F73</f>
        <v>-2167422.00345934</v>
      </c>
      <c r="AA73" s="9"/>
      <c r="AB73" s="9" t="n">
        <f aca="false">T73-P73-D73</f>
        <v>-59673199.0912353</v>
      </c>
      <c r="AC73" s="50"/>
      <c r="AD73" s="9"/>
      <c r="AE73" s="9"/>
      <c r="AF73" s="9"/>
      <c r="AG73" s="9" t="n">
        <f aca="false">BF73/100*$AG$57</f>
        <v>6576878214.6414</v>
      </c>
      <c r="AH73" s="40" t="n">
        <f aca="false">(AG73-AG72)/AG72</f>
        <v>0.00480040955763929</v>
      </c>
      <c r="AI73" s="40" t="n">
        <f aca="false">(AG73-AG69)/AG69</f>
        <v>0.0271174021767443</v>
      </c>
      <c r="AJ73" s="40" t="n">
        <f aca="false">AB73/AG73</f>
        <v>-0.00907317988014302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13088881</v>
      </c>
      <c r="AY73" s="40" t="n">
        <f aca="false">(AW73-AW72)/AW72</f>
        <v>0.000659467265737556</v>
      </c>
      <c r="AZ73" s="39" t="n">
        <f aca="false">workers_and_wage_central!B61</f>
        <v>7009.15183663958</v>
      </c>
      <c r="BA73" s="40" t="n">
        <f aca="false">(AZ73-AZ72)/AZ72</f>
        <v>0.00413821327570783</v>
      </c>
      <c r="BB73" s="7"/>
      <c r="BC73" s="7"/>
      <c r="BD73" s="7"/>
      <c r="BE73" s="7"/>
      <c r="BF73" s="7" t="n">
        <f aca="false">BF72*(1+AY73)*(1+BA73)*(1-BE73)</f>
        <v>114.356909260529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0.0147401853052446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142982134.026024</v>
      </c>
      <c r="E74" s="6"/>
      <c r="F74" s="8" t="n">
        <f aca="false">'Central pensions'!I74</f>
        <v>25988695.3709231</v>
      </c>
      <c r="G74" s="6" t="n">
        <f aca="false">'Central pensions'!K74</f>
        <v>2132717.38455424</v>
      </c>
      <c r="H74" s="6" t="n">
        <f aca="false">'Central pensions'!V74</f>
        <v>11733581.7964584</v>
      </c>
      <c r="I74" s="8" t="n">
        <f aca="false">'Central pensions'!M74</f>
        <v>65960.3314810591</v>
      </c>
      <c r="J74" s="6" t="n">
        <f aca="false">'Central pensions'!W74</f>
        <v>362894.282364692</v>
      </c>
      <c r="K74" s="6"/>
      <c r="L74" s="8" t="n">
        <f aca="false">'Central pensions'!N74</f>
        <v>5049070.89500055</v>
      </c>
      <c r="M74" s="8"/>
      <c r="N74" s="8" t="n">
        <f aca="false">'Central pensions'!L74</f>
        <v>1133657.23350012</v>
      </c>
      <c r="O74" s="6"/>
      <c r="P74" s="6" t="n">
        <f aca="false">'Central pensions'!X74</f>
        <v>32436700.4921894</v>
      </c>
      <c r="Q74" s="8"/>
      <c r="R74" s="8" t="n">
        <f aca="false">'Central SIPA income'!G69</f>
        <v>25253673.1061483</v>
      </c>
      <c r="S74" s="8"/>
      <c r="T74" s="6" t="n">
        <f aca="false">'Central SIPA income'!J69</f>
        <v>96559607.9001376</v>
      </c>
      <c r="U74" s="6"/>
      <c r="V74" s="8" t="n">
        <f aca="false">'Central SIPA income'!F69</f>
        <v>117545.839462579</v>
      </c>
      <c r="W74" s="8"/>
      <c r="X74" s="8" t="n">
        <f aca="false">'Central SIPA income'!M69</f>
        <v>295241.259324114</v>
      </c>
      <c r="Y74" s="6"/>
      <c r="Z74" s="6" t="n">
        <f aca="false">R74+V74-N74-L74-F74</f>
        <v>-6800204.55381283</v>
      </c>
      <c r="AA74" s="6"/>
      <c r="AB74" s="6" t="n">
        <f aca="false">T74-P74-D74</f>
        <v>-78859226.6180754</v>
      </c>
      <c r="AC74" s="50"/>
      <c r="AD74" s="6"/>
      <c r="AE74" s="6"/>
      <c r="AF74" s="6"/>
      <c r="AG74" s="6" t="n">
        <f aca="false">BF74/100*$AG$57</f>
        <v>6624502607.35465</v>
      </c>
      <c r="AH74" s="61" t="n">
        <f aca="false">(AG74-AG73)/AG73</f>
        <v>0.00724118512750081</v>
      </c>
      <c r="AI74" s="61"/>
      <c r="AJ74" s="61" t="n">
        <f aca="false">AB74/AG74</f>
        <v>-0.0119041732326476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0.00401900304426837</v>
      </c>
      <c r="AV74" s="5"/>
      <c r="AW74" s="65" t="n">
        <f aca="false">workers_and_wage_central!C62</f>
        <v>13170949</v>
      </c>
      <c r="AX74" s="5"/>
      <c r="AY74" s="61" t="n">
        <f aca="false">(AW74-AW73)/AW73</f>
        <v>0.00627005471285131</v>
      </c>
      <c r="AZ74" s="66" t="n">
        <f aca="false">workers_and_wage_central!B62</f>
        <v>7015.91622408962</v>
      </c>
      <c r="BA74" s="61" t="n">
        <f aca="false">(AZ74-AZ73)/AZ73</f>
        <v>0.000965079314544926</v>
      </c>
      <c r="BB74" s="5"/>
      <c r="BC74" s="5"/>
      <c r="BD74" s="5"/>
      <c r="BE74" s="5"/>
      <c r="BF74" s="5" t="n">
        <f aca="false">BF73*(1+AY74)*(1+BA74)*(1-BE74)</f>
        <v>115.184988811093</v>
      </c>
      <c r="BG74" s="5"/>
      <c r="BH74" s="5" t="n">
        <f aca="false">BH73+1</f>
        <v>43</v>
      </c>
      <c r="BI74" s="61" t="n">
        <f aca="false">T81/AG81</f>
        <v>0.0170042392114413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143140246.874659</v>
      </c>
      <c r="E75" s="9"/>
      <c r="F75" s="67" t="n">
        <f aca="false">'Central pensions'!I75</f>
        <v>26017434.25278</v>
      </c>
      <c r="G75" s="9" t="n">
        <f aca="false">'Central pensions'!K75</f>
        <v>2200149.58681227</v>
      </c>
      <c r="H75" s="9" t="n">
        <f aca="false">'Central pensions'!V75</f>
        <v>12104573.8775659</v>
      </c>
      <c r="I75" s="67" t="n">
        <f aca="false">'Central pensions'!M75</f>
        <v>68045.8635096583</v>
      </c>
      <c r="J75" s="9" t="n">
        <f aca="false">'Central pensions'!W75</f>
        <v>374368.264254617</v>
      </c>
      <c r="K75" s="9"/>
      <c r="L75" s="67" t="n">
        <f aca="false">'Central pensions'!N75</f>
        <v>4228262.39574328</v>
      </c>
      <c r="M75" s="67"/>
      <c r="N75" s="67" t="n">
        <f aca="false">'Central pensions'!L75</f>
        <v>1135521.54269568</v>
      </c>
      <c r="O75" s="9"/>
      <c r="P75" s="9" t="n">
        <f aca="false">'Central pensions'!X75</f>
        <v>28187778.1667178</v>
      </c>
      <c r="Q75" s="67"/>
      <c r="R75" s="67" t="n">
        <f aca="false">'Central SIPA income'!G70</f>
        <v>29094277.1139742</v>
      </c>
      <c r="S75" s="67"/>
      <c r="T75" s="9" t="n">
        <f aca="false">'Central SIPA income'!J70</f>
        <v>111244490.195738</v>
      </c>
      <c r="U75" s="9"/>
      <c r="V75" s="67" t="n">
        <f aca="false">'Central SIPA income'!F70</f>
        <v>114290.786276881</v>
      </c>
      <c r="W75" s="67"/>
      <c r="X75" s="67" t="n">
        <f aca="false">'Central SIPA income'!M70</f>
        <v>287065.504179516</v>
      </c>
      <c r="Y75" s="9"/>
      <c r="Z75" s="9" t="n">
        <f aca="false">R75+V75-N75-L75-F75</f>
        <v>-2172650.29096789</v>
      </c>
      <c r="AA75" s="9"/>
      <c r="AB75" s="9" t="n">
        <f aca="false">T75-P75-D75</f>
        <v>-60083534.8456391</v>
      </c>
      <c r="AC75" s="50"/>
      <c r="AD75" s="9"/>
      <c r="AE75" s="9"/>
      <c r="AF75" s="9"/>
      <c r="AG75" s="9" t="n">
        <f aca="false">BF75/100*$AG$57</f>
        <v>6620465159.29734</v>
      </c>
      <c r="AH75" s="40" t="n">
        <f aca="false">(AG75-AG74)/AG74</f>
        <v>-0.000609471879869143</v>
      </c>
      <c r="AI75" s="40"/>
      <c r="AJ75" s="40" t="n">
        <f aca="false">AB75/AG75</f>
        <v>-0.00907542497391769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13172374</v>
      </c>
      <c r="AX75" s="7"/>
      <c r="AY75" s="40" t="n">
        <f aca="false">(AW75-AW74)/AW74</f>
        <v>0.00010819265946592</v>
      </c>
      <c r="AZ75" s="39" t="n">
        <f aca="false">workers_and_wage_central!B63</f>
        <v>7010.88169450379</v>
      </c>
      <c r="BA75" s="40" t="n">
        <f aca="false">(AZ75-AZ74)/AZ74</f>
        <v>-0.000717586901699905</v>
      </c>
      <c r="BB75" s="7"/>
      <c r="BC75" s="7"/>
      <c r="BD75" s="7"/>
      <c r="BE75" s="7"/>
      <c r="BF75" s="7" t="n">
        <f aca="false">BF74*(1+AY75)*(1+BA75)*(1-BE75)</f>
        <v>115.11478679943</v>
      </c>
      <c r="BG75" s="7"/>
      <c r="BH75" s="7" t="n">
        <f aca="false">BH74+1</f>
        <v>44</v>
      </c>
      <c r="BI75" s="40" t="n">
        <f aca="false">T82/AG82</f>
        <v>0.0147849635793158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143921039.340641</v>
      </c>
      <c r="E76" s="9"/>
      <c r="F76" s="67" t="n">
        <f aca="false">'Central pensions'!I76</f>
        <v>26159352.5258883</v>
      </c>
      <c r="G76" s="9" t="n">
        <f aca="false">'Central pensions'!K76</f>
        <v>2275317.19191408</v>
      </c>
      <c r="H76" s="9" t="n">
        <f aca="false">'Central pensions'!V76</f>
        <v>12518123.862807</v>
      </c>
      <c r="I76" s="67" t="n">
        <f aca="false">'Central pensions'!M76</f>
        <v>70370.6348014665</v>
      </c>
      <c r="J76" s="9" t="n">
        <f aca="false">'Central pensions'!W76</f>
        <v>387158.469983723</v>
      </c>
      <c r="K76" s="9"/>
      <c r="L76" s="67" t="n">
        <f aca="false">'Central pensions'!N76</f>
        <v>4168940.23272838</v>
      </c>
      <c r="M76" s="67"/>
      <c r="N76" s="67" t="n">
        <f aca="false">'Central pensions'!L76</f>
        <v>1144149.59118115</v>
      </c>
      <c r="O76" s="9"/>
      <c r="P76" s="9" t="n">
        <f aca="false">'Central pensions'!X76</f>
        <v>27927424.157909</v>
      </c>
      <c r="Q76" s="67"/>
      <c r="R76" s="67" t="n">
        <f aca="false">'Central SIPA income'!G71</f>
        <v>25519493.4774758</v>
      </c>
      <c r="S76" s="67"/>
      <c r="T76" s="9" t="n">
        <f aca="false">'Central SIPA income'!J71</f>
        <v>97575995.1290115</v>
      </c>
      <c r="U76" s="9"/>
      <c r="V76" s="67" t="n">
        <f aca="false">'Central SIPA income'!F71</f>
        <v>115714.624503334</v>
      </c>
      <c r="W76" s="67"/>
      <c r="X76" s="67" t="n">
        <f aca="false">'Central SIPA income'!M71</f>
        <v>290641.775300412</v>
      </c>
      <c r="Y76" s="9"/>
      <c r="Z76" s="9" t="n">
        <f aca="false">R76+V76-N76-L76-F76</f>
        <v>-5837234.24781869</v>
      </c>
      <c r="AA76" s="9"/>
      <c r="AB76" s="9" t="n">
        <f aca="false">T76-P76-D76</f>
        <v>-74272468.3695386</v>
      </c>
      <c r="AC76" s="50"/>
      <c r="AD76" s="9"/>
      <c r="AE76" s="9"/>
      <c r="AF76" s="9"/>
      <c r="AG76" s="9" t="n">
        <f aca="false">BF76/100*$AG$57</f>
        <v>6657056622.70199</v>
      </c>
      <c r="AH76" s="40" t="n">
        <f aca="false">(AG76-AG75)/AG75</f>
        <v>0.00552702302998414</v>
      </c>
      <c r="AI76" s="40"/>
      <c r="AJ76" s="40" t="n">
        <f aca="false">AB76/AG76</f>
        <v>-0.0111569530768679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13195947</v>
      </c>
      <c r="AY76" s="40" t="n">
        <f aca="false">(AW76-AW75)/AW75</f>
        <v>0.00178957870464352</v>
      </c>
      <c r="AZ76" s="39" t="n">
        <f aca="false">workers_and_wage_central!B64</f>
        <v>7037.03766633835</v>
      </c>
      <c r="BA76" s="40" t="n">
        <f aca="false">(AZ76-AZ75)/AZ75</f>
        <v>0.00373076782269318</v>
      </c>
      <c r="BB76" s="7"/>
      <c r="BC76" s="7"/>
      <c r="BD76" s="7"/>
      <c r="BE76" s="7"/>
      <c r="BF76" s="7" t="n">
        <f aca="false">BF75*(1+AY76)*(1+BA76)*(1-BE76)</f>
        <v>115.751028877162</v>
      </c>
      <c r="BG76" s="7"/>
      <c r="BH76" s="0" t="n">
        <f aca="false">BH75+1</f>
        <v>45</v>
      </c>
      <c r="BI76" s="40" t="n">
        <f aca="false">T83/AG83</f>
        <v>0.0169938518658264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145724541.077465</v>
      </c>
      <c r="E77" s="9"/>
      <c r="F77" s="67" t="n">
        <f aca="false">'Central pensions'!I77</f>
        <v>26487160.3150119</v>
      </c>
      <c r="G77" s="9" t="n">
        <f aca="false">'Central pensions'!K77</f>
        <v>2353882.46258386</v>
      </c>
      <c r="H77" s="9" t="n">
        <f aca="false">'Central pensions'!V77</f>
        <v>12950366.8015297</v>
      </c>
      <c r="I77" s="67" t="n">
        <f aca="false">'Central pensions'!M77</f>
        <v>72800.4885335215</v>
      </c>
      <c r="J77" s="9" t="n">
        <f aca="false">'Central pensions'!W77</f>
        <v>400526.808294735</v>
      </c>
      <c r="K77" s="9"/>
      <c r="L77" s="67" t="n">
        <f aca="false">'Central pensions'!N77</f>
        <v>4223919.28316043</v>
      </c>
      <c r="M77" s="67"/>
      <c r="N77" s="67" t="n">
        <f aca="false">'Central pensions'!L77</f>
        <v>1160887.81665761</v>
      </c>
      <c r="O77" s="9"/>
      <c r="P77" s="9" t="n">
        <f aca="false">'Central pensions'!X77</f>
        <v>28304799.4899569</v>
      </c>
      <c r="Q77" s="67"/>
      <c r="R77" s="67" t="n">
        <f aca="false">'Central SIPA income'!G72</f>
        <v>29472620.4170512</v>
      </c>
      <c r="S77" s="67"/>
      <c r="T77" s="9" t="n">
        <f aca="false">'Central SIPA income'!J72</f>
        <v>112691118.60671</v>
      </c>
      <c r="U77" s="9"/>
      <c r="V77" s="67" t="n">
        <f aca="false">'Central SIPA income'!F72</f>
        <v>115831.648226953</v>
      </c>
      <c r="W77" s="67"/>
      <c r="X77" s="67" t="n">
        <f aca="false">'Central SIPA income'!M72</f>
        <v>290935.705155268</v>
      </c>
      <c r="Y77" s="9"/>
      <c r="Z77" s="9" t="n">
        <f aca="false">R77+V77-N77-L77-F77</f>
        <v>-2283515.34955182</v>
      </c>
      <c r="AA77" s="9"/>
      <c r="AB77" s="9" t="n">
        <f aca="false">T77-P77-D77</f>
        <v>-61338221.9607117</v>
      </c>
      <c r="AC77" s="50"/>
      <c r="AD77" s="9"/>
      <c r="AE77" s="9"/>
      <c r="AF77" s="9"/>
      <c r="AG77" s="9" t="n">
        <f aca="false">BF77/100*$AG$57</f>
        <v>6683134150.17142</v>
      </c>
      <c r="AH77" s="40" t="n">
        <f aca="false">(AG77-AG76)/AG76</f>
        <v>0.00391727589945769</v>
      </c>
      <c r="AI77" s="40" t="n">
        <f aca="false">(AG77-AG73)/AG73</f>
        <v>0.016155983441122</v>
      </c>
      <c r="AJ77" s="40" t="n">
        <f aca="false">AB77/AG77</f>
        <v>-0.00917806235553994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13235197</v>
      </c>
      <c r="AY77" s="40" t="n">
        <f aca="false">(AW77-AW76)/AW76</f>
        <v>0.0029743981239088</v>
      </c>
      <c r="AZ77" s="39" t="n">
        <f aca="false">workers_and_wage_central!B65</f>
        <v>7043.65305595717</v>
      </c>
      <c r="BA77" s="40" t="n">
        <f aca="false">(AZ77-AZ76)/AZ76</f>
        <v>0.000940081598605557</v>
      </c>
      <c r="BB77" s="7"/>
      <c r="BC77" s="7"/>
      <c r="BD77" s="7"/>
      <c r="BE77" s="7"/>
      <c r="BF77" s="7" t="n">
        <f aca="false">BF76*(1+AY77)*(1+BA77)*(1-BE77)</f>
        <v>116.20445759292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0.0148317060449931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146347082.442088</v>
      </c>
      <c r="E78" s="6"/>
      <c r="F78" s="8" t="n">
        <f aca="false">'Central pensions'!I78</f>
        <v>26600314.5771944</v>
      </c>
      <c r="G78" s="6" t="n">
        <f aca="false">'Central pensions'!K78</f>
        <v>2420750.78572627</v>
      </c>
      <c r="H78" s="6" t="n">
        <f aca="false">'Central pensions'!V78</f>
        <v>13318256.5861143</v>
      </c>
      <c r="I78" s="8" t="n">
        <f aca="false">'Central pensions'!M78</f>
        <v>74868.5810018433</v>
      </c>
      <c r="J78" s="6" t="n">
        <f aca="false">'Central pensions'!W78</f>
        <v>411904.842869515</v>
      </c>
      <c r="K78" s="6"/>
      <c r="L78" s="8" t="n">
        <f aca="false">'Central pensions'!N78</f>
        <v>5170570.83777956</v>
      </c>
      <c r="M78" s="8"/>
      <c r="N78" s="8" t="n">
        <f aca="false">'Central pensions'!L78</f>
        <v>1167238.32569532</v>
      </c>
      <c r="O78" s="6"/>
      <c r="P78" s="6" t="n">
        <f aca="false">'Central pensions'!X78</f>
        <v>33251917.5340901</v>
      </c>
      <c r="Q78" s="8"/>
      <c r="R78" s="8" t="n">
        <f aca="false">'Central SIPA income'!G73</f>
        <v>25908240.4887268</v>
      </c>
      <c r="S78" s="8"/>
      <c r="T78" s="6" t="n">
        <f aca="false">'Central SIPA income'!J73</f>
        <v>99062403.019894</v>
      </c>
      <c r="U78" s="6"/>
      <c r="V78" s="8" t="n">
        <f aca="false">'Central SIPA income'!F73</f>
        <v>118140.218902797</v>
      </c>
      <c r="W78" s="8"/>
      <c r="X78" s="8" t="n">
        <f aca="false">'Central SIPA income'!M73</f>
        <v>296734.169113594</v>
      </c>
      <c r="Y78" s="6"/>
      <c r="Z78" s="6" t="n">
        <f aca="false">R78+V78-N78-L78-F78</f>
        <v>-6911743.03303972</v>
      </c>
      <c r="AA78" s="6"/>
      <c r="AB78" s="6" t="n">
        <f aca="false">T78-P78-D78</f>
        <v>-80536596.9562844</v>
      </c>
      <c r="AC78" s="50"/>
      <c r="AD78" s="6"/>
      <c r="AE78" s="6"/>
      <c r="AF78" s="6"/>
      <c r="AG78" s="6" t="n">
        <f aca="false">BF78/100*$AG$57</f>
        <v>6741868983.61424</v>
      </c>
      <c r="AH78" s="61" t="n">
        <f aca="false">(AG78-AG77)/AG77</f>
        <v>0.00878851630433144</v>
      </c>
      <c r="AI78" s="61"/>
      <c r="AJ78" s="61" t="n">
        <f aca="false">AB78/AG78</f>
        <v>-0.011945737473099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0.00645418485890021</v>
      </c>
      <c r="AV78" s="5"/>
      <c r="AW78" s="65" t="n">
        <f aca="false">workers_and_wage_central!C66</f>
        <v>13307490</v>
      </c>
      <c r="AX78" s="5"/>
      <c r="AY78" s="61" t="n">
        <f aca="false">(AW78-AW77)/AW77</f>
        <v>0.00546217785802508</v>
      </c>
      <c r="AZ78" s="66" t="n">
        <f aca="false">workers_and_wage_central!B66</f>
        <v>7066.95534865245</v>
      </c>
      <c r="BA78" s="61" t="n">
        <f aca="false">(AZ78-AZ77)/AZ77</f>
        <v>0.00330826809755566</v>
      </c>
      <c r="BB78" s="5"/>
      <c r="BC78" s="5"/>
      <c r="BD78" s="5"/>
      <c r="BE78" s="5"/>
      <c r="BF78" s="5" t="n">
        <f aca="false">BF77*(1+AY78)*(1+BA78)*(1-BE78)</f>
        <v>117.225722363111</v>
      </c>
      <c r="BG78" s="5"/>
      <c r="BH78" s="5" t="n">
        <f aca="false">BH77+1</f>
        <v>47</v>
      </c>
      <c r="BI78" s="61" t="n">
        <f aca="false">T85/AG85</f>
        <v>0.0171168713107807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145906407.8717</v>
      </c>
      <c r="E79" s="9"/>
      <c r="F79" s="67" t="n">
        <f aca="false">'Central pensions'!I79</f>
        <v>26520216.7576622</v>
      </c>
      <c r="G79" s="9" t="n">
        <f aca="false">'Central pensions'!K79</f>
        <v>2513685.74842517</v>
      </c>
      <c r="H79" s="9" t="n">
        <f aca="false">'Central pensions'!V79</f>
        <v>13829557.3306367</v>
      </c>
      <c r="I79" s="67" t="n">
        <f aca="false">'Central pensions'!M79</f>
        <v>77742.8581987163</v>
      </c>
      <c r="J79" s="9" t="n">
        <f aca="false">'Central pensions'!W79</f>
        <v>427718.267957834</v>
      </c>
      <c r="K79" s="9"/>
      <c r="L79" s="67" t="n">
        <f aca="false">'Central pensions'!N79</f>
        <v>4256270.54159844</v>
      </c>
      <c r="M79" s="67"/>
      <c r="N79" s="67" t="n">
        <f aca="false">'Central pensions'!L79</f>
        <v>1164051.22201307</v>
      </c>
      <c r="O79" s="9"/>
      <c r="P79" s="9" t="n">
        <f aca="false">'Central pensions'!X79</f>
        <v>28490074.4466934</v>
      </c>
      <c r="Q79" s="67"/>
      <c r="R79" s="67" t="n">
        <f aca="false">'Central SIPA income'!G74</f>
        <v>30040490.1661616</v>
      </c>
      <c r="S79" s="67"/>
      <c r="T79" s="9" t="n">
        <f aca="false">'Central SIPA income'!J74</f>
        <v>114862417.81067</v>
      </c>
      <c r="U79" s="9"/>
      <c r="V79" s="67" t="n">
        <f aca="false">'Central SIPA income'!F74</f>
        <v>114158.731002994</v>
      </c>
      <c r="W79" s="67"/>
      <c r="X79" s="67" t="n">
        <f aca="false">'Central SIPA income'!M74</f>
        <v>286733.819404104</v>
      </c>
      <c r="Y79" s="9"/>
      <c r="Z79" s="9" t="n">
        <f aca="false">R79+V79-N79-L79-F79</f>
        <v>-1785889.62410914</v>
      </c>
      <c r="AA79" s="9"/>
      <c r="AB79" s="9" t="n">
        <f aca="false">T79-P79-D79</f>
        <v>-59534064.5077226</v>
      </c>
      <c r="AC79" s="50"/>
      <c r="AD79" s="9"/>
      <c r="AE79" s="9"/>
      <c r="AF79" s="9"/>
      <c r="AG79" s="9" t="n">
        <f aca="false">BF79/100*$AG$57</f>
        <v>6775191117.63927</v>
      </c>
      <c r="AH79" s="40" t="n">
        <f aca="false">(AG79-AG78)/AG78</f>
        <v>0.00494256623883063</v>
      </c>
      <c r="AI79" s="40"/>
      <c r="AJ79" s="40" t="n">
        <f aca="false">AB79/AG79</f>
        <v>-0.00878706791794037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13360769</v>
      </c>
      <c r="AX79" s="7"/>
      <c r="AY79" s="40" t="n">
        <f aca="false">(AW79-AW78)/AW78</f>
        <v>0.00400368514272789</v>
      </c>
      <c r="AZ79" s="39" t="n">
        <f aca="false">workers_and_wage_central!B67</f>
        <v>7073.5639207942</v>
      </c>
      <c r="BA79" s="40" t="n">
        <f aca="false">(AZ79-AZ78)/AZ78</f>
        <v>0.000935137101582675</v>
      </c>
      <c r="BB79" s="7"/>
      <c r="BC79" s="7"/>
      <c r="BD79" s="7"/>
      <c r="BE79" s="7"/>
      <c r="BF79" s="7" t="n">
        <f aca="false">BF78*(1+AY79)*(1+BA79)*(1-BE79)</f>
        <v>117.805118260785</v>
      </c>
      <c r="BG79" s="7"/>
      <c r="BH79" s="7" t="n">
        <f aca="false">BH78+1</f>
        <v>48</v>
      </c>
      <c r="BI79" s="40" t="n">
        <f aca="false">T86/AG86</f>
        <v>0.0149360923257884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146765973.91798</v>
      </c>
      <c r="E80" s="9"/>
      <c r="F80" s="67" t="n">
        <f aca="false">'Central pensions'!I80</f>
        <v>26676453.0614503</v>
      </c>
      <c r="G80" s="9" t="n">
        <f aca="false">'Central pensions'!K80</f>
        <v>2613956.47289541</v>
      </c>
      <c r="H80" s="9" t="n">
        <f aca="false">'Central pensions'!V80</f>
        <v>14381217.2720253</v>
      </c>
      <c r="I80" s="67" t="n">
        <f aca="false">'Central pensions'!M80</f>
        <v>80844.0146256317</v>
      </c>
      <c r="J80" s="9" t="n">
        <f aca="false">'Central pensions'!W80</f>
        <v>444779.915629652</v>
      </c>
      <c r="K80" s="9"/>
      <c r="L80" s="67" t="n">
        <f aca="false">'Central pensions'!N80</f>
        <v>4245303.52199223</v>
      </c>
      <c r="M80" s="67"/>
      <c r="N80" s="67" t="n">
        <f aca="false">'Central pensions'!L80</f>
        <v>1171624.9503194</v>
      </c>
      <c r="O80" s="9"/>
      <c r="P80" s="9" t="n">
        <f aca="false">'Central pensions'!X80</f>
        <v>28474834.948352</v>
      </c>
      <c r="Q80" s="67"/>
      <c r="R80" s="67" t="n">
        <f aca="false">'Central SIPA income'!G75</f>
        <v>26219497.483826</v>
      </c>
      <c r="S80" s="67"/>
      <c r="T80" s="9" t="n">
        <f aca="false">'Central SIPA income'!J75</f>
        <v>100252521.117829</v>
      </c>
      <c r="U80" s="9"/>
      <c r="V80" s="67" t="n">
        <f aca="false">'Central SIPA income'!F75</f>
        <v>114950.383921778</v>
      </c>
      <c r="W80" s="67"/>
      <c r="X80" s="67" t="n">
        <f aca="false">'Central SIPA income'!M75</f>
        <v>288722.223296218</v>
      </c>
      <c r="Y80" s="9"/>
      <c r="Z80" s="9" t="n">
        <f aca="false">R80+V80-N80-L80-F80</f>
        <v>-5758933.66601422</v>
      </c>
      <c r="AA80" s="9"/>
      <c r="AB80" s="9" t="n">
        <f aca="false">T80-P80-D80</f>
        <v>-74988287.7485032</v>
      </c>
      <c r="AC80" s="50"/>
      <c r="AD80" s="9"/>
      <c r="AE80" s="9"/>
      <c r="AF80" s="9"/>
      <c r="AG80" s="9" t="n">
        <f aca="false">BF80/100*$AG$57</f>
        <v>6801306702.8512</v>
      </c>
      <c r="AH80" s="40" t="n">
        <f aca="false">(AG80-AG79)/AG79</f>
        <v>0.00385459018918891</v>
      </c>
      <c r="AI80" s="40"/>
      <c r="AJ80" s="40" t="n">
        <f aca="false">AB80/AG80</f>
        <v>-0.0110255706770387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13349394</v>
      </c>
      <c r="AY80" s="40" t="n">
        <f aca="false">(AW80-AW79)/AW79</f>
        <v>-0.000851373150752026</v>
      </c>
      <c r="AZ80" s="39" t="n">
        <f aca="false">workers_and_wage_central!B68</f>
        <v>7106.88021788902</v>
      </c>
      <c r="BA80" s="40" t="n">
        <f aca="false">(AZ80-AZ79)/AZ79</f>
        <v>0.00470997328473641</v>
      </c>
      <c r="BB80" s="7"/>
      <c r="BC80" s="7"/>
      <c r="BD80" s="7"/>
      <c r="BE80" s="7"/>
      <c r="BF80" s="7" t="n">
        <f aca="false">BF79*(1+AY80)*(1+BA80)*(1-BE80)</f>
        <v>118.25920871387</v>
      </c>
      <c r="BG80" s="7"/>
      <c r="BH80" s="0" t="n">
        <f aca="false">BH79+1</f>
        <v>49</v>
      </c>
      <c r="BI80" s="40" t="n">
        <f aca="false">T87/AG87</f>
        <v>0.0171659855160639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147732544.173864</v>
      </c>
      <c r="E81" s="9"/>
      <c r="F81" s="67" t="n">
        <f aca="false">'Central pensions'!I81</f>
        <v>26852138.646967</v>
      </c>
      <c r="G81" s="9" t="n">
        <f aca="false">'Central pensions'!K81</f>
        <v>2648348.03814545</v>
      </c>
      <c r="H81" s="9" t="n">
        <f aca="false">'Central pensions'!V81</f>
        <v>14570429.5168788</v>
      </c>
      <c r="I81" s="67" t="n">
        <f aca="false">'Central pensions'!M81</f>
        <v>81907.6712828488</v>
      </c>
      <c r="J81" s="9" t="n">
        <f aca="false">'Central pensions'!W81</f>
        <v>450631.84072821</v>
      </c>
      <c r="K81" s="9"/>
      <c r="L81" s="67" t="n">
        <f aca="false">'Central pensions'!N81</f>
        <v>4206251.48740296</v>
      </c>
      <c r="M81" s="67"/>
      <c r="N81" s="67" t="n">
        <f aca="false">'Central pensions'!L81</f>
        <v>1180067.53857661</v>
      </c>
      <c r="O81" s="9"/>
      <c r="P81" s="9" t="n">
        <f aca="false">'Central pensions'!X81</f>
        <v>28318642.3848477</v>
      </c>
      <c r="Q81" s="67"/>
      <c r="R81" s="67" t="n">
        <f aca="false">'Central SIPA income'!G76</f>
        <v>30495706.6786665</v>
      </c>
      <c r="S81" s="67"/>
      <c r="T81" s="9" t="n">
        <f aca="false">'Central SIPA income'!J76</f>
        <v>116602977.600622</v>
      </c>
      <c r="U81" s="9"/>
      <c r="V81" s="67" t="n">
        <f aca="false">'Central SIPA income'!F76</f>
        <v>119090.487984003</v>
      </c>
      <c r="W81" s="67"/>
      <c r="X81" s="67" t="n">
        <f aca="false">'Central SIPA income'!M76</f>
        <v>299120.971075406</v>
      </c>
      <c r="Y81" s="9"/>
      <c r="Z81" s="9" t="n">
        <f aca="false">R81+V81-N81-L81-F81</f>
        <v>-1623660.50629603</v>
      </c>
      <c r="AA81" s="9"/>
      <c r="AB81" s="9" t="n">
        <f aca="false">T81-P81-D81</f>
        <v>-59448208.9580902</v>
      </c>
      <c r="AC81" s="50"/>
      <c r="AD81" s="9"/>
      <c r="AE81" s="9"/>
      <c r="AF81" s="9"/>
      <c r="AG81" s="9" t="n">
        <f aca="false">BF81/100*$AG$57</f>
        <v>6857288711.99163</v>
      </c>
      <c r="AH81" s="40" t="n">
        <f aca="false">(AG81-AG80)/AG80</f>
        <v>0.00823106670324985</v>
      </c>
      <c r="AI81" s="40" t="n">
        <f aca="false">(AG81-AG77)/AG77</f>
        <v>0.0260588158051175</v>
      </c>
      <c r="AJ81" s="40" t="n">
        <f aca="false">AB81/AG81</f>
        <v>-0.00866934607173978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13384504</v>
      </c>
      <c r="AY81" s="40" t="n">
        <f aca="false">(AW81-AW80)/AW80</f>
        <v>0.00263008193480543</v>
      </c>
      <c r="AZ81" s="39" t="n">
        <f aca="false">workers_and_wage_central!B69</f>
        <v>7146.58132856659</v>
      </c>
      <c r="BA81" s="40" t="n">
        <f aca="false">(AZ81-AZ80)/AZ80</f>
        <v>0.00558629236182096</v>
      </c>
      <c r="BB81" s="7"/>
      <c r="BC81" s="7"/>
      <c r="BD81" s="7"/>
      <c r="BE81" s="7"/>
      <c r="BF81" s="7" t="n">
        <f aca="false">BF80*(1+AY81)*(1+BA81)*(1-BE81)</f>
        <v>119.232608149067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0.0149397039558809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148733243.211291</v>
      </c>
      <c r="E82" s="6"/>
      <c r="F82" s="8" t="n">
        <f aca="false">'Central pensions'!I82</f>
        <v>27034027.5425188</v>
      </c>
      <c r="G82" s="6" t="n">
        <f aca="false">'Central pensions'!K82</f>
        <v>2700280.29832446</v>
      </c>
      <c r="H82" s="6" t="n">
        <f aca="false">'Central pensions'!V82</f>
        <v>14856145.4898898</v>
      </c>
      <c r="I82" s="8" t="n">
        <f aca="false">'Central pensions'!M82</f>
        <v>83513.8236595192</v>
      </c>
      <c r="J82" s="6" t="n">
        <f aca="false">'Central pensions'!W82</f>
        <v>459468.417213086</v>
      </c>
      <c r="K82" s="6"/>
      <c r="L82" s="8" t="n">
        <f aca="false">'Central pensions'!N82</f>
        <v>5060276.09689532</v>
      </c>
      <c r="M82" s="8"/>
      <c r="N82" s="8" t="n">
        <f aca="false">'Central pensions'!L82</f>
        <v>1188588.96821182</v>
      </c>
      <c r="O82" s="6"/>
      <c r="P82" s="6" t="n">
        <f aca="false">'Central pensions'!X82</f>
        <v>32797062.5349904</v>
      </c>
      <c r="Q82" s="8"/>
      <c r="R82" s="8" t="n">
        <f aca="false">'Central SIPA income'!G77</f>
        <v>26709148.8259459</v>
      </c>
      <c r="S82" s="8"/>
      <c r="T82" s="6" t="n">
        <f aca="false">'Central SIPA income'!J77</f>
        <v>102124745.463338</v>
      </c>
      <c r="U82" s="6"/>
      <c r="V82" s="8" t="n">
        <f aca="false">'Central SIPA income'!F77</f>
        <v>116537.207664134</v>
      </c>
      <c r="W82" s="8"/>
      <c r="X82" s="8" t="n">
        <f aca="false">'Central SIPA income'!M77</f>
        <v>292707.867043039</v>
      </c>
      <c r="Y82" s="6"/>
      <c r="Z82" s="6" t="n">
        <f aca="false">R82+V82-N82-L82-F82</f>
        <v>-6457206.57401595</v>
      </c>
      <c r="AA82" s="6"/>
      <c r="AB82" s="6" t="n">
        <f aca="false">T82-P82-D82</f>
        <v>-79405560.2829425</v>
      </c>
      <c r="AC82" s="50"/>
      <c r="AD82" s="6"/>
      <c r="AE82" s="6"/>
      <c r="AF82" s="6"/>
      <c r="AG82" s="6" t="n">
        <f aca="false">BF82/100*$AG$57</f>
        <v>6907338318.1147</v>
      </c>
      <c r="AH82" s="61" t="n">
        <f aca="false">(AG82-AG81)/AG81</f>
        <v>0.00729874564498665</v>
      </c>
      <c r="AI82" s="61"/>
      <c r="AJ82" s="61" t="n">
        <f aca="false">AB82/AG82</f>
        <v>-0.0114958261237471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0.00537554649456612</v>
      </c>
      <c r="AV82" s="5"/>
      <c r="AW82" s="65" t="n">
        <f aca="false">workers_and_wage_central!C70</f>
        <v>13421405</v>
      </c>
      <c r="AX82" s="5"/>
      <c r="AY82" s="61" t="n">
        <f aca="false">(AW82-AW81)/AW81</f>
        <v>0.00275699420762996</v>
      </c>
      <c r="AZ82" s="66" t="n">
        <f aca="false">workers_and_wage_central!B70</f>
        <v>7178.95008411623</v>
      </c>
      <c r="BA82" s="61" t="n">
        <f aca="false">(AZ82-AZ81)/AZ81</f>
        <v>0.00452926428196625</v>
      </c>
      <c r="BB82" s="5"/>
      <c r="BC82" s="5"/>
      <c r="BD82" s="5"/>
      <c r="BE82" s="5"/>
      <c r="BF82" s="5" t="n">
        <f aca="false">BF81*(1+AY82)*(1+BA82)*(1-BE82)</f>
        <v>120.102856628536</v>
      </c>
      <c r="BG82" s="5"/>
      <c r="BH82" s="5" t="n">
        <f aca="false">BH81+1</f>
        <v>51</v>
      </c>
      <c r="BI82" s="61" t="n">
        <f aca="false">T89/AG89</f>
        <v>0.0170985270655983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149009656.983449</v>
      </c>
      <c r="E83" s="9"/>
      <c r="F83" s="67" t="n">
        <f aca="false">'Central pensions'!I83</f>
        <v>27084269.0175807</v>
      </c>
      <c r="G83" s="9" t="n">
        <f aca="false">'Central pensions'!K83</f>
        <v>2781503.23997792</v>
      </c>
      <c r="H83" s="9" t="n">
        <f aca="false">'Central pensions'!V83</f>
        <v>15303010.150225</v>
      </c>
      <c r="I83" s="67" t="n">
        <f aca="false">'Central pensions'!M83</f>
        <v>86025.8734013788</v>
      </c>
      <c r="J83" s="9" t="n">
        <f aca="false">'Central pensions'!W83</f>
        <v>473288.973718298</v>
      </c>
      <c r="K83" s="9"/>
      <c r="L83" s="67" t="n">
        <f aca="false">'Central pensions'!N83</f>
        <v>4121448.68829559</v>
      </c>
      <c r="M83" s="67"/>
      <c r="N83" s="67" t="n">
        <f aca="false">'Central pensions'!L83</f>
        <v>1191169.09091192</v>
      </c>
      <c r="O83" s="9"/>
      <c r="P83" s="9" t="n">
        <f aca="false">'Central pensions'!X83</f>
        <v>27939677.7226054</v>
      </c>
      <c r="Q83" s="67"/>
      <c r="R83" s="67" t="n">
        <f aca="false">'Central SIPA income'!G78</f>
        <v>30873138.9475157</v>
      </c>
      <c r="S83" s="67"/>
      <c r="T83" s="9" t="n">
        <f aca="false">'Central SIPA income'!J78</f>
        <v>118046122.593263</v>
      </c>
      <c r="U83" s="9"/>
      <c r="V83" s="67" t="n">
        <f aca="false">'Central SIPA income'!F78</f>
        <v>118861.563889157</v>
      </c>
      <c r="W83" s="67"/>
      <c r="X83" s="67" t="n">
        <f aca="false">'Central SIPA income'!M78</f>
        <v>298545.979749799</v>
      </c>
      <c r="Y83" s="9"/>
      <c r="Z83" s="9" t="n">
        <f aca="false">R83+V83-N83-L83-F83</f>
        <v>-1404886.28538342</v>
      </c>
      <c r="AA83" s="9"/>
      <c r="AB83" s="9" t="n">
        <f aca="false">T83-P83-D83</f>
        <v>-58903212.1127917</v>
      </c>
      <c r="AC83" s="50"/>
      <c r="AD83" s="9"/>
      <c r="AE83" s="9"/>
      <c r="AF83" s="9"/>
      <c r="AG83" s="9" t="n">
        <f aca="false">BF83/100*$AG$57</f>
        <v>6946401764.90222</v>
      </c>
      <c r="AH83" s="40" t="n">
        <f aca="false">(AG83-AG82)/AG82</f>
        <v>0.00565535449234857</v>
      </c>
      <c r="AI83" s="40"/>
      <c r="AJ83" s="40" t="n">
        <f aca="false">AB83/AG83</f>
        <v>-0.00847967251338806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13478231</v>
      </c>
      <c r="AX83" s="7"/>
      <c r="AY83" s="40" t="n">
        <f aca="false">(AW83-AW82)/AW82</f>
        <v>0.00423398295483968</v>
      </c>
      <c r="AZ83" s="39" t="n">
        <f aca="false">workers_and_wage_central!B71</f>
        <v>7189.11101821322</v>
      </c>
      <c r="BA83" s="40" t="n">
        <f aca="false">(AZ83-AZ82)/AZ82</f>
        <v>0.00141537884759355</v>
      </c>
      <c r="BB83" s="7"/>
      <c r="BC83" s="7"/>
      <c r="BD83" s="7"/>
      <c r="BE83" s="7"/>
      <c r="BF83" s="7" t="n">
        <f aca="false">BF82*(1+AY83)*(1+BA83)*(1-BE83)</f>
        <v>120.782080858314</v>
      </c>
      <c r="BG83" s="7"/>
      <c r="BH83" s="7" t="n">
        <f aca="false">BH82+1</f>
        <v>52</v>
      </c>
      <c r="BI83" s="40" t="n">
        <f aca="false">T90/AG90</f>
        <v>0.0148991212269341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149341231.666171</v>
      </c>
      <c r="E84" s="9"/>
      <c r="F84" s="67" t="n">
        <f aca="false">'Central pensions'!I84</f>
        <v>27144536.6410895</v>
      </c>
      <c r="G84" s="9" t="n">
        <f aca="false">'Central pensions'!K84</f>
        <v>2862378.12648918</v>
      </c>
      <c r="H84" s="9" t="n">
        <f aca="false">'Central pensions'!V84</f>
        <v>15747959.9138607</v>
      </c>
      <c r="I84" s="67" t="n">
        <f aca="false">'Central pensions'!M84</f>
        <v>88527.1585512119</v>
      </c>
      <c r="J84" s="9" t="n">
        <f aca="false">'Central pensions'!W84</f>
        <v>487050.30661425</v>
      </c>
      <c r="K84" s="9"/>
      <c r="L84" s="67" t="n">
        <f aca="false">'Central pensions'!N84</f>
        <v>4098639.39356092</v>
      </c>
      <c r="M84" s="67"/>
      <c r="N84" s="67" t="n">
        <f aca="false">'Central pensions'!L84</f>
        <v>1194393.12039571</v>
      </c>
      <c r="O84" s="9"/>
      <c r="P84" s="9" t="n">
        <f aca="false">'Central pensions'!X84</f>
        <v>27839057.8427737</v>
      </c>
      <c r="Q84" s="67"/>
      <c r="R84" s="67" t="n">
        <f aca="false">'Central SIPA income'!G79</f>
        <v>26993344.8495098</v>
      </c>
      <c r="S84" s="67"/>
      <c r="T84" s="9" t="n">
        <f aca="false">'Central SIPA income'!J79</f>
        <v>103211393.591188</v>
      </c>
      <c r="U84" s="9"/>
      <c r="V84" s="67" t="n">
        <f aca="false">'Central SIPA income'!F79</f>
        <v>114832.13007159</v>
      </c>
      <c r="W84" s="67"/>
      <c r="X84" s="67" t="n">
        <f aca="false">'Central SIPA income'!M79</f>
        <v>288425.203718077</v>
      </c>
      <c r="Y84" s="9"/>
      <c r="Z84" s="9" t="n">
        <f aca="false">R84+V84-N84-L84-F84</f>
        <v>-5329392.17546474</v>
      </c>
      <c r="AA84" s="9"/>
      <c r="AB84" s="9" t="n">
        <f aca="false">T84-P84-D84</f>
        <v>-73968895.9177571</v>
      </c>
      <c r="AC84" s="50"/>
      <c r="AD84" s="9"/>
      <c r="AE84" s="9"/>
      <c r="AF84" s="9"/>
      <c r="AG84" s="9" t="n">
        <f aca="false">BF84/100*$AG$57</f>
        <v>6958834895.87025</v>
      </c>
      <c r="AH84" s="40" t="n">
        <f aca="false">(AG84-AG83)/AG83</f>
        <v>0.00178986637813686</v>
      </c>
      <c r="AI84" s="40"/>
      <c r="AJ84" s="40" t="n">
        <f aca="false">AB84/AG84</f>
        <v>-0.0106294943082576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13487364</v>
      </c>
      <c r="AY84" s="40" t="n">
        <f aca="false">(AW84-AW83)/AW83</f>
        <v>0.000677611179093161</v>
      </c>
      <c r="AZ84" s="39" t="n">
        <f aca="false">workers_and_wage_central!B72</f>
        <v>7197.10172972428</v>
      </c>
      <c r="BA84" s="40" t="n">
        <f aca="false">(AZ84-AZ83)/AZ83</f>
        <v>0.00111150203284062</v>
      </c>
      <c r="BB84" s="7"/>
      <c r="BC84" s="7"/>
      <c r="BD84" s="7"/>
      <c r="BE84" s="7"/>
      <c r="BF84" s="7" t="n">
        <f aca="false">BF83*(1+AY84)*(1+BA84)*(1-BE84)</f>
        <v>120.998264643923</v>
      </c>
      <c r="BG84" s="7"/>
      <c r="BH84" s="0" t="n">
        <f aca="false">BH83+1</f>
        <v>53</v>
      </c>
      <c r="BI84" s="40" t="n">
        <f aca="false">T91/AG91</f>
        <v>0.0171744228186641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149797605.694688</v>
      </c>
      <c r="E85" s="9"/>
      <c r="F85" s="67" t="n">
        <f aca="false">'Central pensions'!I85</f>
        <v>27227488.0229745</v>
      </c>
      <c r="G85" s="9" t="n">
        <f aca="false">'Central pensions'!K85</f>
        <v>2925745.63706435</v>
      </c>
      <c r="H85" s="9" t="n">
        <f aca="false">'Central pensions'!V85</f>
        <v>16096589.2606071</v>
      </c>
      <c r="I85" s="67" t="n">
        <f aca="false">'Central pensions'!M85</f>
        <v>90486.9784659077</v>
      </c>
      <c r="J85" s="9" t="n">
        <f aca="false">'Central pensions'!W85</f>
        <v>497832.657544548</v>
      </c>
      <c r="K85" s="9"/>
      <c r="L85" s="67" t="n">
        <f aca="false">'Central pensions'!N85</f>
        <v>4106906.51821063</v>
      </c>
      <c r="M85" s="67"/>
      <c r="N85" s="67" t="n">
        <f aca="false">'Central pensions'!L85</f>
        <v>1199003.89374927</v>
      </c>
      <c r="O85" s="9"/>
      <c r="P85" s="9" t="n">
        <f aca="false">'Central pensions'!X85</f>
        <v>27907323.1064745</v>
      </c>
      <c r="Q85" s="67"/>
      <c r="R85" s="67" t="n">
        <f aca="false">'Central SIPA income'!G80</f>
        <v>31362824.1570487</v>
      </c>
      <c r="S85" s="67"/>
      <c r="T85" s="9" t="n">
        <f aca="false">'Central SIPA income'!J80</f>
        <v>119918476.433762</v>
      </c>
      <c r="U85" s="9"/>
      <c r="V85" s="67" t="n">
        <f aca="false">'Central SIPA income'!F80</f>
        <v>116299.639536479</v>
      </c>
      <c r="W85" s="67"/>
      <c r="X85" s="67" t="n">
        <f aca="false">'Central SIPA income'!M80</f>
        <v>292111.16439916</v>
      </c>
      <c r="Y85" s="9"/>
      <c r="Z85" s="9" t="n">
        <f aca="false">R85+V85-N85-L85-F85</f>
        <v>-1054274.63834922</v>
      </c>
      <c r="AA85" s="9"/>
      <c r="AB85" s="9" t="n">
        <f aca="false">T85-P85-D85</f>
        <v>-57786452.3674001</v>
      </c>
      <c r="AC85" s="50"/>
      <c r="AD85" s="9"/>
      <c r="AE85" s="9"/>
      <c r="AF85" s="9"/>
      <c r="AG85" s="9" t="n">
        <f aca="false">BF85/100*$AG$57</f>
        <v>7005864229.30188</v>
      </c>
      <c r="AH85" s="40" t="n">
        <f aca="false">(AG85-AG84)/AG84</f>
        <v>0.00675821946279239</v>
      </c>
      <c r="AI85" s="40" t="n">
        <f aca="false">(AG85-AG81)/AG81</f>
        <v>0.0216668020773902</v>
      </c>
      <c r="AJ85" s="40" t="n">
        <f aca="false">AB85/AG85</f>
        <v>-0.00824829749422055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13535087</v>
      </c>
      <c r="AY85" s="40" t="n">
        <f aca="false">(AW85-AW84)/AW84</f>
        <v>0.00353834893163705</v>
      </c>
      <c r="AZ85" s="39" t="n">
        <f aca="false">workers_and_wage_central!B73</f>
        <v>7220.19375784053</v>
      </c>
      <c r="BA85" s="40" t="n">
        <f aca="false">(AZ85-AZ84)/AZ84</f>
        <v>0.00320851767606407</v>
      </c>
      <c r="BB85" s="7"/>
      <c r="BC85" s="7"/>
      <c r="BD85" s="7"/>
      <c r="BE85" s="7"/>
      <c r="BF85" s="7" t="n">
        <f aca="false">BF84*(1+AY85)*(1+BA85)*(1-BE85)</f>
        <v>121.815997471004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0.0149514678525974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149713555.6597</v>
      </c>
      <c r="E86" s="6"/>
      <c r="F86" s="8" t="n">
        <f aca="false">'Central pensions'!I86</f>
        <v>27212210.9341962</v>
      </c>
      <c r="G86" s="6" t="n">
        <f aca="false">'Central pensions'!K86</f>
        <v>3015540.2961876</v>
      </c>
      <c r="H86" s="6" t="n">
        <f aca="false">'Central pensions'!V86</f>
        <v>16590612.9813955</v>
      </c>
      <c r="I86" s="8" t="n">
        <f aca="false">'Central pensions'!M86</f>
        <v>93264.1328717815</v>
      </c>
      <c r="J86" s="6" t="n">
        <f aca="false">'Central pensions'!W86</f>
        <v>513111.741692645</v>
      </c>
      <c r="K86" s="6"/>
      <c r="L86" s="8" t="n">
        <f aca="false">'Central pensions'!N86</f>
        <v>5018936.33096934</v>
      </c>
      <c r="M86" s="8"/>
      <c r="N86" s="8" t="n">
        <f aca="false">'Central pensions'!L86</f>
        <v>1198086.35173937</v>
      </c>
      <c r="O86" s="6"/>
      <c r="P86" s="6" t="n">
        <f aca="false">'Central pensions'!X86</f>
        <v>32634802.095067</v>
      </c>
      <c r="Q86" s="8"/>
      <c r="R86" s="8" t="n">
        <f aca="false">'Central SIPA income'!G81</f>
        <v>27380328.1449756</v>
      </c>
      <c r="S86" s="8"/>
      <c r="T86" s="6" t="n">
        <f aca="false">'Central SIPA income'!J81</f>
        <v>104691057.761901</v>
      </c>
      <c r="U86" s="6"/>
      <c r="V86" s="8" t="n">
        <f aca="false">'Central SIPA income'!F81</f>
        <v>113062.424301446</v>
      </c>
      <c r="W86" s="8"/>
      <c r="X86" s="8" t="n">
        <f aca="false">'Central SIPA income'!M81</f>
        <v>283980.213043806</v>
      </c>
      <c r="Y86" s="6"/>
      <c r="Z86" s="6" t="n">
        <f aca="false">R86+V86-N86-L86-F86</f>
        <v>-5935843.0476279</v>
      </c>
      <c r="AA86" s="6"/>
      <c r="AB86" s="6" t="n">
        <f aca="false">T86-P86-D86</f>
        <v>-77657299.9928655</v>
      </c>
      <c r="AC86" s="50"/>
      <c r="AD86" s="6"/>
      <c r="AE86" s="6"/>
      <c r="AF86" s="6"/>
      <c r="AG86" s="6" t="n">
        <f aca="false">BF86/100*$AG$57</f>
        <v>7009266913.88637</v>
      </c>
      <c r="AH86" s="61" t="n">
        <f aca="false">(AG86-AG85)/AG85</f>
        <v>0.000485690911660234</v>
      </c>
      <c r="AI86" s="61"/>
      <c r="AJ86" s="61" t="n">
        <f aca="false">AB86/AG86</f>
        <v>-0.011079232813779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0.00414593098552623</v>
      </c>
      <c r="AV86" s="5"/>
      <c r="AW86" s="65" t="n">
        <f aca="false">workers_and_wage_central!C74</f>
        <v>13523319</v>
      </c>
      <c r="AX86" s="5"/>
      <c r="AY86" s="61" t="n">
        <f aca="false">(AW86-AW85)/AW85</f>
        <v>-0.000869443986580951</v>
      </c>
      <c r="AZ86" s="66" t="n">
        <f aca="false">workers_and_wage_central!B74</f>
        <v>7229.98660870914</v>
      </c>
      <c r="BA86" s="61" t="n">
        <f aca="false">(AZ86-AZ85)/AZ85</f>
        <v>0.00135631413741197</v>
      </c>
      <c r="BB86" s="5"/>
      <c r="BC86" s="5"/>
      <c r="BD86" s="5"/>
      <c r="BE86" s="5"/>
      <c r="BF86" s="5" t="n">
        <f aca="false">BF85*(1+AY86)*(1+BA86)*(1-BE86)</f>
        <v>121.87516239387</v>
      </c>
      <c r="BG86" s="5"/>
      <c r="BH86" s="5" t="n">
        <f aca="false">BH85+1</f>
        <v>55</v>
      </c>
      <c r="BI86" s="61" t="n">
        <f aca="false">T93/AG93</f>
        <v>0.0172226210569676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150325835.6576</v>
      </c>
      <c r="E87" s="9"/>
      <c r="F87" s="67" t="n">
        <f aca="false">'Central pensions'!I87</f>
        <v>27323500.0715107</v>
      </c>
      <c r="G87" s="9" t="n">
        <f aca="false">'Central pensions'!K87</f>
        <v>3064854.97268146</v>
      </c>
      <c r="H87" s="9" t="n">
        <f aca="false">'Central pensions'!V87</f>
        <v>16861927.7812829</v>
      </c>
      <c r="I87" s="67" t="n">
        <f aca="false">'Central pensions'!M87</f>
        <v>94789.329052004</v>
      </c>
      <c r="J87" s="9" t="n">
        <f aca="false">'Central pensions'!W87</f>
        <v>521502.921070605</v>
      </c>
      <c r="K87" s="9"/>
      <c r="L87" s="67" t="n">
        <f aca="false">'Central pensions'!N87</f>
        <v>4168138.44035409</v>
      </c>
      <c r="M87" s="67"/>
      <c r="N87" s="67" t="n">
        <f aca="false">'Central pensions'!L87</f>
        <v>1204232.04521691</v>
      </c>
      <c r="O87" s="9"/>
      <c r="P87" s="9" t="n">
        <f aca="false">'Central pensions'!X87</f>
        <v>28253819.5883821</v>
      </c>
      <c r="Q87" s="67"/>
      <c r="R87" s="67" t="n">
        <f aca="false">'Central SIPA income'!G82</f>
        <v>31760082.2035841</v>
      </c>
      <c r="S87" s="67"/>
      <c r="T87" s="9" t="n">
        <f aca="false">'Central SIPA income'!J82</f>
        <v>121437427.00572</v>
      </c>
      <c r="U87" s="9"/>
      <c r="V87" s="67" t="n">
        <f aca="false">'Central SIPA income'!F82</f>
        <v>115329.321520872</v>
      </c>
      <c r="W87" s="67"/>
      <c r="X87" s="67" t="n">
        <f aca="false">'Central SIPA income'!M82</f>
        <v>289674.005294402</v>
      </c>
      <c r="Y87" s="9"/>
      <c r="Z87" s="9" t="n">
        <f aca="false">R87+V87-N87-L87-F87</f>
        <v>-820459.031976748</v>
      </c>
      <c r="AA87" s="9"/>
      <c r="AB87" s="9" t="n">
        <f aca="false">T87-P87-D87</f>
        <v>-57142228.2402615</v>
      </c>
      <c r="AC87" s="50"/>
      <c r="AD87" s="9"/>
      <c r="AE87" s="9"/>
      <c r="AF87" s="9"/>
      <c r="AG87" s="9" t="n">
        <f aca="false">BF87/100*$AG$57</f>
        <v>7074305573.19762</v>
      </c>
      <c r="AH87" s="40" t="n">
        <f aca="false">(AG87-AG86)/AG86</f>
        <v>0.0092789531502073</v>
      </c>
      <c r="AI87" s="40"/>
      <c r="AJ87" s="40" t="n">
        <f aca="false">AB87/AG87</f>
        <v>-0.00807743285174956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13593561</v>
      </c>
      <c r="AX87" s="7"/>
      <c r="AY87" s="40" t="n">
        <f aca="false">(AW87-AW86)/AW86</f>
        <v>0.00519413910150311</v>
      </c>
      <c r="AZ87" s="39" t="n">
        <f aca="false">workers_and_wage_central!B75</f>
        <v>7259.36715294669</v>
      </c>
      <c r="BA87" s="40" t="n">
        <f aca="false">(AZ87-AZ86)/AZ86</f>
        <v>0.00406370659140063</v>
      </c>
      <c r="BB87" s="7"/>
      <c r="BC87" s="7"/>
      <c r="BD87" s="7"/>
      <c r="BE87" s="7"/>
      <c r="BF87" s="7" t="n">
        <f aca="false">BF86*(1+AY87)*(1+BA87)*(1-BE87)</f>
        <v>123.006036315897</v>
      </c>
      <c r="BG87" s="7"/>
      <c r="BH87" s="7" t="n">
        <f aca="false">BH86+1</f>
        <v>56</v>
      </c>
      <c r="BI87" s="40" t="n">
        <f aca="false">T94/AG94</f>
        <v>0.0149438084393217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150493050.533021</v>
      </c>
      <c r="E88" s="9"/>
      <c r="F88" s="67" t="n">
        <f aca="false">'Central pensions'!I88</f>
        <v>27353893.3544787</v>
      </c>
      <c r="G88" s="9" t="n">
        <f aca="false">'Central pensions'!K88</f>
        <v>3107373.64603773</v>
      </c>
      <c r="H88" s="9" t="n">
        <f aca="false">'Central pensions'!V88</f>
        <v>17095852.9770523</v>
      </c>
      <c r="I88" s="67" t="n">
        <f aca="false">'Central pensions'!M88</f>
        <v>96104.3395681768</v>
      </c>
      <c r="J88" s="9" t="n">
        <f aca="false">'Central pensions'!W88</f>
        <v>528737.720939759</v>
      </c>
      <c r="K88" s="9"/>
      <c r="L88" s="67" t="n">
        <f aca="false">'Central pensions'!N88</f>
        <v>4122838.39980762</v>
      </c>
      <c r="M88" s="67"/>
      <c r="N88" s="67" t="n">
        <f aca="false">'Central pensions'!L88</f>
        <v>1205834.01467469</v>
      </c>
      <c r="O88" s="9"/>
      <c r="P88" s="9" t="n">
        <f aca="false">'Central pensions'!X88</f>
        <v>28027571.0259384</v>
      </c>
      <c r="Q88" s="67"/>
      <c r="R88" s="67" t="n">
        <f aca="false">'Central SIPA income'!G83</f>
        <v>27742175.9321932</v>
      </c>
      <c r="S88" s="67"/>
      <c r="T88" s="9" t="n">
        <f aca="false">'Central SIPA income'!J83</f>
        <v>106074614.138291</v>
      </c>
      <c r="U88" s="9"/>
      <c r="V88" s="67" t="n">
        <f aca="false">'Central SIPA income'!F83</f>
        <v>114217.819486055</v>
      </c>
      <c r="W88" s="67"/>
      <c r="X88" s="67" t="n">
        <f aca="false">'Central SIPA income'!M83</f>
        <v>286882.23263787</v>
      </c>
      <c r="Y88" s="9"/>
      <c r="Z88" s="9" t="n">
        <f aca="false">R88+V88-N88-L88-F88</f>
        <v>-4826172.01728171</v>
      </c>
      <c r="AA88" s="9"/>
      <c r="AB88" s="9" t="n">
        <f aca="false">T88-P88-D88</f>
        <v>-72446007.4206693</v>
      </c>
      <c r="AC88" s="50"/>
      <c r="AD88" s="9"/>
      <c r="AE88" s="9"/>
      <c r="AF88" s="9"/>
      <c r="AG88" s="9" t="n">
        <f aca="false">BF88/100*$AG$57</f>
        <v>7100181800.89406</v>
      </c>
      <c r="AH88" s="40" t="n">
        <f aca="false">(AG88-AG87)/AG87</f>
        <v>0.00365777636104339</v>
      </c>
      <c r="AI88" s="40"/>
      <c r="AJ88" s="40" t="n">
        <f aca="false">AB88/AG88</f>
        <v>-0.010203401751142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13596827</v>
      </c>
      <c r="AY88" s="40" t="n">
        <f aca="false">(AW88-AW87)/AW87</f>
        <v>0.000240260811718136</v>
      </c>
      <c r="AZ88" s="39" t="n">
        <f aca="false">workers_and_wage_central!B76</f>
        <v>7284.1701938714</v>
      </c>
      <c r="BA88" s="40" t="n">
        <f aca="false">(AZ88-AZ87)/AZ87</f>
        <v>0.00341669465149485</v>
      </c>
      <c r="BB88" s="7"/>
      <c r="BC88" s="7"/>
      <c r="BD88" s="7"/>
      <c r="BE88" s="7"/>
      <c r="BF88" s="7" t="n">
        <f aca="false">BF87*(1+AY88)*(1+BA88)*(1-BE88)</f>
        <v>123.455964887799</v>
      </c>
      <c r="BG88" s="7"/>
      <c r="BH88" s="0" t="n">
        <f aca="false">BH87+1</f>
        <v>57</v>
      </c>
      <c r="BI88" s="40" t="n">
        <f aca="false">T95/AG95</f>
        <v>0.0171847440326203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151185086.130647</v>
      </c>
      <c r="E89" s="9"/>
      <c r="F89" s="67" t="n">
        <f aca="false">'Central pensions'!I89</f>
        <v>27479679.0161282</v>
      </c>
      <c r="G89" s="9" t="n">
        <f aca="false">'Central pensions'!K89</f>
        <v>3174134.77522971</v>
      </c>
      <c r="H89" s="9" t="n">
        <f aca="false">'Central pensions'!V89</f>
        <v>17463153.0121489</v>
      </c>
      <c r="I89" s="67" t="n">
        <f aca="false">'Central pensions'!M89</f>
        <v>98169.1167596816</v>
      </c>
      <c r="J89" s="9" t="n">
        <f aca="false">'Central pensions'!W89</f>
        <v>540097.515839657</v>
      </c>
      <c r="K89" s="9"/>
      <c r="L89" s="67" t="n">
        <f aca="false">'Central pensions'!N89</f>
        <v>4195838.14284749</v>
      </c>
      <c r="M89" s="67"/>
      <c r="N89" s="67" t="n">
        <f aca="false">'Central pensions'!L89</f>
        <v>1211380.98411065</v>
      </c>
      <c r="O89" s="9"/>
      <c r="P89" s="9" t="n">
        <f aca="false">'Central pensions'!X89</f>
        <v>28436884.8288146</v>
      </c>
      <c r="Q89" s="67"/>
      <c r="R89" s="67" t="n">
        <f aca="false">'Central SIPA income'!G84</f>
        <v>31851361.503461</v>
      </c>
      <c r="S89" s="67"/>
      <c r="T89" s="9" t="n">
        <f aca="false">'Central SIPA income'!J84</f>
        <v>121786441.320132</v>
      </c>
      <c r="U89" s="9"/>
      <c r="V89" s="67" t="n">
        <f aca="false">'Central SIPA income'!F84</f>
        <v>119595.477220501</v>
      </c>
      <c r="W89" s="67"/>
      <c r="X89" s="67" t="n">
        <f aca="false">'Central SIPA income'!M84</f>
        <v>300389.358445053</v>
      </c>
      <c r="Y89" s="9"/>
      <c r="Z89" s="9" t="n">
        <f aca="false">R89+V89-N89-L89-F89</f>
        <v>-915941.16240488</v>
      </c>
      <c r="AA89" s="9"/>
      <c r="AB89" s="9" t="n">
        <f aca="false">T89-P89-D89</f>
        <v>-57835529.6393297</v>
      </c>
      <c r="AC89" s="50"/>
      <c r="AD89" s="9"/>
      <c r="AE89" s="9"/>
      <c r="AF89" s="9"/>
      <c r="AG89" s="9" t="n">
        <f aca="false">BF89/100*$AG$57</f>
        <v>7122627630.60815</v>
      </c>
      <c r="AH89" s="40" t="n">
        <f aca="false">(AG89-AG88)/AG88</f>
        <v>0.00316130351919401</v>
      </c>
      <c r="AI89" s="40" t="n">
        <f aca="false">(AG89-AG85)/AG85</f>
        <v>0.0166665235700558</v>
      </c>
      <c r="AJ89" s="40" t="n">
        <f aca="false">AB89/AG89</f>
        <v>-0.00811997097683339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13632152</v>
      </c>
      <c r="AY89" s="40" t="n">
        <f aca="false">(AW89-AW88)/AW88</f>
        <v>0.00259803261452102</v>
      </c>
      <c r="AZ89" s="39" t="n">
        <f aca="false">workers_and_wage_central!B77</f>
        <v>7288.26252300175</v>
      </c>
      <c r="BA89" s="40" t="n">
        <f aca="false">(AZ89-AZ88)/AZ88</f>
        <v>0.000561811300590891</v>
      </c>
      <c r="BB89" s="7"/>
      <c r="BC89" s="7"/>
      <c r="BD89" s="7"/>
      <c r="BE89" s="7"/>
      <c r="BF89" s="7" t="n">
        <f aca="false">BF88*(1+AY89)*(1+BA89)*(1-BE89)</f>
        <v>123.846246664064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0.0149446128557847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151809780.266431</v>
      </c>
      <c r="E90" s="6"/>
      <c r="F90" s="8" t="n">
        <f aca="false">'Central pensions'!I90</f>
        <v>27593224.569952</v>
      </c>
      <c r="G90" s="6" t="n">
        <f aca="false">'Central pensions'!K90</f>
        <v>3216123.29578231</v>
      </c>
      <c r="H90" s="6" t="n">
        <f aca="false">'Central pensions'!V90</f>
        <v>17694161.463613</v>
      </c>
      <c r="I90" s="8" t="n">
        <f aca="false">'Central pensions'!M90</f>
        <v>99467.7307973905</v>
      </c>
      <c r="J90" s="6" t="n">
        <f aca="false">'Central pensions'!W90</f>
        <v>547242.107122046</v>
      </c>
      <c r="K90" s="6"/>
      <c r="L90" s="8" t="n">
        <f aca="false">'Central pensions'!N90</f>
        <v>5136185.19129078</v>
      </c>
      <c r="M90" s="8"/>
      <c r="N90" s="8" t="n">
        <f aca="false">'Central pensions'!L90</f>
        <v>1216620.90571698</v>
      </c>
      <c r="O90" s="6"/>
      <c r="P90" s="6" t="n">
        <f aca="false">'Central pensions'!X90</f>
        <v>33345178.6360599</v>
      </c>
      <c r="Q90" s="8"/>
      <c r="R90" s="8" t="n">
        <f aca="false">'Central SIPA income'!G85</f>
        <v>28022165.1578824</v>
      </c>
      <c r="S90" s="8"/>
      <c r="T90" s="6" t="n">
        <f aca="false">'Central SIPA income'!J85</f>
        <v>107145177.209855</v>
      </c>
      <c r="U90" s="6"/>
      <c r="V90" s="8" t="n">
        <f aca="false">'Central SIPA income'!F85</f>
        <v>119643.905762206</v>
      </c>
      <c r="W90" s="8"/>
      <c r="X90" s="8" t="n">
        <f aca="false">'Central SIPA income'!M85</f>
        <v>300510.996979479</v>
      </c>
      <c r="Y90" s="6"/>
      <c r="Z90" s="6" t="n">
        <f aca="false">R90+V90-N90-L90-F90</f>
        <v>-5804221.6033151</v>
      </c>
      <c r="AA90" s="6"/>
      <c r="AB90" s="6" t="n">
        <f aca="false">T90-P90-D90</f>
        <v>-78009781.6926353</v>
      </c>
      <c r="AC90" s="50"/>
      <c r="AD90" s="6"/>
      <c r="AE90" s="6"/>
      <c r="AF90" s="6"/>
      <c r="AG90" s="6" t="n">
        <f aca="false">BF90/100*$AG$57</f>
        <v>7191375623.9638</v>
      </c>
      <c r="AH90" s="61" t="n">
        <f aca="false">(AG90-AG89)/AG89</f>
        <v>0.00965205496075879</v>
      </c>
      <c r="AI90" s="61"/>
      <c r="AJ90" s="61" t="n">
        <f aca="false">AB90/AG90</f>
        <v>-0.0108476855850338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0.00612143823681148</v>
      </c>
      <c r="AV90" s="5"/>
      <c r="AW90" s="65" t="n">
        <f aca="false">workers_and_wage_central!C78</f>
        <v>13701377</v>
      </c>
      <c r="AX90" s="5"/>
      <c r="AY90" s="61" t="n">
        <f aca="false">(AW90-AW89)/AW89</f>
        <v>0.00507806837834555</v>
      </c>
      <c r="AZ90" s="66" t="n">
        <f aca="false">workers_and_wage_central!B78</f>
        <v>7321.43050869176</v>
      </c>
      <c r="BA90" s="61" t="n">
        <f aca="false">(AZ90-AZ89)/AZ89</f>
        <v>0.00455087691824094</v>
      </c>
      <c r="BB90" s="5"/>
      <c r="BC90" s="5"/>
      <c r="BD90" s="5"/>
      <c r="BE90" s="5"/>
      <c r="BF90" s="5" t="n">
        <f aca="false">BF89*(1+AY90)*(1+BA90)*(1-BE90)</f>
        <v>125.04161744355</v>
      </c>
      <c r="BG90" s="5"/>
      <c r="BH90" s="5" t="n">
        <f aca="false">BH89+1</f>
        <v>59</v>
      </c>
      <c r="BI90" s="61" t="n">
        <f aca="false">T97/AG97</f>
        <v>0.0172324540148695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152309249.047435</v>
      </c>
      <c r="E91" s="9"/>
      <c r="F91" s="67" t="n">
        <f aca="false">'Central pensions'!I91</f>
        <v>27684008.9332238</v>
      </c>
      <c r="G91" s="9" t="n">
        <f aca="false">'Central pensions'!K91</f>
        <v>3276893.27527411</v>
      </c>
      <c r="H91" s="9" t="n">
        <f aca="false">'Central pensions'!V91</f>
        <v>18028499.9607342</v>
      </c>
      <c r="I91" s="67" t="n">
        <f aca="false">'Central pensions'!M91</f>
        <v>101347.214699199</v>
      </c>
      <c r="J91" s="9" t="n">
        <f aca="false">'Central pensions'!W91</f>
        <v>557582.473012392</v>
      </c>
      <c r="K91" s="9"/>
      <c r="L91" s="67" t="n">
        <f aca="false">'Central pensions'!N91</f>
        <v>4236843.51006638</v>
      </c>
      <c r="M91" s="67"/>
      <c r="N91" s="67" t="n">
        <f aca="false">'Central pensions'!L91</f>
        <v>1221117.68655051</v>
      </c>
      <c r="O91" s="9"/>
      <c r="P91" s="9" t="n">
        <f aca="false">'Central pensions'!X91</f>
        <v>28703230.3382772</v>
      </c>
      <c r="Q91" s="67"/>
      <c r="R91" s="67" t="n">
        <f aca="false">'Central SIPA income'!G86</f>
        <v>32317212.4155379</v>
      </c>
      <c r="S91" s="67"/>
      <c r="T91" s="9" t="n">
        <f aca="false">'Central SIPA income'!J86</f>
        <v>123567662.658549</v>
      </c>
      <c r="U91" s="9"/>
      <c r="V91" s="67" t="n">
        <f aca="false">'Central SIPA income'!F86</f>
        <v>120167.919965404</v>
      </c>
      <c r="W91" s="67"/>
      <c r="X91" s="67" t="n">
        <f aca="false">'Central SIPA income'!M86</f>
        <v>301827.169580425</v>
      </c>
      <c r="Y91" s="9"/>
      <c r="Z91" s="9" t="n">
        <f aca="false">R91+V91-N91-L91-F91</f>
        <v>-704589.79433734</v>
      </c>
      <c r="AA91" s="9"/>
      <c r="AB91" s="9" t="n">
        <f aca="false">T91-P91-D91</f>
        <v>-57444816.7271633</v>
      </c>
      <c r="AC91" s="50"/>
      <c r="AD91" s="9"/>
      <c r="AE91" s="9"/>
      <c r="AF91" s="9"/>
      <c r="AG91" s="9" t="n">
        <f aca="false">BF91/100*$AG$57</f>
        <v>7194865525.51059</v>
      </c>
      <c r="AH91" s="40" t="n">
        <f aca="false">(AG91-AG90)/AG90</f>
        <v>0.000485289842901185</v>
      </c>
      <c r="AI91" s="40"/>
      <c r="AJ91" s="40" t="n">
        <f aca="false">AB91/AG91</f>
        <v>-0.00798414042951646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13697858</v>
      </c>
      <c r="AX91" s="7"/>
      <c r="AY91" s="40" t="n">
        <f aca="false">(AW91-AW90)/AW90</f>
        <v>-0.000256835499088887</v>
      </c>
      <c r="AZ91" s="39" t="n">
        <f aca="false">workers_and_wage_central!B79</f>
        <v>7326.86532366529</v>
      </c>
      <c r="BA91" s="40" t="n">
        <f aca="false">(AZ91-AZ90)/AZ90</f>
        <v>0.000742315995088965</v>
      </c>
      <c r="BB91" s="7"/>
      <c r="BC91" s="7"/>
      <c r="BD91" s="7"/>
      <c r="BE91" s="7"/>
      <c r="BF91" s="7" t="n">
        <f aca="false">BF90*(1+AY91)*(1+BA91)*(1-BE91)</f>
        <v>125.102298870435</v>
      </c>
      <c r="BG91" s="7"/>
      <c r="BH91" s="7" t="n">
        <f aca="false">BH90+1</f>
        <v>60</v>
      </c>
      <c r="BI91" s="40" t="n">
        <f aca="false">T98/AG98</f>
        <v>0.0149643090058239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153039326.36815</v>
      </c>
      <c r="E92" s="9"/>
      <c r="F92" s="67" t="n">
        <f aca="false">'Central pensions'!I92</f>
        <v>27816709.1283532</v>
      </c>
      <c r="G92" s="9" t="n">
        <f aca="false">'Central pensions'!K92</f>
        <v>3301388.99981753</v>
      </c>
      <c r="H92" s="9" t="n">
        <f aca="false">'Central pensions'!V92</f>
        <v>18163268.2097649</v>
      </c>
      <c r="I92" s="67" t="n">
        <f aca="false">'Central pensions'!M92</f>
        <v>102104.814427346</v>
      </c>
      <c r="J92" s="9" t="n">
        <f aca="false">'Central pensions'!W92</f>
        <v>561750.563188604</v>
      </c>
      <c r="K92" s="9"/>
      <c r="L92" s="67" t="n">
        <f aca="false">'Central pensions'!N92</f>
        <v>4224746.3879077</v>
      </c>
      <c r="M92" s="67"/>
      <c r="N92" s="67" t="n">
        <f aca="false">'Central pensions'!L92</f>
        <v>1228119.07510778</v>
      </c>
      <c r="O92" s="9"/>
      <c r="P92" s="9" t="n">
        <f aca="false">'Central pensions'!X92</f>
        <v>28678977.887987</v>
      </c>
      <c r="Q92" s="67"/>
      <c r="R92" s="67" t="n">
        <f aca="false">'Central SIPA income'!G87</f>
        <v>28269649.6253073</v>
      </c>
      <c r="S92" s="67"/>
      <c r="T92" s="9" t="n">
        <f aca="false">'Central SIPA income'!J87</f>
        <v>108091455.520954</v>
      </c>
      <c r="U92" s="9"/>
      <c r="V92" s="67" t="n">
        <f aca="false">'Central SIPA income'!F87</f>
        <v>123843.345797096</v>
      </c>
      <c r="W92" s="67"/>
      <c r="X92" s="67" t="n">
        <f aca="false">'Central SIPA income'!M87</f>
        <v>311058.779614964</v>
      </c>
      <c r="Y92" s="9"/>
      <c r="Z92" s="9" t="n">
        <f aca="false">R92+V92-N92-L92-F92</f>
        <v>-4876081.62026428</v>
      </c>
      <c r="AA92" s="9"/>
      <c r="AB92" s="9" t="n">
        <f aca="false">T92-P92-D92</f>
        <v>-73626848.7351825</v>
      </c>
      <c r="AC92" s="50"/>
      <c r="AD92" s="9"/>
      <c r="AE92" s="9"/>
      <c r="AF92" s="9"/>
      <c r="AG92" s="9" t="n">
        <f aca="false">BF92/100*$AG$57</f>
        <v>7229487872.80279</v>
      </c>
      <c r="AH92" s="40" t="n">
        <f aca="false">(AG92-AG91)/AG91</f>
        <v>0.00481209095144809</v>
      </c>
      <c r="AI92" s="40"/>
      <c r="AJ92" s="40" t="n">
        <f aca="false">AB92/AG92</f>
        <v>-0.0101842412672363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13791657</v>
      </c>
      <c r="AY92" s="40" t="n">
        <f aca="false">(AW92-AW91)/AW91</f>
        <v>0.00684771297818973</v>
      </c>
      <c r="AZ92" s="39" t="n">
        <f aca="false">workers_and_wage_central!B80</f>
        <v>7312.05203239237</v>
      </c>
      <c r="BA92" s="40" t="n">
        <f aca="false">(AZ92-AZ91)/AZ91</f>
        <v>-0.0020217774748876</v>
      </c>
      <c r="BB92" s="7"/>
      <c r="BC92" s="7"/>
      <c r="BD92" s="7"/>
      <c r="BE92" s="7"/>
      <c r="BF92" s="7" t="n">
        <f aca="false">BF91*(1+AY92)*(1+BA92)*(1-BE92)</f>
        <v>125.704302510835</v>
      </c>
      <c r="BG92" s="7"/>
      <c r="BH92" s="0" t="n">
        <f aca="false">BH91+1</f>
        <v>61</v>
      </c>
      <c r="BI92" s="40" t="n">
        <f aca="false">T99/AG99</f>
        <v>0.0172273428202741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153538308.552529</v>
      </c>
      <c r="E93" s="9"/>
      <c r="F93" s="67" t="n">
        <f aca="false">'Central pensions'!I93</f>
        <v>27907405.0469286</v>
      </c>
      <c r="G93" s="9" t="n">
        <f aca="false">'Central pensions'!K93</f>
        <v>3367776.42472682</v>
      </c>
      <c r="H93" s="9" t="n">
        <f aca="false">'Central pensions'!V93</f>
        <v>18528512.2341587</v>
      </c>
      <c r="I93" s="67" t="n">
        <f aca="false">'Central pensions'!M93</f>
        <v>104158.033754438</v>
      </c>
      <c r="J93" s="9" t="n">
        <f aca="false">'Central pensions'!W93</f>
        <v>573046.77012862</v>
      </c>
      <c r="K93" s="9"/>
      <c r="L93" s="67" t="n">
        <f aca="false">'Central pensions'!N93</f>
        <v>4127055.62682449</v>
      </c>
      <c r="M93" s="67"/>
      <c r="N93" s="67" t="n">
        <f aca="false">'Central pensions'!L93</f>
        <v>1232759.84038877</v>
      </c>
      <c r="O93" s="9"/>
      <c r="P93" s="9" t="n">
        <f aca="false">'Central pensions'!X93</f>
        <v>28197592.1856528</v>
      </c>
      <c r="Q93" s="67"/>
      <c r="R93" s="67" t="n">
        <f aca="false">'Central SIPA income'!G88</f>
        <v>32874396.3920932</v>
      </c>
      <c r="S93" s="67"/>
      <c r="T93" s="9" t="n">
        <f aca="false">'Central SIPA income'!J88</f>
        <v>125698103.88499</v>
      </c>
      <c r="U93" s="9"/>
      <c r="V93" s="67" t="n">
        <f aca="false">'Central SIPA income'!F88</f>
        <v>122016.024366553</v>
      </c>
      <c r="W93" s="67"/>
      <c r="X93" s="67" t="n">
        <f aca="false">'Central SIPA income'!M88</f>
        <v>306469.075012828</v>
      </c>
      <c r="Y93" s="9"/>
      <c r="Z93" s="9" t="n">
        <f aca="false">R93+V93-N93-L93-F93</f>
        <v>-270808.097682018</v>
      </c>
      <c r="AA93" s="9"/>
      <c r="AB93" s="9" t="n">
        <f aca="false">T93-P93-D93</f>
        <v>-56037796.8531913</v>
      </c>
      <c r="AC93" s="50"/>
      <c r="AD93" s="9"/>
      <c r="AE93" s="9"/>
      <c r="AF93" s="9"/>
      <c r="AG93" s="9" t="n">
        <f aca="false">BF93/100*$AG$57</f>
        <v>7298430562.29455</v>
      </c>
      <c r="AH93" s="40" t="n">
        <f aca="false">(AG93-AG92)/AG92</f>
        <v>0.00953631719213783</v>
      </c>
      <c r="AI93" s="40" t="n">
        <f aca="false">(AG93-AG89)/AG89</f>
        <v>0.0246823140003729</v>
      </c>
      <c r="AJ93" s="40" t="n">
        <f aca="false">AB93/AG93</f>
        <v>-0.00767806124548147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13849194</v>
      </c>
      <c r="AY93" s="40" t="n">
        <f aca="false">(AW93-AW92)/AW92</f>
        <v>0.00417186999357655</v>
      </c>
      <c r="AZ93" s="39" t="n">
        <f aca="false">workers_and_wage_central!B81</f>
        <v>7351.11418720173</v>
      </c>
      <c r="BA93" s="40" t="n">
        <f aca="false">(AZ93-AZ92)/AZ92</f>
        <v>0.00534216039988771</v>
      </c>
      <c r="BB93" s="7"/>
      <c r="BC93" s="7"/>
      <c r="BD93" s="7"/>
      <c r="BE93" s="7"/>
      <c r="BF93" s="7" t="n">
        <f aca="false">BF92*(1+AY93)*(1+BA93)*(1-BE93)</f>
        <v>126.903058611994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0.0150502577808944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154082396.300387</v>
      </c>
      <c r="E94" s="6"/>
      <c r="F94" s="8" t="n">
        <f aca="false">'Central pensions'!I94</f>
        <v>28006299.4355908</v>
      </c>
      <c r="G94" s="6" t="n">
        <f aca="false">'Central pensions'!K94</f>
        <v>3443060.0534545</v>
      </c>
      <c r="H94" s="6" t="n">
        <f aca="false">'Central pensions'!V94</f>
        <v>18942700.5471569</v>
      </c>
      <c r="I94" s="8" t="n">
        <f aca="false">'Central pensions'!M94</f>
        <v>106486.39340581</v>
      </c>
      <c r="J94" s="6" t="n">
        <f aca="false">'Central pensions'!W94</f>
        <v>585856.717953308</v>
      </c>
      <c r="K94" s="6"/>
      <c r="L94" s="8" t="n">
        <f aca="false">'Central pensions'!N94</f>
        <v>5086711.24670138</v>
      </c>
      <c r="M94" s="8"/>
      <c r="N94" s="8" t="n">
        <f aca="false">'Central pensions'!L94</f>
        <v>1237330.45641587</v>
      </c>
      <c r="O94" s="6"/>
      <c r="P94" s="6" t="n">
        <f aca="false">'Central pensions'!X94</f>
        <v>33202395.9400362</v>
      </c>
      <c r="Q94" s="8"/>
      <c r="R94" s="8" t="n">
        <f aca="false">'Central SIPA income'!G89</f>
        <v>28713843.2148667</v>
      </c>
      <c r="S94" s="8"/>
      <c r="T94" s="6" t="n">
        <f aca="false">'Central SIPA income'!J89</f>
        <v>109789868.209648</v>
      </c>
      <c r="U94" s="6"/>
      <c r="V94" s="8" t="n">
        <f aca="false">'Central SIPA income'!F89</f>
        <v>123550.023582703</v>
      </c>
      <c r="W94" s="8"/>
      <c r="X94" s="8" t="n">
        <f aca="false">'Central SIPA income'!M89</f>
        <v>310322.038779552</v>
      </c>
      <c r="Y94" s="6"/>
      <c r="Z94" s="6" t="n">
        <f aca="false">R94+V94-N94-L94-F94</f>
        <v>-5492947.90025859</v>
      </c>
      <c r="AA94" s="6"/>
      <c r="AB94" s="6" t="n">
        <f aca="false">T94-P94-D94</f>
        <v>-77494924.0307748</v>
      </c>
      <c r="AC94" s="50"/>
      <c r="AD94" s="6"/>
      <c r="AE94" s="6"/>
      <c r="AF94" s="6"/>
      <c r="AG94" s="6" t="n">
        <f aca="false">BF94/100*$AG$57</f>
        <v>7346846599.07428</v>
      </c>
      <c r="AH94" s="61" t="n">
        <f aca="false">(AG94-AG93)/AG93</f>
        <v>0.00663376000723494</v>
      </c>
      <c r="AI94" s="61"/>
      <c r="AJ94" s="61" t="n">
        <f aca="false">AB94/AG94</f>
        <v>-0.0105480525536683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0.00423627414501021</v>
      </c>
      <c r="AV94" s="5"/>
      <c r="AW94" s="65" t="n">
        <f aca="false">workers_and_wage_central!C82</f>
        <v>13875182</v>
      </c>
      <c r="AX94" s="5"/>
      <c r="AY94" s="61" t="n">
        <f aca="false">(AW94-AW93)/AW93</f>
        <v>0.00187649909445994</v>
      </c>
      <c r="AZ94" s="66" t="n">
        <f aca="false">workers_and_wage_central!B82</f>
        <v>7386.01985493596</v>
      </c>
      <c r="BA94" s="61" t="n">
        <f aca="false">(AZ94-AZ93)/AZ93</f>
        <v>0.00474835063710445</v>
      </c>
      <c r="BB94" s="5"/>
      <c r="BC94" s="5"/>
      <c r="BD94" s="5"/>
      <c r="BE94" s="5"/>
      <c r="BF94" s="5" t="n">
        <f aca="false">BF93*(1+AY94)*(1+BA94)*(1-BE94)</f>
        <v>127.74490304701</v>
      </c>
      <c r="BG94" s="5"/>
      <c r="BH94" s="5" t="n">
        <f aca="false">BH93+1</f>
        <v>63</v>
      </c>
      <c r="BI94" s="61" t="n">
        <f aca="false">T101/AG101</f>
        <v>0.0173916313011439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154513349.533884</v>
      </c>
      <c r="E95" s="9"/>
      <c r="F95" s="67" t="n">
        <f aca="false">'Central pensions'!I95</f>
        <v>28084630.2870693</v>
      </c>
      <c r="G95" s="9" t="n">
        <f aca="false">'Central pensions'!K95</f>
        <v>3513455.16211219</v>
      </c>
      <c r="H95" s="9" t="n">
        <f aca="false">'Central pensions'!V95</f>
        <v>19329993.6650767</v>
      </c>
      <c r="I95" s="67" t="n">
        <f aca="false">'Central pensions'!M95</f>
        <v>108663.56171481</v>
      </c>
      <c r="J95" s="9" t="n">
        <f aca="false">'Central pensions'!W95</f>
        <v>597834.855620929</v>
      </c>
      <c r="K95" s="9"/>
      <c r="L95" s="67" t="n">
        <f aca="false">'Central pensions'!N95</f>
        <v>4197800.12767685</v>
      </c>
      <c r="M95" s="67"/>
      <c r="N95" s="67" t="n">
        <f aca="false">'Central pensions'!L95</f>
        <v>1241541.1005944</v>
      </c>
      <c r="O95" s="9"/>
      <c r="P95" s="9" t="n">
        <f aca="false">'Central pensions'!X95</f>
        <v>28612997.6396416</v>
      </c>
      <c r="Q95" s="67"/>
      <c r="R95" s="67" t="n">
        <f aca="false">'Central SIPA income'!G90</f>
        <v>33051544.9552817</v>
      </c>
      <c r="S95" s="67"/>
      <c r="T95" s="9" t="n">
        <f aca="false">'Central SIPA income'!J90</f>
        <v>126375446.770108</v>
      </c>
      <c r="U95" s="9"/>
      <c r="V95" s="67" t="n">
        <f aca="false">'Central SIPA income'!F90</f>
        <v>124532.345180739</v>
      </c>
      <c r="W95" s="67"/>
      <c r="X95" s="67" t="n">
        <f aca="false">'Central SIPA income'!M90</f>
        <v>312789.347422641</v>
      </c>
      <c r="Y95" s="9"/>
      <c r="Z95" s="9" t="n">
        <f aca="false">R95+V95-N95-L95-F95</f>
        <v>-347894.214878134</v>
      </c>
      <c r="AA95" s="9"/>
      <c r="AB95" s="9" t="n">
        <f aca="false">T95-P95-D95</f>
        <v>-56750900.403417</v>
      </c>
      <c r="AC95" s="50"/>
      <c r="AD95" s="9"/>
      <c r="AE95" s="9"/>
      <c r="AF95" s="9"/>
      <c r="AG95" s="9" t="n">
        <f aca="false">BF95/100*$AG$57</f>
        <v>7353932449.0502</v>
      </c>
      <c r="AH95" s="40" t="n">
        <f aca="false">(AG95-AG94)/AG94</f>
        <v>0.000964475013921676</v>
      </c>
      <c r="AI95" s="40"/>
      <c r="AJ95" s="40" t="n">
        <f aca="false">AB95/AG95</f>
        <v>-0.00771708209133015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13839894</v>
      </c>
      <c r="AX95" s="7"/>
      <c r="AY95" s="40" t="n">
        <f aca="false">(AW95-AW94)/AW94</f>
        <v>-0.0025432459192247</v>
      </c>
      <c r="AZ95" s="39" t="n">
        <f aca="false">workers_and_wage_central!B83</f>
        <v>7411.99401005777</v>
      </c>
      <c r="BA95" s="40" t="n">
        <f aca="false">(AZ95-AZ94)/AZ94</f>
        <v>0.00351666467623357</v>
      </c>
      <c r="BB95" s="7"/>
      <c r="BC95" s="7"/>
      <c r="BD95" s="7"/>
      <c r="BE95" s="7"/>
      <c r="BF95" s="7" t="n">
        <f aca="false">BF94*(1+AY95)*(1+BA95)*(1-BE95)</f>
        <v>127.868109814155</v>
      </c>
      <c r="BG95" s="7"/>
      <c r="BH95" s="7" t="n">
        <f aca="false">BH94+1</f>
        <v>64</v>
      </c>
      <c r="BI95" s="40" t="n">
        <f aca="false">T102/AG102</f>
        <v>0.0151434367154647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154499215.450915</v>
      </c>
      <c r="E96" s="9"/>
      <c r="F96" s="67" t="n">
        <f aca="false">'Central pensions'!I96</f>
        <v>28082061.2501814</v>
      </c>
      <c r="G96" s="9" t="n">
        <f aca="false">'Central pensions'!K96</f>
        <v>3573149.52326421</v>
      </c>
      <c r="H96" s="9" t="n">
        <f aca="false">'Central pensions'!V96</f>
        <v>19658414.4274511</v>
      </c>
      <c r="I96" s="67" t="n">
        <f aca="false">'Central pensions'!M96</f>
        <v>110509.779070027</v>
      </c>
      <c r="J96" s="9" t="n">
        <f aca="false">'Central pensions'!W96</f>
        <v>607992.198787145</v>
      </c>
      <c r="K96" s="9"/>
      <c r="L96" s="67" t="n">
        <f aca="false">'Central pensions'!N96</f>
        <v>4214802.47644007</v>
      </c>
      <c r="M96" s="67"/>
      <c r="N96" s="67" t="n">
        <f aca="false">'Central pensions'!L96</f>
        <v>1239883.38981011</v>
      </c>
      <c r="O96" s="9"/>
      <c r="P96" s="9" t="n">
        <f aca="false">'Central pensions'!X96</f>
        <v>28692102.6725683</v>
      </c>
      <c r="Q96" s="67"/>
      <c r="R96" s="67" t="n">
        <f aca="false">'Central SIPA income'!G91</f>
        <v>28789830.0471564</v>
      </c>
      <c r="S96" s="67"/>
      <c r="T96" s="9" t="n">
        <f aca="false">'Central SIPA income'!J91</f>
        <v>110080410.448816</v>
      </c>
      <c r="U96" s="9"/>
      <c r="V96" s="67" t="n">
        <f aca="false">'Central SIPA income'!F91</f>
        <v>127478.020064146</v>
      </c>
      <c r="W96" s="67"/>
      <c r="X96" s="67" t="n">
        <f aca="false">'Central SIPA income'!M91</f>
        <v>320188.033468127</v>
      </c>
      <c r="Y96" s="9"/>
      <c r="Z96" s="9" t="n">
        <f aca="false">R96+V96-N96-L96-F96</f>
        <v>-4619439.04921105</v>
      </c>
      <c r="AA96" s="9"/>
      <c r="AB96" s="9" t="n">
        <f aca="false">T96-P96-D96</f>
        <v>-73110907.674668</v>
      </c>
      <c r="AC96" s="50"/>
      <c r="AD96" s="9"/>
      <c r="AE96" s="9"/>
      <c r="AF96" s="9"/>
      <c r="AG96" s="9" t="n">
        <f aca="false">BF96/100*$AG$57</f>
        <v>7365892412.9444</v>
      </c>
      <c r="AH96" s="40" t="n">
        <f aca="false">(AG96-AG95)/AG95</f>
        <v>0.00162633583828243</v>
      </c>
      <c r="AI96" s="40"/>
      <c r="AJ96" s="40" t="n">
        <f aca="false">AB96/AG96</f>
        <v>-0.00992560080652102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13876656</v>
      </c>
      <c r="AY96" s="40" t="n">
        <f aca="false">(AW96-AW95)/AW95</f>
        <v>0.00265623421682276</v>
      </c>
      <c r="AZ96" s="39" t="n">
        <f aca="false">workers_and_wage_central!B84</f>
        <v>7404.38063235941</v>
      </c>
      <c r="BA96" s="40" t="n">
        <f aca="false">(AZ96-AZ95)/AZ95</f>
        <v>-0.00102716997450773</v>
      </c>
      <c r="BB96" s="7"/>
      <c r="BC96" s="7"/>
      <c r="BD96" s="7"/>
      <c r="BE96" s="7"/>
      <c r="BF96" s="7" t="n">
        <f aca="false">BF95*(1+AY96)*(1+BA96)*(1-BE96)</f>
        <v>128.076066303719</v>
      </c>
      <c r="BG96" s="7"/>
      <c r="BH96" s="0" t="n">
        <f aca="false">BH95+1</f>
        <v>65</v>
      </c>
      <c r="BI96" s="40" t="n">
        <f aca="false">T103/AG103</f>
        <v>0.0173770783607591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154985166.111508</v>
      </c>
      <c r="E97" s="9"/>
      <c r="F97" s="67" t="n">
        <f aca="false">'Central pensions'!I97</f>
        <v>28170388.5350514</v>
      </c>
      <c r="G97" s="9" t="n">
        <f aca="false">'Central pensions'!K97</f>
        <v>3661740.10828225</v>
      </c>
      <c r="H97" s="9" t="n">
        <f aca="false">'Central pensions'!V97</f>
        <v>20145813.687772</v>
      </c>
      <c r="I97" s="67" t="n">
        <f aca="false">'Central pensions'!M97</f>
        <v>113249.694070586</v>
      </c>
      <c r="J97" s="9" t="n">
        <f aca="false">'Central pensions'!W97</f>
        <v>623066.402714603</v>
      </c>
      <c r="K97" s="9"/>
      <c r="L97" s="67" t="n">
        <f aca="false">'Central pensions'!N97</f>
        <v>4186857.63069239</v>
      </c>
      <c r="M97" s="67"/>
      <c r="N97" s="67" t="n">
        <f aca="false">'Central pensions'!L97</f>
        <v>1243491.80842577</v>
      </c>
      <c r="O97" s="9"/>
      <c r="P97" s="9" t="n">
        <f aca="false">'Central pensions'!X97</f>
        <v>28566949.1897072</v>
      </c>
      <c r="Q97" s="67"/>
      <c r="R97" s="67" t="n">
        <f aca="false">'Central SIPA income'!G92</f>
        <v>33453507.9609651</v>
      </c>
      <c r="S97" s="67"/>
      <c r="T97" s="9" t="n">
        <f aca="false">'Central SIPA income'!J92</f>
        <v>127912387.161156</v>
      </c>
      <c r="U97" s="9"/>
      <c r="V97" s="67" t="n">
        <f aca="false">'Central SIPA income'!F92</f>
        <v>126159.664913891</v>
      </c>
      <c r="W97" s="67"/>
      <c r="X97" s="67" t="n">
        <f aca="false">'Central SIPA income'!M92</f>
        <v>316876.705423022</v>
      </c>
      <c r="Y97" s="9"/>
      <c r="Z97" s="9" t="n">
        <f aca="false">R97+V97-N97-L97-F97</f>
        <v>-21070.3482906111</v>
      </c>
      <c r="AA97" s="9"/>
      <c r="AB97" s="9" t="n">
        <f aca="false">T97-P97-D97</f>
        <v>-55639728.1400588</v>
      </c>
      <c r="AC97" s="50"/>
      <c r="AD97" s="9"/>
      <c r="AE97" s="9"/>
      <c r="AF97" s="9"/>
      <c r="AG97" s="9" t="n">
        <f aca="false">BF97/100*$AG$57</f>
        <v>7422760974.77372</v>
      </c>
      <c r="AH97" s="40" t="n">
        <f aca="false">(AG97-AG96)/AG96</f>
        <v>0.00772052572060179</v>
      </c>
      <c r="AI97" s="40" t="n">
        <f aca="false">(AG97-AG93)/AG93</f>
        <v>0.0170352257814845</v>
      </c>
      <c r="AJ97" s="40" t="n">
        <f aca="false">AB97/AG97</f>
        <v>-0.00749582646257243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13901781</v>
      </c>
      <c r="AY97" s="40" t="n">
        <f aca="false">(AW97-AW96)/AW96</f>
        <v>0.00181059471388496</v>
      </c>
      <c r="AZ97" s="39" t="n">
        <f aca="false">workers_and_wage_central!B85</f>
        <v>7448.06092373945</v>
      </c>
      <c r="BA97" s="40" t="n">
        <f aca="false">(AZ97-AZ96)/AZ96</f>
        <v>0.00589924985611176</v>
      </c>
      <c r="BB97" s="7"/>
      <c r="BC97" s="7"/>
      <c r="BD97" s="7"/>
      <c r="BE97" s="7"/>
      <c r="BF97" s="7" t="n">
        <f aca="false">BF96*(1+AY97)*(1+BA97)*(1-BE97)</f>
        <v>129.064880867811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0.0151700425185494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155231271.433615</v>
      </c>
      <c r="E98" s="6"/>
      <c r="F98" s="8" t="n">
        <f aca="false">'Central pensions'!I98</f>
        <v>28215121.0905485</v>
      </c>
      <c r="G98" s="6" t="n">
        <f aca="false">'Central pensions'!K98</f>
        <v>3748162.86206697</v>
      </c>
      <c r="H98" s="6" t="n">
        <f aca="false">'Central pensions'!V98</f>
        <v>20621286.1802608</v>
      </c>
      <c r="I98" s="8" t="n">
        <f aca="false">'Central pensions'!M98</f>
        <v>115922.562744339</v>
      </c>
      <c r="J98" s="6" t="n">
        <f aca="false">'Central pensions'!W98</f>
        <v>637771.73753384</v>
      </c>
      <c r="K98" s="6"/>
      <c r="L98" s="8" t="n">
        <f aca="false">'Central pensions'!N98</f>
        <v>5072243.4367822</v>
      </c>
      <c r="M98" s="8"/>
      <c r="N98" s="8" t="n">
        <f aca="false">'Central pensions'!L98</f>
        <v>1245483.22081321</v>
      </c>
      <c r="O98" s="6"/>
      <c r="P98" s="6" t="n">
        <f aca="false">'Central pensions'!X98</f>
        <v>33172176.5098483</v>
      </c>
      <c r="Q98" s="8"/>
      <c r="R98" s="8" t="n">
        <f aca="false">'Central SIPA income'!G93</f>
        <v>29211091.455877</v>
      </c>
      <c r="S98" s="8"/>
      <c r="T98" s="6" t="n">
        <f aca="false">'Central SIPA income'!J93</f>
        <v>111691139.956501</v>
      </c>
      <c r="U98" s="6"/>
      <c r="V98" s="8" t="n">
        <f aca="false">'Central SIPA income'!F93</f>
        <v>130331.609390308</v>
      </c>
      <c r="W98" s="8"/>
      <c r="X98" s="8" t="n">
        <f aca="false">'Central SIPA income'!M93</f>
        <v>327355.427142813</v>
      </c>
      <c r="Y98" s="6"/>
      <c r="Z98" s="6" t="n">
        <f aca="false">R98+V98-N98-L98-F98</f>
        <v>-5191424.68287654</v>
      </c>
      <c r="AA98" s="6"/>
      <c r="AB98" s="6" t="n">
        <f aca="false">T98-P98-D98</f>
        <v>-76712307.9869618</v>
      </c>
      <c r="AC98" s="50"/>
      <c r="AD98" s="6"/>
      <c r="AE98" s="6"/>
      <c r="AF98" s="6"/>
      <c r="AG98" s="6" t="n">
        <f aca="false">BF98/100*$AG$57</f>
        <v>7463835444.25822</v>
      </c>
      <c r="AH98" s="61" t="n">
        <f aca="false">(AG98-AG97)/AG97</f>
        <v>0.00553358374654509</v>
      </c>
      <c r="AI98" s="61"/>
      <c r="AJ98" s="61" t="n">
        <f aca="false">AB98/AG98</f>
        <v>-0.010277866997453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0.00602169502850658</v>
      </c>
      <c r="AV98" s="5"/>
      <c r="AW98" s="65" t="n">
        <f aca="false">workers_and_wage_central!C86</f>
        <v>13952124</v>
      </c>
      <c r="AX98" s="5"/>
      <c r="AY98" s="61" t="n">
        <f aca="false">(AW98-AW97)/AW97</f>
        <v>0.00362133456137742</v>
      </c>
      <c r="AZ98" s="66" t="n">
        <f aca="false">workers_and_wage_central!B86</f>
        <v>7462.25208124282</v>
      </c>
      <c r="BA98" s="61" t="n">
        <f aca="false">(AZ98-AZ97)/AZ97</f>
        <v>0.00190534927797563</v>
      </c>
      <c r="BB98" s="5"/>
      <c r="BC98" s="5"/>
      <c r="BD98" s="5"/>
      <c r="BE98" s="5"/>
      <c r="BF98" s="5" t="n">
        <f aca="false">BF97*(1+AY98)*(1+BA98)*(1-BE98)</f>
        <v>129.779072194831</v>
      </c>
      <c r="BG98" s="5"/>
      <c r="BH98" s="5" t="n">
        <f aca="false">BH97+1</f>
        <v>67</v>
      </c>
      <c r="BI98" s="61" t="n">
        <f aca="false">T105/AG105</f>
        <v>0.0174543155207217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155766630.727409</v>
      </c>
      <c r="E99" s="9"/>
      <c r="F99" s="67" t="n">
        <f aca="false">'Central pensions'!I99</f>
        <v>28312428.9793639</v>
      </c>
      <c r="G99" s="9" t="n">
        <f aca="false">'Central pensions'!K99</f>
        <v>3837973.61163262</v>
      </c>
      <c r="H99" s="9" t="n">
        <f aca="false">'Central pensions'!V99</f>
        <v>21115398.4259159</v>
      </c>
      <c r="I99" s="67" t="n">
        <f aca="false">'Central pensions'!M99</f>
        <v>118700.214792762</v>
      </c>
      <c r="J99" s="9" t="n">
        <f aca="false">'Central pensions'!W99</f>
        <v>653053.559564412</v>
      </c>
      <c r="K99" s="9"/>
      <c r="L99" s="67" t="n">
        <f aca="false">'Central pensions'!N99</f>
        <v>4162259.44910343</v>
      </c>
      <c r="M99" s="67"/>
      <c r="N99" s="67" t="n">
        <f aca="false">'Central pensions'!L99</f>
        <v>1249487.10708839</v>
      </c>
      <c r="O99" s="9"/>
      <c r="P99" s="9" t="n">
        <f aca="false">'Central pensions'!X99</f>
        <v>28472293.4728499</v>
      </c>
      <c r="Q99" s="67"/>
      <c r="R99" s="67" t="n">
        <f aca="false">'Central SIPA income'!G94</f>
        <v>33867036.6948103</v>
      </c>
      <c r="S99" s="67"/>
      <c r="T99" s="9" t="n">
        <f aca="false">'Central SIPA income'!J94</f>
        <v>129493550.116252</v>
      </c>
      <c r="U99" s="9"/>
      <c r="V99" s="67" t="n">
        <f aca="false">'Central SIPA income'!F94</f>
        <v>127545.400922412</v>
      </c>
      <c r="W99" s="67"/>
      <c r="X99" s="67" t="n">
        <f aca="false">'Central SIPA income'!M94</f>
        <v>320357.27475765</v>
      </c>
      <c r="Y99" s="9"/>
      <c r="Z99" s="9" t="n">
        <f aca="false">R99+V99-N99-L99-F99</f>
        <v>270406.560176976</v>
      </c>
      <c r="AA99" s="9"/>
      <c r="AB99" s="9" t="n">
        <f aca="false">T99-P99-D99</f>
        <v>-54745374.0840069</v>
      </c>
      <c r="AC99" s="50"/>
      <c r="AD99" s="9"/>
      <c r="AE99" s="9"/>
      <c r="AF99" s="9"/>
      <c r="AG99" s="9" t="n">
        <f aca="false">BF99/100*$AG$57</f>
        <v>7516745412.63882</v>
      </c>
      <c r="AH99" s="40" t="n">
        <f aca="false">(AG99-AG98)/AG98</f>
        <v>0.00708884443872642</v>
      </c>
      <c r="AI99" s="40"/>
      <c r="AJ99" s="40" t="n">
        <f aca="false">AB99/AG99</f>
        <v>-0.00728312202671609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14031922</v>
      </c>
      <c r="AX99" s="7"/>
      <c r="AY99" s="40" t="n">
        <f aca="false">(AW99-AW98)/AW98</f>
        <v>0.00571941591115446</v>
      </c>
      <c r="AZ99" s="39" t="n">
        <f aca="false">workers_and_wage_central!B87</f>
        <v>7472.4129876729</v>
      </c>
      <c r="BA99" s="40" t="n">
        <f aca="false">(AZ99-AZ98)/AZ98</f>
        <v>0.00136164073787063</v>
      </c>
      <c r="BB99" s="7"/>
      <c r="BC99" s="7"/>
      <c r="BD99" s="7"/>
      <c r="BE99" s="7"/>
      <c r="BF99" s="7" t="n">
        <f aca="false">BF98*(1+AY99)*(1+BA99)*(1-BE99)</f>
        <v>130.699055849022</v>
      </c>
      <c r="BG99" s="7"/>
      <c r="BH99" s="7" t="n">
        <f aca="false">BH98+1</f>
        <v>68</v>
      </c>
      <c r="BI99" s="40" t="n">
        <f aca="false">T106/AG106</f>
        <v>0.0152071479549753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156043432.199651</v>
      </c>
      <c r="E100" s="9"/>
      <c r="F100" s="67" t="n">
        <f aca="false">'Central pensions'!I100</f>
        <v>28362740.9235052</v>
      </c>
      <c r="G100" s="9" t="n">
        <f aca="false">'Central pensions'!K100</f>
        <v>3916276.15523802</v>
      </c>
      <c r="H100" s="9" t="n">
        <f aca="false">'Central pensions'!V100</f>
        <v>21546195.9178474</v>
      </c>
      <c r="I100" s="67" t="n">
        <f aca="false">'Central pensions'!M100</f>
        <v>121121.942945506</v>
      </c>
      <c r="J100" s="9" t="n">
        <f aca="false">'Central pensions'!W100</f>
        <v>666377.193335491</v>
      </c>
      <c r="K100" s="9"/>
      <c r="L100" s="67" t="n">
        <f aca="false">'Central pensions'!N100</f>
        <v>4196515.25323481</v>
      </c>
      <c r="M100" s="67"/>
      <c r="N100" s="67" t="n">
        <f aca="false">'Central pensions'!L100</f>
        <v>1251112.993756</v>
      </c>
      <c r="O100" s="9"/>
      <c r="P100" s="9" t="n">
        <f aca="false">'Central pensions'!X100</f>
        <v>28658992.1520639</v>
      </c>
      <c r="Q100" s="67"/>
      <c r="R100" s="67" t="n">
        <f aca="false">'Central SIPA income'!G95</f>
        <v>29800321.2226057</v>
      </c>
      <c r="S100" s="67"/>
      <c r="T100" s="9" t="n">
        <f aca="false">'Central SIPA income'!J95</f>
        <v>113944111.039134</v>
      </c>
      <c r="U100" s="9"/>
      <c r="V100" s="67" t="n">
        <f aca="false">'Central SIPA income'!F95</f>
        <v>124224.016504</v>
      </c>
      <c r="W100" s="67"/>
      <c r="X100" s="67" t="n">
        <f aca="false">'Central SIPA income'!M95</f>
        <v>312014.914680299</v>
      </c>
      <c r="Y100" s="9"/>
      <c r="Z100" s="9" t="n">
        <f aca="false">R100+V100-N100-L100-F100</f>
        <v>-3885823.93138633</v>
      </c>
      <c r="AA100" s="9"/>
      <c r="AB100" s="9" t="n">
        <f aca="false">T100-P100-D100</f>
        <v>-70758313.3125807</v>
      </c>
      <c r="AC100" s="50"/>
      <c r="AD100" s="9"/>
      <c r="AE100" s="9"/>
      <c r="AF100" s="9"/>
      <c r="AG100" s="9" t="n">
        <f aca="false">BF100/100*$AG$57</f>
        <v>7570907601.58145</v>
      </c>
      <c r="AH100" s="40" t="n">
        <f aca="false">(AG100-AG99)/AG99</f>
        <v>0.00720553723311692</v>
      </c>
      <c r="AI100" s="40"/>
      <c r="AJ100" s="40" t="n">
        <f aca="false">AB100/AG100</f>
        <v>-0.00934608068625753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14083347</v>
      </c>
      <c r="AY100" s="40" t="n">
        <f aca="false">(AW100-AW99)/AW99</f>
        <v>0.00366485788618266</v>
      </c>
      <c r="AZ100" s="39" t="n">
        <f aca="false">workers_and_wage_central!B88</f>
        <v>7498.77379738874</v>
      </c>
      <c r="BA100" s="40" t="n">
        <f aca="false">(AZ100-AZ99)/AZ99</f>
        <v>0.00352775064217299</v>
      </c>
      <c r="BB100" s="7"/>
      <c r="BC100" s="7"/>
      <c r="BD100" s="7"/>
      <c r="BE100" s="7"/>
      <c r="BF100" s="7" t="n">
        <f aca="false">BF99*(1+AY100)*(1+BA100)*(1-BE100)</f>
        <v>131.640812762275</v>
      </c>
      <c r="BG100" s="7"/>
      <c r="BH100" s="0" t="n">
        <f aca="false">BH99+1</f>
        <v>69</v>
      </c>
      <c r="BI100" s="40" t="n">
        <f aca="false">T107/AG107</f>
        <v>0.0174701014018186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156598114.207489</v>
      </c>
      <c r="E101" s="9"/>
      <c r="F101" s="67" t="n">
        <f aca="false">'Central pensions'!I101</f>
        <v>28463560.9443256</v>
      </c>
      <c r="G101" s="9" t="n">
        <f aca="false">'Central pensions'!K101</f>
        <v>4029728.10627303</v>
      </c>
      <c r="H101" s="9" t="n">
        <f aca="false">'Central pensions'!V101</f>
        <v>22170375.0787048</v>
      </c>
      <c r="I101" s="67" t="n">
        <f aca="false">'Central pensions'!M101</f>
        <v>124630.766173393</v>
      </c>
      <c r="J101" s="9" t="n">
        <f aca="false">'Central pensions'!W101</f>
        <v>685681.703465097</v>
      </c>
      <c r="K101" s="9"/>
      <c r="L101" s="67" t="n">
        <f aca="false">'Central pensions'!N101</f>
        <v>4243655.22942638</v>
      </c>
      <c r="M101" s="67"/>
      <c r="N101" s="67" t="n">
        <f aca="false">'Central pensions'!L101</f>
        <v>1255289.58829955</v>
      </c>
      <c r="O101" s="9"/>
      <c r="P101" s="9" t="n">
        <f aca="false">'Central pensions'!X101</f>
        <v>28926580.1034999</v>
      </c>
      <c r="Q101" s="67"/>
      <c r="R101" s="67" t="n">
        <f aca="false">'Central SIPA income'!G96</f>
        <v>34583025.0372304</v>
      </c>
      <c r="S101" s="67"/>
      <c r="T101" s="9" t="n">
        <f aca="false">'Central SIPA income'!J96</f>
        <v>132231193.599422</v>
      </c>
      <c r="U101" s="9"/>
      <c r="V101" s="67" t="n">
        <f aca="false">'Central SIPA income'!F96</f>
        <v>119679.514871307</v>
      </c>
      <c r="W101" s="67"/>
      <c r="X101" s="67" t="n">
        <f aca="false">'Central SIPA income'!M96</f>
        <v>300600.43679515</v>
      </c>
      <c r="Y101" s="9"/>
      <c r="Z101" s="9" t="n">
        <f aca="false">R101+V101-N101-L101-F101</f>
        <v>740198.79005022</v>
      </c>
      <c r="AA101" s="9"/>
      <c r="AB101" s="9" t="n">
        <f aca="false">T101-P101-D101</f>
        <v>-53293500.7115672</v>
      </c>
      <c r="AC101" s="50"/>
      <c r="AD101" s="9"/>
      <c r="AE101" s="9"/>
      <c r="AF101" s="9"/>
      <c r="AG101" s="9" t="n">
        <f aca="false">BF101/100*$AG$57</f>
        <v>7603150694.13438</v>
      </c>
      <c r="AH101" s="40" t="n">
        <f aca="false">(AG101-AG100)/AG100</f>
        <v>0.0042588146956379</v>
      </c>
      <c r="AI101" s="40" t="n">
        <f aca="false">(AG101-AG97)/AG97</f>
        <v>0.0243022400928324</v>
      </c>
      <c r="AJ101" s="40" t="n">
        <f aca="false">AB101/AG101</f>
        <v>-0.007009396874467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14076214</v>
      </c>
      <c r="AY101" s="40" t="n">
        <f aca="false">(AW101-AW100)/AW100</f>
        <v>-0.000506484715600631</v>
      </c>
      <c r="AZ101" s="39" t="n">
        <f aca="false">workers_and_wage_central!B89</f>
        <v>7534.52580759717</v>
      </c>
      <c r="BA101" s="40" t="n">
        <f aca="false">(AZ101-AZ100)/AZ100</f>
        <v>0.00476771418560188</v>
      </c>
      <c r="BB101" s="7"/>
      <c r="BC101" s="7"/>
      <c r="BD101" s="7"/>
      <c r="BE101" s="7"/>
      <c r="BF101" s="7" t="n">
        <f aca="false">BF100*(1+AY101)*(1+BA101)*(1-BE101)</f>
        <v>132.201446590213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0.0152591450946741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156285344.242291</v>
      </c>
      <c r="E102" s="6"/>
      <c r="F102" s="8" t="n">
        <f aca="false">'Central pensions'!I102</f>
        <v>28406711.3008224</v>
      </c>
      <c r="G102" s="6" t="n">
        <f aca="false">'Central pensions'!K102</f>
        <v>4139035.59535633</v>
      </c>
      <c r="H102" s="6" t="n">
        <f aca="false">'Central pensions'!V102</f>
        <v>22771752.6327179</v>
      </c>
      <c r="I102" s="8" t="n">
        <f aca="false">'Central pensions'!M102</f>
        <v>128011.410165661</v>
      </c>
      <c r="J102" s="6" t="n">
        <f aca="false">'Central pensions'!W102</f>
        <v>704281.009259324</v>
      </c>
      <c r="K102" s="6"/>
      <c r="L102" s="8" t="n">
        <f aca="false">'Central pensions'!N102</f>
        <v>5133292.0226337</v>
      </c>
      <c r="M102" s="8"/>
      <c r="N102" s="8" t="n">
        <f aca="false">'Central pensions'!L102</f>
        <v>1253208.27068796</v>
      </c>
      <c r="O102" s="6"/>
      <c r="P102" s="6" t="n">
        <f aca="false">'Central pensions'!X102</f>
        <v>33531458.8571972</v>
      </c>
      <c r="Q102" s="8"/>
      <c r="R102" s="8" t="n">
        <f aca="false">'Central SIPA income'!G97</f>
        <v>30223410.9556514</v>
      </c>
      <c r="S102" s="8"/>
      <c r="T102" s="6" t="n">
        <f aca="false">'Central SIPA income'!J97</f>
        <v>115561831.30334</v>
      </c>
      <c r="U102" s="6"/>
      <c r="V102" s="8" t="n">
        <f aca="false">'Central SIPA income'!F97</f>
        <v>121710.099496133</v>
      </c>
      <c r="W102" s="8"/>
      <c r="X102" s="8" t="n">
        <f aca="false">'Central SIPA income'!M97</f>
        <v>305700.67993892</v>
      </c>
      <c r="Y102" s="6"/>
      <c r="Z102" s="6" t="n">
        <f aca="false">R102+V102-N102-L102-F102</f>
        <v>-4448090.53899655</v>
      </c>
      <c r="AA102" s="6"/>
      <c r="AB102" s="6" t="n">
        <f aca="false">T102-P102-D102</f>
        <v>-74254971.7961478</v>
      </c>
      <c r="AC102" s="50"/>
      <c r="AD102" s="6"/>
      <c r="AE102" s="6"/>
      <c r="AF102" s="6"/>
      <c r="AG102" s="6" t="n">
        <f aca="false">BF102/100*$AG$57</f>
        <v>7631149617.79628</v>
      </c>
      <c r="AH102" s="61" t="n">
        <f aca="false">(AG102-AG101)/AG101</f>
        <v>0.00368254224968804</v>
      </c>
      <c r="AI102" s="61"/>
      <c r="AJ102" s="61" t="n">
        <f aca="false">AB102/AG102</f>
        <v>-0.00973050923061199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0.00495452514537995</v>
      </c>
      <c r="AV102" s="5"/>
      <c r="AW102" s="65" t="n">
        <f aca="false">workers_and_wage_central!C90</f>
        <v>14107239</v>
      </c>
      <c r="AX102" s="5"/>
      <c r="AY102" s="61" t="n">
        <f aca="false">(AW102-AW101)/AW101</f>
        <v>0.00220407277127216</v>
      </c>
      <c r="AZ102" s="66" t="n">
        <f aca="false">workers_and_wage_central!B90</f>
        <v>7545.64087561927</v>
      </c>
      <c r="BA102" s="61" t="n">
        <f aca="false">(AZ102-AZ101)/AZ101</f>
        <v>0.00147521799061107</v>
      </c>
      <c r="BB102" s="5"/>
      <c r="BC102" s="5"/>
      <c r="BD102" s="5"/>
      <c r="BE102" s="5"/>
      <c r="BF102" s="5" t="n">
        <f aca="false">BF101*(1+AY102)*(1+BA102)*(1-BE102)</f>
        <v>132.688284002751</v>
      </c>
      <c r="BG102" s="5"/>
      <c r="BH102" s="5" t="n">
        <f aca="false">BH101+1</f>
        <v>71</v>
      </c>
      <c r="BI102" s="61" t="n">
        <f aca="false">T109/AG109</f>
        <v>0.0175273635024852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157044661.330589</v>
      </c>
      <c r="E103" s="9"/>
      <c r="F103" s="67" t="n">
        <f aca="false">'Central pensions'!I103</f>
        <v>28544726.1698279</v>
      </c>
      <c r="G103" s="9" t="n">
        <f aca="false">'Central pensions'!K103</f>
        <v>4253136.86817276</v>
      </c>
      <c r="H103" s="9" t="n">
        <f aca="false">'Central pensions'!V103</f>
        <v>23399504.1704358</v>
      </c>
      <c r="I103" s="67" t="n">
        <f aca="false">'Central pensions'!M103</f>
        <v>131540.315510498</v>
      </c>
      <c r="J103" s="9" t="n">
        <f aca="false">'Central pensions'!W103</f>
        <v>723696.005271213</v>
      </c>
      <c r="K103" s="9"/>
      <c r="L103" s="67" t="n">
        <f aca="false">'Central pensions'!N103</f>
        <v>4214445.11493275</v>
      </c>
      <c r="M103" s="67"/>
      <c r="N103" s="67" t="n">
        <f aca="false">'Central pensions'!L103</f>
        <v>1259205.87153099</v>
      </c>
      <c r="O103" s="9"/>
      <c r="P103" s="9" t="n">
        <f aca="false">'Central pensions'!X103</f>
        <v>28796554.9153825</v>
      </c>
      <c r="Q103" s="67"/>
      <c r="R103" s="67" t="n">
        <f aca="false">'Central SIPA income'!G98</f>
        <v>34837632.5151501</v>
      </c>
      <c r="S103" s="67"/>
      <c r="T103" s="9" t="n">
        <f aca="false">'Central SIPA income'!J98</f>
        <v>133204707.35851</v>
      </c>
      <c r="U103" s="9"/>
      <c r="V103" s="67" t="n">
        <f aca="false">'Central SIPA income'!F98</f>
        <v>126091.218224976</v>
      </c>
      <c r="W103" s="67"/>
      <c r="X103" s="67" t="n">
        <f aca="false">'Central SIPA income'!M98</f>
        <v>316704.787074195</v>
      </c>
      <c r="Y103" s="9"/>
      <c r="Z103" s="9" t="n">
        <f aca="false">R103+V103-N103-L103-F103</f>
        <v>945346.577083409</v>
      </c>
      <c r="AA103" s="9"/>
      <c r="AB103" s="9" t="n">
        <f aca="false">T103-P103-D103</f>
        <v>-52636508.8874617</v>
      </c>
      <c r="AC103" s="50"/>
      <c r="AD103" s="9"/>
      <c r="AE103" s="9"/>
      <c r="AF103" s="9"/>
      <c r="AG103" s="9" t="n">
        <f aca="false">BF103/100*$AG$57</f>
        <v>7665541041.65827</v>
      </c>
      <c r="AH103" s="40" t="n">
        <f aca="false">(AG103-AG102)/AG102</f>
        <v>0.00450671597131173</v>
      </c>
      <c r="AI103" s="40"/>
      <c r="AJ103" s="40" t="n">
        <f aca="false">AB103/AG103</f>
        <v>-0.00686663975855185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14129355</v>
      </c>
      <c r="AX103" s="7"/>
      <c r="AY103" s="40" t="n">
        <f aca="false">(AW103-AW102)/AW102</f>
        <v>0.0015677057714837</v>
      </c>
      <c r="AZ103" s="39" t="n">
        <f aca="false">workers_and_wage_central!B91</f>
        <v>7567.7828789705</v>
      </c>
      <c r="BA103" s="40" t="n">
        <f aca="false">(AZ103-AZ102)/AZ102</f>
        <v>0.00293440990847864</v>
      </c>
      <c r="BB103" s="7"/>
      <c r="BC103" s="7"/>
      <c r="BD103" s="7"/>
      <c r="BE103" s="7"/>
      <c r="BF103" s="7" t="n">
        <f aca="false">BF102*(1+AY103)*(1+BA103)*(1-BE103)</f>
        <v>133.286272411473</v>
      </c>
      <c r="BG103" s="7"/>
      <c r="BH103" s="7" t="n">
        <f aca="false">BH102+1</f>
        <v>72</v>
      </c>
      <c r="BI103" s="40" t="n">
        <f aca="false">T110/AG110</f>
        <v>0.0152793442678968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157560264.329982</v>
      </c>
      <c r="E104" s="9"/>
      <c r="F104" s="67" t="n">
        <f aca="false">'Central pensions'!I104</f>
        <v>28638443.1182762</v>
      </c>
      <c r="G104" s="9" t="n">
        <f aca="false">'Central pensions'!K104</f>
        <v>4290534.94006649</v>
      </c>
      <c r="H104" s="9" t="n">
        <f aca="false">'Central pensions'!V104</f>
        <v>23605257.32778</v>
      </c>
      <c r="I104" s="67" t="n">
        <f aca="false">'Central pensions'!M104</f>
        <v>132696.956909273</v>
      </c>
      <c r="J104" s="9" t="n">
        <f aca="false">'Central pensions'!W104</f>
        <v>730059.504982886</v>
      </c>
      <c r="K104" s="9"/>
      <c r="L104" s="67" t="n">
        <f aca="false">'Central pensions'!N104</f>
        <v>4186148.09842428</v>
      </c>
      <c r="M104" s="67"/>
      <c r="N104" s="67" t="n">
        <f aca="false">'Central pensions'!L104</f>
        <v>1262648.67872965</v>
      </c>
      <c r="O104" s="9"/>
      <c r="P104" s="9" t="n">
        <f aca="false">'Central pensions'!X104</f>
        <v>28668662.8716164</v>
      </c>
      <c r="Q104" s="67"/>
      <c r="R104" s="67" t="n">
        <f aca="false">'Central SIPA income'!G99</f>
        <v>30680369.1676925</v>
      </c>
      <c r="S104" s="67"/>
      <c r="T104" s="9" t="n">
        <f aca="false">'Central SIPA income'!J99</f>
        <v>117309050.632425</v>
      </c>
      <c r="U104" s="9"/>
      <c r="V104" s="67" t="n">
        <f aca="false">'Central SIPA income'!F99</f>
        <v>125519.015066931</v>
      </c>
      <c r="W104" s="67"/>
      <c r="X104" s="67" t="n">
        <f aca="false">'Central SIPA income'!M99</f>
        <v>315267.577711935</v>
      </c>
      <c r="Y104" s="9"/>
      <c r="Z104" s="9" t="n">
        <f aca="false">R104+V104-N104-L104-F104</f>
        <v>-3281351.71267074</v>
      </c>
      <c r="AA104" s="9"/>
      <c r="AB104" s="9" t="n">
        <f aca="false">T104-P104-D104</f>
        <v>-68919876.5691739</v>
      </c>
      <c r="AC104" s="50"/>
      <c r="AD104" s="9"/>
      <c r="AE104" s="9"/>
      <c r="AF104" s="9"/>
      <c r="AG104" s="9" t="n">
        <f aca="false">BF104/100*$AG$57</f>
        <v>7732941452.79972</v>
      </c>
      <c r="AH104" s="40" t="n">
        <f aca="false">(AG104-AG103)/AG103</f>
        <v>0.00879264891743038</v>
      </c>
      <c r="AI104" s="40"/>
      <c r="AJ104" s="40" t="n">
        <f aca="false">AB104/AG104</f>
        <v>-0.00891250463873891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14178713</v>
      </c>
      <c r="AY104" s="40" t="n">
        <f aca="false">(AW104-AW103)/AW103</f>
        <v>0.00349329463376071</v>
      </c>
      <c r="AZ104" s="39" t="n">
        <f aca="false">workers_and_wage_central!B92</f>
        <v>7607.74763292752</v>
      </c>
      <c r="BA104" s="40" t="n">
        <f aca="false">(AZ104-AZ103)/AZ103</f>
        <v>0.00528090652125736</v>
      </c>
      <c r="BB104" s="7"/>
      <c r="BC104" s="7"/>
      <c r="BD104" s="7"/>
      <c r="BE104" s="7"/>
      <c r="BF104" s="7" t="n">
        <f aca="false">BF103*(1+AY104)*(1+BA104)*(1-BE104)</f>
        <v>134.4582118103</v>
      </c>
      <c r="BG104" s="7"/>
      <c r="BH104" s="0" t="n">
        <f aca="false">BH103+1</f>
        <v>73</v>
      </c>
      <c r="BI104" s="40" t="n">
        <f aca="false">T111/AG111</f>
        <v>0.0175755866862036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157932063.583772</v>
      </c>
      <c r="E105" s="9"/>
      <c r="F105" s="67" t="n">
        <f aca="false">'Central pensions'!I105</f>
        <v>28706022.0337239</v>
      </c>
      <c r="G105" s="9" t="n">
        <f aca="false">'Central pensions'!K105</f>
        <v>4322422.51493656</v>
      </c>
      <c r="H105" s="9" t="n">
        <f aca="false">'Central pensions'!V105</f>
        <v>23780693.3563595</v>
      </c>
      <c r="I105" s="67" t="n">
        <f aca="false">'Central pensions'!M105</f>
        <v>133683.170565048</v>
      </c>
      <c r="J105" s="9" t="n">
        <f aca="false">'Central pensions'!W105</f>
        <v>735485.361536891</v>
      </c>
      <c r="K105" s="9"/>
      <c r="L105" s="67" t="n">
        <f aca="false">'Central pensions'!N105</f>
        <v>4196296.83456451</v>
      </c>
      <c r="M105" s="67"/>
      <c r="N105" s="67" t="n">
        <f aca="false">'Central pensions'!L105</f>
        <v>1264541.92240684</v>
      </c>
      <c r="O105" s="9"/>
      <c r="P105" s="9" t="n">
        <f aca="false">'Central pensions'!X105</f>
        <v>28731740.7798079</v>
      </c>
      <c r="Q105" s="67"/>
      <c r="R105" s="67" t="n">
        <f aca="false">'Central SIPA income'!G100</f>
        <v>35400272.5051725</v>
      </c>
      <c r="S105" s="67"/>
      <c r="T105" s="9" t="n">
        <f aca="false">'Central SIPA income'!J100</f>
        <v>135356010.125326</v>
      </c>
      <c r="U105" s="9"/>
      <c r="V105" s="67" t="n">
        <f aca="false">'Central SIPA income'!F100</f>
        <v>124065.144055923</v>
      </c>
      <c r="W105" s="67"/>
      <c r="X105" s="67" t="n">
        <f aca="false">'Central SIPA income'!M100</f>
        <v>311615.872894926</v>
      </c>
      <c r="Y105" s="9"/>
      <c r="Z105" s="9" t="n">
        <f aca="false">R105+V105-N105-L105-F105</f>
        <v>1357476.85853315</v>
      </c>
      <c r="AA105" s="9"/>
      <c r="AB105" s="9" t="n">
        <f aca="false">T105-P105-D105</f>
        <v>-51307794.2382541</v>
      </c>
      <c r="AC105" s="50"/>
      <c r="AD105" s="9"/>
      <c r="AE105" s="9"/>
      <c r="AF105" s="9"/>
      <c r="AG105" s="9" t="n">
        <f aca="false">BF105/100*$AG$57</f>
        <v>7754873570.64395</v>
      </c>
      <c r="AH105" s="40" t="n">
        <f aca="false">(AG105-AG104)/AG104</f>
        <v>0.00283619344308966</v>
      </c>
      <c r="AI105" s="40" t="n">
        <f aca="false">(AG105-AG101)/AG101</f>
        <v>0.0199552636286189</v>
      </c>
      <c r="AJ105" s="40" t="n">
        <f aca="false">AB105/AG105</f>
        <v>-0.00661619996391425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14223470</v>
      </c>
      <c r="AY105" s="40" t="n">
        <f aca="false">(AW105-AW104)/AW104</f>
        <v>0.00315663346877816</v>
      </c>
      <c r="AZ105" s="39" t="n">
        <f aca="false">workers_and_wage_central!B93</f>
        <v>7605.31747719152</v>
      </c>
      <c r="BA105" s="40" t="n">
        <f aca="false">(AZ105-AZ104)/AZ104</f>
        <v>-0.000319431696903245</v>
      </c>
      <c r="BB105" s="7"/>
      <c r="BC105" s="7"/>
      <c r="BD105" s="7"/>
      <c r="BE105" s="7"/>
      <c r="BF105" s="7" t="n">
        <f aca="false">BF104*(1+AY105)*(1+BA105)*(1-BE105)</f>
        <v>134.839561309006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0.0152649656319649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157542026.29835</v>
      </c>
      <c r="E106" s="6"/>
      <c r="F106" s="8" t="n">
        <f aca="false">'Central pensions'!I106</f>
        <v>28635128.1401393</v>
      </c>
      <c r="G106" s="6" t="n">
        <f aca="false">'Central pensions'!K106</f>
        <v>4390233.4922922</v>
      </c>
      <c r="H106" s="6" t="n">
        <f aca="false">'Central pensions'!V106</f>
        <v>24153769.3462973</v>
      </c>
      <c r="I106" s="8" t="n">
        <f aca="false">'Central pensions'!M106</f>
        <v>135780.417287388</v>
      </c>
      <c r="J106" s="6" t="n">
        <f aca="false">'Central pensions'!W106</f>
        <v>747023.794215382</v>
      </c>
      <c r="K106" s="6"/>
      <c r="L106" s="8" t="n">
        <f aca="false">'Central pensions'!N106</f>
        <v>5034242.89289248</v>
      </c>
      <c r="M106" s="8"/>
      <c r="N106" s="8" t="n">
        <f aca="false">'Central pensions'!L106</f>
        <v>1260601.42655475</v>
      </c>
      <c r="O106" s="6"/>
      <c r="P106" s="6" t="n">
        <f aca="false">'Central pensions'!X106</f>
        <v>33058167.4143557</v>
      </c>
      <c r="Q106" s="8"/>
      <c r="R106" s="8" t="n">
        <f aca="false">'Central SIPA income'!G101</f>
        <v>31045881.7115237</v>
      </c>
      <c r="S106" s="8"/>
      <c r="T106" s="6" t="n">
        <f aca="false">'Central SIPA income'!J101</f>
        <v>118706619.523357</v>
      </c>
      <c r="U106" s="6"/>
      <c r="V106" s="8" t="n">
        <f aca="false">'Central SIPA income'!F101</f>
        <v>124154.930254273</v>
      </c>
      <c r="W106" s="8"/>
      <c r="X106" s="8" t="n">
        <f aca="false">'Central SIPA income'!M101</f>
        <v>311841.389939103</v>
      </c>
      <c r="Y106" s="6"/>
      <c r="Z106" s="6" t="n">
        <f aca="false">R106+V106-N106-L106-F106</f>
        <v>-3759935.81780855</v>
      </c>
      <c r="AA106" s="6"/>
      <c r="AB106" s="6" t="n">
        <f aca="false">T106-P106-D106</f>
        <v>-71893574.1893484</v>
      </c>
      <c r="AC106" s="50"/>
      <c r="AD106" s="6"/>
      <c r="AE106" s="6"/>
      <c r="AF106" s="6"/>
      <c r="AG106" s="6" t="n">
        <f aca="false">BF106/100*$AG$57</f>
        <v>7805975181.8565</v>
      </c>
      <c r="AH106" s="61" t="n">
        <f aca="false">(AG106-AG105)/AG105</f>
        <v>0.00658961242205134</v>
      </c>
      <c r="AI106" s="61"/>
      <c r="AJ106" s="61" t="n">
        <f aca="false">AB106/AG106</f>
        <v>-0.00921006953192104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0.00456458898961598</v>
      </c>
      <c r="AV106" s="5"/>
      <c r="AW106" s="65" t="n">
        <f aca="false">workers_and_wage_central!C94</f>
        <v>14282951</v>
      </c>
      <c r="AX106" s="5"/>
      <c r="AY106" s="61" t="n">
        <f aca="false">(AW106-AW105)/AW105</f>
        <v>0.00418189091691409</v>
      </c>
      <c r="AZ106" s="66" t="n">
        <f aca="false">workers_and_wage_central!B94</f>
        <v>7623.55270589746</v>
      </c>
      <c r="BA106" s="61" t="n">
        <f aca="false">(AZ106-AZ105)/AZ105</f>
        <v>0.00239769460783516</v>
      </c>
      <c r="BB106" s="5"/>
      <c r="BC106" s="5"/>
      <c r="BD106" s="5"/>
      <c r="BE106" s="5"/>
      <c r="BF106" s="5" t="n">
        <f aca="false">BF105*(1+AY106)*(1+BA106)*(1-BE106)</f>
        <v>135.728101757191</v>
      </c>
      <c r="BG106" s="5"/>
      <c r="BH106" s="5" t="n">
        <f aca="false">BH105+1</f>
        <v>75</v>
      </c>
      <c r="BI106" s="61" t="n">
        <f aca="false">T113/AG113</f>
        <v>0.0174959130564828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157526665.370201</v>
      </c>
      <c r="E107" s="9"/>
      <c r="F107" s="67" t="n">
        <f aca="false">'Central pensions'!I107</f>
        <v>28632336.1096176</v>
      </c>
      <c r="G107" s="9" t="n">
        <f aca="false">'Central pensions'!K107</f>
        <v>4444660.11108584</v>
      </c>
      <c r="H107" s="9" t="n">
        <f aca="false">'Central pensions'!V107</f>
        <v>24453208.5444512</v>
      </c>
      <c r="I107" s="67" t="n">
        <f aca="false">'Central pensions'!M107</f>
        <v>137463.714775851</v>
      </c>
      <c r="J107" s="9" t="n">
        <f aca="false">'Central pensions'!W107</f>
        <v>756284.800343854</v>
      </c>
      <c r="K107" s="9"/>
      <c r="L107" s="67" t="n">
        <f aca="false">'Central pensions'!N107</f>
        <v>4171939.70595582</v>
      </c>
      <c r="M107" s="67"/>
      <c r="N107" s="67" t="n">
        <f aca="false">'Central pensions'!L107</f>
        <v>1260243.88377591</v>
      </c>
      <c r="O107" s="9"/>
      <c r="P107" s="9" t="n">
        <f aca="false">'Central pensions'!X107</f>
        <v>28581704.9832474</v>
      </c>
      <c r="Q107" s="67"/>
      <c r="R107" s="67" t="n">
        <f aca="false">'Central SIPA income'!G102</f>
        <v>35735000.6797654</v>
      </c>
      <c r="S107" s="67"/>
      <c r="T107" s="9" t="n">
        <f aca="false">'Central SIPA income'!J102</f>
        <v>136635872.312341</v>
      </c>
      <c r="U107" s="9"/>
      <c r="V107" s="67" t="n">
        <f aca="false">'Central SIPA income'!F102</f>
        <v>121741.377500294</v>
      </c>
      <c r="W107" s="67"/>
      <c r="X107" s="67" t="n">
        <f aca="false">'Central SIPA income'!M102</f>
        <v>305779.241267674</v>
      </c>
      <c r="Y107" s="9"/>
      <c r="Z107" s="9" t="n">
        <f aca="false">R107+V107-N107-L107-F107</f>
        <v>1792222.35791638</v>
      </c>
      <c r="AA107" s="9"/>
      <c r="AB107" s="9" t="n">
        <f aca="false">T107-P107-D107</f>
        <v>-49472498.0411071</v>
      </c>
      <c r="AC107" s="50"/>
      <c r="AD107" s="9"/>
      <c r="AE107" s="9"/>
      <c r="AF107" s="9"/>
      <c r="AG107" s="9" t="n">
        <f aca="false">BF107/100*$AG$57</f>
        <v>7821126458.8377</v>
      </c>
      <c r="AH107" s="40" t="n">
        <f aca="false">(AG107-AG106)/AG106</f>
        <v>0.00194098451868162</v>
      </c>
      <c r="AI107" s="40"/>
      <c r="AJ107" s="40" t="n">
        <f aca="false">AB107/AG107</f>
        <v>-0.00632549522136984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14302028</v>
      </c>
      <c r="AX107" s="7"/>
      <c r="AY107" s="40" t="n">
        <f aca="false">(AW107-AW106)/AW106</f>
        <v>0.0013356483544612</v>
      </c>
      <c r="AZ107" s="39" t="n">
        <f aca="false">workers_and_wage_central!B95</f>
        <v>7628.16136250556</v>
      </c>
      <c r="BA107" s="40" t="n">
        <f aca="false">(AZ107-AZ106)/AZ106</f>
        <v>0.000604528726421816</v>
      </c>
      <c r="BB107" s="7"/>
      <c r="BC107" s="7"/>
      <c r="BD107" s="7"/>
      <c r="BE107" s="7"/>
      <c r="BF107" s="7" t="n">
        <f aca="false">BF106*(1+AY107)*(1+BA107)*(1-BE107)</f>
        <v>135.991547901452</v>
      </c>
      <c r="BG107" s="7"/>
      <c r="BH107" s="7" t="n">
        <f aca="false">BH106+1</f>
        <v>76</v>
      </c>
      <c r="BI107" s="40" t="n">
        <f aca="false">T114/AG114</f>
        <v>0.0152747364566736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158151452.548273</v>
      </c>
      <c r="E108" s="9"/>
      <c r="F108" s="67" t="n">
        <f aca="false">'Central pensions'!I108</f>
        <v>28745898.5749785</v>
      </c>
      <c r="G108" s="9" t="n">
        <f aca="false">'Central pensions'!K108</f>
        <v>4537146.24459587</v>
      </c>
      <c r="H108" s="9" t="n">
        <f aca="false">'Central pensions'!V108</f>
        <v>24962039.9632024</v>
      </c>
      <c r="I108" s="67" t="n">
        <f aca="false">'Central pensions'!M108</f>
        <v>140324.110657605</v>
      </c>
      <c r="J108" s="9" t="n">
        <f aca="false">'Central pensions'!W108</f>
        <v>772021.854532041</v>
      </c>
      <c r="K108" s="9"/>
      <c r="L108" s="67" t="n">
        <f aca="false">'Central pensions'!N108</f>
        <v>4197328.59969598</v>
      </c>
      <c r="M108" s="67"/>
      <c r="N108" s="67" t="n">
        <f aca="false">'Central pensions'!L108</f>
        <v>1267250.44991986</v>
      </c>
      <c r="O108" s="9"/>
      <c r="P108" s="9" t="n">
        <f aca="false">'Central pensions'!X108</f>
        <v>28751996.1332116</v>
      </c>
      <c r="Q108" s="67"/>
      <c r="R108" s="67" t="n">
        <f aca="false">'Central SIPA income'!G103</f>
        <v>31346998.6544769</v>
      </c>
      <c r="S108" s="67"/>
      <c r="T108" s="9" t="n">
        <f aca="false">'Central SIPA income'!J103</f>
        <v>119857966.253056</v>
      </c>
      <c r="U108" s="9"/>
      <c r="V108" s="67" t="n">
        <f aca="false">'Central SIPA income'!F103</f>
        <v>121756.994555602</v>
      </c>
      <c r="W108" s="67"/>
      <c r="X108" s="67" t="n">
        <f aca="false">'Central SIPA income'!M103</f>
        <v>305818.466808086</v>
      </c>
      <c r="Y108" s="9"/>
      <c r="Z108" s="9" t="n">
        <f aca="false">R108+V108-N108-L108-F108</f>
        <v>-2741721.9755618</v>
      </c>
      <c r="AA108" s="9"/>
      <c r="AB108" s="9" t="n">
        <f aca="false">T108-P108-D108</f>
        <v>-67045482.4284284</v>
      </c>
      <c r="AC108" s="50"/>
      <c r="AD108" s="9"/>
      <c r="AE108" s="9"/>
      <c r="AF108" s="9"/>
      <c r="AG108" s="9" t="n">
        <f aca="false">BF108/100*$AG$57</f>
        <v>7854828400.24173</v>
      </c>
      <c r="AH108" s="40" t="n">
        <f aca="false">(AG108-AG107)/AG107</f>
        <v>0.00430909045920785</v>
      </c>
      <c r="AI108" s="40"/>
      <c r="AJ108" s="40" t="n">
        <f aca="false">AB108/AG108</f>
        <v>-0.00853557570097459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14297323</v>
      </c>
      <c r="AY108" s="40" t="n">
        <f aca="false">(AW108-AW107)/AW107</f>
        <v>-0.000328974324480416</v>
      </c>
      <c r="AZ108" s="39" t="n">
        <f aca="false">workers_and_wage_central!B96</f>
        <v>7663.55291199638</v>
      </c>
      <c r="BA108" s="40" t="n">
        <f aca="false">(AZ108-AZ107)/AZ107</f>
        <v>0.00463959109003304</v>
      </c>
      <c r="BB108" s="7"/>
      <c r="BC108" s="7"/>
      <c r="BD108" s="7"/>
      <c r="BE108" s="7"/>
      <c r="BF108" s="7" t="n">
        <f aca="false">BF107*(1+AY108)*(1+BA108)*(1-BE108)</f>
        <v>136.577547783047</v>
      </c>
      <c r="BG108" s="7"/>
      <c r="BH108" s="0" t="n">
        <f aca="false">BH107+1</f>
        <v>77</v>
      </c>
      <c r="BI108" s="40" t="n">
        <f aca="false">T115/AG115</f>
        <v>0.01757223777425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158756241.29374</v>
      </c>
      <c r="E109" s="9"/>
      <c r="F109" s="67" t="n">
        <f aca="false">'Central pensions'!I109</f>
        <v>28855826.0884877</v>
      </c>
      <c r="G109" s="9" t="n">
        <f aca="false">'Central pensions'!K109</f>
        <v>4637276.79743431</v>
      </c>
      <c r="H109" s="9" t="n">
        <f aca="false">'Central pensions'!V109</f>
        <v>25512928.7216302</v>
      </c>
      <c r="I109" s="67" t="n">
        <f aca="false">'Central pensions'!M109</f>
        <v>143420.931879412</v>
      </c>
      <c r="J109" s="9" t="n">
        <f aca="false">'Central pensions'!W109</f>
        <v>789059.651184444</v>
      </c>
      <c r="K109" s="9"/>
      <c r="L109" s="67" t="n">
        <f aca="false">'Central pensions'!N109</f>
        <v>4237038.2416559</v>
      </c>
      <c r="M109" s="67"/>
      <c r="N109" s="67" t="n">
        <f aca="false">'Central pensions'!L109</f>
        <v>1271520.38594089</v>
      </c>
      <c r="O109" s="9"/>
      <c r="P109" s="9" t="n">
        <f aca="false">'Central pensions'!X109</f>
        <v>28981541.5822662</v>
      </c>
      <c r="Q109" s="67"/>
      <c r="R109" s="67" t="n">
        <f aca="false">'Central SIPA income'!G104</f>
        <v>36201728.0174514</v>
      </c>
      <c r="S109" s="67"/>
      <c r="T109" s="9" t="n">
        <f aca="false">'Central SIPA income'!J104</f>
        <v>138420444.740036</v>
      </c>
      <c r="U109" s="9"/>
      <c r="V109" s="67" t="n">
        <f aca="false">'Central SIPA income'!F104</f>
        <v>124880.751055918</v>
      </c>
      <c r="W109" s="67"/>
      <c r="X109" s="67" t="n">
        <f aca="false">'Central SIPA income'!M104</f>
        <v>313664.442532891</v>
      </c>
      <c r="Y109" s="9"/>
      <c r="Z109" s="9" t="n">
        <f aca="false">R109+V109-N109-L109-F109</f>
        <v>1962224.05242283</v>
      </c>
      <c r="AA109" s="9"/>
      <c r="AB109" s="9" t="n">
        <f aca="false">T109-P109-D109</f>
        <v>-49317338.1359709</v>
      </c>
      <c r="AC109" s="50"/>
      <c r="AD109" s="9"/>
      <c r="AE109" s="9"/>
      <c r="AF109" s="9"/>
      <c r="AG109" s="9" t="n">
        <f aca="false">BF109/100*$AG$57</f>
        <v>7897391111.92672</v>
      </c>
      <c r="AH109" s="40" t="n">
        <f aca="false">(AG109-AG108)/AG108</f>
        <v>0.0054186685585231</v>
      </c>
      <c r="AI109" s="40" t="n">
        <f aca="false">(AG109-AG105)/AG105</f>
        <v>0.0183778033238696</v>
      </c>
      <c r="AJ109" s="40" t="n">
        <f aca="false">AB109/AG109</f>
        <v>-0.00624476329423413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14330890</v>
      </c>
      <c r="AY109" s="40" t="n">
        <f aca="false">(AW109-AW108)/AW108</f>
        <v>0.00234778216873187</v>
      </c>
      <c r="AZ109" s="39" t="n">
        <f aca="false">workers_and_wage_central!B97</f>
        <v>7687.03168927663</v>
      </c>
      <c r="BA109" s="40" t="n">
        <f aca="false">(AZ109-AZ108)/AZ108</f>
        <v>0.00306369350481024</v>
      </c>
      <c r="BB109" s="7"/>
      <c r="BC109" s="7"/>
      <c r="BD109" s="7"/>
      <c r="BE109" s="7"/>
      <c r="BF109" s="7" t="n">
        <f aca="false">BF108*(1+AY109)*(1+BA109)*(1-BE109)</f>
        <v>137.317616247019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0.0153123320783907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159450079.97628</v>
      </c>
      <c r="E110" s="6"/>
      <c r="F110" s="8" t="n">
        <f aca="false">'Central pensions'!I110</f>
        <v>28981939.4821638</v>
      </c>
      <c r="G110" s="6" t="n">
        <f aca="false">'Central pensions'!K110</f>
        <v>4722634.03876128</v>
      </c>
      <c r="H110" s="6" t="n">
        <f aca="false">'Central pensions'!V110</f>
        <v>25982539.0789535</v>
      </c>
      <c r="I110" s="8" t="n">
        <f aca="false">'Central pensions'!M110</f>
        <v>146060.846559628</v>
      </c>
      <c r="J110" s="6" t="n">
        <f aca="false">'Central pensions'!W110</f>
        <v>803583.682854235</v>
      </c>
      <c r="K110" s="6"/>
      <c r="L110" s="8" t="n">
        <f aca="false">'Central pensions'!N110</f>
        <v>5151999.31967261</v>
      </c>
      <c r="M110" s="8"/>
      <c r="N110" s="8" t="n">
        <f aca="false">'Central pensions'!L110</f>
        <v>1276236.7668348</v>
      </c>
      <c r="O110" s="6"/>
      <c r="P110" s="6" t="n">
        <f aca="false">'Central pensions'!X110</f>
        <v>33755227.1017579</v>
      </c>
      <c r="Q110" s="8"/>
      <c r="R110" s="8" t="n">
        <f aca="false">'Central SIPA income'!G105</f>
        <v>31549931.1247602</v>
      </c>
      <c r="S110" s="8"/>
      <c r="T110" s="6" t="n">
        <f aca="false">'Central SIPA income'!J105</f>
        <v>120633896.141686</v>
      </c>
      <c r="U110" s="6"/>
      <c r="V110" s="8" t="n">
        <f aca="false">'Central SIPA income'!F105</f>
        <v>123796.620922143</v>
      </c>
      <c r="W110" s="8"/>
      <c r="X110" s="8" t="n">
        <f aca="false">'Central SIPA income'!M105</f>
        <v>310941.420200237</v>
      </c>
      <c r="Y110" s="6"/>
      <c r="Z110" s="6" t="n">
        <f aca="false">R110+V110-N110-L110-F110</f>
        <v>-3736447.82298883</v>
      </c>
      <c r="AA110" s="6"/>
      <c r="AB110" s="6" t="n">
        <f aca="false">T110-P110-D110</f>
        <v>-72571410.9363511</v>
      </c>
      <c r="AC110" s="50"/>
      <c r="AD110" s="6"/>
      <c r="AE110" s="6"/>
      <c r="AF110" s="6"/>
      <c r="AG110" s="6" t="n">
        <f aca="false">BF110/100*$AG$57</f>
        <v>7895227309.9277</v>
      </c>
      <c r="AH110" s="61" t="n">
        <f aca="false">(AG110-AG109)/AG109</f>
        <v>-0.000273989469225437</v>
      </c>
      <c r="AI110" s="61"/>
      <c r="AJ110" s="61" t="n">
        <f aca="false">AB110/AG110</f>
        <v>-0.0091918076690582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0.00299240314995522</v>
      </c>
      <c r="AV110" s="5"/>
      <c r="AW110" s="65" t="n">
        <f aca="false">workers_and_wage_central!C98</f>
        <v>14289256</v>
      </c>
      <c r="AX110" s="5"/>
      <c r="AY110" s="61" t="n">
        <f aca="false">(AW110-AW109)/AW109</f>
        <v>-0.00290519290846556</v>
      </c>
      <c r="AZ110" s="66" t="n">
        <f aca="false">workers_and_wage_central!B98</f>
        <v>7707.31676555476</v>
      </c>
      <c r="BA110" s="61" t="n">
        <f aca="false">(AZ110-AZ109)/AZ109</f>
        <v>0.00263886986525907</v>
      </c>
      <c r="BB110" s="5"/>
      <c r="BC110" s="5"/>
      <c r="BD110" s="5"/>
      <c r="BE110" s="5"/>
      <c r="BF110" s="5" t="n">
        <f aca="false">BF109*(1+AY110)*(1+BA110)*(1-BE110)</f>
        <v>137.279992666228</v>
      </c>
      <c r="BG110" s="5"/>
      <c r="BH110" s="5" t="n">
        <f aca="false">BH109+1</f>
        <v>79</v>
      </c>
      <c r="BI110" s="61" t="n">
        <f aca="false">T117/AG117</f>
        <v>0.0176300501111118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160498043.023419</v>
      </c>
      <c r="E111" s="9"/>
      <c r="F111" s="67" t="n">
        <f aca="false">'Central pensions'!I111</f>
        <v>29172419.1709557</v>
      </c>
      <c r="G111" s="9" t="n">
        <f aca="false">'Central pensions'!K111</f>
        <v>4749598.9769641</v>
      </c>
      <c r="H111" s="9" t="n">
        <f aca="false">'Central pensions'!V111</f>
        <v>26130892.2130024</v>
      </c>
      <c r="I111" s="67" t="n">
        <f aca="false">'Central pensions'!M111</f>
        <v>146894.813720538</v>
      </c>
      <c r="J111" s="9" t="n">
        <f aca="false">'Central pensions'!W111</f>
        <v>808171.924113471</v>
      </c>
      <c r="K111" s="9"/>
      <c r="L111" s="67" t="n">
        <f aca="false">'Central pensions'!N111</f>
        <v>4214148.78107811</v>
      </c>
      <c r="M111" s="67"/>
      <c r="N111" s="67" t="n">
        <f aca="false">'Central pensions'!L111</f>
        <v>1283987.90525632</v>
      </c>
      <c r="O111" s="9"/>
      <c r="P111" s="9" t="n">
        <f aca="false">'Central pensions'!X111</f>
        <v>28931360.6752768</v>
      </c>
      <c r="Q111" s="67"/>
      <c r="R111" s="67" t="n">
        <f aca="false">'Central SIPA income'!G106</f>
        <v>36509373.8247172</v>
      </c>
      <c r="S111" s="67"/>
      <c r="T111" s="9" t="n">
        <f aca="false">'Central SIPA income'!J106</f>
        <v>139596755.148301</v>
      </c>
      <c r="U111" s="9"/>
      <c r="V111" s="67" t="n">
        <f aca="false">'Central SIPA income'!F106</f>
        <v>122689.164331419</v>
      </c>
      <c r="W111" s="67"/>
      <c r="X111" s="67" t="n">
        <f aca="false">'Central SIPA income'!M106</f>
        <v>308159.808532936</v>
      </c>
      <c r="Y111" s="9"/>
      <c r="Z111" s="9" t="n">
        <f aca="false">R111+V111-N111-L111-F111</f>
        <v>1961507.13175841</v>
      </c>
      <c r="AA111" s="9"/>
      <c r="AB111" s="9" t="n">
        <f aca="false">T111-P111-D111</f>
        <v>-49832648.550394</v>
      </c>
      <c r="AC111" s="50"/>
      <c r="AD111" s="9"/>
      <c r="AE111" s="9"/>
      <c r="AF111" s="9"/>
      <c r="AG111" s="9" t="n">
        <f aca="false">BF111/100*$AG$57</f>
        <v>7942651226.4243</v>
      </c>
      <c r="AH111" s="40" t="n">
        <f aca="false">(AG111-AG110)/AG110</f>
        <v>0.00600665625383232</v>
      </c>
      <c r="AI111" s="40"/>
      <c r="AJ111" s="40" t="n">
        <f aca="false">AB111/AG111</f>
        <v>-0.00627405725491338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14356448</v>
      </c>
      <c r="AX111" s="7"/>
      <c r="AY111" s="40" t="n">
        <f aca="false">(AW111-AW110)/AW110</f>
        <v>0.00470227421217732</v>
      </c>
      <c r="AZ111" s="39" t="n">
        <f aca="false">workers_and_wage_central!B99</f>
        <v>7717.32299907923</v>
      </c>
      <c r="BA111" s="40" t="n">
        <f aca="false">(AZ111-AZ110)/AZ110</f>
        <v>0.0012982771863215</v>
      </c>
      <c r="BB111" s="7"/>
      <c r="BC111" s="7"/>
      <c r="BD111" s="7"/>
      <c r="BE111" s="7"/>
      <c r="BF111" s="7" t="n">
        <f aca="false">BF110*(1+AY111)*(1+BA111)*(1-BE111)</f>
        <v>138.104586392703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160926098.972612</v>
      </c>
      <c r="E112" s="9"/>
      <c r="F112" s="67" t="n">
        <f aca="false">'Central pensions'!I112</f>
        <v>29250223.4067162</v>
      </c>
      <c r="G112" s="9" t="n">
        <f aca="false">'Central pensions'!K112</f>
        <v>4838318.02569201</v>
      </c>
      <c r="H112" s="9" t="n">
        <f aca="false">'Central pensions'!V112</f>
        <v>26618998.2427521</v>
      </c>
      <c r="I112" s="67" t="n">
        <f aca="false">'Central pensions'!M112</f>
        <v>149638.701825526</v>
      </c>
      <c r="J112" s="9" t="n">
        <f aca="false">'Central pensions'!W112</f>
        <v>823267.986889237</v>
      </c>
      <c r="K112" s="9"/>
      <c r="L112" s="67" t="n">
        <f aca="false">'Central pensions'!N112</f>
        <v>4265994.99087915</v>
      </c>
      <c r="M112" s="67"/>
      <c r="N112" s="67" t="n">
        <f aca="false">'Central pensions'!L112</f>
        <v>1287844.45413672</v>
      </c>
      <c r="O112" s="9"/>
      <c r="P112" s="9" t="n">
        <f aca="false">'Central pensions'!X112</f>
        <v>29221608.498475</v>
      </c>
      <c r="Q112" s="67"/>
      <c r="R112" s="67" t="n">
        <f aca="false">'Central SIPA income'!G107</f>
        <v>31805810.9995738</v>
      </c>
      <c r="S112" s="67"/>
      <c r="T112" s="9" t="n">
        <f aca="false">'Central SIPA income'!J107</f>
        <v>121612275.02058</v>
      </c>
      <c r="U112" s="9"/>
      <c r="V112" s="67" t="n">
        <f aca="false">'Central SIPA income'!F107</f>
        <v>123254.490952853</v>
      </c>
      <c r="W112" s="67"/>
      <c r="X112" s="67" t="n">
        <f aca="false">'Central SIPA income'!M107</f>
        <v>309579.74601779</v>
      </c>
      <c r="Y112" s="9"/>
      <c r="Z112" s="9" t="n">
        <f aca="false">R112+V112-N112-L112-F112</f>
        <v>-2874997.36120544</v>
      </c>
      <c r="AA112" s="9"/>
      <c r="AB112" s="9" t="n">
        <f aca="false">T112-P112-D112</f>
        <v>-68535432.4505074</v>
      </c>
      <c r="AC112" s="50"/>
      <c r="AD112" s="9"/>
      <c r="AE112" s="9"/>
      <c r="AF112" s="9"/>
      <c r="AG112" s="9" t="n">
        <f aca="false">BF112/100*$AG$57</f>
        <v>7966757210.76786</v>
      </c>
      <c r="AH112" s="40" t="n">
        <f aca="false">(AG112-AG111)/AG111</f>
        <v>0.00303500476810018</v>
      </c>
      <c r="AI112" s="40"/>
      <c r="AJ112" s="40" t="n">
        <f aca="false">AB112/AG112</f>
        <v>-0.00860267617517891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14385747</v>
      </c>
      <c r="AY112" s="40" t="n">
        <f aca="false">(AW112-AW111)/AW111</f>
        <v>0.00204082514003464</v>
      </c>
      <c r="AZ112" s="39" t="n">
        <f aca="false">workers_and_wage_central!B100</f>
        <v>7724.97977824071</v>
      </c>
      <c r="BA112" s="40" t="n">
        <f aca="false">(AZ112-AZ111)/AZ111</f>
        <v>0.000992154813579277</v>
      </c>
      <c r="BB112" s="7"/>
      <c r="BC112" s="7"/>
      <c r="BD112" s="7"/>
      <c r="BE112" s="7"/>
      <c r="BF112" s="7" t="n">
        <f aca="false">BF111*(1+AY112)*(1+BA112)*(1-BE112)</f>
        <v>138.523734470901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162072067.965804</v>
      </c>
      <c r="E113" s="9"/>
      <c r="F113" s="67" t="n">
        <f aca="false">'Central pensions'!I113</f>
        <v>29458516.8363216</v>
      </c>
      <c r="G113" s="9" t="n">
        <f aca="false">'Central pensions'!K113</f>
        <v>4943010.52055267</v>
      </c>
      <c r="H113" s="9" t="n">
        <f aca="false">'Central pensions'!V113</f>
        <v>27194985.4601956</v>
      </c>
      <c r="I113" s="67" t="n">
        <f aca="false">'Central pensions'!M113</f>
        <v>152876.614037711</v>
      </c>
      <c r="J113" s="9" t="n">
        <f aca="false">'Central pensions'!W113</f>
        <v>841082.024542131</v>
      </c>
      <c r="K113" s="9"/>
      <c r="L113" s="67" t="n">
        <f aca="false">'Central pensions'!N113</f>
        <v>4189356.91686596</v>
      </c>
      <c r="M113" s="67"/>
      <c r="N113" s="67" t="n">
        <f aca="false">'Central pensions'!L113</f>
        <v>1296517.40579225</v>
      </c>
      <c r="O113" s="9"/>
      <c r="P113" s="9" t="n">
        <f aca="false">'Central pensions'!X113</f>
        <v>28871649.1891727</v>
      </c>
      <c r="Q113" s="67"/>
      <c r="R113" s="67" t="n">
        <f aca="false">'Central SIPA income'!G108</f>
        <v>36570897.5040785</v>
      </c>
      <c r="S113" s="67"/>
      <c r="T113" s="9" t="n">
        <f aca="false">'Central SIPA income'!J108</f>
        <v>139831996.268702</v>
      </c>
      <c r="U113" s="9"/>
      <c r="V113" s="67" t="n">
        <f aca="false">'Central SIPA income'!F108</f>
        <v>127271.165912302</v>
      </c>
      <c r="W113" s="67"/>
      <c r="X113" s="67" t="n">
        <f aca="false">'Central SIPA income'!M108</f>
        <v>319668.475476401</v>
      </c>
      <c r="Y113" s="9"/>
      <c r="Z113" s="9" t="n">
        <f aca="false">R113+V113-N113-L113-F113</f>
        <v>1753777.51101103</v>
      </c>
      <c r="AA113" s="9"/>
      <c r="AB113" s="9" t="n">
        <f aca="false">T113-P113-D113</f>
        <v>-51111720.8862747</v>
      </c>
      <c r="AC113" s="50"/>
      <c r="AD113" s="9"/>
      <c r="AE113" s="9"/>
      <c r="AF113" s="9"/>
      <c r="AG113" s="9" t="n">
        <f aca="false">BF113/100*$AG$57</f>
        <v>7992266297.6934</v>
      </c>
      <c r="AH113" s="40" t="n">
        <f aca="false">(AG113-AG112)/AG112</f>
        <v>0.00320194104711382</v>
      </c>
      <c r="AI113" s="40" t="n">
        <f aca="false">(AG113-AG109)/AG109</f>
        <v>0.0120134845067257</v>
      </c>
      <c r="AJ113" s="40" t="n">
        <f aca="false">AB113/AG113</f>
        <v>-0.0063951473815413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14389956</v>
      </c>
      <c r="AY113" s="40" t="n">
        <f aca="false">(AW113-AW112)/AW112</f>
        <v>0.000292581261160786</v>
      </c>
      <c r="AZ113" s="39" t="n">
        <f aca="false">workers_and_wage_central!B101</f>
        <v>7747.4479499888</v>
      </c>
      <c r="BA113" s="40" t="n">
        <f aca="false">(AZ113-AZ112)/AZ112</f>
        <v>0.0029085088107771</v>
      </c>
      <c r="BB113" s="7"/>
      <c r="BC113" s="7"/>
      <c r="BD113" s="7"/>
      <c r="BE113" s="7"/>
      <c r="BF113" s="7" t="n">
        <f aca="false">BF112*(1+AY113)*(1+BA113)*(1-BE113)</f>
        <v>138.967279302303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162384479.084282</v>
      </c>
      <c r="E114" s="6"/>
      <c r="F114" s="8" t="n">
        <f aca="false">'Central pensions'!I114</f>
        <v>29515301.2551857</v>
      </c>
      <c r="G114" s="6" t="n">
        <f aca="false">'Central pensions'!K114</f>
        <v>5058856.70790592</v>
      </c>
      <c r="H114" s="6" t="n">
        <f aca="false">'Central pensions'!V114</f>
        <v>27832337.0028621</v>
      </c>
      <c r="I114" s="8" t="n">
        <f aca="false">'Central pensions'!M114</f>
        <v>156459.485811523</v>
      </c>
      <c r="J114" s="6" t="n">
        <f aca="false">'Central pensions'!W114</f>
        <v>860793.927923569</v>
      </c>
      <c r="K114" s="6"/>
      <c r="L114" s="8" t="n">
        <f aca="false">'Central pensions'!N114</f>
        <v>5053701.69601767</v>
      </c>
      <c r="M114" s="8"/>
      <c r="N114" s="8" t="n">
        <f aca="false">'Central pensions'!L114</f>
        <v>1298363.50765722</v>
      </c>
      <c r="O114" s="6"/>
      <c r="P114" s="6" t="n">
        <f aca="false">'Central pensions'!X114</f>
        <v>33366895.0648862</v>
      </c>
      <c r="Q114" s="8"/>
      <c r="R114" s="8" t="n">
        <f aca="false">'Central SIPA income'!G109</f>
        <v>32137751.6907992</v>
      </c>
      <c r="S114" s="8"/>
      <c r="T114" s="6" t="n">
        <f aca="false">'Central SIPA income'!J109</f>
        <v>122881479.023344</v>
      </c>
      <c r="U114" s="6"/>
      <c r="V114" s="8" t="n">
        <f aca="false">'Central SIPA income'!F109</f>
        <v>128138.403732689</v>
      </c>
      <c r="W114" s="8"/>
      <c r="X114" s="8" t="n">
        <f aca="false">'Central SIPA income'!M109</f>
        <v>321846.726849611</v>
      </c>
      <c r="Y114" s="6"/>
      <c r="Z114" s="6" t="n">
        <f aca="false">R114+V114-N114-L114-F114</f>
        <v>-3601476.36432866</v>
      </c>
      <c r="AA114" s="6"/>
      <c r="AB114" s="6" t="n">
        <f aca="false">T114-P114-D114</f>
        <v>-72869895.1258236</v>
      </c>
      <c r="AC114" s="50"/>
      <c r="AD114" s="6"/>
      <c r="AE114" s="6"/>
      <c r="AF114" s="6"/>
      <c r="AG114" s="6" t="n">
        <f aca="false">BF114/100*$AG$57</f>
        <v>8044752809.44417</v>
      </c>
      <c r="AH114" s="61" t="n">
        <f aca="false">(AG114-AG113)/AG113</f>
        <v>0.00656716252884489</v>
      </c>
      <c r="AI114" s="61"/>
      <c r="AJ114" s="61" t="n">
        <f aca="false">AB114/AG114</f>
        <v>-0.00905806515773582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0.0035399884857851</v>
      </c>
      <c r="AV114" s="5"/>
      <c r="AW114" s="65" t="n">
        <f aca="false">workers_and_wage_central!C102</f>
        <v>14395809</v>
      </c>
      <c r="AX114" s="5"/>
      <c r="AY114" s="61" t="n">
        <f aca="false">(AW114-AW113)/AW113</f>
        <v>0.000406742035903376</v>
      </c>
      <c r="AZ114" s="66" t="n">
        <f aca="false">workers_and_wage_central!B102</f>
        <v>7795.15608220508</v>
      </c>
      <c r="BA114" s="61" t="n">
        <f aca="false">(AZ114-AZ113)/AZ113</f>
        <v>0.00615791580972817</v>
      </c>
      <c r="BB114" s="5"/>
      <c r="BC114" s="5"/>
      <c r="BD114" s="5"/>
      <c r="BE114" s="5"/>
      <c r="BF114" s="5" t="n">
        <f aca="false">BF113*(1+AY114)*(1+BA114)*(1-BE114)</f>
        <v>139.879900011673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162292859.941549</v>
      </c>
      <c r="E115" s="9"/>
      <c r="F115" s="67" t="n">
        <f aca="false">'Central pensions'!I115</f>
        <v>29498648.3914777</v>
      </c>
      <c r="G115" s="9" t="n">
        <f aca="false">'Central pensions'!K115</f>
        <v>5158204.57613901</v>
      </c>
      <c r="H115" s="9" t="n">
        <f aca="false">'Central pensions'!V115</f>
        <v>28378919.6615205</v>
      </c>
      <c r="I115" s="67" t="n">
        <f aca="false">'Central pensions'!M115</f>
        <v>159532.100292958</v>
      </c>
      <c r="J115" s="9" t="n">
        <f aca="false">'Central pensions'!W115</f>
        <v>877698.546232589</v>
      </c>
      <c r="K115" s="9"/>
      <c r="L115" s="67" t="n">
        <f aca="false">'Central pensions'!N115</f>
        <v>4138987.414507</v>
      </c>
      <c r="M115" s="67"/>
      <c r="N115" s="67" t="n">
        <f aca="false">'Central pensions'!L115</f>
        <v>1296890.06852324</v>
      </c>
      <c r="O115" s="9"/>
      <c r="P115" s="9" t="n">
        <f aca="false">'Central pensions'!X115</f>
        <v>28612331.8823782</v>
      </c>
      <c r="Q115" s="67"/>
      <c r="R115" s="67" t="n">
        <f aca="false">'Central SIPA income'!G110</f>
        <v>37039817.9373684</v>
      </c>
      <c r="S115" s="67"/>
      <c r="T115" s="9" t="n">
        <f aca="false">'Central SIPA income'!J110</f>
        <v>141624954.187516</v>
      </c>
      <c r="U115" s="9"/>
      <c r="V115" s="67" t="n">
        <f aca="false">'Central SIPA income'!F110</f>
        <v>131796.248656179</v>
      </c>
      <c r="W115" s="67"/>
      <c r="X115" s="67" t="n">
        <f aca="false">'Central SIPA income'!M110</f>
        <v>331034.178711464</v>
      </c>
      <c r="Y115" s="9"/>
      <c r="Z115" s="9" t="n">
        <f aca="false">R115+V115-N115-L115-F115</f>
        <v>2237088.31151667</v>
      </c>
      <c r="AA115" s="9"/>
      <c r="AB115" s="9" t="n">
        <f aca="false">T115-P115-D115</f>
        <v>-49280237.6364109</v>
      </c>
      <c r="AC115" s="50"/>
      <c r="AD115" s="9"/>
      <c r="AE115" s="9"/>
      <c r="AF115" s="9"/>
      <c r="AG115" s="9" t="n">
        <f aca="false">BF115/100*$AG$57</f>
        <v>8059585580.78758</v>
      </c>
      <c r="AH115" s="40" t="n">
        <f aca="false">(AG115-AG114)/AG114</f>
        <v>0.00184378211422522</v>
      </c>
      <c r="AI115" s="40"/>
      <c r="AJ115" s="40" t="n">
        <f aca="false">AB115/AG115</f>
        <v>-0.00611448779126869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14432833</v>
      </c>
      <c r="AX115" s="7"/>
      <c r="AY115" s="40" t="n">
        <f aca="false">(AW115-AW114)/AW114</f>
        <v>0.00257185962942409</v>
      </c>
      <c r="AZ115" s="39" t="n">
        <f aca="false">workers_and_wage_central!B103</f>
        <v>7789.49516342264</v>
      </c>
      <c r="BA115" s="40" t="n">
        <f aca="false">(AZ115-AZ114)/AZ114</f>
        <v>-0.00072620980551765</v>
      </c>
      <c r="BB115" s="7"/>
      <c r="BC115" s="7"/>
      <c r="BD115" s="7"/>
      <c r="BE115" s="7"/>
      <c r="BF115" s="7" t="n">
        <f aca="false">BF114*(1+AY115)*(1+BA115)*(1-BE115)</f>
        <v>140.137808069454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162809045.764553</v>
      </c>
      <c r="E116" s="9"/>
      <c r="F116" s="67" t="n">
        <f aca="false">'Central pensions'!I116</f>
        <v>29592471.2750164</v>
      </c>
      <c r="G116" s="9" t="n">
        <f aca="false">'Central pensions'!K116</f>
        <v>5211069.65958994</v>
      </c>
      <c r="H116" s="9" t="n">
        <f aca="false">'Central pensions'!V116</f>
        <v>28669767.7529463</v>
      </c>
      <c r="I116" s="67" t="n">
        <f aca="false">'Central pensions'!M116</f>
        <v>161167.102873916</v>
      </c>
      <c r="J116" s="9" t="n">
        <f aca="false">'Central pensions'!W116</f>
        <v>886693.848029266</v>
      </c>
      <c r="K116" s="9"/>
      <c r="L116" s="67" t="n">
        <f aca="false">'Central pensions'!N116</f>
        <v>4198836.34776694</v>
      </c>
      <c r="M116" s="67"/>
      <c r="N116" s="67" t="n">
        <f aca="false">'Central pensions'!L116</f>
        <v>1301942.4202762</v>
      </c>
      <c r="O116" s="9"/>
      <c r="P116" s="9" t="n">
        <f aca="false">'Central pensions'!X116</f>
        <v>28950684.8302339</v>
      </c>
      <c r="Q116" s="67"/>
      <c r="R116" s="67" t="n">
        <f aca="false">'Central SIPA income'!G111</f>
        <v>32348677.4773781</v>
      </c>
      <c r="S116" s="67"/>
      <c r="T116" s="9" t="n">
        <f aca="false">'Central SIPA income'!J111</f>
        <v>123687972.049625</v>
      </c>
      <c r="U116" s="9"/>
      <c r="V116" s="67" t="n">
        <f aca="false">'Central SIPA income'!F111</f>
        <v>129567.031306138</v>
      </c>
      <c r="W116" s="67"/>
      <c r="X116" s="67" t="n">
        <f aca="false">'Central SIPA income'!M111</f>
        <v>325435.027429358</v>
      </c>
      <c r="Y116" s="9"/>
      <c r="Z116" s="9" t="n">
        <f aca="false">R116+V116-N116-L116-F116</f>
        <v>-2615005.5343753</v>
      </c>
      <c r="AA116" s="9"/>
      <c r="AB116" s="9" t="n">
        <f aca="false">T116-P116-D116</f>
        <v>-68071758.5451623</v>
      </c>
      <c r="AC116" s="50"/>
      <c r="AD116" s="9"/>
      <c r="AE116" s="9"/>
      <c r="AF116" s="9"/>
      <c r="AG116" s="9" t="n">
        <f aca="false">BF116/100*$AG$57</f>
        <v>8077670430.37015</v>
      </c>
      <c r="AH116" s="40" t="n">
        <f aca="false">(AG116-AG115)/AG115</f>
        <v>0.00224389323759793</v>
      </c>
      <c r="AI116" s="40"/>
      <c r="AJ116" s="40" t="n">
        <f aca="false">AB116/AG116</f>
        <v>-0.00842715225038501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14465597</v>
      </c>
      <c r="AY116" s="40" t="n">
        <f aca="false">(AW116-AW115)/AW115</f>
        <v>0.00227010178805505</v>
      </c>
      <c r="AZ116" s="39" t="n">
        <f aca="false">workers_and_wage_central!B104</f>
        <v>7789.29147444034</v>
      </c>
      <c r="BA116" s="40" t="n">
        <f aca="false">(AZ116-AZ115)/AZ115</f>
        <v>-2.61491891358559E-005</v>
      </c>
      <c r="BB116" s="7"/>
      <c r="BC116" s="7"/>
      <c r="BD116" s="7"/>
      <c r="BE116" s="7"/>
      <c r="BF116" s="7" t="n">
        <f aca="false">BF115*(1+AY116)*(1+BA116)*(1-BE116)</f>
        <v>140.452262349313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163725148.778503</v>
      </c>
      <c r="E117" s="9"/>
      <c r="F117" s="67" t="n">
        <f aca="false">'Central pensions'!I117</f>
        <v>29758983.8419192</v>
      </c>
      <c r="G117" s="9" t="n">
        <f aca="false">'Central pensions'!K117</f>
        <v>5304920.81697332</v>
      </c>
      <c r="H117" s="9" t="n">
        <f aca="false">'Central pensions'!V117</f>
        <v>29186109.1303015</v>
      </c>
      <c r="I117" s="67" t="n">
        <f aca="false">'Central pensions'!M117</f>
        <v>164069.715988866</v>
      </c>
      <c r="J117" s="9" t="n">
        <f aca="false">'Central pensions'!W117</f>
        <v>902663.168978399</v>
      </c>
      <c r="K117" s="9"/>
      <c r="L117" s="67" t="n">
        <f aca="false">'Central pensions'!N117</f>
        <v>4259776.35496488</v>
      </c>
      <c r="M117" s="67"/>
      <c r="N117" s="67" t="n">
        <f aca="false">'Central pensions'!L117</f>
        <v>1310070.25475058</v>
      </c>
      <c r="O117" s="9"/>
      <c r="P117" s="9" t="n">
        <f aca="false">'Central pensions'!X117</f>
        <v>29311619.7644598</v>
      </c>
      <c r="Q117" s="67"/>
      <c r="R117" s="67" t="n">
        <f aca="false">'Central SIPA income'!G112</f>
        <v>37375613.3668787</v>
      </c>
      <c r="S117" s="67"/>
      <c r="T117" s="9" t="n">
        <f aca="false">'Central SIPA income'!J112</f>
        <v>142908897.11621</v>
      </c>
      <c r="U117" s="9"/>
      <c r="V117" s="67" t="n">
        <f aca="false">'Central SIPA income'!F112</f>
        <v>129880.277023264</v>
      </c>
      <c r="W117" s="67"/>
      <c r="X117" s="67" t="n">
        <f aca="false">'Central SIPA income'!M112</f>
        <v>326221.810359531</v>
      </c>
      <c r="Y117" s="9"/>
      <c r="Z117" s="9" t="n">
        <f aca="false">R117+V117-N117-L117-F117</f>
        <v>2176663.19226732</v>
      </c>
      <c r="AA117" s="9"/>
      <c r="AB117" s="9" t="n">
        <f aca="false">T117-P117-D117</f>
        <v>-50127871.4267525</v>
      </c>
      <c r="AC117" s="50"/>
      <c r="AD117" s="9"/>
      <c r="AE117" s="9"/>
      <c r="AF117" s="9"/>
      <c r="AG117" s="9" t="n">
        <f aca="false">BF117/100*$AG$57</f>
        <v>8105983602.743</v>
      </c>
      <c r="AH117" s="40" t="n">
        <f aca="false">(AG117-AG116)/AG116</f>
        <v>0.00350511606247237</v>
      </c>
      <c r="AI117" s="40" t="n">
        <f aca="false">(AG117-AG113)/AG113</f>
        <v>0.0142284179247652</v>
      </c>
      <c r="AJ117" s="40" t="n">
        <f aca="false">AB117/AG117</f>
        <v>-0.00618405783719938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14442301</v>
      </c>
      <c r="AY117" s="40" t="n">
        <f aca="false">(AW117-AW116)/AW116</f>
        <v>-0.0016104416568497</v>
      </c>
      <c r="AZ117" s="39" t="n">
        <f aca="false">workers_and_wage_central!B105</f>
        <v>7829.20231865655</v>
      </c>
      <c r="BA117" s="40" t="n">
        <f aca="false">(AZ117-AZ116)/AZ116</f>
        <v>0.00512380931528505</v>
      </c>
      <c r="BB117" s="7"/>
      <c r="BC117" s="7"/>
      <c r="BD117" s="7"/>
      <c r="BE117" s="7"/>
      <c r="BF117" s="7" t="n">
        <f aca="false">BF116*(1+AY117)*(1+BA117)*(1-BE117)</f>
        <v>140.944563830084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0.021997795580577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0.0193662649609614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5832746550.78881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5881994084.88761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5973435594.94451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6029339017.41261</v>
      </c>
      <c r="AJ174" s="32" t="n">
        <f aca="false">(AG174-AG170)/AG170</f>
        <v>0.0483645164361812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6098201950.2258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6141311481.75908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6211594587.00274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6254283863.6191</v>
      </c>
      <c r="AJ178" s="32" t="n">
        <f aca="false">(AG178-AG174)/AG174</f>
        <v>0.0373083758529516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6299397845.24529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6300279023.62971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6356018034.93243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6403239007.24804</v>
      </c>
      <c r="AJ182" s="32" t="n">
        <f aca="false">(AG182-AG178)/AG178</f>
        <v>0.0238164987194458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6466880511.51246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6495642549.54243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6545457338.67371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6576878214.6414</v>
      </c>
      <c r="AJ186" s="32" t="n">
        <f aca="false">(AG186-AG182)/AG182</f>
        <v>0.0271174021767443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6624502607.35465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6620465159.29734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6657056622.70199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6683134150.17142</v>
      </c>
      <c r="AJ190" s="32" t="n">
        <f aca="false">(AG190-AG186)/AG186</f>
        <v>0.016155983441122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6741868983.61424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6775191117.63927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6801306702.8512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6857288711.99163</v>
      </c>
      <c r="AJ194" s="32" t="n">
        <f aca="false">(AG194-AG190)/AG190</f>
        <v>0.0260588158051175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6907338318.1147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6946401764.90222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6958834895.87025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7005864229.30188</v>
      </c>
      <c r="AJ198" s="32" t="n">
        <f aca="false">(AG198-AG194)/AG194</f>
        <v>0.0216668020773902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7009266913.88637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7074305573.19762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7100181800.89406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7122627630.60815</v>
      </c>
      <c r="AJ202" s="32" t="n">
        <f aca="false">(AG202-AG198)/AG198</f>
        <v>0.0166665235700558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7191375623.9638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7194865525.51059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7229487872.80279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7298430562.29455</v>
      </c>
      <c r="AJ206" s="32" t="n">
        <f aca="false">(AG206-AG202)/AG202</f>
        <v>0.0246823140003729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7346846599.07428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7353932449.0502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7365892412.9444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7422760974.77372</v>
      </c>
      <c r="AJ210" s="32" t="n">
        <f aca="false">(AG210-AG206)/AG206</f>
        <v>0.0170352257814845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7463835444.25822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7516745412.63882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7570907601.58145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7603150694.13438</v>
      </c>
      <c r="AJ214" s="32" t="n">
        <f aca="false">(AG214-AG210)/AG210</f>
        <v>0.0243022400928324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7631149617.79628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7665541041.65827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7732941452.79972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7754873570.64395</v>
      </c>
      <c r="AJ218" s="32" t="n">
        <f aca="false">(AG218-AG214)/AG214</f>
        <v>0.0199552636286189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7805975181.8565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7821126458.8377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7854828400.24173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7897391111.92672</v>
      </c>
      <c r="AJ222" s="32" t="n">
        <f aca="false">(AG222-AG218)/AG218</f>
        <v>0.0183778033238696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7895227309.9277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7942651226.4243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7966757210.76786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7992266297.6934</v>
      </c>
      <c r="AJ226" s="32" t="n">
        <f aca="false">(AG226-AG222)/AG222</f>
        <v>0.0120134845067257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8044752809.44417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8059585580.78758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8077670430.37015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8105983602.743</v>
      </c>
      <c r="AJ230" s="32" t="n">
        <f aca="false">(AG230-AG226)/AG226</f>
        <v>0.0142284179247652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2060660.37461147</v>
      </c>
      <c r="C22" s="0" t="n">
        <v>737326.756867433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4633493.87499501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4245939.92612828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  <c r="J23" s="0" t="n">
        <f aca="false">B23/C23</f>
        <v>0.156934721002425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4185404.8075873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272745.63228</v>
      </c>
      <c r="C25" s="0" t="n">
        <v>4006982.4627818</v>
      </c>
      <c r="D25" s="0" t="n">
        <v>10156137.2874915</v>
      </c>
      <c r="E25" s="0" t="n">
        <v>632491.863882876</v>
      </c>
      <c r="F25" s="0" t="n">
        <v>0.34463880454908</v>
      </c>
      <c r="G25" s="0" t="n">
        <v>0</v>
      </c>
      <c r="H25" s="0" t="n">
        <v>1008083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3808757.5034037</v>
      </c>
      <c r="D26" s="0" t="n">
        <v>10291981.2761518</v>
      </c>
      <c r="E26" s="0" t="n">
        <v>745853.78822178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3885117.57716575</v>
      </c>
      <c r="D27" s="0" t="n">
        <v>10141902.0729474</v>
      </c>
      <c r="E27" s="0" t="n">
        <v>602884.676400884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3929533.58362346</v>
      </c>
      <c r="D28" s="0" t="n">
        <v>10119488.9265839</v>
      </c>
      <c r="E28" s="0" t="n">
        <v>617398.301081581</v>
      </c>
      <c r="F28" s="0" t="n">
        <v>0</v>
      </c>
      <c r="G28" s="0" t="n">
        <v>0.12582779169053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3977998.51833708</v>
      </c>
      <c r="D29" s="0" t="n">
        <v>9889132.93666431</v>
      </c>
      <c r="E29" s="0" t="n">
        <v>621796.074522167</v>
      </c>
      <c r="F29" s="0" t="n">
        <v>0</v>
      </c>
      <c r="G29" s="0" t="n">
        <v>0.128725423818817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3979225.5713826</v>
      </c>
      <c r="D30" s="0" t="n">
        <v>9683904.66929511</v>
      </c>
      <c r="E30" s="0" t="n">
        <v>805310.98539418</v>
      </c>
      <c r="F30" s="0" t="n">
        <v>0</v>
      </c>
      <c r="G30" s="0" t="n">
        <v>0.132425268439275</v>
      </c>
      <c r="H30" s="0" t="n">
        <v>0</v>
      </c>
      <c r="I30" s="0" t="n">
        <v>2598512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4000500.73180147</v>
      </c>
      <c r="D31" s="0" t="n">
        <v>9695658.75032783</v>
      </c>
      <c r="E31" s="0" t="n">
        <v>602112.48377997</v>
      </c>
      <c r="F31" s="0" t="n">
        <v>0</v>
      </c>
      <c r="G31" s="0" t="n">
        <v>0.137606556793334</v>
      </c>
      <c r="H31" s="0" t="n">
        <v>0</v>
      </c>
      <c r="I31" s="0" t="n">
        <v>2543226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3971995.37268503</v>
      </c>
      <c r="D32" s="0" t="n">
        <v>9375485.3835035</v>
      </c>
      <c r="E32" s="0" t="n">
        <v>598250.960941496</v>
      </c>
      <c r="F32" s="0" t="n">
        <v>0</v>
      </c>
      <c r="G32" s="0" t="n">
        <v>0.138970866893115</v>
      </c>
      <c r="H32" s="0" t="n">
        <v>0</v>
      </c>
      <c r="I32" s="0" t="n">
        <v>2486327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3957782.34248553</v>
      </c>
      <c r="D33" s="0" t="n">
        <v>9084964.27894886</v>
      </c>
      <c r="E33" s="0" t="n">
        <v>558837.528435877</v>
      </c>
      <c r="F33" s="0" t="n">
        <v>0</v>
      </c>
      <c r="G33" s="0" t="n">
        <v>0.144721575896783</v>
      </c>
      <c r="H33" s="0" t="n">
        <v>0</v>
      </c>
      <c r="I33" s="0" t="n">
        <v>2424921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3960690.56640165</v>
      </c>
      <c r="D34" s="0" t="n">
        <v>9120800.42465404</v>
      </c>
      <c r="E34" s="0" t="n">
        <v>733955.712964946</v>
      </c>
      <c r="F34" s="0" t="n">
        <v>0</v>
      </c>
      <c r="G34" s="0" t="n">
        <v>0.14371751661035</v>
      </c>
      <c r="H34" s="0" t="n">
        <v>0</v>
      </c>
      <c r="I34" s="0" t="n">
        <v>2378601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3964798.45047096</v>
      </c>
      <c r="D35" s="0" t="n">
        <v>8984846.13683706</v>
      </c>
      <c r="E35" s="0" t="n">
        <v>564240.61640839</v>
      </c>
      <c r="F35" s="0" t="n">
        <v>0</v>
      </c>
      <c r="G35" s="0" t="n">
        <v>0.137611145078173</v>
      </c>
      <c r="H35" s="0" t="n">
        <v>0</v>
      </c>
      <c r="I35" s="0" t="n">
        <v>2329612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3948787.22224901</v>
      </c>
      <c r="D36" s="0" t="n">
        <v>8630318.99470199</v>
      </c>
      <c r="E36" s="0" t="n">
        <v>552970.396209735</v>
      </c>
      <c r="F36" s="0" t="n">
        <v>0</v>
      </c>
      <c r="G36" s="0" t="n">
        <v>0.141520168110297</v>
      </c>
      <c r="H36" s="0" t="n">
        <v>0</v>
      </c>
      <c r="I36" s="0" t="n">
        <v>2257006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3950948.66090443</v>
      </c>
      <c r="D37" s="0" t="n">
        <v>8447129.65321312</v>
      </c>
      <c r="E37" s="0" t="n">
        <v>556123.5793008</v>
      </c>
      <c r="F37" s="0" t="n">
        <v>0</v>
      </c>
      <c r="G37" s="0" t="n">
        <v>0.146563486185136</v>
      </c>
      <c r="H37" s="0" t="n">
        <v>0</v>
      </c>
      <c r="I37" s="0" t="n">
        <v>2205439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3929028.8536114</v>
      </c>
      <c r="D38" s="0" t="n">
        <v>8121185.74771446</v>
      </c>
      <c r="E38" s="0" t="n">
        <v>667811.217744636</v>
      </c>
      <c r="F38" s="0" t="n">
        <v>0</v>
      </c>
      <c r="G38" s="0" t="n">
        <v>0.146340808192625</v>
      </c>
      <c r="H38" s="0" t="n">
        <v>0</v>
      </c>
      <c r="I38" s="0" t="n">
        <v>2168922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3932550.49870843</v>
      </c>
      <c r="D39" s="0" t="n">
        <v>7916323.32354302</v>
      </c>
      <c r="E39" s="0" t="n">
        <v>506949.800513152</v>
      </c>
      <c r="F39" s="0" t="n">
        <v>0</v>
      </c>
      <c r="G39" s="0" t="n">
        <v>0.154863453516581</v>
      </c>
      <c r="H39" s="0" t="n">
        <v>0</v>
      </c>
      <c r="I39" s="0" t="n">
        <v>2127998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3911464.16081375</v>
      </c>
      <c r="D40" s="0" t="n">
        <v>7694741.6643181</v>
      </c>
      <c r="E40" s="0" t="n">
        <v>498179.664216895</v>
      </c>
      <c r="F40" s="0" t="n">
        <v>0</v>
      </c>
      <c r="G40" s="0" t="n">
        <v>0.148803167631367</v>
      </c>
      <c r="H40" s="0" t="n">
        <v>0</v>
      </c>
      <c r="I40" s="0" t="n">
        <v>2078331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3880971.6238434</v>
      </c>
      <c r="D41" s="0" t="n">
        <v>7534062.98404816</v>
      </c>
      <c r="E41" s="0" t="n">
        <v>493571.815010687</v>
      </c>
      <c r="F41" s="0" t="n">
        <v>0</v>
      </c>
      <c r="G41" s="0" t="n">
        <v>0.144293760490625</v>
      </c>
      <c r="H41" s="0" t="n">
        <v>0</v>
      </c>
      <c r="I41" s="0" t="n">
        <v>2017403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3863689.21702095</v>
      </c>
      <c r="D42" s="0" t="n">
        <v>7573968.93725143</v>
      </c>
      <c r="E42" s="0" t="n">
        <v>642867.185330058</v>
      </c>
      <c r="F42" s="0" t="n">
        <v>0</v>
      </c>
      <c r="G42" s="0" t="n">
        <v>0.144883214247388</v>
      </c>
      <c r="H42" s="0" t="n">
        <v>0</v>
      </c>
      <c r="I42" s="0" t="n">
        <v>1993250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3856208.30238959</v>
      </c>
      <c r="D43" s="0" t="n">
        <v>7651194.16751953</v>
      </c>
      <c r="E43" s="0" t="n">
        <v>471532.224891319</v>
      </c>
      <c r="F43" s="0" t="n">
        <v>0</v>
      </c>
      <c r="G43" s="0" t="n">
        <v>0.151817374988349</v>
      </c>
      <c r="H43" s="0" t="n">
        <v>0</v>
      </c>
      <c r="I43" s="0" t="n">
        <v>1954774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3849365.02416678</v>
      </c>
      <c r="D44" s="0" t="n">
        <v>7480770.90617127</v>
      </c>
      <c r="E44" s="0" t="n">
        <v>439890.121904908</v>
      </c>
      <c r="F44" s="0" t="n">
        <v>0</v>
      </c>
      <c r="G44" s="0" t="n">
        <v>0.151030157578981</v>
      </c>
      <c r="H44" s="0" t="n">
        <v>0</v>
      </c>
      <c r="I44" s="0" t="n">
        <v>1911871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3775053.65672528</v>
      </c>
      <c r="D45" s="0" t="n">
        <v>7259399.97840683</v>
      </c>
      <c r="E45" s="0" t="n">
        <v>415438.581164077</v>
      </c>
      <c r="F45" s="0" t="n">
        <v>0</v>
      </c>
      <c r="G45" s="0" t="n">
        <v>0.153867239059937</v>
      </c>
      <c r="H45" s="0" t="n">
        <v>0</v>
      </c>
      <c r="I45" s="0" t="n">
        <v>1866060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3733247.81820139</v>
      </c>
      <c r="D46" s="0" t="n">
        <v>7146289.5915176</v>
      </c>
      <c r="E46" s="0" t="n">
        <v>515430.841114779</v>
      </c>
      <c r="F46" s="0" t="n">
        <v>0</v>
      </c>
      <c r="G46" s="0" t="n">
        <v>0.14853019326145</v>
      </c>
      <c r="H46" s="0" t="n">
        <v>0</v>
      </c>
      <c r="I46" s="0" t="n">
        <v>1849920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3755676.83045081</v>
      </c>
      <c r="D47" s="0" t="n">
        <v>6957883.64710779</v>
      </c>
      <c r="E47" s="0" t="n">
        <v>391536.214060247</v>
      </c>
      <c r="F47" s="0" t="n">
        <v>0</v>
      </c>
      <c r="G47" s="0" t="n">
        <v>0.147579718306149</v>
      </c>
      <c r="H47" s="0" t="n">
        <v>0</v>
      </c>
      <c r="I47" s="0" t="n">
        <v>1810855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3683859.15873274</v>
      </c>
      <c r="D48" s="0" t="n">
        <v>7015907.88682937</v>
      </c>
      <c r="E48" s="0" t="n">
        <v>378566.112693437</v>
      </c>
      <c r="F48" s="0" t="n">
        <v>0</v>
      </c>
      <c r="G48" s="0" t="n">
        <v>0.145878908231422</v>
      </c>
      <c r="H48" s="0" t="n">
        <v>0</v>
      </c>
      <c r="I48" s="0" t="n">
        <v>1769210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3665209.30094989</v>
      </c>
      <c r="D49" s="0" t="n">
        <v>6612193.18681666</v>
      </c>
      <c r="E49" s="0" t="n">
        <v>379850.274490962</v>
      </c>
      <c r="F49" s="0" t="n">
        <v>0</v>
      </c>
      <c r="G49" s="0" t="n">
        <v>0.149246086628708</v>
      </c>
      <c r="H49" s="0" t="n">
        <v>0</v>
      </c>
      <c r="I49" s="0" t="n">
        <v>1720059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3636744.21653999</v>
      </c>
      <c r="D50" s="0" t="n">
        <v>6635344.15407608</v>
      </c>
      <c r="E50" s="0" t="n">
        <v>455080.264065027</v>
      </c>
      <c r="F50" s="0" t="n">
        <v>0</v>
      </c>
      <c r="G50" s="0" t="n">
        <v>0.139714369570185</v>
      </c>
      <c r="H50" s="0" t="n">
        <v>0</v>
      </c>
      <c r="I50" s="0" t="n">
        <v>1685778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3618889.03684728</v>
      </c>
      <c r="D51" s="0" t="n">
        <v>6479474.6634998</v>
      </c>
      <c r="E51" s="0" t="n">
        <v>360577.468371163</v>
      </c>
      <c r="F51" s="0" t="n">
        <v>0</v>
      </c>
      <c r="G51" s="0" t="n">
        <v>0.138976471581015</v>
      </c>
      <c r="H51" s="0" t="n">
        <v>0</v>
      </c>
      <c r="I51" s="0" t="n">
        <v>1641109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3583359.12331779</v>
      </c>
      <c r="D52" s="0" t="n">
        <v>6345541.3918503</v>
      </c>
      <c r="E52" s="0" t="n">
        <v>352804.13386547</v>
      </c>
      <c r="F52" s="0" t="n">
        <v>0</v>
      </c>
      <c r="G52" s="0" t="n">
        <v>0.138330880305501</v>
      </c>
      <c r="H52" s="0" t="n">
        <v>0</v>
      </c>
      <c r="I52" s="0" t="n">
        <v>1599018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3491352.99315928</v>
      </c>
      <c r="D53" s="0" t="n">
        <v>6129280.0350964</v>
      </c>
      <c r="E53" s="0" t="n">
        <v>354931.465610478</v>
      </c>
      <c r="F53" s="0" t="n">
        <v>0</v>
      </c>
      <c r="G53" s="0" t="n">
        <v>0.145128639257978</v>
      </c>
      <c r="H53" s="0" t="n">
        <v>0</v>
      </c>
      <c r="I53" s="0" t="n">
        <v>1571019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3462952.85428439</v>
      </c>
      <c r="D54" s="0" t="n">
        <v>6178072.96815062</v>
      </c>
      <c r="E54" s="0" t="n">
        <v>445704.920294443</v>
      </c>
      <c r="F54" s="0" t="n">
        <v>0</v>
      </c>
      <c r="G54" s="0" t="n">
        <v>0.138656034448982</v>
      </c>
      <c r="H54" s="0" t="n">
        <v>0</v>
      </c>
      <c r="I54" s="0" t="n">
        <v>1525190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3410425.49079279</v>
      </c>
      <c r="D55" s="0" t="n">
        <v>6146197.9125445</v>
      </c>
      <c r="E55" s="0" t="n">
        <v>340963.308022267</v>
      </c>
      <c r="F55" s="0" t="n">
        <v>0</v>
      </c>
      <c r="G55" s="0" t="n">
        <v>0.1388568759551</v>
      </c>
      <c r="H55" s="0" t="n">
        <v>0</v>
      </c>
      <c r="I55" s="0" t="n">
        <v>1499323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3384809.65315705</v>
      </c>
      <c r="D56" s="0" t="n">
        <v>6066563.66606688</v>
      </c>
      <c r="E56" s="0" t="n">
        <v>325101.363583809</v>
      </c>
      <c r="F56" s="0" t="n">
        <v>0</v>
      </c>
      <c r="G56" s="0" t="n">
        <v>0.133973509762755</v>
      </c>
      <c r="H56" s="0" t="n">
        <v>0</v>
      </c>
      <c r="I56" s="0" t="n">
        <v>1475429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3395223.47766568</v>
      </c>
      <c r="D57" s="0" t="n">
        <v>5885481.47263551</v>
      </c>
      <c r="E57" s="0" t="n">
        <v>309022.214624204</v>
      </c>
      <c r="F57" s="0" t="n">
        <v>0</v>
      </c>
      <c r="G57" s="0" t="n">
        <v>0.142032387133361</v>
      </c>
      <c r="H57" s="0" t="n">
        <v>0</v>
      </c>
      <c r="I57" s="0" t="n">
        <v>1461317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3330627.14816957</v>
      </c>
      <c r="D58" s="0" t="n">
        <v>5835412.48812789</v>
      </c>
      <c r="E58" s="0" t="n">
        <v>388095.816208305</v>
      </c>
      <c r="F58" s="0" t="n">
        <v>0</v>
      </c>
      <c r="G58" s="0" t="n">
        <v>0.137352867308497</v>
      </c>
      <c r="H58" s="0" t="n">
        <v>0</v>
      </c>
      <c r="I58" s="0" t="n">
        <v>1450894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3309495.20403584</v>
      </c>
      <c r="D59" s="0" t="n">
        <v>5771950.69792176</v>
      </c>
      <c r="E59" s="0" t="n">
        <v>297825.551393254</v>
      </c>
      <c r="F59" s="0" t="n">
        <v>0</v>
      </c>
      <c r="G59" s="0" t="n">
        <v>0.12646983788297</v>
      </c>
      <c r="H59" s="0" t="n">
        <v>0</v>
      </c>
      <c r="I59" s="0" t="n">
        <v>1430420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3243939.46312402</v>
      </c>
      <c r="D60" s="0" t="n">
        <v>5727681.64828188</v>
      </c>
      <c r="E60" s="0" t="n">
        <v>240044.740968641</v>
      </c>
      <c r="F60" s="0" t="n">
        <v>0</v>
      </c>
      <c r="G60" s="0" t="n">
        <v>0.122915927138157</v>
      </c>
      <c r="H60" s="0" t="n">
        <v>0</v>
      </c>
      <c r="I60" s="0" t="n">
        <v>1396256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3197119.65434666</v>
      </c>
      <c r="D61" s="0" t="n">
        <v>5451047.72032019</v>
      </c>
      <c r="E61" s="0" t="n">
        <v>253161.589506674</v>
      </c>
      <c r="F61" s="0" t="n">
        <v>0</v>
      </c>
      <c r="G61" s="0" t="n">
        <v>0.128704093682276</v>
      </c>
      <c r="H61" s="0" t="n">
        <v>0</v>
      </c>
      <c r="I61" s="0" t="n">
        <v>1367753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3187477.26983361</v>
      </c>
      <c r="D62" s="0" t="n">
        <v>5409844.27218605</v>
      </c>
      <c r="E62" s="0" t="n">
        <v>297581.304208893</v>
      </c>
      <c r="F62" s="0" t="n">
        <v>0</v>
      </c>
      <c r="G62" s="0" t="n">
        <v>0.119153774842111</v>
      </c>
      <c r="H62" s="0" t="n">
        <v>0</v>
      </c>
      <c r="I62" s="0" t="n">
        <v>1364964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3135875.44534523</v>
      </c>
      <c r="D63" s="0" t="n">
        <v>5241238.20593766</v>
      </c>
      <c r="E63" s="0" t="n">
        <v>247079.756419326</v>
      </c>
      <c r="F63" s="0" t="n">
        <v>0</v>
      </c>
      <c r="G63" s="0" t="n">
        <v>0.110596981579664</v>
      </c>
      <c r="H63" s="0" t="n">
        <v>0</v>
      </c>
      <c r="I63" s="0" t="n">
        <v>1327477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3116916.56115646</v>
      </c>
      <c r="D64" s="0" t="n">
        <v>5069734.63528367</v>
      </c>
      <c r="E64" s="0" t="n">
        <v>233129.039697306</v>
      </c>
      <c r="F64" s="0" t="n">
        <v>0</v>
      </c>
      <c r="G64" s="0" t="n">
        <v>0.116074997274808</v>
      </c>
      <c r="H64" s="0" t="n">
        <v>0</v>
      </c>
      <c r="I64" s="0" t="n">
        <v>1303783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3068858.15207083</v>
      </c>
      <c r="D65" s="0" t="n">
        <v>4889380.88097939</v>
      </c>
      <c r="E65" s="0" t="n">
        <v>213475.095289659</v>
      </c>
      <c r="F65" s="0" t="n">
        <v>0</v>
      </c>
      <c r="G65" s="0" t="n">
        <v>0.117928923097298</v>
      </c>
      <c r="H65" s="0" t="n">
        <v>0</v>
      </c>
      <c r="I65" s="0" t="n">
        <v>1281323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3013651.10393456</v>
      </c>
      <c r="D66" s="0" t="n">
        <v>4869062.55552425</v>
      </c>
      <c r="E66" s="0" t="n">
        <v>260430.81440096</v>
      </c>
      <c r="F66" s="0" t="n">
        <v>0</v>
      </c>
      <c r="G66" s="0" t="n">
        <v>0.104020987299653</v>
      </c>
      <c r="H66" s="0" t="n">
        <v>0</v>
      </c>
      <c r="I66" s="0" t="n">
        <v>1263947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2939283.41375352</v>
      </c>
      <c r="D67" s="0" t="n">
        <v>4765716.69503473</v>
      </c>
      <c r="E67" s="0" t="n">
        <v>203503.949670045</v>
      </c>
      <c r="F67" s="0" t="n">
        <v>0</v>
      </c>
      <c r="G67" s="0" t="n">
        <v>0.0928425281404425</v>
      </c>
      <c r="H67" s="0" t="n">
        <v>0</v>
      </c>
      <c r="I67" s="0" t="n">
        <v>1245849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2911240.49137664</v>
      </c>
      <c r="D68" s="0" t="n">
        <v>4686318.41403924</v>
      </c>
      <c r="E68" s="0" t="n">
        <v>193275.370460335</v>
      </c>
      <c r="F68" s="0" t="n">
        <v>0</v>
      </c>
      <c r="G68" s="0" t="n">
        <v>0.0868877255955241</v>
      </c>
      <c r="H68" s="0" t="n">
        <v>0</v>
      </c>
      <c r="I68" s="0" t="n">
        <v>1226746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2908898.61720012</v>
      </c>
      <c r="D69" s="0" t="n">
        <v>4673069.63480907</v>
      </c>
      <c r="E69" s="0" t="n">
        <v>166463.430397621</v>
      </c>
      <c r="F69" s="0" t="n">
        <v>0</v>
      </c>
      <c r="G69" s="0" t="n">
        <v>0.095838659113153</v>
      </c>
      <c r="H69" s="0" t="n">
        <v>0</v>
      </c>
      <c r="I69" s="0" t="n">
        <v>1206035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2884299.82221772</v>
      </c>
      <c r="D70" s="0" t="n">
        <v>4444651.45540387</v>
      </c>
      <c r="E70" s="0" t="n">
        <v>182397.398987761</v>
      </c>
      <c r="F70" s="0" t="n">
        <v>0</v>
      </c>
      <c r="G70" s="0" t="n">
        <v>0.0967114172359637</v>
      </c>
      <c r="H70" s="0" t="n">
        <v>0</v>
      </c>
      <c r="I70" s="0" t="n">
        <v>1176115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2862828.92095564</v>
      </c>
      <c r="D71" s="0" t="n">
        <v>4483548.79652514</v>
      </c>
      <c r="E71" s="0" t="n">
        <v>126098.05554686</v>
      </c>
      <c r="F71" s="0" t="n">
        <v>0</v>
      </c>
      <c r="G71" s="0" t="n">
        <v>0.0873308452650705</v>
      </c>
      <c r="H71" s="0" t="n">
        <v>0</v>
      </c>
      <c r="I71" s="0" t="n">
        <v>1177368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2845026.18821581</v>
      </c>
      <c r="D72" s="0" t="n">
        <v>4421218.29358022</v>
      </c>
      <c r="E72" s="0" t="n">
        <v>101735.336066963</v>
      </c>
      <c r="F72" s="0" t="n">
        <v>0</v>
      </c>
      <c r="G72" s="0" t="n">
        <v>0.0802034648595962</v>
      </c>
      <c r="H72" s="0" t="n">
        <v>0</v>
      </c>
      <c r="I72" s="0" t="n">
        <v>1165645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2791593.07791173</v>
      </c>
      <c r="D73" s="0" t="n">
        <v>4323105.4648972</v>
      </c>
      <c r="E73" s="0" t="n">
        <v>89424.3995354794</v>
      </c>
      <c r="F73" s="0" t="n">
        <v>0</v>
      </c>
      <c r="G73" s="0" t="n">
        <v>0.0785125746768927</v>
      </c>
      <c r="H73" s="0" t="n">
        <v>0</v>
      </c>
      <c r="I73" s="0" t="n">
        <v>1150765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2767304.69809121</v>
      </c>
      <c r="D74" s="0" t="n">
        <v>4289816.29785875</v>
      </c>
      <c r="E74" s="0" t="n">
        <v>91661.8490136039</v>
      </c>
      <c r="F74" s="0" t="n">
        <v>0</v>
      </c>
      <c r="G74" s="0" t="n">
        <v>0.0789326143046419</v>
      </c>
      <c r="H74" s="0" t="n">
        <v>0</v>
      </c>
      <c r="I74" s="0" t="n">
        <v>1127153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2701687.68238733</v>
      </c>
      <c r="D75" s="0" t="n">
        <v>4261576.48806954</v>
      </c>
      <c r="E75" s="0" t="n">
        <v>75118.7415346924</v>
      </c>
      <c r="F75" s="0" t="n">
        <v>0</v>
      </c>
      <c r="G75" s="0" t="n">
        <v>0.0783534180919035</v>
      </c>
      <c r="H75" s="0" t="n">
        <v>0</v>
      </c>
      <c r="I75" s="0" t="n">
        <v>1089824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2653188.08161887</v>
      </c>
      <c r="D76" s="0" t="n">
        <v>4163594.13037762</v>
      </c>
      <c r="E76" s="0" t="n">
        <v>74806.9769913817</v>
      </c>
      <c r="F76" s="0" t="n">
        <v>0</v>
      </c>
      <c r="G76" s="0" t="n">
        <v>0.0715969525123354</v>
      </c>
      <c r="H76" s="0" t="n">
        <v>0</v>
      </c>
      <c r="I76" s="0" t="n">
        <v>1053418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2628571.2213183</v>
      </c>
      <c r="D77" s="0" t="n">
        <v>4089409.69573474</v>
      </c>
      <c r="E77" s="0" t="n">
        <v>71840.7446964974</v>
      </c>
      <c r="F77" s="0" t="n">
        <v>0</v>
      </c>
      <c r="G77" s="0" t="n">
        <v>0.0694193145282012</v>
      </c>
      <c r="H77" s="0" t="n">
        <v>0</v>
      </c>
      <c r="I77" s="0" t="n">
        <v>1011561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2583851.05429677</v>
      </c>
      <c r="D78" s="0" t="n">
        <v>4010863.85945997</v>
      </c>
      <c r="E78" s="0" t="n">
        <v>94074.2653696741</v>
      </c>
      <c r="F78" s="0" t="n">
        <v>0</v>
      </c>
      <c r="G78" s="0" t="n">
        <v>0.0620508488544586</v>
      </c>
      <c r="H78" s="0" t="n">
        <v>0</v>
      </c>
      <c r="I78" s="0" t="n">
        <v>974713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2569362.53093074</v>
      </c>
      <c r="D79" s="0" t="n">
        <v>3922121.72920229</v>
      </c>
      <c r="E79" s="0" t="n">
        <v>74561.8221626758</v>
      </c>
      <c r="F79" s="0" t="n">
        <v>0</v>
      </c>
      <c r="G79" s="0" t="n">
        <v>0.0552468499648979</v>
      </c>
      <c r="H79" s="0" t="n">
        <v>0</v>
      </c>
      <c r="I79" s="0" t="n">
        <v>950441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2518194.15204621</v>
      </c>
      <c r="D80" s="0" t="n">
        <v>3998941.81229744</v>
      </c>
      <c r="E80" s="0" t="n">
        <v>61302.1167182773</v>
      </c>
      <c r="F80" s="0" t="n">
        <v>0</v>
      </c>
      <c r="G80" s="0" t="n">
        <v>0.047910724350544</v>
      </c>
      <c r="H80" s="0" t="n">
        <v>0</v>
      </c>
      <c r="I80" s="0" t="n">
        <v>933937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2464161.94537168</v>
      </c>
      <c r="D81" s="0" t="n">
        <v>3866120.56991782</v>
      </c>
      <c r="E81" s="0" t="n">
        <v>56521.4307766374</v>
      </c>
      <c r="F81" s="0" t="n">
        <v>0</v>
      </c>
      <c r="G81" s="0" t="n">
        <v>0.0465480947093784</v>
      </c>
      <c r="H81" s="0" t="n">
        <v>0</v>
      </c>
      <c r="I81" s="0" t="n">
        <v>903330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2412674.8041929</v>
      </c>
      <c r="D82" s="0" t="n">
        <v>3770990.80167272</v>
      </c>
      <c r="E82" s="0" t="n">
        <v>74944.1553352398</v>
      </c>
      <c r="F82" s="0" t="n">
        <v>0</v>
      </c>
      <c r="G82" s="0" t="n">
        <v>0.0461551464746353</v>
      </c>
      <c r="H82" s="0" t="n">
        <v>0</v>
      </c>
      <c r="I82" s="0" t="n">
        <v>874411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2326745.48514038</v>
      </c>
      <c r="D83" s="0" t="n">
        <v>3749663.08706873</v>
      </c>
      <c r="E83" s="0" t="n">
        <v>55080.8862126157</v>
      </c>
      <c r="F83" s="0" t="n">
        <v>0</v>
      </c>
      <c r="G83" s="0" t="n">
        <v>0.0425742962530652</v>
      </c>
      <c r="H83" s="0" t="n">
        <v>0</v>
      </c>
      <c r="I83" s="0" t="n">
        <v>855088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2275467.58950303</v>
      </c>
      <c r="D84" s="0" t="n">
        <v>3598417.88099906</v>
      </c>
      <c r="E84" s="0" t="n">
        <v>49140.6607106767</v>
      </c>
      <c r="F84" s="0" t="n">
        <v>0</v>
      </c>
      <c r="G84" s="0" t="n">
        <v>0.0335754650341417</v>
      </c>
      <c r="H84" s="0" t="n">
        <v>0</v>
      </c>
      <c r="I84" s="0" t="n">
        <v>829689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2253314.75196105</v>
      </c>
      <c r="D85" s="0" t="n">
        <v>3714379.01238413</v>
      </c>
      <c r="E85" s="0" t="n">
        <v>41196.5109323507</v>
      </c>
      <c r="F85" s="0" t="n">
        <v>0</v>
      </c>
      <c r="G85" s="0" t="n">
        <v>0.0304693145994848</v>
      </c>
      <c r="H85" s="0" t="n">
        <v>0</v>
      </c>
      <c r="I85" s="0" t="n">
        <v>805786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2196623.9458396</v>
      </c>
      <c r="D86" s="0" t="n">
        <v>3616012.6153383</v>
      </c>
      <c r="E86" s="0" t="n">
        <v>50938.0068658533</v>
      </c>
      <c r="F86" s="0" t="n">
        <v>0</v>
      </c>
      <c r="G86" s="0" t="n">
        <v>0.0303935138194278</v>
      </c>
      <c r="H86" s="0" t="n">
        <v>0</v>
      </c>
      <c r="I86" s="0" t="n">
        <v>779160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2149194.76124585</v>
      </c>
      <c r="D87" s="0" t="n">
        <v>3516420.85052633</v>
      </c>
      <c r="E87" s="0" t="n">
        <v>46367.0031448694</v>
      </c>
      <c r="F87" s="0" t="n">
        <v>0</v>
      </c>
      <c r="G87" s="0" t="n">
        <v>0.0267311144239253</v>
      </c>
      <c r="H87" s="0" t="n">
        <v>0</v>
      </c>
      <c r="I87" s="0" t="n">
        <v>744931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2146171.2525665</v>
      </c>
      <c r="D88" s="0" t="n">
        <v>3568934.20055804</v>
      </c>
      <c r="E88" s="0" t="n">
        <v>39595.9811850515</v>
      </c>
      <c r="F88" s="0" t="n">
        <v>0</v>
      </c>
      <c r="G88" s="0" t="n">
        <v>0.0413868985251811</v>
      </c>
      <c r="H88" s="0" t="n">
        <v>0</v>
      </c>
      <c r="I88" s="0" t="n">
        <v>736629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2092481.83186669</v>
      </c>
      <c r="D89" s="0" t="n">
        <v>3438517.87239217</v>
      </c>
      <c r="E89" s="0" t="n">
        <v>32707.1626112632</v>
      </c>
      <c r="F89" s="0" t="n">
        <v>0</v>
      </c>
      <c r="G89" s="0" t="n">
        <v>0.0377949129570904</v>
      </c>
      <c r="H89" s="0" t="n">
        <v>0</v>
      </c>
      <c r="I89" s="0" t="n">
        <v>710683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2058254.50058062</v>
      </c>
      <c r="D90" s="0" t="n">
        <v>3314298.76781094</v>
      </c>
      <c r="E90" s="0" t="n">
        <v>42192.4689660241</v>
      </c>
      <c r="F90" s="0" t="n">
        <v>0</v>
      </c>
      <c r="G90" s="0" t="n">
        <v>0.0277924186564191</v>
      </c>
      <c r="H90" s="0" t="n">
        <v>0</v>
      </c>
      <c r="I90" s="0" t="n">
        <v>665741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2046892.85119035</v>
      </c>
      <c r="D91" s="0" t="n">
        <v>3248913.05090271</v>
      </c>
      <c r="E91" s="0" t="n">
        <v>46205.6639073176</v>
      </c>
      <c r="F91" s="0" t="n">
        <v>0</v>
      </c>
      <c r="G91" s="0" t="n">
        <v>0.0233327852194774</v>
      </c>
      <c r="H91" s="0" t="n">
        <v>0</v>
      </c>
      <c r="I91" s="0" t="n">
        <v>641618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1986350.38269212</v>
      </c>
      <c r="D92" s="0" t="n">
        <v>3194532.08204641</v>
      </c>
      <c r="E92" s="0" t="n">
        <v>61493.653151114</v>
      </c>
      <c r="F92" s="0" t="n">
        <v>0</v>
      </c>
      <c r="G92" s="0" t="n">
        <v>0.0231633012739816</v>
      </c>
      <c r="H92" s="0" t="n">
        <v>0</v>
      </c>
      <c r="I92" s="0" t="n">
        <v>624093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1907834.57255223</v>
      </c>
      <c r="D93" s="0" t="n">
        <v>3139942.30644134</v>
      </c>
      <c r="E93" s="0" t="n">
        <v>31489.4236698303</v>
      </c>
      <c r="F93" s="0" t="n">
        <v>0</v>
      </c>
      <c r="G93" s="0" t="n">
        <v>0.0192639934455817</v>
      </c>
      <c r="H93" s="0" t="n">
        <v>0</v>
      </c>
      <c r="I93" s="0" t="n">
        <v>595871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1910062.5151935</v>
      </c>
      <c r="D94" s="0" t="n">
        <v>3115845.30406852</v>
      </c>
      <c r="E94" s="0" t="n">
        <v>30904.8568988912</v>
      </c>
      <c r="F94" s="0" t="n">
        <v>0</v>
      </c>
      <c r="G94" s="0" t="n">
        <v>0.0141228330692589</v>
      </c>
      <c r="H94" s="0" t="n">
        <v>0</v>
      </c>
      <c r="I94" s="0" t="n">
        <v>582035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1882609.11944682</v>
      </c>
      <c r="D95" s="0" t="n">
        <v>3054066.66551175</v>
      </c>
      <c r="E95" s="0" t="n">
        <v>23080.8658390171</v>
      </c>
      <c r="F95" s="0" t="n">
        <v>0</v>
      </c>
      <c r="G95" s="0" t="n">
        <v>0.0200525474771065</v>
      </c>
      <c r="H95" s="0" t="n">
        <v>0</v>
      </c>
      <c r="I95" s="0" t="n">
        <v>571608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1859611.16748122</v>
      </c>
      <c r="D96" s="0" t="n">
        <v>2929685.45317923</v>
      </c>
      <c r="E96" s="0" t="n">
        <v>46383.8061077332</v>
      </c>
      <c r="F96" s="0" t="n">
        <v>0</v>
      </c>
      <c r="G96" s="0" t="n">
        <v>0.0162364505953628</v>
      </c>
      <c r="H96" s="0" t="n">
        <v>0</v>
      </c>
      <c r="I96" s="0" t="n">
        <v>553094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1833227.91602689</v>
      </c>
      <c r="D97" s="0" t="n">
        <v>2820559.77198905</v>
      </c>
      <c r="E97" s="0" t="n">
        <v>53904.6393578172</v>
      </c>
      <c r="F97" s="0" t="n">
        <v>0</v>
      </c>
      <c r="G97" s="0" t="n">
        <v>0.0160631332410295</v>
      </c>
      <c r="H97" s="0" t="n">
        <v>0</v>
      </c>
      <c r="I97" s="0" t="n">
        <v>532679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1815282.13447585</v>
      </c>
      <c r="D98" s="0" t="n">
        <v>2750489.83599893</v>
      </c>
      <c r="E98" s="0" t="n">
        <v>61083.8912062894</v>
      </c>
      <c r="F98" s="0" t="n">
        <v>0</v>
      </c>
      <c r="G98" s="0" t="n">
        <v>0.0193060244479966</v>
      </c>
      <c r="H98" s="0" t="n">
        <v>0</v>
      </c>
      <c r="I98" s="0" t="n">
        <v>508897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1778058.32223054</v>
      </c>
      <c r="D99" s="0" t="n">
        <v>2648182.01477907</v>
      </c>
      <c r="E99" s="0" t="n">
        <v>50083.5885005719</v>
      </c>
      <c r="F99" s="0" t="n">
        <v>0</v>
      </c>
      <c r="G99" s="0" t="n">
        <v>0.0108694550234691</v>
      </c>
      <c r="H99" s="0" t="n">
        <v>0</v>
      </c>
      <c r="I99" s="0" t="n">
        <v>493363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1757816.64786395</v>
      </c>
      <c r="D100" s="0" t="n">
        <v>2632680.47888861</v>
      </c>
      <c r="E100" s="0" t="n">
        <v>45329.4373191168</v>
      </c>
      <c r="F100" s="0" t="n">
        <v>0</v>
      </c>
      <c r="G100" s="0" t="n">
        <v>0.00905807378831717</v>
      </c>
      <c r="H100" s="0" t="n">
        <v>0</v>
      </c>
      <c r="I100" s="0" t="n">
        <v>484937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1711100.13385415</v>
      </c>
      <c r="D101" s="0" t="n">
        <v>2586463.0688822</v>
      </c>
      <c r="E101" s="0" t="n">
        <v>44362.5067179386</v>
      </c>
      <c r="F101" s="0" t="n">
        <v>0</v>
      </c>
      <c r="G101" s="0" t="n">
        <v>0.00521241337752335</v>
      </c>
      <c r="H101" s="0" t="n">
        <v>0</v>
      </c>
      <c r="I101" s="0" t="n">
        <v>466556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1670504.90217204</v>
      </c>
      <c r="D102" s="0" t="n">
        <v>2450793.03228618</v>
      </c>
      <c r="E102" s="0" t="n">
        <v>46964.2535757435</v>
      </c>
      <c r="F102" s="0" t="n">
        <v>0</v>
      </c>
      <c r="G102" s="0" t="n">
        <v>0.00594965675057208</v>
      </c>
      <c r="H102" s="0" t="n">
        <v>0</v>
      </c>
      <c r="I102" s="0" t="n">
        <v>454503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1586448.13308964</v>
      </c>
      <c r="D103" s="0" t="n">
        <v>2374297.48586597</v>
      </c>
      <c r="E103" s="0" t="n">
        <v>39214.9085715086</v>
      </c>
      <c r="F103" s="0" t="n">
        <v>0</v>
      </c>
      <c r="G103" s="0" t="n">
        <v>0.00703033139755439</v>
      </c>
      <c r="H103" s="0" t="n">
        <v>0</v>
      </c>
      <c r="I103" s="0" t="n">
        <v>442685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1545038.59662056</v>
      </c>
      <c r="D104" s="0" t="n">
        <v>2253164.94980984</v>
      </c>
      <c r="E104" s="0" t="n">
        <v>48519.0870894489</v>
      </c>
      <c r="F104" s="0" t="n">
        <v>0</v>
      </c>
      <c r="G104" s="0" t="n">
        <v>0.010578555826147</v>
      </c>
      <c r="H104" s="0" t="n">
        <v>0</v>
      </c>
      <c r="I104" s="0" t="n">
        <v>424143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1530921.43815554</v>
      </c>
      <c r="D105" s="0" t="n">
        <v>2190555.29484847</v>
      </c>
      <c r="E105" s="0" t="n">
        <v>42882.2951154478</v>
      </c>
      <c r="F105" s="0" t="n">
        <v>0</v>
      </c>
      <c r="G105" s="0" t="n">
        <v>0.0186839031920439</v>
      </c>
      <c r="H105" s="0" t="n">
        <v>0</v>
      </c>
      <c r="I105" s="0" t="n">
        <v>399434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4305354.81916745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4139879.82563656</v>
      </c>
      <c r="D21" s="0" t="n">
        <v>11958961.7607334</v>
      </c>
      <c r="E21" s="0" t="n">
        <v>824883.644943441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4635750.13121883</v>
      </c>
      <c r="D22" s="0" t="n">
        <v>11935306.1550978</v>
      </c>
      <c r="E22" s="0" t="n">
        <v>976643.441170889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666529.52028</v>
      </c>
      <c r="C23" s="0" t="n">
        <v>4248280.75694224</v>
      </c>
      <c r="D23" s="0" t="n">
        <v>10006342.6395371</v>
      </c>
      <c r="E23" s="0" t="n">
        <v>656029.815137829</v>
      </c>
      <c r="F23" s="0" t="n">
        <v>0.361313149198172</v>
      </c>
      <c r="G23" s="0" t="n">
        <v>0</v>
      </c>
      <c r="H23" s="0" t="n">
        <v>1148614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903197.117853333</v>
      </c>
      <c r="C24" s="0" t="n">
        <v>4186515.33711917</v>
      </c>
      <c r="D24" s="0" t="n">
        <v>10027608.0109119</v>
      </c>
      <c r="E24" s="0" t="n">
        <v>651829.959613758</v>
      </c>
      <c r="F24" s="0" t="n">
        <v>0.352726929254199</v>
      </c>
      <c r="G24" s="0" t="n">
        <v>0</v>
      </c>
      <c r="H24" s="0" t="n">
        <v>1082859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273460.751733333</v>
      </c>
      <c r="C25" s="0" t="n">
        <v>4009640.48958936</v>
      </c>
      <c r="D25" s="0" t="n">
        <v>10044827.541497</v>
      </c>
      <c r="E25" s="0" t="n">
        <v>635466.207276745</v>
      </c>
      <c r="F25" s="0" t="n">
        <v>0.345545383087134</v>
      </c>
      <c r="G25" s="0" t="n">
        <v>0</v>
      </c>
      <c r="H25" s="0" t="n">
        <v>1012659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3800673.45476316</v>
      </c>
      <c r="D26" s="0" t="n">
        <v>10049827.8085872</v>
      </c>
      <c r="E26" s="0" t="n">
        <v>749128.126748519</v>
      </c>
      <c r="F26" s="0" t="n">
        <v>0</v>
      </c>
      <c r="G26" s="0" t="n">
        <v>0.133384547678671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3827486.47745144</v>
      </c>
      <c r="D27" s="0" t="n">
        <v>9870897.44900846</v>
      </c>
      <c r="E27" s="0" t="n">
        <v>598125.672941864</v>
      </c>
      <c r="F27" s="0" t="n">
        <v>0</v>
      </c>
      <c r="G27" s="0" t="n">
        <v>0.128730237757508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3844764.15857159</v>
      </c>
      <c r="D28" s="0" t="n">
        <v>9917360.18192841</v>
      </c>
      <c r="E28" s="0" t="n">
        <v>603816.573101487</v>
      </c>
      <c r="F28" s="0" t="n">
        <v>0</v>
      </c>
      <c r="G28" s="0" t="n">
        <v>0.126169858390564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3893427.17451865</v>
      </c>
      <c r="D29" s="0" t="n">
        <v>9679123.32136924</v>
      </c>
      <c r="E29" s="0" t="n">
        <v>611835.090682301</v>
      </c>
      <c r="F29" s="0" t="n">
        <v>0</v>
      </c>
      <c r="G29" s="0" t="n">
        <v>0.128825921522462</v>
      </c>
      <c r="H29" s="0" t="n">
        <v>0</v>
      </c>
      <c r="I29" s="0" t="n">
        <v>2654884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3900589.67660289</v>
      </c>
      <c r="D30" s="0" t="n">
        <v>9342206.22188654</v>
      </c>
      <c r="E30" s="0" t="n">
        <v>790710.422258327</v>
      </c>
      <c r="F30" s="0" t="n">
        <v>0</v>
      </c>
      <c r="G30" s="0" t="n">
        <v>0.132688759447222</v>
      </c>
      <c r="H30" s="0" t="n">
        <v>0</v>
      </c>
      <c r="I30" s="0" t="n">
        <v>2598513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3892272.40250474</v>
      </c>
      <c r="D31" s="0" t="n">
        <v>9296647.65009574</v>
      </c>
      <c r="E31" s="0" t="n">
        <v>590995.761471664</v>
      </c>
      <c r="F31" s="0" t="n">
        <v>0</v>
      </c>
      <c r="G31" s="0" t="n">
        <v>0.137239288403561</v>
      </c>
      <c r="H31" s="0" t="n">
        <v>0</v>
      </c>
      <c r="I31" s="0" t="n">
        <v>2544832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3853015.01651023</v>
      </c>
      <c r="D32" s="0" t="n">
        <v>8911137.70241028</v>
      </c>
      <c r="E32" s="0" t="n">
        <v>581522.950652173</v>
      </c>
      <c r="F32" s="0" t="n">
        <v>0</v>
      </c>
      <c r="G32" s="0" t="n">
        <v>0.138910516938174</v>
      </c>
      <c r="H32" s="0" t="n">
        <v>0</v>
      </c>
      <c r="I32" s="0" t="n">
        <v>2487061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3836883.07828066</v>
      </c>
      <c r="D33" s="0" t="n">
        <v>8815146.76753008</v>
      </c>
      <c r="E33" s="0" t="n">
        <v>565078.143689863</v>
      </c>
      <c r="F33" s="0" t="n">
        <v>0</v>
      </c>
      <c r="G33" s="0" t="n">
        <v>0.141001527066561</v>
      </c>
      <c r="H33" s="0" t="n">
        <v>0</v>
      </c>
      <c r="I33" s="0" t="n">
        <v>2444313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3862530.23002542</v>
      </c>
      <c r="D34" s="0" t="n">
        <v>8582696.81203407</v>
      </c>
      <c r="E34" s="0" t="n">
        <v>733286.192169174</v>
      </c>
      <c r="F34" s="0" t="n">
        <v>0</v>
      </c>
      <c r="G34" s="0" t="n">
        <v>0.14276359822208</v>
      </c>
      <c r="H34" s="0" t="n">
        <v>0</v>
      </c>
      <c r="I34" s="0" t="n">
        <v>2394884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3834278.35749404</v>
      </c>
      <c r="D35" s="0" t="n">
        <v>8379081.58721042</v>
      </c>
      <c r="E35" s="0" t="n">
        <v>578313.958511783</v>
      </c>
      <c r="F35" s="0" t="n">
        <v>0</v>
      </c>
      <c r="G35" s="0" t="n">
        <v>0.143326252318706</v>
      </c>
      <c r="H35" s="0" t="n">
        <v>0</v>
      </c>
      <c r="I35" s="0" t="n">
        <v>2356796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3785036.85958216</v>
      </c>
      <c r="D36" s="0" t="n">
        <v>8181524.80171372</v>
      </c>
      <c r="E36" s="0" t="n">
        <v>546248.814869432</v>
      </c>
      <c r="F36" s="0" t="n">
        <v>0</v>
      </c>
      <c r="G36" s="0" t="n">
        <v>0.149130484451045</v>
      </c>
      <c r="H36" s="0" t="n">
        <v>0</v>
      </c>
      <c r="I36" s="0" t="n">
        <v>2292914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3792351.90088329</v>
      </c>
      <c r="D37" s="0" t="n">
        <v>8051908.60241669</v>
      </c>
      <c r="E37" s="0" t="n">
        <v>552275.115289603</v>
      </c>
      <c r="F37" s="0" t="n">
        <v>0</v>
      </c>
      <c r="G37" s="0" t="n">
        <v>0.14304979587537</v>
      </c>
      <c r="H37" s="0" t="n">
        <v>0</v>
      </c>
      <c r="I37" s="0" t="n">
        <v>2219110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3752016.13796408</v>
      </c>
      <c r="D38" s="0" t="n">
        <v>7739993.9877244</v>
      </c>
      <c r="E38" s="0" t="n">
        <v>701035.619550593</v>
      </c>
      <c r="F38" s="0" t="n">
        <v>0</v>
      </c>
      <c r="G38" s="0" t="n">
        <v>0.143415661274043</v>
      </c>
      <c r="H38" s="0" t="n">
        <v>0</v>
      </c>
      <c r="I38" s="0" t="n">
        <v>2177883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3726600.24467155</v>
      </c>
      <c r="D39" s="0" t="n">
        <v>7378251.8219676</v>
      </c>
      <c r="E39" s="0" t="n">
        <v>526320.956065127</v>
      </c>
      <c r="F39" s="0" t="n">
        <v>0</v>
      </c>
      <c r="G39" s="0" t="n">
        <v>0.148059417466188</v>
      </c>
      <c r="H39" s="0" t="n">
        <v>0</v>
      </c>
      <c r="I39" s="0" t="n">
        <v>2120520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3667748.14148792</v>
      </c>
      <c r="D40" s="0" t="n">
        <v>7186280.65847727</v>
      </c>
      <c r="E40" s="0" t="n">
        <v>530175.547144887</v>
      </c>
      <c r="F40" s="0" t="n">
        <v>0</v>
      </c>
      <c r="G40" s="0" t="n">
        <v>0.14548691264296</v>
      </c>
      <c r="H40" s="0" t="n">
        <v>0</v>
      </c>
      <c r="I40" s="0" t="n">
        <v>2076311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3622605.40490496</v>
      </c>
      <c r="D41" s="0" t="n">
        <v>6925801.64406842</v>
      </c>
      <c r="E41" s="0" t="n">
        <v>516999.738240336</v>
      </c>
      <c r="F41" s="0" t="n">
        <v>0</v>
      </c>
      <c r="G41" s="0" t="n">
        <v>0.14424597630112</v>
      </c>
      <c r="H41" s="0" t="n">
        <v>0</v>
      </c>
      <c r="I41" s="0" t="n">
        <v>2030432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3583003.93095769</v>
      </c>
      <c r="D42" s="0" t="n">
        <v>6654440.50204915</v>
      </c>
      <c r="E42" s="0" t="n">
        <v>630707.143190063</v>
      </c>
      <c r="F42" s="0" t="n">
        <v>0</v>
      </c>
      <c r="G42" s="0" t="n">
        <v>0.145983283056876</v>
      </c>
      <c r="H42" s="0" t="n">
        <v>0</v>
      </c>
      <c r="I42" s="0" t="n">
        <v>1982984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3575378.96078267</v>
      </c>
      <c r="D43" s="0" t="n">
        <v>6541656.48792816</v>
      </c>
      <c r="E43" s="0" t="n">
        <v>519370.362910949</v>
      </c>
      <c r="F43" s="0" t="n">
        <v>0</v>
      </c>
      <c r="G43" s="0" t="n">
        <v>0.143560118604626</v>
      </c>
      <c r="H43" s="0" t="n">
        <v>0</v>
      </c>
      <c r="I43" s="0" t="n">
        <v>1943743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3584676.85061394</v>
      </c>
      <c r="D44" s="0" t="n">
        <v>6385270.02192699</v>
      </c>
      <c r="E44" s="0" t="n">
        <v>486594.809152561</v>
      </c>
      <c r="F44" s="0" t="n">
        <v>0</v>
      </c>
      <c r="G44" s="0" t="n">
        <v>0.145585499408149</v>
      </c>
      <c r="H44" s="0" t="n">
        <v>0</v>
      </c>
      <c r="I44" s="0" t="n">
        <v>1906021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3524741.23539091</v>
      </c>
      <c r="D45" s="0" t="n">
        <v>6274386.83210597</v>
      </c>
      <c r="E45" s="0" t="n">
        <v>482811.005592134</v>
      </c>
      <c r="F45" s="0" t="n">
        <v>0</v>
      </c>
      <c r="G45" s="0" t="n">
        <v>0.146876626230614</v>
      </c>
      <c r="H45" s="0" t="n">
        <v>0</v>
      </c>
      <c r="I45" s="0" t="n">
        <v>1869543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3486120.98405273</v>
      </c>
      <c r="D46" s="0" t="n">
        <v>5941117.06195956</v>
      </c>
      <c r="E46" s="0" t="n">
        <v>583971.164002805</v>
      </c>
      <c r="F46" s="0" t="n">
        <v>0</v>
      </c>
      <c r="G46" s="0" t="n">
        <v>0.146221110446463</v>
      </c>
      <c r="H46" s="0" t="n">
        <v>0</v>
      </c>
      <c r="I46" s="0" t="n">
        <v>1814386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3465744.73984246</v>
      </c>
      <c r="D47" s="0" t="n">
        <v>5834789.67209819</v>
      </c>
      <c r="E47" s="0" t="n">
        <v>456406.874868884</v>
      </c>
      <c r="F47" s="0" t="n">
        <v>0</v>
      </c>
      <c r="G47" s="0" t="n">
        <v>0.14931822684744</v>
      </c>
      <c r="H47" s="0" t="n">
        <v>0</v>
      </c>
      <c r="I47" s="0" t="n">
        <v>1793982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3408018.73357555</v>
      </c>
      <c r="D48" s="0" t="n">
        <v>5771054.61091045</v>
      </c>
      <c r="E48" s="0" t="n">
        <v>422588.902227386</v>
      </c>
      <c r="F48" s="0" t="n">
        <v>0</v>
      </c>
      <c r="G48" s="0" t="n">
        <v>0.154222255507174</v>
      </c>
      <c r="H48" s="0" t="n">
        <v>0</v>
      </c>
      <c r="I48" s="0" t="n">
        <v>1719521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3370209.77566714</v>
      </c>
      <c r="D49" s="0" t="n">
        <v>5763719.26963814</v>
      </c>
      <c r="E49" s="0" t="n">
        <v>402743.117511986</v>
      </c>
      <c r="F49" s="0" t="n">
        <v>0</v>
      </c>
      <c r="G49" s="0" t="n">
        <v>0.153201959427264</v>
      </c>
      <c r="H49" s="0" t="n">
        <v>0</v>
      </c>
      <c r="I49" s="0" t="n">
        <v>1697462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3346325.38881983</v>
      </c>
      <c r="D50" s="0" t="n">
        <v>5576052.96663733</v>
      </c>
      <c r="E50" s="0" t="n">
        <v>508792.424250839</v>
      </c>
      <c r="F50" s="0" t="n">
        <v>0</v>
      </c>
      <c r="G50" s="0" t="n">
        <v>0.148357878789287</v>
      </c>
      <c r="H50" s="0" t="n">
        <v>0</v>
      </c>
      <c r="I50" s="0" t="n">
        <v>1666742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3333093.61028587</v>
      </c>
      <c r="D51" s="0" t="n">
        <v>5422392.31838441</v>
      </c>
      <c r="E51" s="0" t="n">
        <v>387602.820653372</v>
      </c>
      <c r="F51" s="0" t="n">
        <v>0</v>
      </c>
      <c r="G51" s="0" t="n">
        <v>0.146639442596018</v>
      </c>
      <c r="H51" s="0" t="n">
        <v>0</v>
      </c>
      <c r="I51" s="0" t="n">
        <v>1635559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3298788.19849129</v>
      </c>
      <c r="D52" s="0" t="n">
        <v>5491724.15964829</v>
      </c>
      <c r="E52" s="0" t="n">
        <v>370739.283667449</v>
      </c>
      <c r="F52" s="0" t="n">
        <v>0</v>
      </c>
      <c r="G52" s="0" t="n">
        <v>0.150666700148156</v>
      </c>
      <c r="H52" s="0" t="n">
        <v>0</v>
      </c>
      <c r="I52" s="0" t="n">
        <v>1609261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3264970.44605735</v>
      </c>
      <c r="D53" s="0" t="n">
        <v>5249978.63814417</v>
      </c>
      <c r="E53" s="0" t="n">
        <v>378110.469539929</v>
      </c>
      <c r="F53" s="0" t="n">
        <v>0</v>
      </c>
      <c r="G53" s="0" t="n">
        <v>0.139535576933606</v>
      </c>
      <c r="H53" s="0" t="n">
        <v>0</v>
      </c>
      <c r="I53" s="0" t="n">
        <v>1586076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3203205.61283657</v>
      </c>
      <c r="D54" s="0" t="n">
        <v>5168675.74350855</v>
      </c>
      <c r="E54" s="0" t="n">
        <v>442876.766594127</v>
      </c>
      <c r="F54" s="0" t="n">
        <v>0</v>
      </c>
      <c r="G54" s="0" t="n">
        <v>0.135437666407922</v>
      </c>
      <c r="H54" s="0" t="n">
        <v>0</v>
      </c>
      <c r="I54" s="0" t="n">
        <v>1570466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3098053.56062299</v>
      </c>
      <c r="D55" s="0" t="n">
        <v>5163416.40107331</v>
      </c>
      <c r="E55" s="0" t="n">
        <v>344796.315926402</v>
      </c>
      <c r="F55" s="0" t="n">
        <v>0</v>
      </c>
      <c r="G55" s="0" t="n">
        <v>0.138391953356988</v>
      </c>
      <c r="H55" s="0" t="n">
        <v>0</v>
      </c>
      <c r="I55" s="0" t="n">
        <v>1534479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3047733.60784299</v>
      </c>
      <c r="D56" s="0" t="n">
        <v>4887859.73507963</v>
      </c>
      <c r="E56" s="0" t="n">
        <v>333578.666100473</v>
      </c>
      <c r="F56" s="0" t="n">
        <v>0</v>
      </c>
      <c r="G56" s="0" t="n">
        <v>0.137058639975037</v>
      </c>
      <c r="H56" s="0" t="n">
        <v>0</v>
      </c>
      <c r="I56" s="0" t="n">
        <v>1510535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2995154.88009506</v>
      </c>
      <c r="D57" s="0" t="n">
        <v>4824280.60108296</v>
      </c>
      <c r="E57" s="0" t="n">
        <v>326730.615835431</v>
      </c>
      <c r="F57" s="0" t="n">
        <v>0</v>
      </c>
      <c r="G57" s="0" t="n">
        <v>0.132352185218689</v>
      </c>
      <c r="H57" s="0" t="n">
        <v>0</v>
      </c>
      <c r="I57" s="0" t="n">
        <v>1471036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2951503.80843547</v>
      </c>
      <c r="D58" s="0" t="n">
        <v>4715434.87969444</v>
      </c>
      <c r="E58" s="0" t="n">
        <v>391444.686738002</v>
      </c>
      <c r="F58" s="0" t="n">
        <v>0</v>
      </c>
      <c r="G58" s="0" t="n">
        <v>0.129290211557109</v>
      </c>
      <c r="H58" s="0" t="n">
        <v>0</v>
      </c>
      <c r="I58" s="0" t="n">
        <v>1448398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2925668.45989282</v>
      </c>
      <c r="D59" s="0" t="n">
        <v>4668329.30000705</v>
      </c>
      <c r="E59" s="0" t="n">
        <v>293695.165627251</v>
      </c>
      <c r="F59" s="0" t="n">
        <v>0</v>
      </c>
      <c r="G59" s="0" t="n">
        <v>0.121255002958271</v>
      </c>
      <c r="H59" s="0" t="n">
        <v>0</v>
      </c>
      <c r="I59" s="0" t="n">
        <v>1426351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2891273.5751112</v>
      </c>
      <c r="D60" s="0" t="n">
        <v>4594842.94789882</v>
      </c>
      <c r="E60" s="0" t="n">
        <v>268114.280501022</v>
      </c>
      <c r="F60" s="0" t="n">
        <v>0</v>
      </c>
      <c r="G60" s="0" t="n">
        <v>0.111021942917586</v>
      </c>
      <c r="H60" s="0" t="n">
        <v>0</v>
      </c>
      <c r="I60" s="0" t="n">
        <v>1411222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2812942.4142139</v>
      </c>
      <c r="D61" s="0" t="n">
        <v>4584985.95943663</v>
      </c>
      <c r="E61" s="0" t="n">
        <v>249371.368398318</v>
      </c>
      <c r="F61" s="0" t="n">
        <v>0</v>
      </c>
      <c r="G61" s="0" t="n">
        <v>0.11317992932944</v>
      </c>
      <c r="H61" s="0" t="n">
        <v>0</v>
      </c>
      <c r="I61" s="0" t="n">
        <v>1388283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2758590.07285952</v>
      </c>
      <c r="D62" s="0" t="n">
        <v>4284445.08317353</v>
      </c>
      <c r="E62" s="0" t="n">
        <v>297940.164705678</v>
      </c>
      <c r="F62" s="0" t="n">
        <v>0</v>
      </c>
      <c r="G62" s="0" t="n">
        <v>0.115336739969247</v>
      </c>
      <c r="H62" s="0" t="n">
        <v>0</v>
      </c>
      <c r="I62" s="0" t="n">
        <v>1369399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2709712.03549213</v>
      </c>
      <c r="D63" s="0" t="n">
        <v>4241110.03706534</v>
      </c>
      <c r="E63" s="0" t="n">
        <v>215141.619793723</v>
      </c>
      <c r="F63" s="0" t="n">
        <v>0</v>
      </c>
      <c r="G63" s="0" t="n">
        <v>0.1212414348445</v>
      </c>
      <c r="H63" s="0" t="n">
        <v>0</v>
      </c>
      <c r="I63" s="0" t="n">
        <v>1344334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2694899.59847211</v>
      </c>
      <c r="D64" s="0" t="n">
        <v>4121507.88612944</v>
      </c>
      <c r="E64" s="0" t="n">
        <v>207316.296299832</v>
      </c>
      <c r="F64" s="0" t="n">
        <v>0</v>
      </c>
      <c r="G64" s="0" t="n">
        <v>0.117284535379942</v>
      </c>
      <c r="H64" s="0" t="n">
        <v>0</v>
      </c>
      <c r="I64" s="0" t="n">
        <v>1324357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2684672.98961504</v>
      </c>
      <c r="D65" s="0" t="n">
        <v>3996552.85731076</v>
      </c>
      <c r="E65" s="0" t="n">
        <v>193377.913452008</v>
      </c>
      <c r="F65" s="0" t="n">
        <v>0</v>
      </c>
      <c r="G65" s="0" t="n">
        <v>0.108618399462424</v>
      </c>
      <c r="H65" s="0" t="n">
        <v>0</v>
      </c>
      <c r="I65" s="0" t="n">
        <v>1299857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2652659.18281636</v>
      </c>
      <c r="D66" s="0" t="n">
        <v>3959215.92186711</v>
      </c>
      <c r="E66" s="0" t="n">
        <v>235924.508210866</v>
      </c>
      <c r="F66" s="0" t="n">
        <v>0</v>
      </c>
      <c r="G66" s="0" t="n">
        <v>0.0890674717530586</v>
      </c>
      <c r="H66" s="0" t="n">
        <v>0</v>
      </c>
      <c r="I66" s="0" t="n">
        <v>1279902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2658314.9564281</v>
      </c>
      <c r="D67" s="0" t="n">
        <v>3918365.79104352</v>
      </c>
      <c r="E67" s="0" t="n">
        <v>178843.889646841</v>
      </c>
      <c r="F67" s="0" t="n">
        <v>0</v>
      </c>
      <c r="G67" s="0" t="n">
        <v>0.0905217315875534</v>
      </c>
      <c r="H67" s="0" t="n">
        <v>0</v>
      </c>
      <c r="I67" s="0" t="n">
        <v>1279852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2601844.85544648</v>
      </c>
      <c r="D68" s="0" t="n">
        <v>3980833.82955016</v>
      </c>
      <c r="E68" s="0" t="n">
        <v>179790.036122663</v>
      </c>
      <c r="F68" s="0" t="n">
        <v>0</v>
      </c>
      <c r="G68" s="0" t="n">
        <v>0.0855260879103116</v>
      </c>
      <c r="H68" s="0" t="n">
        <v>0</v>
      </c>
      <c r="I68" s="0" t="n">
        <v>1275950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2568890.20339383</v>
      </c>
      <c r="D69" s="0" t="n">
        <v>3859323.51845177</v>
      </c>
      <c r="E69" s="0" t="n">
        <v>152650.536792867</v>
      </c>
      <c r="F69" s="0" t="n">
        <v>0</v>
      </c>
      <c r="G69" s="0" t="n">
        <v>0.083690086740809</v>
      </c>
      <c r="H69" s="0" t="n">
        <v>0</v>
      </c>
      <c r="I69" s="0" t="n">
        <v>1257745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2519778.65035428</v>
      </c>
      <c r="D70" s="0" t="n">
        <v>3861212.32091861</v>
      </c>
      <c r="E70" s="0" t="n">
        <v>184609.225207491</v>
      </c>
      <c r="F70" s="0" t="n">
        <v>0</v>
      </c>
      <c r="G70" s="0" t="n">
        <v>0.0784990227255829</v>
      </c>
      <c r="H70" s="0" t="n">
        <v>0</v>
      </c>
      <c r="I70" s="0" t="n">
        <v>1246006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2485743.47392013</v>
      </c>
      <c r="D71" s="0" t="n">
        <v>3734498.20265246</v>
      </c>
      <c r="E71" s="0" t="n">
        <v>135011.15829707</v>
      </c>
      <c r="F71" s="0" t="n">
        <v>0</v>
      </c>
      <c r="G71" s="0" t="n">
        <v>0.0824437895132998</v>
      </c>
      <c r="H71" s="0" t="n">
        <v>0</v>
      </c>
      <c r="I71" s="0" t="n">
        <v>1244331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2418677.49451756</v>
      </c>
      <c r="D72" s="0" t="n">
        <v>3734406.63262394</v>
      </c>
      <c r="E72" s="0" t="n">
        <v>117966.030398975</v>
      </c>
      <c r="F72" s="0" t="n">
        <v>0</v>
      </c>
      <c r="G72" s="0" t="n">
        <v>0.0775598583846384</v>
      </c>
      <c r="H72" s="0" t="n">
        <v>0</v>
      </c>
      <c r="I72" s="0" t="n">
        <v>1213175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2397910.25885049</v>
      </c>
      <c r="D73" s="0" t="n">
        <v>3792977.67230191</v>
      </c>
      <c r="E73" s="0" t="n">
        <v>111052.332383261</v>
      </c>
      <c r="F73" s="0" t="n">
        <v>0</v>
      </c>
      <c r="G73" s="0" t="n">
        <v>0.0742736228817398</v>
      </c>
      <c r="H73" s="0" t="n">
        <v>0</v>
      </c>
      <c r="I73" s="0" t="n">
        <v>1208927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2363232.0300603</v>
      </c>
      <c r="D74" s="0" t="n">
        <v>3657372.72494541</v>
      </c>
      <c r="E74" s="0" t="n">
        <v>162865.258335465</v>
      </c>
      <c r="F74" s="0" t="n">
        <v>0</v>
      </c>
      <c r="G74" s="0" t="n">
        <v>0.0754537175866732</v>
      </c>
      <c r="H74" s="0" t="n">
        <v>0</v>
      </c>
      <c r="I74" s="0" t="n">
        <v>1174868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2314226.59377313</v>
      </c>
      <c r="D75" s="0" t="n">
        <v>3713319.5440988</v>
      </c>
      <c r="E75" s="0" t="n">
        <v>111728.468319929</v>
      </c>
      <c r="F75" s="0" t="n">
        <v>0</v>
      </c>
      <c r="G75" s="0" t="n">
        <v>0.062328136741937</v>
      </c>
      <c r="H75" s="0" t="n">
        <v>0</v>
      </c>
      <c r="I75" s="0" t="n">
        <v>1141781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2273368.03591297</v>
      </c>
      <c r="D76" s="0" t="n">
        <v>3670304.63696037</v>
      </c>
      <c r="E76" s="0" t="n">
        <v>113540.47904338</v>
      </c>
      <c r="F76" s="0" t="n">
        <v>0</v>
      </c>
      <c r="G76" s="0" t="n">
        <v>0.0653280735475274</v>
      </c>
      <c r="H76" s="0" t="n">
        <v>0</v>
      </c>
      <c r="I76" s="0" t="n">
        <v>1096551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2231298.21195106</v>
      </c>
      <c r="D77" s="0" t="n">
        <v>3567314.70779058</v>
      </c>
      <c r="E77" s="0" t="n">
        <v>112256.114197401</v>
      </c>
      <c r="F77" s="0" t="n">
        <v>0</v>
      </c>
      <c r="G77" s="0" t="n">
        <v>0.0570064786772129</v>
      </c>
      <c r="H77" s="0" t="n">
        <v>0</v>
      </c>
      <c r="I77" s="0" t="n">
        <v>1070623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2216824.41202518</v>
      </c>
      <c r="D78" s="0" t="n">
        <v>3467385.6425836</v>
      </c>
      <c r="E78" s="0" t="n">
        <v>133486.173073981</v>
      </c>
      <c r="F78" s="0" t="n">
        <v>0</v>
      </c>
      <c r="G78" s="0" t="n">
        <v>0.0496562603637276</v>
      </c>
      <c r="H78" s="0" t="n">
        <v>0</v>
      </c>
      <c r="I78" s="0" t="n">
        <v>1030315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2182012.25154432</v>
      </c>
      <c r="D79" s="0" t="n">
        <v>3370901.04876661</v>
      </c>
      <c r="E79" s="0" t="n">
        <v>81394.1250513926</v>
      </c>
      <c r="F79" s="0" t="n">
        <v>0</v>
      </c>
      <c r="G79" s="0" t="n">
        <v>0.0430857997474675</v>
      </c>
      <c r="H79" s="0" t="n">
        <v>0</v>
      </c>
      <c r="I79" s="0" t="n">
        <v>990622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2139505.05585642</v>
      </c>
      <c r="D80" s="0" t="n">
        <v>3260719.94056231</v>
      </c>
      <c r="E80" s="0" t="n">
        <v>79777.9987275903</v>
      </c>
      <c r="F80" s="0" t="n">
        <v>0</v>
      </c>
      <c r="G80" s="0" t="n">
        <v>0.0451007521717151</v>
      </c>
      <c r="H80" s="0" t="n">
        <v>0</v>
      </c>
      <c r="I80" s="0" t="n">
        <v>948931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2060162.35022545</v>
      </c>
      <c r="D81" s="0" t="n">
        <v>3250949.0266796</v>
      </c>
      <c r="E81" s="0" t="n">
        <v>74591.8712349199</v>
      </c>
      <c r="F81" s="0" t="n">
        <v>0</v>
      </c>
      <c r="G81" s="0" t="n">
        <v>0.0336617031389375</v>
      </c>
      <c r="H81" s="0" t="n">
        <v>0</v>
      </c>
      <c r="I81" s="0" t="n">
        <v>917206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2026128.13332798</v>
      </c>
      <c r="D82" s="0" t="n">
        <v>3119527.02504886</v>
      </c>
      <c r="E82" s="0" t="n">
        <v>102712.789643485</v>
      </c>
      <c r="F82" s="0" t="n">
        <v>0</v>
      </c>
      <c r="G82" s="0" t="n">
        <v>0.0412699293558788</v>
      </c>
      <c r="H82" s="0" t="n">
        <v>0</v>
      </c>
      <c r="I82" s="0" t="n">
        <v>888863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1987957.56904786</v>
      </c>
      <c r="D83" s="0" t="n">
        <v>3042328.85598939</v>
      </c>
      <c r="E83" s="0" t="n">
        <v>88082.8494805076</v>
      </c>
      <c r="F83" s="0" t="n">
        <v>0</v>
      </c>
      <c r="G83" s="0" t="n">
        <v>0.0399974406756616</v>
      </c>
      <c r="H83" s="0" t="n">
        <v>0</v>
      </c>
      <c r="I83" s="0" t="n">
        <v>858842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1969814.80412849</v>
      </c>
      <c r="D84" s="0" t="n">
        <v>2951944.35656311</v>
      </c>
      <c r="E84" s="0" t="n">
        <v>71524.8339715546</v>
      </c>
      <c r="F84" s="0" t="n">
        <v>0</v>
      </c>
      <c r="G84" s="0" t="n">
        <v>0.0275693925666596</v>
      </c>
      <c r="H84" s="0" t="n">
        <v>0</v>
      </c>
      <c r="I84" s="0" t="n">
        <v>835700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1943680.98379052</v>
      </c>
      <c r="D85" s="0" t="n">
        <v>2929845.41057639</v>
      </c>
      <c r="E85" s="0" t="n">
        <v>80983.9592436881</v>
      </c>
      <c r="F85" s="0" t="n">
        <v>0</v>
      </c>
      <c r="G85" s="0" t="n">
        <v>0.0336306771307592</v>
      </c>
      <c r="H85" s="0" t="n">
        <v>0</v>
      </c>
      <c r="I85" s="0" t="n">
        <v>810088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1908041.87993896</v>
      </c>
      <c r="D86" s="0" t="n">
        <v>2754988.24287078</v>
      </c>
      <c r="E86" s="0" t="n">
        <v>73573.3227978714</v>
      </c>
      <c r="F86" s="0" t="n">
        <v>0</v>
      </c>
      <c r="G86" s="0" t="n">
        <v>0.0286392233793748</v>
      </c>
      <c r="H86" s="0" t="n">
        <v>0</v>
      </c>
      <c r="I86" s="0" t="n">
        <v>775378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1855208.79328117</v>
      </c>
      <c r="D87" s="0" t="n">
        <v>2565461.52944822</v>
      </c>
      <c r="E87" s="0" t="n">
        <v>49252.6025868533</v>
      </c>
      <c r="F87" s="0" t="n">
        <v>0</v>
      </c>
      <c r="G87" s="0" t="n">
        <v>0.0315665821822012</v>
      </c>
      <c r="H87" s="0" t="n">
        <v>0</v>
      </c>
      <c r="I87" s="0" t="n">
        <v>748978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1835312.98108133</v>
      </c>
      <c r="D88" s="0" t="n">
        <v>2585425.46699702</v>
      </c>
      <c r="E88" s="0" t="n">
        <v>44637.3493561252</v>
      </c>
      <c r="F88" s="0" t="n">
        <v>0</v>
      </c>
      <c r="G88" s="0" t="n">
        <v>0.0263812049052852</v>
      </c>
      <c r="H88" s="0" t="n">
        <v>0</v>
      </c>
      <c r="I88" s="0" t="n">
        <v>732987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1826835.66327713</v>
      </c>
      <c r="D89" s="0" t="n">
        <v>2451113.16861742</v>
      </c>
      <c r="E89" s="0" t="n">
        <v>42916.4501897124</v>
      </c>
      <c r="F89" s="0" t="n">
        <v>0</v>
      </c>
      <c r="G89" s="0" t="n">
        <v>0.0317042715382491</v>
      </c>
      <c r="H89" s="0" t="n">
        <v>0</v>
      </c>
      <c r="I89" s="0" t="n">
        <v>709245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1785184.65263174</v>
      </c>
      <c r="D90" s="0" t="n">
        <v>2361299.66955214</v>
      </c>
      <c r="E90" s="0" t="n">
        <v>48037.9984235371</v>
      </c>
      <c r="F90" s="0" t="n">
        <v>0</v>
      </c>
      <c r="G90" s="0" t="n">
        <v>0.030292750546097</v>
      </c>
      <c r="H90" s="0" t="n">
        <v>0</v>
      </c>
      <c r="I90" s="0" t="n">
        <v>683342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1766681.0096025</v>
      </c>
      <c r="D91" s="0" t="n">
        <v>2343351.00108403</v>
      </c>
      <c r="E91" s="0" t="n">
        <v>30535.6944730582</v>
      </c>
      <c r="F91" s="0" t="n">
        <v>0</v>
      </c>
      <c r="G91" s="0" t="n">
        <v>0.0221516135463063</v>
      </c>
      <c r="H91" s="0" t="n">
        <v>0</v>
      </c>
      <c r="I91" s="0" t="n">
        <v>653599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1753557.24852795</v>
      </c>
      <c r="D92" s="0" t="n">
        <v>2368815.05159133</v>
      </c>
      <c r="E92" s="0" t="n">
        <v>39716.8821401921</v>
      </c>
      <c r="F92" s="0" t="n">
        <v>0</v>
      </c>
      <c r="G92" s="0" t="n">
        <v>0.0179252718433736</v>
      </c>
      <c r="H92" s="0" t="n">
        <v>0</v>
      </c>
      <c r="I92" s="0" t="n">
        <v>636707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1700879.78181173</v>
      </c>
      <c r="D93" s="0" t="n">
        <v>2320724.39558807</v>
      </c>
      <c r="E93" s="0" t="n">
        <v>40188.1442441044</v>
      </c>
      <c r="F93" s="0" t="n">
        <v>0</v>
      </c>
      <c r="G93" s="0" t="n">
        <v>0.0214831184492573</v>
      </c>
      <c r="H93" s="0" t="n">
        <v>0</v>
      </c>
      <c r="I93" s="0" t="n">
        <v>611995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1631586.20437936</v>
      </c>
      <c r="D94" s="0" t="n">
        <v>2305771.69031112</v>
      </c>
      <c r="E94" s="0" t="n">
        <v>43684.1318849884</v>
      </c>
      <c r="F94" s="0" t="n">
        <v>0</v>
      </c>
      <c r="G94" s="0" t="n">
        <v>0.0270293911826452</v>
      </c>
      <c r="H94" s="0" t="n">
        <v>0</v>
      </c>
      <c r="I94" s="0" t="n">
        <v>591938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1604554.67355319</v>
      </c>
      <c r="D95" s="0" t="n">
        <v>2268129.23590206</v>
      </c>
      <c r="E95" s="0" t="n">
        <v>31252.3808187413</v>
      </c>
      <c r="F95" s="0" t="n">
        <v>0</v>
      </c>
      <c r="G95" s="0" t="n">
        <v>0.026049272654151</v>
      </c>
      <c r="H95" s="0" t="n">
        <v>0</v>
      </c>
      <c r="I95" s="0" t="n">
        <v>575158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1600425.5275996</v>
      </c>
      <c r="D96" s="0" t="n">
        <v>2146911.632906</v>
      </c>
      <c r="E96" s="0" t="n">
        <v>35956.9180510316</v>
      </c>
      <c r="F96" s="0" t="n">
        <v>0</v>
      </c>
      <c r="G96" s="0" t="n">
        <v>0.0209926299797858</v>
      </c>
      <c r="H96" s="0" t="n">
        <v>0</v>
      </c>
      <c r="I96" s="0" t="n">
        <v>544445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1563748.68731902</v>
      </c>
      <c r="D97" s="0" t="n">
        <v>2077045.03505507</v>
      </c>
      <c r="E97" s="0" t="n">
        <v>43958.4841481187</v>
      </c>
      <c r="F97" s="0" t="n">
        <v>0</v>
      </c>
      <c r="G97" s="0" t="n">
        <v>0.0199832524409974</v>
      </c>
      <c r="H97" s="0" t="n">
        <v>0</v>
      </c>
      <c r="I97" s="0" t="n">
        <v>519531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1535604.99354757</v>
      </c>
      <c r="D98" s="0" t="n">
        <v>2054140.34209739</v>
      </c>
      <c r="E98" s="0" t="n">
        <v>31930.3950498826</v>
      </c>
      <c r="F98" s="0" t="n">
        <v>0</v>
      </c>
      <c r="G98" s="0" t="n">
        <v>0.0205428930321089</v>
      </c>
      <c r="H98" s="0" t="n">
        <v>0</v>
      </c>
      <c r="I98" s="0" t="n">
        <v>504927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1491990.93500443</v>
      </c>
      <c r="D99" s="0" t="n">
        <v>1948881.14332984</v>
      </c>
      <c r="E99" s="0" t="n">
        <v>22214.5429863117</v>
      </c>
      <c r="F99" s="0" t="n">
        <v>0</v>
      </c>
      <c r="G99" s="0" t="n">
        <v>0.0240064663416188</v>
      </c>
      <c r="H99" s="0" t="n">
        <v>0</v>
      </c>
      <c r="I99" s="0" t="n">
        <v>486985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1462922.57164559</v>
      </c>
      <c r="D100" s="0" t="n">
        <v>1940262.0544077</v>
      </c>
      <c r="E100" s="0" t="n">
        <v>24372.2813856106</v>
      </c>
      <c r="F100" s="0" t="n">
        <v>0</v>
      </c>
      <c r="G100" s="0" t="n">
        <v>0.0219609171912474</v>
      </c>
      <c r="H100" s="0" t="n">
        <v>0</v>
      </c>
      <c r="I100" s="0" t="n">
        <v>471004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1415203.70475913</v>
      </c>
      <c r="D101" s="0" t="n">
        <v>1889528.80581722</v>
      </c>
      <c r="E101" s="0" t="n">
        <v>30625.6020827402</v>
      </c>
      <c r="F101" s="0" t="n">
        <v>0</v>
      </c>
      <c r="G101" s="0" t="n">
        <v>0.0212600135430375</v>
      </c>
      <c r="H101" s="0" t="n">
        <v>0</v>
      </c>
      <c r="I101" s="0" t="n">
        <v>458782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1409034.12673942</v>
      </c>
      <c r="D102" s="0" t="n">
        <v>1776608.46101096</v>
      </c>
      <c r="E102" s="0" t="n">
        <v>30630.8986168082</v>
      </c>
      <c r="F102" s="0" t="n">
        <v>0</v>
      </c>
      <c r="G102" s="0" t="n">
        <v>0.0215688605354572</v>
      </c>
      <c r="H102" s="0" t="n">
        <v>0</v>
      </c>
      <c r="I102" s="0" t="n">
        <v>440522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1372390.9393857</v>
      </c>
      <c r="D103" s="0" t="n">
        <v>1661919.42257038</v>
      </c>
      <c r="E103" s="0" t="n">
        <v>29227.0330258379</v>
      </c>
      <c r="F103" s="0" t="n">
        <v>0</v>
      </c>
      <c r="G103" s="0" t="n">
        <v>0.0295156195224936</v>
      </c>
      <c r="H103" s="0" t="n">
        <v>0</v>
      </c>
      <c r="I103" s="0" t="n">
        <v>425351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1349684.57663897</v>
      </c>
      <c r="D104" s="0" t="n">
        <v>1668826.56719072</v>
      </c>
      <c r="E104" s="0" t="n">
        <v>28672.8733625499</v>
      </c>
      <c r="F104" s="0" t="n">
        <v>0</v>
      </c>
      <c r="G104" s="0" t="n">
        <v>0.0322072838665759</v>
      </c>
      <c r="H104" s="0" t="n">
        <v>0</v>
      </c>
      <c r="I104" s="0" t="n">
        <v>406106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1293509.94748039</v>
      </c>
      <c r="D105" s="0" t="n">
        <v>1580280.94087197</v>
      </c>
      <c r="E105" s="0" t="n">
        <v>21728.05731736</v>
      </c>
      <c r="F105" s="0" t="n">
        <v>0</v>
      </c>
      <c r="G105" s="0" t="n">
        <v>0.0167595282785298</v>
      </c>
      <c r="H105" s="0" t="n">
        <v>0</v>
      </c>
      <c r="I105" s="0" t="n">
        <v>373907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4633493.87490971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4245939.92600574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4185404.8089957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272914.27066</v>
      </c>
      <c r="C25" s="0" t="n">
        <v>4006913.82375374</v>
      </c>
      <c r="D25" s="0" t="n">
        <v>10064861.8825761</v>
      </c>
      <c r="E25" s="0" t="n">
        <v>634963.098513362</v>
      </c>
      <c r="F25" s="0" t="n">
        <v>0.344858300036522</v>
      </c>
      <c r="G25" s="0" t="n">
        <v>0</v>
      </c>
      <c r="H25" s="0" t="n">
        <v>1008659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3817186.58127742</v>
      </c>
      <c r="D26" s="0" t="n">
        <v>10232336.7823487</v>
      </c>
      <c r="E26" s="0" t="n">
        <v>749469.252182171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3883160.24029593</v>
      </c>
      <c r="D27" s="0" t="n">
        <v>10209501.0807703</v>
      </c>
      <c r="E27" s="0" t="n">
        <v>601908.29803569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3949302.77164839</v>
      </c>
      <c r="D28" s="0" t="n">
        <v>10336626.017586</v>
      </c>
      <c r="E28" s="0" t="n">
        <v>612825.939265342</v>
      </c>
      <c r="F28" s="0" t="n">
        <v>0</v>
      </c>
      <c r="G28" s="0" t="n">
        <v>0.125827407831643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4034090.9736647</v>
      </c>
      <c r="D29" s="0" t="n">
        <v>10302254.6615441</v>
      </c>
      <c r="E29" s="0" t="n">
        <v>625236.010594791</v>
      </c>
      <c r="F29" s="0" t="n">
        <v>0</v>
      </c>
      <c r="G29" s="0" t="n">
        <v>0.128826992285007</v>
      </c>
      <c r="H29" s="0" t="n">
        <v>0</v>
      </c>
      <c r="I29" s="0" t="n">
        <v>2654885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4074687.4291724</v>
      </c>
      <c r="D30" s="0" t="n">
        <v>10185695.0405805</v>
      </c>
      <c r="E30" s="0" t="n">
        <v>812111.476091296</v>
      </c>
      <c r="F30" s="0" t="n">
        <v>0</v>
      </c>
      <c r="G30" s="0" t="n">
        <v>0.132964287561314</v>
      </c>
      <c r="H30" s="0" t="n">
        <v>0</v>
      </c>
      <c r="I30" s="0" t="n">
        <v>2598296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4138210.84983552</v>
      </c>
      <c r="D31" s="0" t="n">
        <v>10388541.0830878</v>
      </c>
      <c r="E31" s="0" t="n">
        <v>610617.02879496</v>
      </c>
      <c r="F31" s="0" t="n">
        <v>0</v>
      </c>
      <c r="G31" s="0" t="n">
        <v>0.137369560379534</v>
      </c>
      <c r="H31" s="0" t="n">
        <v>0</v>
      </c>
      <c r="I31" s="0" t="n">
        <v>2543241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4139345.31830052</v>
      </c>
      <c r="D32" s="0" t="n">
        <v>10085909.5961671</v>
      </c>
      <c r="E32" s="0" t="n">
        <v>612409.503717385</v>
      </c>
      <c r="F32" s="0" t="n">
        <v>0</v>
      </c>
      <c r="G32" s="0" t="n">
        <v>0.138843464968342</v>
      </c>
      <c r="H32" s="0" t="n">
        <v>0</v>
      </c>
      <c r="I32" s="0" t="n">
        <v>2486245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4164136.93340393</v>
      </c>
      <c r="D33" s="0" t="n">
        <v>10009577.3976814</v>
      </c>
      <c r="E33" s="0" t="n">
        <v>603912.7765633</v>
      </c>
      <c r="F33" s="0" t="n">
        <v>0</v>
      </c>
      <c r="G33" s="0" t="n">
        <v>0.141102506383551</v>
      </c>
      <c r="H33" s="0" t="n">
        <v>0</v>
      </c>
      <c r="I33" s="0" t="n">
        <v>2440908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4219816.75319288</v>
      </c>
      <c r="D34" s="0" t="n">
        <v>9806281.10727614</v>
      </c>
      <c r="E34" s="0" t="n">
        <v>739752.357925775</v>
      </c>
      <c r="F34" s="0" t="n">
        <v>0</v>
      </c>
      <c r="G34" s="0" t="n">
        <v>0.140428559896433</v>
      </c>
      <c r="H34" s="0" t="n">
        <v>0</v>
      </c>
      <c r="I34" s="0" t="n">
        <v>2395375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4229557.35347869</v>
      </c>
      <c r="D35" s="0" t="n">
        <v>9651091.71898605</v>
      </c>
      <c r="E35" s="0" t="n">
        <v>573412.732436324</v>
      </c>
      <c r="F35" s="0" t="n">
        <v>0</v>
      </c>
      <c r="G35" s="0" t="n">
        <v>0.141329887473874</v>
      </c>
      <c r="H35" s="0" t="n">
        <v>0</v>
      </c>
      <c r="I35" s="0" t="n">
        <v>2352907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4181672.83942282</v>
      </c>
      <c r="D36" s="0" t="n">
        <v>9597858.53570107</v>
      </c>
      <c r="E36" s="0" t="n">
        <v>568445.260045642</v>
      </c>
      <c r="F36" s="0" t="n">
        <v>0</v>
      </c>
      <c r="G36" s="0" t="n">
        <v>0.142608054977045</v>
      </c>
      <c r="H36" s="0" t="n">
        <v>0</v>
      </c>
      <c r="I36" s="0" t="n">
        <v>2283606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4186645.83282026</v>
      </c>
      <c r="D37" s="0" t="n">
        <v>9290213.13449946</v>
      </c>
      <c r="E37" s="0" t="n">
        <v>563142.354456047</v>
      </c>
      <c r="F37" s="0" t="n">
        <v>0</v>
      </c>
      <c r="G37" s="0" t="n">
        <v>0.144936914798002</v>
      </c>
      <c r="H37" s="0" t="n">
        <v>0</v>
      </c>
      <c r="I37" s="0" t="n">
        <v>2227427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4143890.33466382</v>
      </c>
      <c r="D38" s="0" t="n">
        <v>8990168.3652668</v>
      </c>
      <c r="E38" s="0" t="n">
        <v>708311.057109197</v>
      </c>
      <c r="F38" s="0" t="n">
        <v>0</v>
      </c>
      <c r="G38" s="0" t="n">
        <v>0.143427607640537</v>
      </c>
      <c r="H38" s="0" t="n">
        <v>0</v>
      </c>
      <c r="I38" s="0" t="n">
        <v>2175770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4143157.64833448</v>
      </c>
      <c r="D39" s="0" t="n">
        <v>8756323.32362679</v>
      </c>
      <c r="E39" s="0" t="n">
        <v>539207.345555491</v>
      </c>
      <c r="F39" s="0" t="n">
        <v>0</v>
      </c>
      <c r="G39" s="0" t="n">
        <v>0.140039015533646</v>
      </c>
      <c r="H39" s="0" t="n">
        <v>0</v>
      </c>
      <c r="I39" s="0" t="n">
        <v>2121803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4110791.91691345</v>
      </c>
      <c r="D40" s="0" t="n">
        <v>8431349.98978845</v>
      </c>
      <c r="E40" s="0" t="n">
        <v>521188.857389143</v>
      </c>
      <c r="F40" s="0" t="n">
        <v>0</v>
      </c>
      <c r="G40" s="0" t="n">
        <v>0.145770427992868</v>
      </c>
      <c r="H40" s="0" t="n">
        <v>0</v>
      </c>
      <c r="I40" s="0" t="n">
        <v>2044733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4101012.60850317</v>
      </c>
      <c r="D41" s="0" t="n">
        <v>8283378.67978292</v>
      </c>
      <c r="E41" s="0" t="n">
        <v>509504.932435552</v>
      </c>
      <c r="F41" s="0" t="n">
        <v>0</v>
      </c>
      <c r="G41" s="0" t="n">
        <v>0.143713825688506</v>
      </c>
      <c r="H41" s="0" t="n">
        <v>0</v>
      </c>
      <c r="I41" s="0" t="n">
        <v>1987062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4049590.88244622</v>
      </c>
      <c r="D42" s="0" t="n">
        <v>7923267.64765023</v>
      </c>
      <c r="E42" s="0" t="n">
        <v>637144.796820985</v>
      </c>
      <c r="F42" s="0" t="n">
        <v>0</v>
      </c>
      <c r="G42" s="0" t="n">
        <v>0.144629209972672</v>
      </c>
      <c r="H42" s="0" t="n">
        <v>0</v>
      </c>
      <c r="I42" s="0" t="n">
        <v>1945277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4009766.29109723</v>
      </c>
      <c r="D43" s="0" t="n">
        <v>7726805.45256509</v>
      </c>
      <c r="E43" s="0" t="n">
        <v>495983.56417087</v>
      </c>
      <c r="F43" s="0" t="n">
        <v>0</v>
      </c>
      <c r="G43" s="0" t="n">
        <v>0.148480693391655</v>
      </c>
      <c r="H43" s="0" t="n">
        <v>0</v>
      </c>
      <c r="I43" s="0" t="n">
        <v>1894521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4007081.89420573</v>
      </c>
      <c r="D44" s="0" t="n">
        <v>7674840.17034843</v>
      </c>
      <c r="E44" s="0" t="n">
        <v>491503.867539636</v>
      </c>
      <c r="F44" s="0" t="n">
        <v>0</v>
      </c>
      <c r="G44" s="0" t="n">
        <v>0.149832125361826</v>
      </c>
      <c r="H44" s="0" t="n">
        <v>0</v>
      </c>
      <c r="I44" s="0" t="n">
        <v>1848527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3951859.60563234</v>
      </c>
      <c r="D45" s="0" t="n">
        <v>7317263.16834546</v>
      </c>
      <c r="E45" s="0" t="n">
        <v>496670.480069887</v>
      </c>
      <c r="F45" s="0" t="n">
        <v>0</v>
      </c>
      <c r="G45" s="0" t="n">
        <v>0.14567760336259</v>
      </c>
      <c r="H45" s="0" t="n">
        <v>0</v>
      </c>
      <c r="I45" s="0" t="n">
        <v>1804565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3933386.92723164</v>
      </c>
      <c r="D46" s="0" t="n">
        <v>7342427.23061393</v>
      </c>
      <c r="E46" s="0" t="n">
        <v>607492.718652886</v>
      </c>
      <c r="F46" s="0" t="n">
        <v>0</v>
      </c>
      <c r="G46" s="0" t="n">
        <v>0.142503300433771</v>
      </c>
      <c r="H46" s="0" t="n">
        <v>0</v>
      </c>
      <c r="I46" s="0" t="n">
        <v>1753607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3961712.24299356</v>
      </c>
      <c r="D47" s="0" t="n">
        <v>7351546.54732166</v>
      </c>
      <c r="E47" s="0" t="n">
        <v>468321.635640104</v>
      </c>
      <c r="F47" s="0" t="n">
        <v>0</v>
      </c>
      <c r="G47" s="0" t="n">
        <v>0.141422120205751</v>
      </c>
      <c r="H47" s="0" t="n">
        <v>0</v>
      </c>
      <c r="I47" s="0" t="n">
        <v>1726744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3932871.45377001</v>
      </c>
      <c r="D48" s="0" t="n">
        <v>7060304.86436708</v>
      </c>
      <c r="E48" s="0" t="n">
        <v>425427.151161227</v>
      </c>
      <c r="F48" s="0" t="n">
        <v>0</v>
      </c>
      <c r="G48" s="0" t="n">
        <v>0.147149888741198</v>
      </c>
      <c r="H48" s="0" t="n">
        <v>0</v>
      </c>
      <c r="I48" s="0" t="n">
        <v>1680841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3918774.2634092</v>
      </c>
      <c r="D49" s="0" t="n">
        <v>7090877.54744233</v>
      </c>
      <c r="E49" s="0" t="n">
        <v>421938.010165297</v>
      </c>
      <c r="F49" s="0" t="n">
        <v>0</v>
      </c>
      <c r="G49" s="0" t="n">
        <v>0.142415936778578</v>
      </c>
      <c r="H49" s="0" t="n">
        <v>0</v>
      </c>
      <c r="I49" s="0" t="n">
        <v>1654398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3875309.78710095</v>
      </c>
      <c r="D50" s="0" t="n">
        <v>6684080.80052445</v>
      </c>
      <c r="E50" s="0" t="n">
        <v>515732.338948773</v>
      </c>
      <c r="F50" s="0" t="n">
        <v>0</v>
      </c>
      <c r="G50" s="0" t="n">
        <v>0.141243027364769</v>
      </c>
      <c r="H50" s="0" t="n">
        <v>0</v>
      </c>
      <c r="I50" s="0" t="n">
        <v>1615679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3853393.76948241</v>
      </c>
      <c r="D51" s="0" t="n">
        <v>6469395.58514123</v>
      </c>
      <c r="E51" s="0" t="n">
        <v>384966.442195865</v>
      </c>
      <c r="F51" s="0" t="n">
        <v>0</v>
      </c>
      <c r="G51" s="0" t="n">
        <v>0.144535934510524</v>
      </c>
      <c r="H51" s="0" t="n">
        <v>0</v>
      </c>
      <c r="I51" s="0" t="n">
        <v>1566289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3802764.88309769</v>
      </c>
      <c r="D52" s="0" t="n">
        <v>6288806.00946639</v>
      </c>
      <c r="E52" s="0" t="n">
        <v>385302.817857892</v>
      </c>
      <c r="F52" s="0" t="n">
        <v>0</v>
      </c>
      <c r="G52" s="0" t="n">
        <v>0.148952042869101</v>
      </c>
      <c r="H52" s="0" t="n">
        <v>0</v>
      </c>
      <c r="I52" s="0" t="n">
        <v>1491924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3783201.34054407</v>
      </c>
      <c r="D53" s="0" t="n">
        <v>6245425.30620815</v>
      </c>
      <c r="E53" s="0" t="n">
        <v>359909.325121132</v>
      </c>
      <c r="F53" s="0" t="n">
        <v>0</v>
      </c>
      <c r="G53" s="0" t="n">
        <v>0.142399792773348</v>
      </c>
      <c r="H53" s="0" t="n">
        <v>0</v>
      </c>
      <c r="I53" s="0" t="n">
        <v>1454590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3749398.21314034</v>
      </c>
      <c r="D54" s="0" t="n">
        <v>6150620.78947129</v>
      </c>
      <c r="E54" s="0" t="n">
        <v>436168.156571303</v>
      </c>
      <c r="F54" s="0" t="n">
        <v>0</v>
      </c>
      <c r="G54" s="0" t="n">
        <v>0.14516462495714</v>
      </c>
      <c r="H54" s="0" t="n">
        <v>0</v>
      </c>
      <c r="I54" s="0" t="n">
        <v>1444620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3662178.44328077</v>
      </c>
      <c r="D55" s="0" t="n">
        <v>6120874.40139402</v>
      </c>
      <c r="E55" s="0" t="n">
        <v>344702.764178306</v>
      </c>
      <c r="F55" s="0" t="n">
        <v>0</v>
      </c>
      <c r="G55" s="0" t="n">
        <v>0.140142017115216</v>
      </c>
      <c r="H55" s="0" t="n">
        <v>0</v>
      </c>
      <c r="I55" s="0" t="n">
        <v>1423788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3627950.06495804</v>
      </c>
      <c r="D56" s="0" t="n">
        <v>5950042.12805438</v>
      </c>
      <c r="E56" s="0" t="n">
        <v>330731.576053871</v>
      </c>
      <c r="F56" s="0" t="n">
        <v>0</v>
      </c>
      <c r="G56" s="0" t="n">
        <v>0.143155416552103</v>
      </c>
      <c r="H56" s="0" t="n">
        <v>0</v>
      </c>
      <c r="I56" s="0" t="n">
        <v>1399097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3645123.66671497</v>
      </c>
      <c r="D57" s="0" t="n">
        <v>5880767.06402834</v>
      </c>
      <c r="E57" s="0" t="n">
        <v>322550.234646492</v>
      </c>
      <c r="F57" s="0" t="n">
        <v>0</v>
      </c>
      <c r="G57" s="0" t="n">
        <v>0.143016611403176</v>
      </c>
      <c r="H57" s="0" t="n">
        <v>0</v>
      </c>
      <c r="I57" s="0" t="n">
        <v>1368610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3600860.72696614</v>
      </c>
      <c r="D58" s="0" t="n">
        <v>5697757.84261353</v>
      </c>
      <c r="E58" s="0" t="n">
        <v>370348.070152029</v>
      </c>
      <c r="F58" s="0" t="n">
        <v>0</v>
      </c>
      <c r="G58" s="0" t="n">
        <v>0.142651087899159</v>
      </c>
      <c r="H58" s="0" t="n">
        <v>0</v>
      </c>
      <c r="I58" s="0" t="n">
        <v>1351789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3522784.95159071</v>
      </c>
      <c r="D59" s="0" t="n">
        <v>5389539.8269325</v>
      </c>
      <c r="E59" s="0" t="n">
        <v>268647.517771527</v>
      </c>
      <c r="F59" s="0" t="n">
        <v>0</v>
      </c>
      <c r="G59" s="0" t="n">
        <v>0.141102716582269</v>
      </c>
      <c r="H59" s="0" t="n">
        <v>0</v>
      </c>
      <c r="I59" s="0" t="n">
        <v>1310038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3479092.39321986</v>
      </c>
      <c r="D60" s="0" t="n">
        <v>5354612.11539594</v>
      </c>
      <c r="E60" s="0" t="n">
        <v>259763.660721946</v>
      </c>
      <c r="F60" s="0" t="n">
        <v>0</v>
      </c>
      <c r="G60" s="0" t="n">
        <v>0.125432129844032</v>
      </c>
      <c r="H60" s="0" t="n">
        <v>0</v>
      </c>
      <c r="I60" s="0" t="n">
        <v>1290456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3419160.19243431</v>
      </c>
      <c r="D61" s="0" t="n">
        <v>5330043.55260362</v>
      </c>
      <c r="E61" s="0" t="n">
        <v>233668.188938477</v>
      </c>
      <c r="F61" s="0" t="n">
        <v>0</v>
      </c>
      <c r="G61" s="0" t="n">
        <v>0.124403972190534</v>
      </c>
      <c r="H61" s="0" t="n">
        <v>0</v>
      </c>
      <c r="I61" s="0" t="n">
        <v>1260584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3381422.62327083</v>
      </c>
      <c r="D62" s="0" t="n">
        <v>5297943.72728845</v>
      </c>
      <c r="E62" s="0" t="n">
        <v>287314.284686215</v>
      </c>
      <c r="F62" s="0" t="n">
        <v>0</v>
      </c>
      <c r="G62" s="0" t="n">
        <v>0.123423590921563</v>
      </c>
      <c r="H62" s="0" t="n">
        <v>0</v>
      </c>
      <c r="I62" s="0" t="n">
        <v>1244695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3381384.640584</v>
      </c>
      <c r="D63" s="0" t="n">
        <v>5225888.66129798</v>
      </c>
      <c r="E63" s="0" t="n">
        <v>213099.072820547</v>
      </c>
      <c r="F63" s="0" t="n">
        <v>0</v>
      </c>
      <c r="G63" s="0" t="n">
        <v>0.113360705596107</v>
      </c>
      <c r="H63" s="0" t="n">
        <v>0</v>
      </c>
      <c r="I63" s="0" t="n">
        <v>1232569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3359027.65516065</v>
      </c>
      <c r="D64" s="0" t="n">
        <v>5267546.12119144</v>
      </c>
      <c r="E64" s="0" t="n">
        <v>205605.601111091</v>
      </c>
      <c r="F64" s="0" t="n">
        <v>0</v>
      </c>
      <c r="G64" s="0" t="n">
        <v>0.115414513377182</v>
      </c>
      <c r="H64" s="0" t="n">
        <v>0</v>
      </c>
      <c r="I64" s="0" t="n">
        <v>1215569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3332273.45021408</v>
      </c>
      <c r="D65" s="0" t="n">
        <v>5120410.60248145</v>
      </c>
      <c r="E65" s="0" t="n">
        <v>209963.954430555</v>
      </c>
      <c r="F65" s="0" t="n">
        <v>0</v>
      </c>
      <c r="G65" s="0" t="n">
        <v>0.115489241916447</v>
      </c>
      <c r="H65" s="0" t="n">
        <v>0</v>
      </c>
      <c r="I65" s="0" t="n">
        <v>1182766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3328202.34274516</v>
      </c>
      <c r="D66" s="0" t="n">
        <v>4943289.76457194</v>
      </c>
      <c r="E66" s="0" t="n">
        <v>257495.952755675</v>
      </c>
      <c r="F66" s="0" t="n">
        <v>0</v>
      </c>
      <c r="G66" s="0" t="n">
        <v>0.107958393554809</v>
      </c>
      <c r="H66" s="0" t="n">
        <v>0</v>
      </c>
      <c r="I66" s="0" t="n">
        <v>1159606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3252066.6345298</v>
      </c>
      <c r="D67" s="0" t="n">
        <v>4963221.75433409</v>
      </c>
      <c r="E67" s="0" t="n">
        <v>184625.597892281</v>
      </c>
      <c r="F67" s="0" t="n">
        <v>0</v>
      </c>
      <c r="G67" s="0" t="n">
        <v>0.10095062190716</v>
      </c>
      <c r="H67" s="0" t="n">
        <v>0</v>
      </c>
      <c r="I67" s="0" t="n">
        <v>1153686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3186682.66806206</v>
      </c>
      <c r="D68" s="0" t="n">
        <v>5015530.37058655</v>
      </c>
      <c r="E68" s="0" t="n">
        <v>176713.348206363</v>
      </c>
      <c r="F68" s="0" t="n">
        <v>0</v>
      </c>
      <c r="G68" s="0" t="n">
        <v>0.0968241082596308</v>
      </c>
      <c r="H68" s="0" t="n">
        <v>0</v>
      </c>
      <c r="I68" s="0" t="n">
        <v>1149365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3182564.62224497</v>
      </c>
      <c r="D69" s="0" t="n">
        <v>4871711.62219744</v>
      </c>
      <c r="E69" s="0" t="n">
        <v>150646.249830938</v>
      </c>
      <c r="F69" s="0" t="n">
        <v>0</v>
      </c>
      <c r="G69" s="0" t="n">
        <v>0.0954960978575955</v>
      </c>
      <c r="H69" s="0" t="n">
        <v>0</v>
      </c>
      <c r="I69" s="0" t="n">
        <v>1136089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3166720.09745674</v>
      </c>
      <c r="D70" s="0" t="n">
        <v>5037012.10374075</v>
      </c>
      <c r="E70" s="0" t="n">
        <v>180928.408808451</v>
      </c>
      <c r="F70" s="0" t="n">
        <v>0</v>
      </c>
      <c r="G70" s="0" t="n">
        <v>0.0862569508894295</v>
      </c>
      <c r="H70" s="0" t="n">
        <v>0</v>
      </c>
      <c r="I70" s="0" t="n">
        <v>1136485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3178262.6365351</v>
      </c>
      <c r="D71" s="0" t="n">
        <v>4896641.66237834</v>
      </c>
      <c r="E71" s="0" t="n">
        <v>149608.738791794</v>
      </c>
      <c r="F71" s="0" t="n">
        <v>0</v>
      </c>
      <c r="G71" s="0" t="n">
        <v>0.0855967402733964</v>
      </c>
      <c r="H71" s="0" t="n">
        <v>0</v>
      </c>
      <c r="I71" s="0" t="n">
        <v>1129812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3167723.17680117</v>
      </c>
      <c r="D72" s="0" t="n">
        <v>4943316.61736908</v>
      </c>
      <c r="E72" s="0" t="n">
        <v>140440.606193365</v>
      </c>
      <c r="F72" s="0" t="n">
        <v>0</v>
      </c>
      <c r="G72" s="0" t="n">
        <v>0.0798093933941207</v>
      </c>
      <c r="H72" s="0" t="n">
        <v>0</v>
      </c>
      <c r="I72" s="0" t="n">
        <v>1123493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3124374.16384775</v>
      </c>
      <c r="D73" s="0" t="n">
        <v>4755213.24337022</v>
      </c>
      <c r="E73" s="0" t="n">
        <v>114095.432507455</v>
      </c>
      <c r="F73" s="0" t="n">
        <v>0</v>
      </c>
      <c r="G73" s="0" t="n">
        <v>0.0781748158375192</v>
      </c>
      <c r="H73" s="0" t="n">
        <v>0</v>
      </c>
      <c r="I73" s="0" t="n">
        <v>1102775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3004559.14554231</v>
      </c>
      <c r="D74" s="0" t="n">
        <v>4665120.3318216</v>
      </c>
      <c r="E74" s="0" t="n">
        <v>136812.731356503</v>
      </c>
      <c r="F74" s="0" t="n">
        <v>0</v>
      </c>
      <c r="G74" s="0" t="n">
        <v>0.0719471061316512</v>
      </c>
      <c r="H74" s="0" t="n">
        <v>0</v>
      </c>
      <c r="I74" s="0" t="n">
        <v>1067294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2980488.01948258</v>
      </c>
      <c r="D75" s="0" t="n">
        <v>4613565.19826751</v>
      </c>
      <c r="E75" s="0" t="n">
        <v>94927.9179531138</v>
      </c>
      <c r="F75" s="0" t="n">
        <v>0</v>
      </c>
      <c r="G75" s="0" t="n">
        <v>0.070714255866342</v>
      </c>
      <c r="H75" s="0" t="n">
        <v>0</v>
      </c>
      <c r="I75" s="0" t="n">
        <v>1038008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2951287.34039677</v>
      </c>
      <c r="D76" s="0" t="n">
        <v>4472058.83519072</v>
      </c>
      <c r="E76" s="0" t="n">
        <v>98936.3322961337</v>
      </c>
      <c r="F76" s="0" t="n">
        <v>0</v>
      </c>
      <c r="G76" s="0" t="n">
        <v>0.0497623449024852</v>
      </c>
      <c r="H76" s="0" t="n">
        <v>0</v>
      </c>
      <c r="I76" s="0" t="n">
        <v>1012847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2906384.66093322</v>
      </c>
      <c r="D77" s="0" t="n">
        <v>4575192.22640791</v>
      </c>
      <c r="E77" s="0" t="n">
        <v>102309.717809945</v>
      </c>
      <c r="F77" s="0" t="n">
        <v>0</v>
      </c>
      <c r="G77" s="0" t="n">
        <v>0.0441173839311808</v>
      </c>
      <c r="H77" s="0" t="n">
        <v>0</v>
      </c>
      <c r="I77" s="0" t="n">
        <v>988130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2850103.78985605</v>
      </c>
      <c r="D78" s="0" t="n">
        <v>4461601.70097211</v>
      </c>
      <c r="E78" s="0" t="n">
        <v>103676.075651302</v>
      </c>
      <c r="F78" s="0" t="n">
        <v>0</v>
      </c>
      <c r="G78" s="0" t="n">
        <v>0.0373772497603563</v>
      </c>
      <c r="H78" s="0" t="n">
        <v>0</v>
      </c>
      <c r="I78" s="0" t="n">
        <v>945789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2790201.92226631</v>
      </c>
      <c r="D79" s="0" t="n">
        <v>4323418.70593649</v>
      </c>
      <c r="E79" s="0" t="n">
        <v>87109.6018290645</v>
      </c>
      <c r="F79" s="0" t="n">
        <v>0</v>
      </c>
      <c r="G79" s="0" t="n">
        <v>0.0391751340359829</v>
      </c>
      <c r="H79" s="0" t="n">
        <v>0</v>
      </c>
      <c r="I79" s="0" t="n">
        <v>898085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2691769.29974921</v>
      </c>
      <c r="D80" s="0" t="n">
        <v>4349754.41035331</v>
      </c>
      <c r="E80" s="0" t="n">
        <v>81489.1019059039</v>
      </c>
      <c r="F80" s="0" t="n">
        <v>0</v>
      </c>
      <c r="G80" s="0" t="n">
        <v>0.0397077646896027</v>
      </c>
      <c r="H80" s="0" t="n">
        <v>0</v>
      </c>
      <c r="I80" s="0" t="n">
        <v>879206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2605577.64848442</v>
      </c>
      <c r="D81" s="0" t="n">
        <v>4270258.62467445</v>
      </c>
      <c r="E81" s="0" t="n">
        <v>79723.7052815748</v>
      </c>
      <c r="F81" s="0" t="n">
        <v>0</v>
      </c>
      <c r="G81" s="0" t="n">
        <v>0.0417556935262239</v>
      </c>
      <c r="H81" s="0" t="n">
        <v>0</v>
      </c>
      <c r="I81" s="0" t="n">
        <v>846108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2563369.9356156</v>
      </c>
      <c r="D82" s="0" t="n">
        <v>4228322.005126</v>
      </c>
      <c r="E82" s="0" t="n">
        <v>99488.5442150043</v>
      </c>
      <c r="F82" s="0" t="n">
        <v>0</v>
      </c>
      <c r="G82" s="0" t="n">
        <v>0.0412994756955719</v>
      </c>
      <c r="H82" s="0" t="n">
        <v>0</v>
      </c>
      <c r="I82" s="0" t="n">
        <v>821990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2500094.55253873</v>
      </c>
      <c r="D83" s="0" t="n">
        <v>3999066.88681594</v>
      </c>
      <c r="E83" s="0" t="n">
        <v>54596.9907479968</v>
      </c>
      <c r="F83" s="0" t="n">
        <v>0</v>
      </c>
      <c r="G83" s="0" t="n">
        <v>0.0437465078664902</v>
      </c>
      <c r="H83" s="0" t="n">
        <v>0</v>
      </c>
      <c r="I83" s="0" t="n">
        <v>792120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2496339.95308552</v>
      </c>
      <c r="D84" s="0" t="n">
        <v>3864664.40284659</v>
      </c>
      <c r="E84" s="0" t="n">
        <v>57300.4418686055</v>
      </c>
      <c r="F84" s="0" t="n">
        <v>0</v>
      </c>
      <c r="G84" s="0" t="n">
        <v>0.035888909445196</v>
      </c>
      <c r="H84" s="0" t="n">
        <v>0</v>
      </c>
      <c r="I84" s="0" t="n">
        <v>764920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2470762.7035902</v>
      </c>
      <c r="D85" s="0" t="n">
        <v>3803697.74444072</v>
      </c>
      <c r="E85" s="0" t="n">
        <v>45952.5529676545</v>
      </c>
      <c r="F85" s="0" t="n">
        <v>0</v>
      </c>
      <c r="G85" s="0" t="n">
        <v>0.0333148441335973</v>
      </c>
      <c r="H85" s="0" t="n">
        <v>0</v>
      </c>
      <c r="I85" s="0" t="n">
        <v>743473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2444589.30653115</v>
      </c>
      <c r="D86" s="0" t="n">
        <v>3642636.44131444</v>
      </c>
      <c r="E86" s="0" t="n">
        <v>52098.6898686457</v>
      </c>
      <c r="F86" s="0" t="n">
        <v>0</v>
      </c>
      <c r="G86" s="0" t="n">
        <v>0.0386935861930011</v>
      </c>
      <c r="H86" s="0" t="n">
        <v>0</v>
      </c>
      <c r="I86" s="0" t="n">
        <v>722012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2383362.78701158</v>
      </c>
      <c r="D87" s="0" t="n">
        <v>3541489.56574334</v>
      </c>
      <c r="E87" s="0" t="n">
        <v>52354.6166080711</v>
      </c>
      <c r="F87" s="0" t="n">
        <v>0</v>
      </c>
      <c r="G87" s="0" t="n">
        <v>0.0394641457617627</v>
      </c>
      <c r="H87" s="0" t="n">
        <v>0</v>
      </c>
      <c r="I87" s="0" t="n">
        <v>703182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2329588.21994816</v>
      </c>
      <c r="D88" s="0" t="n">
        <v>3423489.163415</v>
      </c>
      <c r="E88" s="0" t="n">
        <v>44381.3005873796</v>
      </c>
      <c r="F88" s="0" t="n">
        <v>0</v>
      </c>
      <c r="G88" s="0" t="n">
        <v>0.0359692851920604</v>
      </c>
      <c r="H88" s="0" t="n">
        <v>0</v>
      </c>
      <c r="I88" s="0" t="n">
        <v>666719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2325077.60851276</v>
      </c>
      <c r="D89" s="0" t="n">
        <v>3423806.56034748</v>
      </c>
      <c r="E89" s="0" t="n">
        <v>39231.2062204385</v>
      </c>
      <c r="F89" s="0" t="n">
        <v>0</v>
      </c>
      <c r="G89" s="0" t="n">
        <v>0.0295114918364966</v>
      </c>
      <c r="H89" s="0" t="n">
        <v>0</v>
      </c>
      <c r="I89" s="0" t="n">
        <v>645993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2310503.56194017</v>
      </c>
      <c r="D90" s="0" t="n">
        <v>3399033.93370759</v>
      </c>
      <c r="E90" s="0" t="n">
        <v>55912.196141961</v>
      </c>
      <c r="F90" s="0" t="n">
        <v>0</v>
      </c>
      <c r="G90" s="0" t="n">
        <v>0.0263906066339741</v>
      </c>
      <c r="H90" s="0" t="n">
        <v>0</v>
      </c>
      <c r="I90" s="0" t="n">
        <v>627362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2328996.72036088</v>
      </c>
      <c r="D91" s="0" t="n">
        <v>3350543.8177113</v>
      </c>
      <c r="E91" s="0" t="n">
        <v>48949.65341991</v>
      </c>
      <c r="F91" s="0" t="n">
        <v>0</v>
      </c>
      <c r="G91" s="0" t="n">
        <v>0.0356218392049763</v>
      </c>
      <c r="H91" s="0" t="n">
        <v>0</v>
      </c>
      <c r="I91" s="0" t="n">
        <v>613395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2303684.36595653</v>
      </c>
      <c r="D92" s="0" t="n">
        <v>3189550.64257866</v>
      </c>
      <c r="E92" s="0" t="n">
        <v>61008.2303309606</v>
      </c>
      <c r="F92" s="0" t="n">
        <v>0</v>
      </c>
      <c r="G92" s="0" t="n">
        <v>0.0191508602936973</v>
      </c>
      <c r="H92" s="0" t="n">
        <v>0</v>
      </c>
      <c r="I92" s="0" t="n">
        <v>591875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2273268.00630584</v>
      </c>
      <c r="D93" s="0" t="n">
        <v>3128866.26693107</v>
      </c>
      <c r="E93" s="0" t="n">
        <v>60328.750260931</v>
      </c>
      <c r="F93" s="0" t="n">
        <v>0</v>
      </c>
      <c r="G93" s="0" t="n">
        <v>0.0150908860637348</v>
      </c>
      <c r="H93" s="0" t="n">
        <v>0</v>
      </c>
      <c r="I93" s="0" t="n">
        <v>564822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2253148.17052264</v>
      </c>
      <c r="D94" s="0" t="n">
        <v>3102606.09007522</v>
      </c>
      <c r="E94" s="0" t="n">
        <v>54597.8534359874</v>
      </c>
      <c r="F94" s="0" t="n">
        <v>0</v>
      </c>
      <c r="G94" s="0" t="n">
        <v>0.0208789108782229</v>
      </c>
      <c r="H94" s="0" t="n">
        <v>0</v>
      </c>
      <c r="I94" s="0" t="n">
        <v>550164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2173682.03606476</v>
      </c>
      <c r="D95" s="0" t="n">
        <v>3108455.50190494</v>
      </c>
      <c r="E95" s="0" t="n">
        <v>32411.9769367295</v>
      </c>
      <c r="F95" s="0" t="n">
        <v>0</v>
      </c>
      <c r="G95" s="0" t="n">
        <v>0.0196248590981337</v>
      </c>
      <c r="H95" s="0" t="n">
        <v>0</v>
      </c>
      <c r="I95" s="0" t="n">
        <v>540019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2156536.50183633</v>
      </c>
      <c r="D96" s="0" t="n">
        <v>2975282.35730961</v>
      </c>
      <c r="E96" s="0" t="n">
        <v>34371.1035455005</v>
      </c>
      <c r="F96" s="0" t="n">
        <v>0</v>
      </c>
      <c r="G96" s="0" t="n">
        <v>0.0140439860891477</v>
      </c>
      <c r="H96" s="0" t="n">
        <v>0</v>
      </c>
      <c r="I96" s="0" t="n">
        <v>512356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2109216.81085637</v>
      </c>
      <c r="D97" s="0" t="n">
        <v>2849390.80837881</v>
      </c>
      <c r="E97" s="0" t="n">
        <v>34155.7254837302</v>
      </c>
      <c r="F97" s="0" t="n">
        <v>0</v>
      </c>
      <c r="G97" s="0" t="n">
        <v>0.0146703819332024</v>
      </c>
      <c r="H97" s="0" t="n">
        <v>0</v>
      </c>
      <c r="I97" s="0" t="n">
        <v>485938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2094363.68545223</v>
      </c>
      <c r="D98" s="0" t="n">
        <v>2804431.77641491</v>
      </c>
      <c r="E98" s="0" t="n">
        <v>50158.3351533618</v>
      </c>
      <c r="F98" s="0" t="n">
        <v>0</v>
      </c>
      <c r="G98" s="0" t="n">
        <v>0.0137800501280783</v>
      </c>
      <c r="H98" s="0" t="n">
        <v>0</v>
      </c>
      <c r="I98" s="0" t="n">
        <v>467324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2076040.3945369</v>
      </c>
      <c r="D99" s="0" t="n">
        <v>2713293.10945603</v>
      </c>
      <c r="E99" s="0" t="n">
        <v>37152.8672600922</v>
      </c>
      <c r="F99" s="0" t="n">
        <v>0</v>
      </c>
      <c r="G99" s="0" t="n">
        <v>0.0123841252728414</v>
      </c>
      <c r="H99" s="0" t="n">
        <v>0</v>
      </c>
      <c r="I99" s="0" t="n">
        <v>456817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2028065.06606665</v>
      </c>
      <c r="D100" s="0" t="n">
        <v>2647690.79206969</v>
      </c>
      <c r="E100" s="0" t="n">
        <v>30804.3064841405</v>
      </c>
      <c r="F100" s="0" t="n">
        <v>0</v>
      </c>
      <c r="G100" s="0" t="n">
        <v>0.0112681560607047</v>
      </c>
      <c r="H100" s="0" t="n">
        <v>0</v>
      </c>
      <c r="I100" s="0" t="n">
        <v>446122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1986685.717291</v>
      </c>
      <c r="D101" s="0" t="n">
        <v>2468647.75287162</v>
      </c>
      <c r="E101" s="0" t="n">
        <v>32468.939342149</v>
      </c>
      <c r="F101" s="0" t="n">
        <v>0</v>
      </c>
      <c r="G101" s="0" t="n">
        <v>0.0113187932875353</v>
      </c>
      <c r="H101" s="0" t="n">
        <v>0</v>
      </c>
      <c r="I101" s="0" t="n">
        <v>420810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1968969.0425606</v>
      </c>
      <c r="D102" s="0" t="n">
        <v>2443391.45751034</v>
      </c>
      <c r="E102" s="0" t="n">
        <v>37772.5181052129</v>
      </c>
      <c r="F102" s="0" t="n">
        <v>0</v>
      </c>
      <c r="G102" s="0" t="n">
        <v>0.0147082471858488</v>
      </c>
      <c r="H102" s="0" t="n">
        <v>0</v>
      </c>
      <c r="I102" s="0" t="n">
        <v>411387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1900259.20344202</v>
      </c>
      <c r="D103" s="0" t="n">
        <v>2452141.88357534</v>
      </c>
      <c r="E103" s="0" t="n">
        <v>27052.1710570828</v>
      </c>
      <c r="F103" s="0" t="n">
        <v>0</v>
      </c>
      <c r="G103" s="0" t="n">
        <v>0.0153508858637419</v>
      </c>
      <c r="H103" s="0" t="n">
        <v>0</v>
      </c>
      <c r="I103" s="0" t="n">
        <v>397658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1836006.15202454</v>
      </c>
      <c r="D104" s="0" t="n">
        <v>2299023.1434308</v>
      </c>
      <c r="E104" s="0" t="n">
        <v>26905.4056162947</v>
      </c>
      <c r="F104" s="0" t="n">
        <v>0</v>
      </c>
      <c r="G104" s="0" t="n">
        <v>0.0125811439925904</v>
      </c>
      <c r="H104" s="0" t="n">
        <v>0</v>
      </c>
      <c r="I104" s="0" t="n">
        <v>380491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1846198.49919505</v>
      </c>
      <c r="D105" s="0" t="n">
        <v>2235142.93993835</v>
      </c>
      <c r="E105" s="0" t="n">
        <v>29741.7407408204</v>
      </c>
      <c r="F105" s="0" t="n">
        <v>0</v>
      </c>
      <c r="G105" s="0" t="n">
        <v>0.0138023873376453</v>
      </c>
      <c r="H105" s="0" t="n">
        <v>0</v>
      </c>
      <c r="I105" s="0" t="n">
        <v>367347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4" activeCellId="0" sqref="F4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111.768313543957</v>
      </c>
      <c r="E18" s="30" t="n">
        <f aca="false">(D18/D17)^(1/3)-1</f>
        <v>0.0248917264192758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-0.040410891665855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113.441007489736</v>
      </c>
      <c r="L18" s="13" t="n">
        <f aca="false">100*F18*100/D18/($F$16*100/$D$16)</f>
        <v>95.9589108334145</v>
      </c>
    </row>
    <row r="19" customFormat="false" ht="12.8" hidden="false" customHeight="false" outlineLevel="0" collapsed="false">
      <c r="A19" s="27" t="s">
        <v>24</v>
      </c>
      <c r="B19" s="27" t="n">
        <v>133.060931553256</v>
      </c>
      <c r="C19" s="28" t="n">
        <f aca="false">(B19/B18)^(1/3)-1</f>
        <v>0.0183412548002162</v>
      </c>
      <c r="D19" s="27" t="n">
        <v>124.428366303447</v>
      </c>
      <c r="E19" s="28" t="n">
        <f aca="false">(D19/D18)^(1/3)-1</f>
        <v>0.0364147067883613</v>
      </c>
      <c r="F19" s="27" t="n">
        <v>67948.8492751289</v>
      </c>
      <c r="G19" s="28" t="n">
        <f aca="false">(F19/F18)^(1/3)-1</f>
        <v>0.0315110491717838</v>
      </c>
      <c r="I19" s="27" t="s">
        <v>37</v>
      </c>
      <c r="J19" s="13" t="n">
        <f aca="false">B19*100/$B$16</f>
        <v>98.3365725163733</v>
      </c>
      <c r="K19" s="13" t="n">
        <f aca="false">D19*100/$D$16</f>
        <v>126.290527128815</v>
      </c>
      <c r="L19" s="13" t="n">
        <f aca="false">100*F19*100/D19/($F$16*100/$D$16)</f>
        <v>94.6032947579028</v>
      </c>
    </row>
    <row r="20" customFormat="false" ht="12.8" hidden="false" customHeight="false" outlineLevel="0" collapsed="false">
      <c r="A20" s="29" t="s">
        <v>38</v>
      </c>
      <c r="B20" s="29" t="n">
        <v>133.282068132011</v>
      </c>
      <c r="C20" s="30" t="n">
        <f aca="false">(B20/B19)^(1/3)-1</f>
        <v>0.000553666618275939</v>
      </c>
      <c r="D20" s="29" t="n">
        <v>133.449422860446</v>
      </c>
      <c r="E20" s="30" t="n">
        <f aca="false">(D20/D19)^(1/3)-1</f>
        <v>0.0236050824969525</v>
      </c>
      <c r="F20" s="29" t="n">
        <v>72619.3822308787</v>
      </c>
      <c r="G20" s="30" t="n">
        <f aca="false">(F20/F19)^(1/3)-1</f>
        <v>0.0224062160665623</v>
      </c>
      <c r="I20" s="29" t="s">
        <v>38</v>
      </c>
      <c r="J20" s="13" t="n">
        <f aca="false">B20*100/$B$16</f>
        <v>98.4999999999999</v>
      </c>
      <c r="K20" s="13" t="n">
        <f aca="false">D20*100/$D$16</f>
        <v>135.446590345653</v>
      </c>
      <c r="L20" s="13" t="n">
        <f aca="false">100*F20*100/D20/($F$16*100/$D$16)</f>
        <v>94.2712801981941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0.00153344995277682</v>
      </c>
      <c r="D21" s="27" t="n">
        <v>142.470479417446</v>
      </c>
      <c r="E21" s="28" t="n">
        <f aca="false">(D21/D20)^(1/3)-1</f>
        <v>0.0220435346665904</v>
      </c>
      <c r="F21" s="27" t="n">
        <v>78357.5773332299</v>
      </c>
      <c r="G21" s="28" t="n">
        <f aca="false">(F21/F20)^(1/3)-1</f>
        <v>0.025674322739679</v>
      </c>
      <c r="I21" s="27" t="s">
        <v>39</v>
      </c>
      <c r="J21" s="13" t="n">
        <f aca="false">B21*100/$B$16</f>
        <v>98.9538296752405</v>
      </c>
      <c r="K21" s="13" t="n">
        <f aca="false">D21*100/$D$16</f>
        <v>144.602653562492</v>
      </c>
      <c r="L21" s="13" t="n">
        <f aca="false">100*F21*100/D21/($F$16*100/$D$16)</f>
        <v>95.2795437614978</v>
      </c>
    </row>
    <row r="22" customFormat="false" ht="12.8" hidden="false" customHeight="false" outlineLevel="0" collapsed="false">
      <c r="A22" s="29" t="s">
        <v>20</v>
      </c>
      <c r="B22" s="29" t="n">
        <v>133.56</v>
      </c>
      <c r="C22" s="30" t="n">
        <f aca="false">(B22/B21)^(1/3)-1</f>
        <v>-0.000837551283475846</v>
      </c>
      <c r="D22" s="29" t="n">
        <v>151.491535974446</v>
      </c>
      <c r="E22" s="30" t="n">
        <f aca="false">(D22/D21)^(1/3)-1</f>
        <v>0.0206758231989925</v>
      </c>
      <c r="F22" s="29" t="n">
        <v>84335.8646301369</v>
      </c>
      <c r="G22" s="30" t="n">
        <f aca="false">(F22/F21)^(1/3)-1</f>
        <v>0.0248109738639375</v>
      </c>
      <c r="I22" s="29" t="s">
        <v>40</v>
      </c>
      <c r="J22" s="13" t="n">
        <f aca="false">B22*100/$B$16</f>
        <v>98.7054011419585</v>
      </c>
      <c r="K22" s="13" t="n">
        <f aca="false">D22*100/$D$16</f>
        <v>153.758716779331</v>
      </c>
      <c r="L22" s="13" t="n">
        <f aca="false">100*F22*100/D22/($F$16*100/$D$16)</f>
        <v>96.4422841004756</v>
      </c>
    </row>
    <row r="23" customFormat="false" ht="12.8" hidden="false" customHeight="false" outlineLevel="0" collapsed="false">
      <c r="A23" s="27" t="s">
        <v>24</v>
      </c>
      <c r="B23" s="27" t="n">
        <v>135.037190378662</v>
      </c>
      <c r="C23" s="28" t="n">
        <f aca="false">(B23/B22)^(1/3)-1</f>
        <v>0.00367319962654955</v>
      </c>
      <c r="D23" s="27" t="n">
        <v>160.512592531446</v>
      </c>
      <c r="E23" s="28" t="n">
        <f aca="false">(D23/D22)^(1/3)-1</f>
        <v>0.0194679573813032</v>
      </c>
      <c r="F23" s="27" t="n">
        <v>89357.9181707405</v>
      </c>
      <c r="G23" s="28" t="n">
        <f aca="false">(F23/F22)^(1/3)-1</f>
        <v>0.0194679573813028</v>
      </c>
      <c r="I23" s="27" t="s">
        <v>41</v>
      </c>
      <c r="J23" s="13" t="n">
        <f aca="false">B23*100/$B$16</f>
        <v>99.7970952785928</v>
      </c>
      <c r="K23" s="13" t="n">
        <f aca="false">D23*100/$D$16</f>
        <v>162.914779996171</v>
      </c>
      <c r="L23" s="13" t="n">
        <f aca="false">100*F23*100/D23/($F$16*100/$D$16)</f>
        <v>96.4422841004755</v>
      </c>
    </row>
    <row r="24" customFormat="false" ht="12.8" hidden="false" customHeight="false" outlineLevel="0" collapsed="false">
      <c r="A24" s="29" t="s">
        <v>42</v>
      </c>
      <c r="B24" s="29" t="n">
        <v>137.280530175971</v>
      </c>
      <c r="C24" s="30" t="n">
        <f aca="false">(B24/B23)^(1/3)-1</f>
        <v>0.00550720016290418</v>
      </c>
      <c r="D24" s="29" t="n">
        <v>170.143348083333</v>
      </c>
      <c r="E24" s="30" t="n">
        <f aca="false">(D24/D23)^(1/3)-1</f>
        <v>0.0196128224222167</v>
      </c>
      <c r="F24" s="29" t="n">
        <v>94719.3932609849</v>
      </c>
      <c r="G24" s="30" t="n">
        <f aca="false">(F24/F23)^(1/3)-1</f>
        <v>0.0196128224222163</v>
      </c>
      <c r="I24" s="29" t="s">
        <v>42</v>
      </c>
      <c r="J24" s="13" t="n">
        <f aca="false">B24*100/$B$16</f>
        <v>101.455</v>
      </c>
      <c r="K24" s="13" t="n">
        <f aca="false">D24*100/$D$16</f>
        <v>172.689666795941</v>
      </c>
      <c r="L24" s="13" t="n">
        <f aca="false">100*F24*100/D24/($F$16*100/$D$16)</f>
        <v>96.4422841004753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0.0047642253937783</v>
      </c>
      <c r="D25" s="27" t="n">
        <v>179.774103635219</v>
      </c>
      <c r="E25" s="28" t="n">
        <f aca="false">(D25/D24)^(1/3)-1</f>
        <v>0.0185227152235463</v>
      </c>
      <c r="F25" s="27" t="n">
        <v>100080.868351229</v>
      </c>
      <c r="G25" s="28" t="n">
        <f aca="false">(F25/F24)^(1/3)-1</f>
        <v>0.0185227152235465</v>
      </c>
      <c r="I25" s="27" t="s">
        <v>43</v>
      </c>
      <c r="J25" s="13" t="n">
        <f aca="false">B25*100/$B$16</f>
        <v>102.91198286225</v>
      </c>
      <c r="K25" s="13" t="n">
        <f aca="false">D25*100/$D$16</f>
        <v>182.464553595711</v>
      </c>
      <c r="L25" s="13" t="n">
        <f aca="false">100*F25*100/D25/($F$16*100/$D$16)</f>
        <v>96.4422841004754</v>
      </c>
    </row>
    <row r="26" customFormat="false" ht="12.8" hidden="false" customHeight="false" outlineLevel="0" collapsed="false">
      <c r="A26" s="29" t="s">
        <v>20</v>
      </c>
      <c r="B26" s="29" t="n">
        <v>140.238</v>
      </c>
      <c r="C26" s="30" t="n">
        <f aca="false">(B26/B25)^(1/3)-1</f>
        <v>0.00235468270097661</v>
      </c>
      <c r="D26" s="29" t="n">
        <v>189.404859187106</v>
      </c>
      <c r="E26" s="30" t="n">
        <f aca="false">(D26/D25)^(1/3)-1</f>
        <v>0.0175474295502851</v>
      </c>
      <c r="F26" s="29" t="n">
        <v>105442.343441474</v>
      </c>
      <c r="G26" s="30" t="n">
        <f aca="false">(F26/F25)^(1/3)-1</f>
        <v>0.0175474295502867</v>
      </c>
      <c r="I26" s="29" t="s">
        <v>44</v>
      </c>
      <c r="J26" s="13" t="n">
        <f aca="false">B26*100/$B$16</f>
        <v>103.640671199056</v>
      </c>
      <c r="K26" s="13" t="n">
        <f aca="false">D26*100/$D$16</f>
        <v>192.239440395481</v>
      </c>
      <c r="L26" s="13" t="n">
        <f aca="false">100*F26*100/D26/($F$16*100/$D$16)</f>
        <v>96.4422841004758</v>
      </c>
    </row>
    <row r="27" customFormat="false" ht="12.8" hidden="false" customHeight="false" outlineLevel="0" collapsed="false">
      <c r="A27" s="27" t="s">
        <v>24</v>
      </c>
      <c r="B27" s="27" t="n">
        <v>143.114775732591</v>
      </c>
      <c r="C27" s="28" t="n">
        <f aca="false">(B27/B26)^(1/3)-1</f>
        <v>0.00679161129189865</v>
      </c>
      <c r="D27" s="27" t="n">
        <v>199.035614738993</v>
      </c>
      <c r="E27" s="28" t="n">
        <f aca="false">(D27/D26)^(1/3)-1</f>
        <v>0.0166697286292234</v>
      </c>
      <c r="F27" s="27" t="n">
        <v>110864.400171156</v>
      </c>
      <c r="G27" s="28" t="n">
        <f aca="false">(F27/F26)^(1/3)-1</f>
        <v>0.0168549818637578</v>
      </c>
      <c r="I27" s="27" t="s">
        <v>45</v>
      </c>
      <c r="J27" s="13" t="n">
        <f aca="false">B27*100/$B$16</f>
        <v>105.766706708796</v>
      </c>
      <c r="K27" s="13" t="n">
        <f aca="false">D27*100/$D$16</f>
        <v>202.014327195252</v>
      </c>
      <c r="L27" s="13" t="n">
        <f aca="false">100*F27*100/D27/($F$16*100/$D$16)</f>
        <v>96.4950136161127</v>
      </c>
    </row>
    <row r="28" customFormat="false" ht="12.8" hidden="false" customHeight="false" outlineLevel="0" collapsed="false">
      <c r="A28" s="29" t="s">
        <v>46</v>
      </c>
      <c r="B28" s="29" t="n">
        <v>144.14455668477</v>
      </c>
      <c r="C28" s="30" t="n">
        <f aca="false">(B28/B27)^(1/3)-1</f>
        <v>0.00239276680111233</v>
      </c>
      <c r="D28" s="29" t="n">
        <v>208.987395475943</v>
      </c>
      <c r="E28" s="30" t="n">
        <f aca="false">(D28/D27)^(1/3)-1</f>
        <v>0.016396356814854</v>
      </c>
      <c r="F28" s="29" t="n">
        <v>116684.781180142</v>
      </c>
      <c r="G28" s="30" t="n">
        <f aca="false">(F28/F27)^(1/3)-1</f>
        <v>0.0172023812262547</v>
      </c>
      <c r="I28" s="29" t="s">
        <v>46</v>
      </c>
      <c r="J28" s="13" t="n">
        <f aca="false">B28*100/$B$16</f>
        <v>106.52775</v>
      </c>
      <c r="K28" s="13" t="n">
        <f aca="false">D28*100/$D$16</f>
        <v>212.115043555014</v>
      </c>
      <c r="L28" s="13" t="n">
        <f aca="false">100*F28*100/D28/($F$16*100/$D$16)</f>
        <v>96.7247636485321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0.00156431765451459</v>
      </c>
      <c r="D29" s="27" t="n">
        <v>218.939176212892</v>
      </c>
      <c r="E29" s="28" t="n">
        <f aca="false">(D29/D28)^(1/3)-1</f>
        <v>0.0156275241789419</v>
      </c>
      <c r="F29" s="27" t="n">
        <v>122505.162189127</v>
      </c>
      <c r="G29" s="28" t="n">
        <f aca="false">(F29/F28)^(1/3)-1</f>
        <v>0.0163580340504379</v>
      </c>
      <c r="I29" s="27" t="s">
        <v>47</v>
      </c>
      <c r="J29" s="13" t="n">
        <f aca="false">B29*100/$B$16</f>
        <v>107.02846217674</v>
      </c>
      <c r="K29" s="13" t="n">
        <f aca="false">D29*100/$D$16</f>
        <v>222.215759914776</v>
      </c>
      <c r="L29" s="13" t="n">
        <f aca="false">100*F29*100/D29/($F$16*100/$D$16)</f>
        <v>96.9336273143676</v>
      </c>
    </row>
    <row r="30" customFormat="false" ht="12.8" hidden="false" customHeight="false" outlineLevel="0" collapsed="false">
      <c r="A30" s="29" t="s">
        <v>20</v>
      </c>
      <c r="B30" s="29" t="n">
        <v>145.14633</v>
      </c>
      <c r="C30" s="30" t="n">
        <f aca="false">(B30/B29)^(1/3)-1</f>
        <v>0.000745763911607522</v>
      </c>
      <c r="D30" s="29" t="n">
        <v>228.890956949842</v>
      </c>
      <c r="E30" s="30" t="n">
        <f aca="false">(D30/D29)^(1/3)-1</f>
        <v>0.0149275739061081</v>
      </c>
      <c r="F30" s="29" t="n">
        <v>128325.543198113</v>
      </c>
      <c r="G30" s="30" t="n">
        <f aca="false">(F30/F29)^(1/3)-1</f>
        <v>0.0155927078365157</v>
      </c>
      <c r="I30" s="29" t="s">
        <v>48</v>
      </c>
      <c r="J30" s="13" t="n">
        <f aca="false">B30*100/$B$16</f>
        <v>107.268094691023</v>
      </c>
      <c r="K30" s="13" t="n">
        <f aca="false">D30*100/$D$16</f>
        <v>232.316476274539</v>
      </c>
      <c r="L30" s="13" t="n">
        <f aca="false">100*F30*100/D30/($F$16*100/$D$16)</f>
        <v>97.1243289223047</v>
      </c>
    </row>
    <row r="31" customFormat="false" ht="12.8" hidden="false" customHeight="false" outlineLevel="0" collapsed="false">
      <c r="A31" s="27" t="s">
        <v>24</v>
      </c>
      <c r="B31" s="27" t="n">
        <v>145.368324935087</v>
      </c>
      <c r="C31" s="28" t="n">
        <f aca="false">(B31/B30)^(1/3)-1</f>
        <v>0.000509558994679527</v>
      </c>
      <c r="D31" s="27" t="n">
        <v>238.842737686792</v>
      </c>
      <c r="E31" s="28" t="n">
        <f aca="false">(D31/D30)^(1/3)-1</f>
        <v>0.0142876446230173</v>
      </c>
      <c r="F31" s="27" t="n">
        <v>134145.924207099</v>
      </c>
      <c r="G31" s="28" t="n">
        <f aca="false">(F31/F30)^(1/3)-1</f>
        <v>0.0148958038073614</v>
      </c>
      <c r="I31" s="27" t="s">
        <v>49</v>
      </c>
      <c r="J31" s="13" t="n">
        <f aca="false">B31*100/$B$16</f>
        <v>107.432156529293</v>
      </c>
      <c r="K31" s="13" t="n">
        <f aca="false">D31*100/$D$16</f>
        <v>242.417192634302</v>
      </c>
      <c r="L31" s="13" t="n">
        <f aca="false">100*F31*100/D31/($F$16*100/$D$16)</f>
        <v>97.2991387295803</v>
      </c>
    </row>
    <row r="32" customFormat="false" ht="12.8" hidden="false" customHeight="false" outlineLevel="0" collapsed="false">
      <c r="A32" s="29" t="s">
        <v>50</v>
      </c>
      <c r="B32" s="29" t="n">
        <v>147.027447818465</v>
      </c>
      <c r="C32" s="30" t="n">
        <f aca="false">(B32/B31)^(1/3)-1</f>
        <v>0.00379002926504168</v>
      </c>
      <c r="D32" s="29" t="n">
        <v>248.720651241098</v>
      </c>
      <c r="E32" s="30" t="n">
        <f aca="false">(D32/D31)^(1/3)-1</f>
        <v>0.0135999999999996</v>
      </c>
      <c r="F32" s="29" t="n">
        <v>139806.341140984</v>
      </c>
      <c r="G32" s="30" t="n">
        <f aca="false">(F32/F31)^(1/3)-1</f>
        <v>0.0138719999999994</v>
      </c>
      <c r="I32" s="29" t="s">
        <v>50</v>
      </c>
      <c r="J32" s="13" t="n">
        <f aca="false">B32*100/$B$16</f>
        <v>108.658305</v>
      </c>
      <c r="K32" s="13" t="n">
        <f aca="false">D32*100/$D$16</f>
        <v>252.442936335412</v>
      </c>
      <c r="L32" s="13" t="n">
        <f aca="false">100*F32*100/D32/($F$16*100/$D$16)</f>
        <v>97.3774905499101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0.00482676518140379</v>
      </c>
      <c r="D33" s="27" t="n">
        <v>259.00708957255</v>
      </c>
      <c r="E33" s="28" t="n">
        <f aca="false">(D33/D32)^(1/3)-1</f>
        <v>0.0136000000000001</v>
      </c>
      <c r="F33" s="27" t="n">
        <v>145705.604838606</v>
      </c>
      <c r="G33" s="28" t="n">
        <f aca="false">(F33/F32)^(1/3)-1</f>
        <v>0.0138719999999988</v>
      </c>
      <c r="I33" s="27" t="s">
        <v>51</v>
      </c>
      <c r="J33" s="13" t="n">
        <f aca="false">B33*100/$B$16</f>
        <v>110.239316042042</v>
      </c>
      <c r="K33" s="13" t="n">
        <f aca="false">D33*100/$D$16</f>
        <v>262.88331868351</v>
      </c>
      <c r="L33" s="13" t="n">
        <f aca="false">100*F33*100/D33/($F$16*100/$D$16)</f>
        <v>97.4559054644029</v>
      </c>
    </row>
    <row r="34" customFormat="false" ht="12.8" hidden="false" customHeight="false" outlineLevel="0" collapsed="false">
      <c r="A34" s="29" t="s">
        <v>20</v>
      </c>
      <c r="B34" s="29" t="n">
        <v>149.5007199</v>
      </c>
      <c r="C34" s="30" t="n">
        <f aca="false">(B34/B33)^(1/3)-1</f>
        <v>0.000745763911609076</v>
      </c>
      <c r="D34" s="29" t="n">
        <v>269.71894820191</v>
      </c>
      <c r="E34" s="30" t="n">
        <f aca="false">(D34/D33)^(1/3)-1</f>
        <v>0.0136000000000005</v>
      </c>
      <c r="F34" s="29" t="n">
        <v>151853.793670025</v>
      </c>
      <c r="G34" s="30" t="n">
        <f aca="false">(F34/F33)^(1/3)-1</f>
        <v>0.0138720000000006</v>
      </c>
      <c r="I34" s="29" t="s">
        <v>52</v>
      </c>
      <c r="J34" s="13" t="n">
        <f aca="false">B34*100/$B$16</f>
        <v>110.486137531754</v>
      </c>
      <c r="K34" s="13" t="n">
        <f aca="false">D34*100/$D$16</f>
        <v>273.75548805309</v>
      </c>
      <c r="L34" s="13" t="n">
        <f aca="false">100*F34*100/D34/($F$16*100/$D$16)</f>
        <v>97.534383523867</v>
      </c>
    </row>
    <row r="35" customFormat="false" ht="12.8" hidden="false" customHeight="false" outlineLevel="0" collapsed="false">
      <c r="A35" s="27" t="s">
        <v>24</v>
      </c>
      <c r="B35" s="27" t="n">
        <v>151.170820249987</v>
      </c>
      <c r="C35" s="28" t="n">
        <f aca="false">(B35/B34)^(1/3)-1</f>
        <v>0.00370994793400214</v>
      </c>
      <c r="D35" s="27" t="n">
        <v>280.873821404672</v>
      </c>
      <c r="E35" s="28" t="n">
        <f aca="false">(D35/D34)^(1/3)-1</f>
        <v>0.0135999999999992</v>
      </c>
      <c r="F35" s="27" t="n">
        <v>158261.411271866</v>
      </c>
      <c r="G35" s="28" t="n">
        <f aca="false">(F35/F34)^(1/3)-1</f>
        <v>0.0138720000000019</v>
      </c>
      <c r="I35" s="27" t="s">
        <v>53</v>
      </c>
      <c r="J35" s="13" t="n">
        <f aca="false">B35*100/$B$16</f>
        <v>111.720398725171</v>
      </c>
      <c r="K35" s="13" t="n">
        <f aca="false">D35*100/$D$16</f>
        <v>285.077302030751</v>
      </c>
      <c r="L35" s="13" t="n">
        <f aca="false">100*F35*100/D35/($F$16*100/$D$16)</f>
        <v>97.6129247791515</v>
      </c>
    </row>
    <row r="36" customFormat="false" ht="12.8" hidden="false" customHeight="false" outlineLevel="0" collapsed="false">
      <c r="A36" s="29" t="s">
        <v>54</v>
      </c>
      <c r="B36" s="29" t="n">
        <v>152.173408492112</v>
      </c>
      <c r="C36" s="30" t="n">
        <f aca="false">(B36/B35)^(1/3)-1</f>
        <v>0.00220584883384145</v>
      </c>
      <c r="D36" s="29" t="n">
        <v>291.538797892813</v>
      </c>
      <c r="E36" s="30" t="n">
        <f aca="false">(D36/D35)^(1/3)-1</f>
        <v>0.0125</v>
      </c>
      <c r="F36" s="29" t="n">
        <v>164392.420389</v>
      </c>
      <c r="G36" s="30" t="n">
        <f aca="false">(F36/F35)^(1/3)-1</f>
        <v>0.0127499999999989</v>
      </c>
      <c r="I36" s="29" t="s">
        <v>54</v>
      </c>
      <c r="J36" s="13" t="n">
        <f aca="false">B36*100/$B$16</f>
        <v>112.461345675</v>
      </c>
      <c r="K36" s="13" t="n">
        <f aca="false">D36*100/$D$16</f>
        <v>295.901887633836</v>
      </c>
      <c r="L36" s="13" t="n">
        <f aca="false">100*F36*100/D36/($F$16*100/$D$16)</f>
        <v>97.6852485041286</v>
      </c>
    </row>
    <row r="37" customFormat="false" ht="12.8" hidden="false" customHeight="false" outlineLevel="0" collapsed="false">
      <c r="A37" s="27" t="s">
        <v>18</v>
      </c>
      <c r="B37" s="27" t="n">
        <v>152.895909972896</v>
      </c>
      <c r="C37" s="28" t="n">
        <f aca="false">(B37/B36)^(1/3)-1</f>
        <v>0.00158012941457719</v>
      </c>
      <c r="D37" s="27" t="n">
        <v>302.608731037021</v>
      </c>
      <c r="E37" s="28" t="n">
        <f aca="false">(D37/D36)^(1/3)-1</f>
        <v>0.0125000000000006</v>
      </c>
      <c r="F37" s="27" t="n">
        <v>170760.943328944</v>
      </c>
      <c r="G37" s="28" t="n">
        <f aca="false">(F37/F36)^(1/3)-1</f>
        <v>0.0127500000000003</v>
      </c>
      <c r="I37" s="27" t="s">
        <v>108</v>
      </c>
      <c r="J37" s="13" t="n">
        <f aca="false">B37*100/$B$16</f>
        <v>112.995298943093</v>
      </c>
      <c r="K37" s="13" t="n">
        <f aca="false">D37*100/$D$16</f>
        <v>307.137490363308</v>
      </c>
      <c r="L37" s="13" t="n">
        <f aca="false">100*F37*100/D37/($F$16*100/$D$16)</f>
        <v>97.7576258154646</v>
      </c>
    </row>
    <row r="38" customFormat="false" ht="12.8" hidden="false" customHeight="false" outlineLevel="0" collapsed="false">
      <c r="A38" s="29" t="s">
        <v>20</v>
      </c>
      <c r="B38" s="29" t="n">
        <v>153.2382378975</v>
      </c>
      <c r="C38" s="30" t="n">
        <f aca="false">(B38/B37)^(1/3)-1</f>
        <v>0.000745763911609743</v>
      </c>
      <c r="D38" s="29" t="n">
        <v>314.098997326261</v>
      </c>
      <c r="E38" s="30" t="n">
        <f aca="false">(D38/D37)^(1/3)-1</f>
        <v>0.0125000000000004</v>
      </c>
      <c r="F38" s="29" t="n">
        <v>177376.18132023</v>
      </c>
      <c r="G38" s="30" t="n">
        <f aca="false">(F38/F37)^(1/3)-1</f>
        <v>0.0127499999999992</v>
      </c>
      <c r="I38" s="29" t="s">
        <v>109</v>
      </c>
      <c r="J38" s="13" t="n">
        <f aca="false">B38*100/$B$16</f>
        <v>113.248290970048</v>
      </c>
      <c r="K38" s="13" t="n">
        <f aca="false">D38*100/$D$16</f>
        <v>318.799716828451</v>
      </c>
      <c r="L38" s="13" t="n">
        <f aca="false">100*F38*100/D38/($F$16*100/$D$16)</f>
        <v>97.8300567528624</v>
      </c>
    </row>
    <row r="39" customFormat="false" ht="12.8" hidden="false" customHeight="false" outlineLevel="0" collapsed="false">
      <c r="A39" s="27" t="s">
        <v>24</v>
      </c>
      <c r="B39" s="27" t="n">
        <v>153.479816278052</v>
      </c>
      <c r="C39" s="28" t="n">
        <f aca="false">(B39/B38)^(1/3)-1</f>
        <v>0.000525220394048453</v>
      </c>
      <c r="D39" s="27" t="n">
        <v>326.025557105596</v>
      </c>
      <c r="E39" s="28" t="n">
        <f aca="false">(D39/D38)^(1/3)-1</f>
        <v>0.0124999999999993</v>
      </c>
      <c r="F39" s="27" t="n">
        <v>184247.692044779</v>
      </c>
      <c r="G39" s="28" t="n">
        <f aca="false">(F39/F38)^(1/3)-1</f>
        <v>0.0127500000000005</v>
      </c>
      <c r="I39" s="27" t="s">
        <v>110</v>
      </c>
      <c r="J39" s="13" t="n">
        <f aca="false">B39*100/$B$16</f>
        <v>113.4268256433</v>
      </c>
      <c r="K39" s="13" t="n">
        <f aca="false">D39*100/$D$16</f>
        <v>330.904766232478</v>
      </c>
      <c r="L39" s="13" t="n">
        <f aca="false">100*F39*100/D39/($F$16*100/$D$16)</f>
        <v>97.9025413560557</v>
      </c>
    </row>
    <row r="41" customFormat="false" ht="13.8" hidden="false" customHeight="false" outlineLevel="0" collapsed="false">
      <c r="A41" s="33"/>
      <c r="B41" s="80"/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/>
      <c r="D42" s="35"/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8" t="n">
        <f aca="false">AVERAGE(B16:B19)/AVERAGE(B12:B15)-1</f>
        <v>-0.11</v>
      </c>
      <c r="C44" s="38"/>
      <c r="D44" s="38"/>
    </row>
    <row r="45" customFormat="false" ht="12.8" hidden="false" customHeight="false" outlineLevel="0" collapsed="false">
      <c r="A45" s="7" t="n">
        <v>2021</v>
      </c>
      <c r="B45" s="40" t="n">
        <f aca="false">AVERAGE(B20:B23)/AVERAGE(B16:B19)-1</f>
        <v>0.0549999999999997</v>
      </c>
      <c r="C45" s="40"/>
      <c r="D45" s="40"/>
    </row>
    <row r="46" customFormat="false" ht="12.8" hidden="false" customHeight="false" outlineLevel="0" collapsed="false">
      <c r="A46" s="36" t="n">
        <v>2022</v>
      </c>
      <c r="B46" s="38" t="n">
        <f aca="false">AVERAGE(B24:B27)/AVERAGE(B20:B23)-1</f>
        <v>0.0449999999999993</v>
      </c>
      <c r="C46" s="38"/>
      <c r="D46" s="38"/>
    </row>
    <row r="47" customFormat="false" ht="12.8" hidden="false" customHeight="false" outlineLevel="0" collapsed="false">
      <c r="A47" s="7" t="n">
        <v>2023</v>
      </c>
      <c r="B47" s="40" t="n">
        <f aca="false">AVERAGE(B28:B31)/AVERAGE(B24:B27)-1</f>
        <v>0.0350000000000017</v>
      </c>
      <c r="C47" s="40"/>
      <c r="D47" s="40"/>
    </row>
    <row r="48" customFormat="false" ht="12.8" hidden="false" customHeight="false" outlineLevel="0" collapsed="false">
      <c r="A48" s="36" t="n">
        <v>2024</v>
      </c>
      <c r="B48" s="38" t="n">
        <f aca="false">AVERAGE(B32:B35)/AVERAGE(B28:B31)-1</f>
        <v>0.0299999999999976</v>
      </c>
      <c r="C48" s="38"/>
      <c r="D48" s="38"/>
    </row>
    <row r="49" customFormat="false" ht="12.8" hidden="false" customHeight="false" outlineLevel="0" collapsed="false">
      <c r="A49" s="7" t="n">
        <v>2025</v>
      </c>
      <c r="B49" s="40" t="n">
        <f aca="false">AVERAGE(B36:B39)/AVERAGE(B32:B35)-1</f>
        <v>0.0250000000000006</v>
      </c>
      <c r="C49" s="40"/>
      <c r="D49" s="4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R90" activePane="bottomRight" state="frozen"/>
      <selection pane="topLeft" activeCell="A1" activeCellId="0" sqref="A1"/>
      <selection pane="topRight" activeCell="R1" activeCellId="0" sqref="R1"/>
      <selection pane="bottomLeft" activeCell="A90" activeCellId="0" sqref="A90"/>
      <selection pane="bottomRight" activeCell="W112" activeCellId="0" sqref="W112"/>
    </sheetView>
  </sheetViews>
  <sheetFormatPr defaultColWidth="9.3164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0.0796287329121959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0.0796287329121959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</v>
      </c>
      <c r="BN5" s="51" t="n">
        <f aca="false">(SUM(H18:H21)+SUM(J18:J21))/AVERAGE(AG18:AG21)</f>
        <v>1.99943032025564E-005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-0.0377389074028458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0.0167310986959959</v>
      </c>
      <c r="BM8" s="51" t="n">
        <f aca="false">SUM(D30:D33)/AVERAGE(AG30:AG33)</f>
        <v>0.0724329912767154</v>
      </c>
      <c r="BN8" s="51" t="n">
        <f aca="false">(SUM(H30:H33)+SUM(J30:J33))/AVERAGE(AG30:AG33)</f>
        <v>0.000883879588348041</v>
      </c>
      <c r="BO8" s="52" t="n">
        <f aca="false">AL8-BN8</f>
        <v>-0.0386227869911939</v>
      </c>
      <c r="BP8" s="32" t="n">
        <f aca="false">BN8+BM8</f>
        <v>0.0733168708650634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-0.0466196684132554</v>
      </c>
      <c r="AM9" s="4" t="n">
        <f aca="false">'Central scenario'!AM8</f>
        <v>19740259.6575456</v>
      </c>
      <c r="AN9" s="52" t="n">
        <f aca="false">AM9/AVERAGE(AG34:AG37)</f>
        <v>0.00438882261139229</v>
      </c>
      <c r="AO9" s="52" t="n">
        <f aca="false">AVERAGE(AG34:AG37)/AVERAGE(AG30:AG33)-1</f>
        <v>-0.11045673300527</v>
      </c>
      <c r="AP9" s="55" t="n">
        <f aca="false">'Central scenario'!AP9</f>
        <v>-1015545.98742409</v>
      </c>
      <c r="AQ9" s="4" t="n">
        <f aca="false">AQ8*(1+AO9)</f>
        <v>371152449.732425</v>
      </c>
      <c r="AR9" s="4" t="n">
        <f aca="false">((((((AQ8*((1+AO9)^(6/12)))*((1+AO9)^(1/12))+AP9)*((1+AO9)^(1/12))-AM9/12)*((1+AO9)^(1/12))-AM9/12)*((1+AO9)^(1/12))-AM9/12)*((1+AO9)^(1/12))-AM9/12)*((1+AO9)^(1/12))-AM9/12</f>
        <v>362118266.889847</v>
      </c>
      <c r="AS9" s="53" t="n">
        <f aca="false">AQ9/AG37</f>
        <v>0.0787348974497447</v>
      </c>
      <c r="AT9" s="53" t="n">
        <f aca="false">AR9/AG37</f>
        <v>0.0768184195707347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0.0587072546075803</v>
      </c>
      <c r="BL9" s="51" t="n">
        <f aca="false">SUM(P34:P37)/AVERAGE(AG34:AG37)</f>
        <v>0.0181305011617461</v>
      </c>
      <c r="BM9" s="51" t="n">
        <f aca="false">SUM(D34:D37)/AVERAGE(AG34:AG37)</f>
        <v>0.0871964218590896</v>
      </c>
      <c r="BN9" s="51" t="n">
        <f aca="false">(SUM(H34:H37)+SUM(J34:J37))/AVERAGE(AG34:AG37)</f>
        <v>0.00138377302740146</v>
      </c>
      <c r="BO9" s="52" t="n">
        <f aca="false">AL9-BN9</f>
        <v>-0.0480034414406569</v>
      </c>
      <c r="BP9" s="32" t="n">
        <f aca="false">BN9+BM9</f>
        <v>0.0885801948864911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-0.0369211880394162</v>
      </c>
      <c r="AM10" s="4" t="n">
        <f aca="false">'Central scenario'!AM9</f>
        <v>18862810.403066</v>
      </c>
      <c r="AN10" s="52" t="n">
        <f aca="false">AM10/AVERAGE(AG38:AG41)</f>
        <v>0.00397510959415458</v>
      </c>
      <c r="AO10" s="52" t="n">
        <f aca="false">AVERAGE(AG38:AG41)/AVERAGE(AG34:AG37)-1</f>
        <v>0.0550000000000002</v>
      </c>
      <c r="AP10" s="52"/>
      <c r="AQ10" s="4" t="n">
        <f aca="false">AQ9*(1+AO10)</f>
        <v>391565834.467709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362701057.630399</v>
      </c>
      <c r="AS10" s="53" t="n">
        <f aca="false">AQ10/AG41</f>
        <v>0.0818496623296329</v>
      </c>
      <c r="AT10" s="53" t="n">
        <f aca="false">AR10/AG41</f>
        <v>0.0758160096730735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0.0170321035746922</v>
      </c>
      <c r="BJ10" s="1" t="n">
        <f aca="false">BJ9+1</f>
        <v>2021</v>
      </c>
      <c r="BK10" s="51" t="n">
        <f aca="false">SUM(T38:T41)/AVERAGE(AG38:AG41)</f>
        <v>0.0583456853084436</v>
      </c>
      <c r="BL10" s="51" t="n">
        <f aca="false">SUM(P38:P41)/AVERAGE(AG38:AG41)</f>
        <v>0.0167620386183986</v>
      </c>
      <c r="BM10" s="51" t="n">
        <f aca="false">SUM(D38:D41)/AVERAGE(AG38:AG41)</f>
        <v>0.0785048347294612</v>
      </c>
      <c r="BN10" s="51" t="n">
        <f aca="false">(SUM(H38:H41)+SUM(J38:J41))/AVERAGE(AG38:AG41)</f>
        <v>0.00152251291169428</v>
      </c>
      <c r="BO10" s="52" t="n">
        <f aca="false">AL10-BN10</f>
        <v>-0.0384437009511105</v>
      </c>
      <c r="BP10" s="32" t="n">
        <f aca="false">BN10+BM10</f>
        <v>0.0800273476411555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-0.0402003474151781</v>
      </c>
      <c r="AM11" s="4" t="n">
        <f aca="false">'Central scenario'!AM10</f>
        <v>17835539.214349</v>
      </c>
      <c r="AN11" s="52" t="n">
        <f aca="false">AM11/AVERAGE(AG42:AG45)</f>
        <v>0.00359676994412634</v>
      </c>
      <c r="AO11" s="52" t="n">
        <f aca="false">AVERAGE(AG42:AG45)/AVERAGE(AG38:AG41)-1</f>
        <v>0.044999999999999</v>
      </c>
      <c r="AP11" s="52"/>
      <c r="AQ11" s="4" t="n">
        <f aca="false">AQ10*(1+AO11)</f>
        <v>409186297.018755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360822131.466989</v>
      </c>
      <c r="AS11" s="53" t="n">
        <f aca="false">AQ11/AG45</f>
        <v>0.0807053084132051</v>
      </c>
      <c r="AT11" s="53" t="n">
        <f aca="false">AR11/AG45</f>
        <v>0.0711662673323068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0.0584042990647216</v>
      </c>
      <c r="BL11" s="51" t="n">
        <f aca="false">SUM(P42:P45)/AVERAGE(AG42:AG45)</f>
        <v>0.0174432935413126</v>
      </c>
      <c r="BM11" s="51" t="n">
        <f aca="false">SUM(D42:D45)/AVERAGE(AG42:AG45)</f>
        <v>0.081161352938587</v>
      </c>
      <c r="BN11" s="51" t="n">
        <f aca="false">(SUM(H42:H45)+SUM(J42:J45))/AVERAGE(AG42:AG45)</f>
        <v>0.00185031532243868</v>
      </c>
      <c r="BO11" s="52" t="n">
        <f aca="false">AL11-BN11</f>
        <v>-0.0420506627376168</v>
      </c>
      <c r="BP11" s="32" t="n">
        <f aca="false">BN11+BM11</f>
        <v>0.0830116682610257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-0.0429192588979491</v>
      </c>
      <c r="AM12" s="4" t="n">
        <f aca="false">'Central scenario'!AM11</f>
        <v>16827143.6015023</v>
      </c>
      <c r="AN12" s="52" t="n">
        <f aca="false">AM12/AVERAGE(AG46:AG49)</f>
        <v>0.00327866064658645</v>
      </c>
      <c r="AO12" s="52" t="n">
        <f aca="false">AVERAGE(AG46:AG49)/AVERAGE(AG42:AG45)-1</f>
        <v>0.0350000000000017</v>
      </c>
      <c r="AP12" s="52"/>
      <c r="AQ12" s="4" t="n">
        <f aca="false">AQ11*(1+AO12)</f>
        <v>423507817.414412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356355503.673401</v>
      </c>
      <c r="AS12" s="53" t="n">
        <f aca="false">AQ12/AG49</f>
        <v>0.0822350838348937</v>
      </c>
      <c r="AT12" s="53" t="n">
        <f aca="false">AR12/AG49</f>
        <v>0.0691957114239815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0.0578424875879362</v>
      </c>
      <c r="BL12" s="51" t="n">
        <f aca="false">SUM(P46:P49)/AVERAGE(AG46:AG49)</f>
        <v>0.0178016914344126</v>
      </c>
      <c r="BM12" s="51" t="n">
        <f aca="false">SUM(D46:D49)/AVERAGE(AG46:AG49)</f>
        <v>0.0829600550514727</v>
      </c>
      <c r="BN12" s="51" t="n">
        <f aca="false">(SUM(H46:H49)+SUM(J46:J49))/AVERAGE(AG46:AG49)</f>
        <v>0.00213194735868484</v>
      </c>
      <c r="BO12" s="52" t="n">
        <f aca="false">AL12-BN12</f>
        <v>-0.0450512062566339</v>
      </c>
      <c r="BP12" s="32" t="n">
        <f aca="false">BN12+BM12</f>
        <v>0.0850920024101575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-0.0451029676521247</v>
      </c>
      <c r="AM13" s="13" t="n">
        <f aca="false">'Central scenario'!AM12</f>
        <v>15842663.6881786</v>
      </c>
      <c r="AN13" s="59" t="n">
        <f aca="false">AM13/AVERAGE(AG50:AG53)</f>
        <v>0.00299693307834094</v>
      </c>
      <c r="AO13" s="59" t="n">
        <f aca="false">'GDP evolution by scenario'!G49</f>
        <v>0.0350000000000004</v>
      </c>
      <c r="AP13" s="59"/>
      <c r="AQ13" s="13" t="n">
        <f aca="false">AQ12*(1+AO13)</f>
        <v>438330591.023917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352732718.426644</v>
      </c>
      <c r="AS13" s="60" t="n">
        <f aca="false">AQ13/AG53</f>
        <v>0.081846347999525</v>
      </c>
      <c r="AT13" s="60" t="n">
        <f aca="false">AR13/AG53</f>
        <v>0.0658632671649201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0.0577776128120976</v>
      </c>
      <c r="BL13" s="32" t="n">
        <f aca="false">SUM(P50:P53)/AVERAGE(AG50:AG53)</f>
        <v>0.0182819836670046</v>
      </c>
      <c r="BM13" s="32" t="n">
        <f aca="false">SUM(D50:D53)/AVERAGE(AG50:AG53)</f>
        <v>0.0845985967972176</v>
      </c>
      <c r="BN13" s="32" t="n">
        <f aca="false">(SUM(H50:H53)+SUM(J50:J53))/AVERAGE(AG50:AG53)</f>
        <v>0.00254211482574885</v>
      </c>
      <c r="BO13" s="59" t="n">
        <f aca="false">AL13-BN13</f>
        <v>-0.0476450824778735</v>
      </c>
      <c r="BP13" s="32" t="n">
        <f aca="false">BN13+BM13</f>
        <v>0.0871407116229665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-0.0460191804406613</v>
      </c>
      <c r="AM14" s="6" t="n">
        <f aca="false">'Central scenario'!AM13</f>
        <v>14900507.1403892</v>
      </c>
      <c r="AN14" s="63" t="n">
        <f aca="false">AM14/AVERAGE(AG54:AG57)</f>
        <v>0.00274995778377042</v>
      </c>
      <c r="AO14" s="63" t="n">
        <f aca="false">'GDP evolution by scenario'!G53</f>
        <v>0.0299999999999976</v>
      </c>
      <c r="AP14" s="63"/>
      <c r="AQ14" s="6" t="n">
        <f aca="false">AQ13*(1+AO14)</f>
        <v>451480508.754633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348210404.306152</v>
      </c>
      <c r="AS14" s="64" t="n">
        <f aca="false">AQ14/AG57</f>
        <v>0.083033478000215</v>
      </c>
      <c r="AT14" s="64" t="n">
        <f aca="false">AR14/AG57</f>
        <v>0.0640406847798479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0.057922934831128</v>
      </c>
      <c r="BL14" s="61" t="n">
        <f aca="false">SUM(P54:P57)/AVERAGE(AG54:AG57)</f>
        <v>0.018411008967934</v>
      </c>
      <c r="BM14" s="61" t="n">
        <f aca="false">SUM(D54:D57)/AVERAGE(AG54:AG57)</f>
        <v>0.0855311063038553</v>
      </c>
      <c r="BN14" s="61" t="n">
        <f aca="false">(SUM(H54:H57)+SUM(J54:J57))/AVERAGE(AG54:AG57)</f>
        <v>0.00354612927120337</v>
      </c>
      <c r="BO14" s="63" t="n">
        <f aca="false">AL14-BN14</f>
        <v>-0.0495653097118646</v>
      </c>
      <c r="BP14" s="32" t="n">
        <f aca="false">BN14+BM14</f>
        <v>0.0890772355750586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-0.00755791576565868</v>
      </c>
      <c r="AK15" s="68" t="n">
        <f aca="false">AK14+1</f>
        <v>2026</v>
      </c>
      <c r="AL15" s="69" t="n">
        <f aca="false">SUM(AB58:AB61)/AVERAGE(AG58:AG61)</f>
        <v>-0.047949633962965</v>
      </c>
      <c r="AM15" s="9" t="n">
        <f aca="false">'Central scenario'!AM14</f>
        <v>13946867.9480024</v>
      </c>
      <c r="AN15" s="69" t="n">
        <f aca="false">AM15/AVERAGE(AG58:AG61)</f>
        <v>0.00254853367441264</v>
      </c>
      <c r="AO15" s="69" t="n">
        <f aca="false">'GDP evolution by scenario'!G57</f>
        <v>0.0386602497519182</v>
      </c>
      <c r="AP15" s="69"/>
      <c r="AQ15" s="9" t="n">
        <f aca="false">AQ14*(1+AO15)</f>
        <v>468934857.98121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347480001.566451</v>
      </c>
      <c r="AS15" s="70" t="n">
        <f aca="false">AQ15/AG61</f>
        <v>0.0849981867354751</v>
      </c>
      <c r="AT15" s="70" t="n">
        <f aca="false">AR15/AG61</f>
        <v>0.0629835243793538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0.0582706566338327</v>
      </c>
      <c r="BL15" s="40" t="n">
        <f aca="false">SUM(P58:P61)/AVERAGE(AG58:AG61)</f>
        <v>0.0186464629477632</v>
      </c>
      <c r="BM15" s="40" t="n">
        <f aca="false">SUM(D58:D61)/AVERAGE(AG58:AG61)</f>
        <v>0.0875738276490345</v>
      </c>
      <c r="BN15" s="40" t="n">
        <f aca="false">(SUM(H58:H61)+SUM(J58:J61))/AVERAGE(AG58:AG61)</f>
        <v>0.00468685673384914</v>
      </c>
      <c r="BO15" s="69" t="n">
        <f aca="false">AL15-BN15</f>
        <v>-0.0526364906968142</v>
      </c>
      <c r="BP15" s="32" t="n">
        <f aca="false">BN15+BM15</f>
        <v>0.0922606843828836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-0.00889126973565055</v>
      </c>
      <c r="AK16" s="68" t="n">
        <f aca="false">AK15+1</f>
        <v>2027</v>
      </c>
      <c r="AL16" s="69" t="n">
        <f aca="false">SUM(AB62:AB65)/AVERAGE(AG62:AG65)</f>
        <v>-0.0484506344669808</v>
      </c>
      <c r="AM16" s="9" t="n">
        <f aca="false">'Central scenario'!AM15</f>
        <v>13032040.9288315</v>
      </c>
      <c r="AN16" s="69" t="n">
        <f aca="false">AM16/AVERAGE(AG62:AG65)</f>
        <v>0.00234031526903526</v>
      </c>
      <c r="AO16" s="69" t="n">
        <f aca="false">'GDP evolution by scenario'!G61</f>
        <v>0.0416517760921473</v>
      </c>
      <c r="AP16" s="69"/>
      <c r="AQ16" s="9" t="n">
        <f aca="false">AQ15*(1+AO16)</f>
        <v>488466827.687647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348674166.04377</v>
      </c>
      <c r="AS16" s="70" t="n">
        <f aca="false">AQ16/AG65</f>
        <v>0.0870766111065928</v>
      </c>
      <c r="AT16" s="70" t="n">
        <f aca="false">AR16/AG65</f>
        <v>0.0621564516535066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0.0585942864440531</v>
      </c>
      <c r="BL16" s="40" t="n">
        <f aca="false">SUM(P62:P65)/AVERAGE(AG62:AG65)</f>
        <v>0.0187137692016836</v>
      </c>
      <c r="BM16" s="40" t="n">
        <f aca="false">SUM(D62:D65)/AVERAGE(AG62:AG65)</f>
        <v>0.0883311517093503</v>
      </c>
      <c r="BN16" s="40" t="n">
        <f aca="false">(SUM(H62:H65)+SUM(J62:J65))/AVERAGE(AG62:AG65)</f>
        <v>0.00545884567156325</v>
      </c>
      <c r="BO16" s="69" t="n">
        <f aca="false">AL16-BN16</f>
        <v>-0.053909480138544</v>
      </c>
      <c r="BP16" s="32" t="n">
        <f aca="false">BN16+BM16</f>
        <v>0.0937899973809135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-0.0474195507894624</v>
      </c>
      <c r="AM17" s="9" t="n">
        <f aca="false">'Central scenario'!AM16</f>
        <v>12139889.4651339</v>
      </c>
      <c r="AN17" s="69" t="n">
        <f aca="false">AM17/AVERAGE(AG66:AG69)</f>
        <v>0.00212987198538378</v>
      </c>
      <c r="AO17" s="69" t="n">
        <f aca="false">'GDP evolution by scenario'!G65</f>
        <v>0.0264534167907233</v>
      </c>
      <c r="AP17" s="69"/>
      <c r="AQ17" s="9" t="n">
        <f aca="false">AQ16*(1+AO17)</f>
        <v>501388444.268911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345611403.616258</v>
      </c>
      <c r="AS17" s="70" t="n">
        <f aca="false">AQ17/AG69</f>
        <v>0.0872699102777827</v>
      </c>
      <c r="AT17" s="70" t="n">
        <f aca="false">AR17/AG69</f>
        <v>0.0601559061229437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0.0585227653968684</v>
      </c>
      <c r="BL17" s="40" t="n">
        <f aca="false">SUM(P66:P69)/AVERAGE(AG66:AG69)</f>
        <v>0.018452832015769</v>
      </c>
      <c r="BM17" s="40" t="n">
        <f aca="false">SUM(D66:D69)/AVERAGE(AG66:AG69)</f>
        <v>0.0874894841705619</v>
      </c>
      <c r="BN17" s="40" t="n">
        <f aca="false">(SUM(H66:H69)+SUM(J66:J69))/AVERAGE(AG66:AG69)</f>
        <v>0.00636398695134281</v>
      </c>
      <c r="BO17" s="69" t="n">
        <f aca="false">AL17-BN17</f>
        <v>-0.0537835377408052</v>
      </c>
      <c r="BP17" s="32" t="n">
        <f aca="false">BN17+BM17</f>
        <v>0.0938534711219047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-0.0467257119328588</v>
      </c>
      <c r="AM18" s="6" t="n">
        <f aca="false">'Central scenario'!AM17</f>
        <v>11273018.6820578</v>
      </c>
      <c r="AN18" s="63" t="n">
        <f aca="false">AM18/AVERAGE(AG70:AG73)</f>
        <v>0.00194659391586578</v>
      </c>
      <c r="AO18" s="63" t="n">
        <f aca="false">'GDP evolution by scenario'!G69</f>
        <v>0.0286259945256631</v>
      </c>
      <c r="AP18" s="63"/>
      <c r="AQ18" s="6" t="n">
        <f aca="false">AQ17*(1+AO18)</f>
        <v>515741187.129783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344084703.997825</v>
      </c>
      <c r="AS18" s="64" t="n">
        <f aca="false">AQ18/AG73</f>
        <v>0.0883050690659576</v>
      </c>
      <c r="AT18" s="64" t="n">
        <f aca="false">AR18/AG73</f>
        <v>0.0589140916205738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0.0589362883743767</v>
      </c>
      <c r="BL18" s="61" t="n">
        <f aca="false">SUM(P70:P73)/AVERAGE(AG70:AG73)</f>
        <v>0.0182230050027939</v>
      </c>
      <c r="BM18" s="61" t="n">
        <f aca="false">SUM(D70:D73)/AVERAGE(AG70:AG73)</f>
        <v>0.0874389953044417</v>
      </c>
      <c r="BN18" s="61" t="n">
        <f aca="false">(SUM(H70:H73)+SUM(J70:J73))/AVERAGE(AG70:AG73)</f>
        <v>0.00725449438977113</v>
      </c>
      <c r="BO18" s="63" t="n">
        <f aca="false">AL18-BN18</f>
        <v>-0.0539802063226299</v>
      </c>
      <c r="BP18" s="32" t="n">
        <f aca="false">BN18+BM18</f>
        <v>0.0946934896942128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-0.0451096491781169</v>
      </c>
      <c r="AM19" s="9" t="n">
        <f aca="false">'Central scenario'!AM18</f>
        <v>10452476.7322336</v>
      </c>
      <c r="AN19" s="69" t="n">
        <f aca="false">AM19/AVERAGE(AG74:AG77)</f>
        <v>0.00177145206714883</v>
      </c>
      <c r="AO19" s="69" t="n">
        <f aca="false">'GDP evolution by scenario'!G73</f>
        <v>0.0191797062254271</v>
      </c>
      <c r="AP19" s="69"/>
      <c r="AQ19" s="9" t="n">
        <f aca="false">AQ18*(1+AO19)</f>
        <v>525632951.587285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340140101.413057</v>
      </c>
      <c r="AS19" s="70" t="n">
        <f aca="false">AQ19/AG77</f>
        <v>0.0886564857133217</v>
      </c>
      <c r="AT19" s="70" t="n">
        <f aca="false">AR19/AG77</f>
        <v>0.0573701210138971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0.0591994981689986</v>
      </c>
      <c r="BL19" s="40" t="n">
        <f aca="false">SUM(P74:P77)/AVERAGE(AG74:AG77)</f>
        <v>0.0177889975911361</v>
      </c>
      <c r="BM19" s="40" t="n">
        <f aca="false">SUM(D74:D77)/AVERAGE(AG74:AG77)</f>
        <v>0.0865201497559794</v>
      </c>
      <c r="BN19" s="40" t="n">
        <f aca="false">(SUM(H74:H77)+SUM(J74:J77))/AVERAGE(AG74:AG77)</f>
        <v>0.00792103029748595</v>
      </c>
      <c r="BO19" s="69" t="n">
        <f aca="false">AL19-BN19</f>
        <v>-0.0530306794756029</v>
      </c>
      <c r="BP19" s="32" t="n">
        <f aca="false">BN19+BM19</f>
        <v>0.0944411800534653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-0.0449126146490497</v>
      </c>
      <c r="AM20" s="9" t="n">
        <f aca="false">'Central scenario'!AM19</f>
        <v>9649081.86791266</v>
      </c>
      <c r="AN20" s="69" t="n">
        <f aca="false">AM20/AVERAGE(AG78:AG81)</f>
        <v>0.00161498448115062</v>
      </c>
      <c r="AO20" s="69" t="n">
        <f aca="false">'GDP evolution by scenario'!G77</f>
        <v>0.0222115273712971</v>
      </c>
      <c r="AP20" s="69"/>
      <c r="AQ20" s="9" t="n">
        <f aca="false">AQ19*(1+AO20)</f>
        <v>537308062.278722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337948209.9601</v>
      </c>
      <c r="AS20" s="70" t="n">
        <f aca="false">AQ20/AG81</f>
        <v>0.0892682880752415</v>
      </c>
      <c r="AT20" s="70" t="n">
        <f aca="false">AR20/AG81</f>
        <v>0.0561466694418984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0.00540648623318338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0.059214571343948</v>
      </c>
      <c r="BL20" s="40" t="n">
        <f aca="false">SUM(P78:P81)/AVERAGE(AG78:AG81)</f>
        <v>0.0175242028175779</v>
      </c>
      <c r="BM20" s="40" t="n">
        <f aca="false">SUM(D78:D81)/AVERAGE(AG78:AG81)</f>
        <v>0.0866029831754199</v>
      </c>
      <c r="BN20" s="40" t="n">
        <f aca="false">(SUM(H78:H81)+SUM(J78:J81))/AVERAGE(AG78:AG81)</f>
        <v>0.00889016502131444</v>
      </c>
      <c r="BO20" s="69" t="n">
        <f aca="false">AL20-BN20</f>
        <v>-0.0538027796703642</v>
      </c>
      <c r="BP20" s="32" t="n">
        <f aca="false">BN20+BM20</f>
        <v>0.0954931481967343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106674587.034117</v>
      </c>
      <c r="E21" s="9"/>
      <c r="F21" s="67" t="n">
        <f aca="false">'Low pensions'!I21</f>
        <v>19389368.9245406</v>
      </c>
      <c r="G21" s="82" t="n">
        <f aca="false">'Low pensions'!K21</f>
        <v>18171.7985793121</v>
      </c>
      <c r="H21" s="82" t="n">
        <f aca="false">'Low pensions'!V21</f>
        <v>99975.8742359993</v>
      </c>
      <c r="I21" s="83" t="n">
        <f aca="false">'Low pensions'!M21</f>
        <v>562.014389050884</v>
      </c>
      <c r="J21" s="82" t="n">
        <f aca="false">'Low pensions'!W21</f>
        <v>3092.03734750511</v>
      </c>
      <c r="K21" s="9"/>
      <c r="L21" s="82" t="n">
        <f aca="false">'Low pensions'!N21</f>
        <v>3892938.68981568</v>
      </c>
      <c r="M21" s="67"/>
      <c r="N21" s="82" t="n">
        <f aca="false">'Low pensions'!L21</f>
        <v>798385.086672671</v>
      </c>
      <c r="O21" s="9"/>
      <c r="P21" s="82" t="n">
        <f aca="false">'Low pensions'!X21</f>
        <v>24592956.552895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-0.0435164357194619</v>
      </c>
      <c r="AM21" s="9" t="n">
        <f aca="false">'Central scenario'!AM20</f>
        <v>8873587.4679367</v>
      </c>
      <c r="AN21" s="69" t="n">
        <f aca="false">AM21/AVERAGE(AG82:AG85)</f>
        <v>0.00146416715430937</v>
      </c>
      <c r="AO21" s="69" t="n">
        <f aca="false">'GDP evolution by scenario'!G81</f>
        <v>0.0236529231727995</v>
      </c>
      <c r="AP21" s="69"/>
      <c r="AQ21" s="9" t="n">
        <f aca="false">AQ20*(1+AO21)</f>
        <v>550016968.595926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336972293.701169</v>
      </c>
      <c r="AS21" s="70" t="n">
        <f aca="false">AQ21/AG85</f>
        <v>0.0901478142185659</v>
      </c>
      <c r="AT21" s="70" t="n">
        <f aca="false">AR21/AG85</f>
        <v>0.0552297791955832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0.0593623415083785</v>
      </c>
      <c r="BL21" s="40" t="n">
        <f aca="false">SUM(P82:P85)/AVERAGE(AG82:AG85)</f>
        <v>0.0171850891851018</v>
      </c>
      <c r="BM21" s="40" t="n">
        <f aca="false">SUM(D82:D85)/AVERAGE(AG82:AG85)</f>
        <v>0.0856936880427386</v>
      </c>
      <c r="BN21" s="40" t="n">
        <f aca="false">(SUM(H82:H85)+SUM(J82:J85))/AVERAGE(AG82:AG85)</f>
        <v>0.00968102668721541</v>
      </c>
      <c r="BO21" s="69" t="n">
        <f aca="false">AL21-BN21</f>
        <v>-0.0531974624066773</v>
      </c>
      <c r="BP21" s="32" t="n">
        <f aca="false">BN21+BM21</f>
        <v>0.095374714729954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18620869.6440623</v>
      </c>
      <c r="G22" s="81" t="n">
        <f aca="false">'Low pensions'!K22</f>
        <v>50798.6387637148</v>
      </c>
      <c r="H22" s="81" t="n">
        <f aca="false">'Low pensions'!V22</f>
        <v>279479.122456429</v>
      </c>
      <c r="I22" s="81" t="n">
        <f aca="false">'Low pensions'!M22</f>
        <v>1571.09192052727</v>
      </c>
      <c r="J22" s="81" t="n">
        <f aca="false">'Low pensions'!W22</f>
        <v>8643.68419968338</v>
      </c>
      <c r="K22" s="6"/>
      <c r="L22" s="81" t="n">
        <f aca="false">'Low pensions'!N22</f>
        <v>4222415.9294058</v>
      </c>
      <c r="M22" s="8"/>
      <c r="N22" s="81" t="n">
        <f aca="false">'Low pensions'!L22</f>
        <v>769319.886297978</v>
      </c>
      <c r="O22" s="6"/>
      <c r="P22" s="81" t="n">
        <f aca="false">'Low pensions'!X22</f>
        <v>26142707.358556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-0.0424857485255831</v>
      </c>
      <c r="AM22" s="6" t="n">
        <f aca="false">'Central scenario'!AM21</f>
        <v>8126011.66426731</v>
      </c>
      <c r="AN22" s="63" t="n">
        <f aca="false">AM22/AVERAGE(AG86:AG89)</f>
        <v>0.00132373247538038</v>
      </c>
      <c r="AO22" s="63" t="n">
        <f aca="false">'GDP evolution by scenario'!G85</f>
        <v>0.0175402619372524</v>
      </c>
      <c r="AP22" s="63"/>
      <c r="AQ22" s="6" t="n">
        <f aca="false">AQ21*(1+AO22)</f>
        <v>559664410.295032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334691742.092925</v>
      </c>
      <c r="AS22" s="64" t="n">
        <f aca="false">AQ22/AG89</f>
        <v>0.0907375635317932</v>
      </c>
      <c r="AT22" s="64" t="n">
        <f aca="false">AR22/AG89</f>
        <v>0.0542630773961739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0.0174254228794832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0.0597209920560855</v>
      </c>
      <c r="BL22" s="61" t="n">
        <f aca="false">SUM(P86:P89)/AVERAGE(AG86:AG89)</f>
        <v>0.0169805484920569</v>
      </c>
      <c r="BM22" s="61" t="n">
        <f aca="false">SUM(D86:D89)/AVERAGE(AG86:AG89)</f>
        <v>0.0852261920896117</v>
      </c>
      <c r="BN22" s="61" t="n">
        <f aca="false">(SUM(H86:H89)+SUM(J86:J89))/AVERAGE(AG86:AG89)</f>
        <v>0.0104010193323719</v>
      </c>
      <c r="BO22" s="63" t="n">
        <f aca="false">AL22-BN22</f>
        <v>-0.052886767857955</v>
      </c>
      <c r="BP22" s="32" t="n">
        <f aca="false">BN22+BM22</f>
        <v>0.0956272114219836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109204030.147276</v>
      </c>
      <c r="E23" s="9"/>
      <c r="F23" s="67" t="n">
        <f aca="false">'Low pensions'!I23</f>
        <v>19849125.1519446</v>
      </c>
      <c r="G23" s="82" t="n">
        <f aca="false">'Low pensions'!K23</f>
        <v>96262.318508751</v>
      </c>
      <c r="H23" s="82" t="n">
        <f aca="false">'Low pensions'!V23</f>
        <v>529606.874459475</v>
      </c>
      <c r="I23" s="82" t="n">
        <f aca="false">'Low pensions'!M23</f>
        <v>2977.18510851808</v>
      </c>
      <c r="J23" s="82" t="n">
        <f aca="false">'Low pensions'!W23</f>
        <v>16379.5940554477</v>
      </c>
      <c r="K23" s="9"/>
      <c r="L23" s="82" t="n">
        <f aca="false">'Low pensions'!N23</f>
        <v>3867366.74910504</v>
      </c>
      <c r="M23" s="67"/>
      <c r="N23" s="82" t="n">
        <f aca="false">'Low pensions'!L23</f>
        <v>821999.111393176</v>
      </c>
      <c r="O23" s="9"/>
      <c r="P23" s="82" t="n">
        <f aca="false">'Low pensions'!X23</f>
        <v>24590181.0277321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-0.0427304727767315</v>
      </c>
      <c r="AM23" s="9" t="n">
        <f aca="false">'Central scenario'!AM22</f>
        <v>7406781.38079157</v>
      </c>
      <c r="AN23" s="69" t="n">
        <f aca="false">AM23/AVERAGE(AG90:AG93)</f>
        <v>0.0011989799548829</v>
      </c>
      <c r="AO23" s="69" t="n">
        <f aca="false">'GDP evolution by scenario'!G89</f>
        <v>0.0214714006097136</v>
      </c>
      <c r="AP23" s="69"/>
      <c r="AQ23" s="9" t="n">
        <f aca="false">AQ22*(1+AO23)</f>
        <v>571681189.055476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334398650.205343</v>
      </c>
      <c r="AS23" s="70" t="n">
        <f aca="false">AQ23/AG93</f>
        <v>0.0920302399560332</v>
      </c>
      <c r="AT23" s="70" t="n">
        <f aca="false">AR23/AG93</f>
        <v>0.0538320809019745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-0.00103568903780861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0.0595801662762409</v>
      </c>
      <c r="BL23" s="40" t="n">
        <f aca="false">SUM(P90:P93)/AVERAGE(AG90:AG93)</f>
        <v>0.0168318163623806</v>
      </c>
      <c r="BM23" s="40" t="n">
        <f aca="false">SUM(D90:D93)/AVERAGE(AG90:AG93)</f>
        <v>0.0854788226905917</v>
      </c>
      <c r="BN23" s="40" t="n">
        <f aca="false">(SUM(H90:H93)+SUM(J90:J93))/AVERAGE(AG90:AG93)</f>
        <v>0.0110506997950216</v>
      </c>
      <c r="BO23" s="69" t="n">
        <f aca="false">AL23-BN23</f>
        <v>-0.0537811725717531</v>
      </c>
      <c r="BP23" s="32" t="n">
        <f aca="false">BN23+BM23</f>
        <v>0.0965295224856133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104751367.675306</v>
      </c>
      <c r="E24" s="9"/>
      <c r="F24" s="67" t="n">
        <f aca="false">'Low pensions'!I24</f>
        <v>19039801.0404965</v>
      </c>
      <c r="G24" s="82" t="n">
        <f aca="false">'Low pensions'!K24</f>
        <v>113713.068782356</v>
      </c>
      <c r="H24" s="82" t="n">
        <f aca="false">'Low pensions'!V24</f>
        <v>625615.753661117</v>
      </c>
      <c r="I24" s="82" t="n">
        <f aca="false">'Low pensions'!M24</f>
        <v>3516.89903450584</v>
      </c>
      <c r="J24" s="82" t="n">
        <f aca="false">'Low pensions'!W24</f>
        <v>19348.9408348799</v>
      </c>
      <c r="K24" s="9"/>
      <c r="L24" s="82" t="n">
        <f aca="false">'Low pensions'!N24</f>
        <v>3510870.42223416</v>
      </c>
      <c r="M24" s="67"/>
      <c r="N24" s="82" t="n">
        <f aca="false">'Low pensions'!L24</f>
        <v>789308.460410219</v>
      </c>
      <c r="O24" s="9"/>
      <c r="P24" s="82" t="n">
        <f aca="false">'Low pensions'!X24</f>
        <v>22560465.5764801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-0.0417407452324144</v>
      </c>
      <c r="AM24" s="9" t="n">
        <f aca="false">'Central scenario'!AM23</f>
        <v>6738583.40306814</v>
      </c>
      <c r="AN24" s="69" t="n">
        <f aca="false">AM24/AVERAGE(AG94:AG97)</f>
        <v>0.00107475757263956</v>
      </c>
      <c r="AO24" s="69" t="n">
        <f aca="false">'GDP evolution by scenario'!G93</f>
        <v>0.0198958869818868</v>
      </c>
      <c r="AP24" s="69"/>
      <c r="AQ24" s="9" t="n">
        <f aca="false">AQ23*(1+AO24)</f>
        <v>583055293.382595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334251994.335289</v>
      </c>
      <c r="AS24" s="70" t="n">
        <f aca="false">AQ24/AG97</f>
        <v>0.0923771423487732</v>
      </c>
      <c r="AT24" s="70" t="n">
        <f aca="false">AR24/AG97</f>
        <v>0.0529576601250595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0.0182338088499774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0.0596114590182787</v>
      </c>
      <c r="BL24" s="40" t="n">
        <f aca="false">SUM(P94:P97)/AVERAGE(AG94:AG97)</f>
        <v>0.016563360825816</v>
      </c>
      <c r="BM24" s="40" t="n">
        <f aca="false">SUM(D94:D97)/AVERAGE(AG94:AG97)</f>
        <v>0.0847888434248771</v>
      </c>
      <c r="BN24" s="40" t="n">
        <f aca="false">(SUM(H94:H97)+SUM(J94:J97))/AVERAGE(AG94:AG97)</f>
        <v>0.0115764108673629</v>
      </c>
      <c r="BO24" s="69" t="n">
        <f aca="false">AL24-BN24</f>
        <v>-0.0533171560997772</v>
      </c>
      <c r="BP24" s="32" t="n">
        <f aca="false">BN24+BM24</f>
        <v>0.0963652542922399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113941937.453566</v>
      </c>
      <c r="E25" s="9"/>
      <c r="F25" s="67" t="n">
        <f aca="false">'Low pensions'!I25</f>
        <v>20710295.8885376</v>
      </c>
      <c r="G25" s="82" t="n">
        <f aca="false">'Low pensions'!K25</f>
        <v>157839.543071787</v>
      </c>
      <c r="H25" s="82" t="n">
        <f aca="false">'Low pensions'!V25</f>
        <v>868386.595786821</v>
      </c>
      <c r="I25" s="82" t="n">
        <f aca="false">'Low pensions'!M25</f>
        <v>4881.6353527357</v>
      </c>
      <c r="J25" s="82" t="n">
        <f aca="false">'Low pensions'!W25</f>
        <v>26857.3173954688</v>
      </c>
      <c r="K25" s="9"/>
      <c r="L25" s="82" t="n">
        <f aca="false">'Low pensions'!N25</f>
        <v>3990735.76895413</v>
      </c>
      <c r="M25" s="67"/>
      <c r="N25" s="82" t="n">
        <f aca="false">'Low pensions'!L25</f>
        <v>860818.224680152</v>
      </c>
      <c r="O25" s="9"/>
      <c r="P25" s="82" t="n">
        <f aca="false">'Low pensions'!X25</f>
        <v>25443914.7660156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-0.00860464050561489</v>
      </c>
      <c r="AK25" s="68" t="n">
        <f aca="false">AK24+1</f>
        <v>2036</v>
      </c>
      <c r="AL25" s="69" t="n">
        <f aca="false">SUM(AB98:AB101)/AVERAGE(AG98:AG101)</f>
        <v>-0.0404020440725409</v>
      </c>
      <c r="AM25" s="9" t="n">
        <f aca="false">'Central scenario'!AM24</f>
        <v>6098422.29766839</v>
      </c>
      <c r="AN25" s="69" t="n">
        <f aca="false">AM25/AVERAGE(AG98:AG101)</f>
        <v>0.00095799928915844</v>
      </c>
      <c r="AO25" s="69" t="n">
        <f aca="false">'GDP evolution by scenario'!G97</f>
        <v>0.0225574608198205</v>
      </c>
      <c r="AP25" s="69"/>
      <c r="AQ25" s="9" t="n">
        <f aca="false">AQ24*(1+AO25)</f>
        <v>596207540.318861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335630651.656043</v>
      </c>
      <c r="AS25" s="70" t="n">
        <f aca="false">AQ25/AG101</f>
        <v>0.0925920579936369</v>
      </c>
      <c r="AT25" s="70" t="n">
        <f aca="false">AR25/AG101</f>
        <v>0.0521240183342165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0.00232283872460808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0.0596815398511079</v>
      </c>
      <c r="BL25" s="40" t="n">
        <f aca="false">SUM(P98:P101)/AVERAGE(AG98:AG101)</f>
        <v>0.016242332840805</v>
      </c>
      <c r="BM25" s="40" t="n">
        <f aca="false">SUM(D98:D101)/AVERAGE(AG98:AG101)</f>
        <v>0.0838412510828437</v>
      </c>
      <c r="BN25" s="40" t="n">
        <f aca="false">(SUM(H98:H101)+SUM(J98:J101))/AVERAGE(AG98:AG101)</f>
        <v>0.0122807661118528</v>
      </c>
      <c r="BO25" s="69" t="n">
        <f aca="false">AL25-BN25</f>
        <v>-0.0526828101843937</v>
      </c>
      <c r="BP25" s="32" t="n">
        <f aca="false">BN25+BM25</f>
        <v>0.0961220171946965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'Low pensions'!Q26</f>
        <v>105874611.755873</v>
      </c>
      <c r="E26" s="6"/>
      <c r="F26" s="8" t="n">
        <f aca="false">'Low pensions'!I26</f>
        <v>19243963.9482325</v>
      </c>
      <c r="G26" s="81" t="n">
        <f aca="false">'Low pensions'!K26</f>
        <v>170259.213945529</v>
      </c>
      <c r="H26" s="81" t="n">
        <f aca="false">'Low pensions'!V26</f>
        <v>936715.960538819</v>
      </c>
      <c r="I26" s="81" t="n">
        <f aca="false">'Low pensions'!M26</f>
        <v>5265.74888491325</v>
      </c>
      <c r="J26" s="81" t="n">
        <f aca="false">'Low pensions'!W26</f>
        <v>28970.5967176954</v>
      </c>
      <c r="K26" s="6"/>
      <c r="L26" s="81" t="n">
        <f aca="false">'Low pensions'!N26</f>
        <v>4233942.08809355</v>
      </c>
      <c r="M26" s="8"/>
      <c r="N26" s="81" t="n">
        <f aca="false">'Low pensions'!L26</f>
        <v>799400.042047985</v>
      </c>
      <c r="O26" s="6"/>
      <c r="P26" s="81" t="n">
        <f aca="false">'Low pensions'!X26</f>
        <v>26368008.7926355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-0.0390869299528417</v>
      </c>
      <c r="AM26" s="6" t="n">
        <f aca="false">'Central scenario'!AM25</f>
        <v>5493111.4769607</v>
      </c>
      <c r="AN26" s="63" t="n">
        <f aca="false">AM26/AVERAGE(AG102:AG105)</f>
        <v>0.000849947986634574</v>
      </c>
      <c r="AO26" s="63" t="n">
        <f aca="false">'GDP evolution by scenario'!G101</f>
        <v>0.020887881532841</v>
      </c>
      <c r="AP26" s="63"/>
      <c r="AQ26" s="6" t="n">
        <f aca="false">AQ25*(1+AO26)</f>
        <v>608661052.790028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337095760.840341</v>
      </c>
      <c r="AS26" s="64" t="n">
        <f aca="false">AQ26/AG105</f>
        <v>0.0938560864081591</v>
      </c>
      <c r="AT26" s="64" t="n">
        <f aca="false">AR26/AG105</f>
        <v>0.051980472074282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-0.00761256080796605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0.0601709266439506</v>
      </c>
      <c r="BL26" s="61" t="n">
        <f aca="false">SUM(P102:P105)/AVERAGE(AG102:AG105)</f>
        <v>0.0161293834964717</v>
      </c>
      <c r="BM26" s="61" t="n">
        <f aca="false">SUM(D102:D105)/AVERAGE(AG102:AG105)</f>
        <v>0.0831284731003206</v>
      </c>
      <c r="BN26" s="61" t="n">
        <f aca="false">(SUM(H102:H105)+SUM(J102:J105))/AVERAGE(AG102:AG105)</f>
        <v>0.0131065468240966</v>
      </c>
      <c r="BO26" s="63" t="n">
        <f aca="false">AL26-BN26</f>
        <v>-0.0521934767769383</v>
      </c>
      <c r="BP26" s="32" t="n">
        <f aca="false">BN26+BM26</f>
        <v>0.0962350199244172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'Low pensions'!Q27</f>
        <v>106201919.122204</v>
      </c>
      <c r="E27" s="9"/>
      <c r="F27" s="67" t="n">
        <f aca="false">'Low pensions'!I27</f>
        <v>19303455.936474</v>
      </c>
      <c r="G27" s="82" t="n">
        <f aca="false">'Low pensions'!K27</f>
        <v>196660.371118102</v>
      </c>
      <c r="H27" s="82" t="n">
        <f aca="false">'Low pensions'!V27</f>
        <v>1081967.33770162</v>
      </c>
      <c r="I27" s="82" t="n">
        <f aca="false">'Low pensions'!M27</f>
        <v>6082.27951911654</v>
      </c>
      <c r="J27" s="82" t="n">
        <f aca="false">'Low pensions'!W27</f>
        <v>33462.9073515963</v>
      </c>
      <c r="K27" s="9"/>
      <c r="L27" s="82" t="n">
        <f aca="false">'Low pensions'!N27</f>
        <v>3588608.991979</v>
      </c>
      <c r="M27" s="67"/>
      <c r="N27" s="82" t="n">
        <f aca="false">'Low pensions'!L27</f>
        <v>789825.597726565</v>
      </c>
      <c r="O27" s="9"/>
      <c r="P27" s="82" t="n">
        <f aca="false">'Low pensions'!X27</f>
        <v>22966696.521374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-0.00890476566505876</v>
      </c>
      <c r="AK27" s="68" t="n">
        <f aca="false">AK26+1</f>
        <v>2038</v>
      </c>
      <c r="AL27" s="69" t="n">
        <f aca="false">SUM(AB106:AB109)/AVERAGE(AG106:AG109)</f>
        <v>-0.037945813192475</v>
      </c>
      <c r="AM27" s="9" t="n">
        <f aca="false">'Central scenario'!AM26</f>
        <v>4920541.96276278</v>
      </c>
      <c r="AN27" s="69" t="n">
        <f aca="false">AM27/AVERAGE(AG106:AG109)</f>
        <v>0.000753400923231416</v>
      </c>
      <c r="AO27" s="69" t="n">
        <f aca="false">'GDP evolution by scenario'!G105</f>
        <v>0.0193219107070113</v>
      </c>
      <c r="AP27" s="69"/>
      <c r="AQ27" s="9" t="n">
        <f aca="false">AQ26*(1+AO27)</f>
        <v>620421547.302873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338645127.930725</v>
      </c>
      <c r="AS27" s="70" t="n">
        <f aca="false">AQ27/AG109</f>
        <v>0.0946493827035924</v>
      </c>
      <c r="AT27" s="70" t="n">
        <f aca="false">AR27/AG109</f>
        <v>0.0516625388875719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-0.0145794581504698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0.0602764267691426</v>
      </c>
      <c r="BL27" s="40" t="n">
        <f aca="false">SUM(P106:P109)/AVERAGE(AG106:AG109)</f>
        <v>0.0159113576756841</v>
      </c>
      <c r="BM27" s="40" t="n">
        <f aca="false">SUM(D106:D109)/AVERAGE(AG106:AG109)</f>
        <v>0.0823108822859336</v>
      </c>
      <c r="BN27" s="40" t="n">
        <f aca="false">(SUM(H106:H109)+SUM(J106:J109))/AVERAGE(AG106:AG109)</f>
        <v>0.0139317585654172</v>
      </c>
      <c r="BO27" s="69" t="n">
        <f aca="false">AL27-BN27</f>
        <v>-0.0518775717578922</v>
      </c>
      <c r="BP27" s="32" t="n">
        <f aca="false">BN27+BM27</f>
        <v>0.0962426408513507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'Low pensions'!Q28</f>
        <v>99166306.7787895</v>
      </c>
      <c r="E28" s="9"/>
      <c r="F28" s="67" t="n">
        <f aca="false">'Low pensions'!I28</f>
        <v>18024650.110932</v>
      </c>
      <c r="G28" s="82" t="n">
        <f aca="false">'Low pensions'!K28</f>
        <v>216176.440065739</v>
      </c>
      <c r="H28" s="82" t="n">
        <f aca="false">'Low pensions'!V28</f>
        <v>1189338.99088026</v>
      </c>
      <c r="I28" s="82" t="n">
        <f aca="false">'Low pensions'!M28</f>
        <v>6685.86928038366</v>
      </c>
      <c r="J28" s="82" t="n">
        <f aca="false">'Low pensions'!W28</f>
        <v>36783.6801303172</v>
      </c>
      <c r="K28" s="9"/>
      <c r="L28" s="82" t="n">
        <f aca="false">'Low pensions'!N28</f>
        <v>3273414.78527882</v>
      </c>
      <c r="M28" s="67"/>
      <c r="N28" s="82" t="n">
        <f aca="false">'Low pensions'!L28</f>
        <v>749459.692106318</v>
      </c>
      <c r="O28" s="9"/>
      <c r="P28" s="82" t="n">
        <f aca="false">'Low pensions'!X28</f>
        <v>21109070.9815816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68737098.0666499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-0.0368968160660742</v>
      </c>
      <c r="AM28" s="9" t="n">
        <f aca="false">'Central scenario'!AM27</f>
        <v>4379286.21321994</v>
      </c>
      <c r="AN28" s="69" t="n">
        <f aca="false">AM28/AVERAGE(AG110:AG113)</f>
        <v>0.000659754118358105</v>
      </c>
      <c r="AO28" s="69" t="n">
        <f aca="false">'GDP evolution by scenario'!G109</f>
        <v>0.0133075183467601</v>
      </c>
      <c r="AP28" s="69"/>
      <c r="AQ28" s="9" t="n">
        <f aca="false">AQ27*(1+AO28)</f>
        <v>628677818.426331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338745721.236056</v>
      </c>
      <c r="AS28" s="70" t="n">
        <f aca="false">AQ28/AG113</f>
        <v>0.0940941447813105</v>
      </c>
      <c r="AT28" s="70" t="n">
        <f aca="false">AR28/AG113</f>
        <v>0.0507000374497385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-0.0567620508175585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0.017413231329073</v>
      </c>
      <c r="BJ28" s="7" t="n">
        <f aca="false">BJ27+1</f>
        <v>2039</v>
      </c>
      <c r="BK28" s="40" t="n">
        <f aca="false">SUM(T110:T113)/AVERAGE(AG110:AG113)</f>
        <v>0.0605061111653386</v>
      </c>
      <c r="BL28" s="40" t="n">
        <f aca="false">SUM(P110:P113)/AVERAGE(AG110:AG113)</f>
        <v>0.0157298183152404</v>
      </c>
      <c r="BM28" s="40" t="n">
        <f aca="false">SUM(D110:D113)/AVERAGE(AG110:AG113)</f>
        <v>0.0816731089161724</v>
      </c>
      <c r="BN28" s="40" t="n">
        <f aca="false">(SUM(H110:H113)+SUM(J110:J113))/AVERAGE(AG110:AG113)</f>
        <v>0.0146173015130194</v>
      </c>
      <c r="BO28" s="69" t="n">
        <f aca="false">AL28-BN28</f>
        <v>-0.0515141175790936</v>
      </c>
      <c r="BP28" s="32" t="n">
        <f aca="false">BN28+BM28</f>
        <v>0.0962904104291918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'Low pensions'!Q29</f>
        <v>90641207.294696</v>
      </c>
      <c r="E29" s="9"/>
      <c r="F29" s="67" t="n">
        <f aca="false">'Low pensions'!I29</f>
        <v>16475112.3661772</v>
      </c>
      <c r="G29" s="82" t="n">
        <f aca="false">'Low pensions'!K29</f>
        <v>224042.162428257</v>
      </c>
      <c r="H29" s="82" t="n">
        <f aca="false">'Low pensions'!V29</f>
        <v>1232613.87455554</v>
      </c>
      <c r="I29" s="82" t="n">
        <f aca="false">'Low pensions'!M29</f>
        <v>6929.13904417286</v>
      </c>
      <c r="J29" s="82" t="n">
        <f aca="false">'Low pensions'!W29</f>
        <v>38122.0785945011</v>
      </c>
      <c r="K29" s="9"/>
      <c r="L29" s="82" t="n">
        <f aca="false">'Low pensions'!N29</f>
        <v>3038125.44366606</v>
      </c>
      <c r="M29" s="67"/>
      <c r="N29" s="82" t="n">
        <f aca="false">'Low pensions'!L29</f>
        <v>683434.677769862</v>
      </c>
      <c r="O29" s="9"/>
      <c r="P29" s="82" t="n">
        <f aca="false">'Low pensions'!X29</f>
        <v>19524903.3210839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-0.0362208744326783</v>
      </c>
      <c r="AM29" s="9" t="n">
        <f aca="false">'Central scenario'!AM28</f>
        <v>3887732.69163583</v>
      </c>
      <c r="AN29" s="69" t="n">
        <f aca="false">AM29/AVERAGE(AG114:AG117)</f>
        <v>0.000582393760635647</v>
      </c>
      <c r="AO29" s="69" t="n">
        <f aca="false">'GDP evolution by scenario'!G113</f>
        <v>0.0154445982768863</v>
      </c>
      <c r="AP29" s="69"/>
      <c r="AQ29" s="9" t="n">
        <f aca="false">AQ28*(1+AO29)</f>
        <v>638387494.777515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340062335.901663</v>
      </c>
      <c r="AS29" s="70" t="n">
        <f aca="false">AQ29/AG117</f>
        <v>0.0956327991780371</v>
      </c>
      <c r="AT29" s="70" t="n">
        <f aca="false">AR29/AG117</f>
        <v>0.0509425910490805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0.0134541829165057</v>
      </c>
      <c r="BJ29" s="7" t="n">
        <f aca="false">BJ28+1</f>
        <v>2040</v>
      </c>
      <c r="BK29" s="40" t="n">
        <f aca="false">SUM(T114:T117)/AVERAGE(AG114:AG117)</f>
        <v>0.0606420661401796</v>
      </c>
      <c r="BL29" s="40" t="n">
        <f aca="false">SUM(P114:P117)/AVERAGE(AG114:AG117)</f>
        <v>0.0155042415359617</v>
      </c>
      <c r="BM29" s="40" t="n">
        <f aca="false">SUM(D114:D117)/AVERAGE(AG114:AG117)</f>
        <v>0.0813586990368962</v>
      </c>
      <c r="BN29" s="40" t="n">
        <f aca="false">(SUM(H114:H117)+SUM(J114:J117))/AVERAGE(AG114:AG117)</f>
        <v>0.015556552605641</v>
      </c>
      <c r="BO29" s="69" t="n">
        <f aca="false">AL29-BN29</f>
        <v>-0.0517774270383193</v>
      </c>
      <c r="BP29" s="32" t="n">
        <f aca="false">BN29+BM29</f>
        <v>0.0969152516425372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89965868.98707</v>
      </c>
      <c r="E30" s="6"/>
      <c r="F30" s="8" t="n">
        <f aca="false">'Low pensions'!I30</f>
        <v>16352361.6346346</v>
      </c>
      <c r="G30" s="81" t="n">
        <f aca="false">'Low pensions'!K30</f>
        <v>189722.850050616</v>
      </c>
      <c r="H30" s="81" t="n">
        <f aca="false">'Low pensions'!V30</f>
        <v>1043799.14368794</v>
      </c>
      <c r="I30" s="81" t="n">
        <f aca="false">'Low pensions'!M30</f>
        <v>5867.71701187475</v>
      </c>
      <c r="J30" s="81" t="n">
        <f aca="false">'Low pensions'!W30</f>
        <v>32282.4477429262</v>
      </c>
      <c r="K30" s="6"/>
      <c r="L30" s="81" t="n">
        <f aca="false">'Low pensions'!N30</f>
        <v>3559515.16025304</v>
      </c>
      <c r="M30" s="8"/>
      <c r="N30" s="81" t="n">
        <f aca="false">'Low pensions'!L30</f>
        <v>678706.000540201</v>
      </c>
      <c r="O30" s="6"/>
      <c r="P30" s="81" t="n">
        <f aca="false">'Low pensions'!X30</f>
        <v>22204381.2521039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113588.720787944</v>
      </c>
      <c r="W30" s="8"/>
      <c r="X30" s="81" t="n">
        <f aca="false">'Low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-0.414367707628413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-0.0053364651351568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0.0152658760747095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90945332.7709491</v>
      </c>
      <c r="E31" s="9"/>
      <c r="F31" s="67" t="n">
        <f aca="false">'Low pensions'!I31</f>
        <v>16530390.7714879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5685.00696187009</v>
      </c>
      <c r="J31" s="82" t="n">
        <f aca="false">'Low pensions'!W31</f>
        <v>31277.2309559807</v>
      </c>
      <c r="K31" s="9"/>
      <c r="L31" s="82" t="n">
        <f aca="false">'Low pensions'!N31</f>
        <v>3292886.12995688</v>
      </c>
      <c r="M31" s="67"/>
      <c r="N31" s="82" t="n">
        <f aca="false">'Low pensions'!L31</f>
        <v>687168.922397811</v>
      </c>
      <c r="O31" s="9"/>
      <c r="P31" s="82" t="n">
        <f aca="false">'Low pensions'!X31</f>
        <v>20867402.445491</v>
      </c>
      <c r="Q31" s="67"/>
      <c r="R31" s="82" t="n">
        <f aca="false">'Low SIPA income'!G26</f>
        <v>18768315.1400203</v>
      </c>
      <c r="S31" s="67"/>
      <c r="T31" s="82" t="n">
        <f aca="false">'Low SIPA income'!J26</f>
        <v>71762279.6196469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5964.69692516812</v>
      </c>
      <c r="BA31" s="40" t="n">
        <f aca="false">(AZ31-AZ30)/AZ30</f>
        <v>-0.00268239494560594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0.013218106942747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'Low pensions'!Q32</f>
        <v>93446727.1350574</v>
      </c>
      <c r="E32" s="9"/>
      <c r="F32" s="67" t="n">
        <f aca="false">'Low pensions'!I32</f>
        <v>16985048.8067325</v>
      </c>
      <c r="G32" s="82" t="n">
        <f aca="false">'Low pensions'!K32</f>
        <v>198428.68944272</v>
      </c>
      <c r="H32" s="82" t="n">
        <f aca="false">'Low pensions'!V32</f>
        <v>1091696.10338541</v>
      </c>
      <c r="I32" s="82" t="n">
        <f aca="false">'Low pensions'!M32</f>
        <v>6136.96977657895</v>
      </c>
      <c r="J32" s="82" t="n">
        <f aca="false">'Low pensions'!W32</f>
        <v>33763.7970119198</v>
      </c>
      <c r="K32" s="9"/>
      <c r="L32" s="82" t="n">
        <f aca="false">'Low pensions'!N32</f>
        <v>3222133.25828742</v>
      </c>
      <c r="M32" s="67"/>
      <c r="N32" s="82" t="n">
        <f aca="false">'Low pensions'!L32</f>
        <v>708181.443971694</v>
      </c>
      <c r="O32" s="9"/>
      <c r="P32" s="82" t="n">
        <f aca="false">'Low pensions'!X32</f>
        <v>20615870.1520565</v>
      </c>
      <c r="Q32" s="67"/>
      <c r="R32" s="82" t="n">
        <f aca="false">'Low SIPA income'!G27</f>
        <v>15636784.0553688</v>
      </c>
      <c r="S32" s="67"/>
      <c r="T32" s="82" t="n">
        <f aca="false">'Low SIPA income'!J27</f>
        <v>59788599.1023591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-5173708.30359314</v>
      </c>
      <c r="AA32" s="9"/>
      <c r="AB32" s="9" t="n">
        <f aca="false">T32-P32-D32</f>
        <v>-54273998.1847549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-0.0106762277279252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0.0153943875456718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91889156.339889</v>
      </c>
      <c r="E33" s="9"/>
      <c r="F33" s="67" t="n">
        <f aca="false">'Low pensions'!I33</f>
        <v>16701941.8773947</v>
      </c>
      <c r="G33" s="82" t="n">
        <f aca="false">'Low pensions'!K33</f>
        <v>215995.281422386</v>
      </c>
      <c r="H33" s="82" t="n">
        <f aca="false">'Low pensions'!V33</f>
        <v>1188342.30947497</v>
      </c>
      <c r="I33" s="82" t="n">
        <f aca="false">'Low pensions'!M33</f>
        <v>6680.26643574389</v>
      </c>
      <c r="J33" s="82" t="n">
        <f aca="false">'Low pensions'!W33</f>
        <v>36752.8549322156</v>
      </c>
      <c r="K33" s="9"/>
      <c r="L33" s="82" t="n">
        <f aca="false">'Low pensions'!N33</f>
        <v>3291310.39926659</v>
      </c>
      <c r="M33" s="67"/>
      <c r="N33" s="82" t="n">
        <f aca="false">'Low pensions'!L33</f>
        <v>696535.736105228</v>
      </c>
      <c r="O33" s="9"/>
      <c r="P33" s="82" t="n">
        <f aca="false">'Low pensions'!X33</f>
        <v>20910759.4168098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105328.863710972</v>
      </c>
      <c r="W33" s="67"/>
      <c r="X33" s="82" t="n">
        <f aca="false">'Low SIPA income'!M28</f>
        <v>264555.738487923</v>
      </c>
      <c r="Y33" s="9"/>
      <c r="Z33" s="9" t="n">
        <f aca="false">R33+V33-N33-L33-F33</f>
        <v>-2756147.1066003</v>
      </c>
      <c r="AA33" s="9"/>
      <c r="AB33" s="9" t="n">
        <f aca="false">T33-P33-D33</f>
        <v>-44631819.4522584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-0.00885950804579042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0.0137520158273532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105372882.10363</v>
      </c>
      <c r="E34" s="6"/>
      <c r="F34" s="8" t="n">
        <f aca="false">'Low pensions'!I34</f>
        <v>19152768.6448504</v>
      </c>
      <c r="G34" s="81" t="n">
        <f aca="false">'Low pensions'!K34</f>
        <v>236635.046227798</v>
      </c>
      <c r="H34" s="81" t="n">
        <f aca="false">'Low pensions'!V34</f>
        <v>1301896.20571922</v>
      </c>
      <c r="I34" s="81" t="n">
        <f aca="false">'Low pensions'!M34</f>
        <v>7318.60967714837</v>
      </c>
      <c r="J34" s="81" t="n">
        <f aca="false">'Low pensions'!W34</f>
        <v>40264.8311047179</v>
      </c>
      <c r="K34" s="6"/>
      <c r="L34" s="81" t="n">
        <f aca="false">'Low pensions'!N34</f>
        <v>3800653.12600273</v>
      </c>
      <c r="M34" s="8"/>
      <c r="N34" s="81" t="n">
        <f aca="false">'Low pensions'!L34</f>
        <v>713098.773585796</v>
      </c>
      <c r="O34" s="6"/>
      <c r="P34" s="81" t="n">
        <f aca="false">'Low pensions'!X34</f>
        <v>23644866.1924891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286555.367766241</v>
      </c>
      <c r="Y34" s="6"/>
      <c r="Z34" s="6" t="n">
        <f aca="false">R34+V34-N34-L34-F34</f>
        <v>-7327715.19620662</v>
      </c>
      <c r="AA34" s="6"/>
      <c r="AB34" s="6" t="n">
        <f aca="false">T34-P34-D34</f>
        <v>-66981134.0799441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-0.0139727696109249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-0.0108497126224255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0.0526873550899733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0.0159610900433765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96899526.9183279</v>
      </c>
      <c r="E35" s="9"/>
      <c r="F35" s="67" t="n">
        <f aca="false">'Low pensions'!I35</f>
        <v>17612636.0389099</v>
      </c>
      <c r="G35" s="82" t="n">
        <f aca="false">'Low pensions'!K35</f>
        <v>282672.159803461</v>
      </c>
      <c r="H35" s="82" t="n">
        <f aca="false">'Low pensions'!V35</f>
        <v>1555178.82146804</v>
      </c>
      <c r="I35" s="82" t="n">
        <f aca="false">'Low pensions'!M35</f>
        <v>8742.43793206581</v>
      </c>
      <c r="J35" s="82" t="n">
        <f aca="false">'Low pensions'!W35</f>
        <v>48098.3140660218</v>
      </c>
      <c r="K35" s="9"/>
      <c r="L35" s="82" t="n">
        <f aca="false">'Low pensions'!N35</f>
        <v>2966221.31103036</v>
      </c>
      <c r="M35" s="67"/>
      <c r="N35" s="82" t="n">
        <f aca="false">'Low pensions'!L35</f>
        <v>723828.627010088</v>
      </c>
      <c r="O35" s="9"/>
      <c r="P35" s="82" t="n">
        <f aca="false">'Low pensions'!X35</f>
        <v>19374028.0255973</v>
      </c>
      <c r="Q35" s="67"/>
      <c r="R35" s="82" t="n">
        <f aca="false">'Low SIPA income'!G30</f>
        <v>18307499.3796205</v>
      </c>
      <c r="S35" s="67"/>
      <c r="T35" s="82" t="n">
        <f aca="false">'Low SIPA income'!J30</f>
        <v>70000310.6200729</v>
      </c>
      <c r="U35" s="9"/>
      <c r="V35" s="82" t="n">
        <f aca="false">'Low SIPA income'!F30</f>
        <v>82776.6429695547</v>
      </c>
      <c r="W35" s="67"/>
      <c r="X35" s="82" t="n">
        <f aca="false">'Low SIPA income'!M30</f>
        <v>207911.06197114</v>
      </c>
      <c r="Y35" s="9"/>
      <c r="Z35" s="9" t="n">
        <f aca="false">R35+V35-N35-L35-F35</f>
        <v>-2912409.95436028</v>
      </c>
      <c r="AA35" s="9"/>
      <c r="AB35" s="9" t="n">
        <f aca="false">T35-P35-D35</f>
        <v>-46273244.3238523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-0.0115109018891539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9403544</v>
      </c>
      <c r="AX35" s="7"/>
      <c r="AY35" s="40" t="n">
        <f aca="false">(AW35-AW34)/AW34</f>
        <v>-0.183472274526391</v>
      </c>
      <c r="AZ35" s="39" t="n">
        <f aca="false">workers_and_wage_low!B23</f>
        <v>6361.98249860395</v>
      </c>
      <c r="BA35" s="40" t="n">
        <f aca="false">(AZ35-AZ34)/AZ34</f>
        <v>0.0728385800719643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0.0135640872175767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96311413.2237297</v>
      </c>
      <c r="E36" s="9"/>
      <c r="F36" s="67" t="n">
        <f aca="false">'Low pensions'!I36</f>
        <v>17505739.4132825</v>
      </c>
      <c r="G36" s="82" t="n">
        <f aca="false">'Low pensions'!K36</f>
        <v>289199.53333468</v>
      </c>
      <c r="H36" s="82" t="n">
        <f aca="false">'Low pensions'!V36</f>
        <v>1591090.50475026</v>
      </c>
      <c r="I36" s="82" t="n">
        <f aca="false">'Low pensions'!M36</f>
        <v>8944.31546395912</v>
      </c>
      <c r="J36" s="82" t="n">
        <f aca="false">'Low pensions'!W36</f>
        <v>49208.9846829974</v>
      </c>
      <c r="K36" s="9"/>
      <c r="L36" s="82" t="n">
        <f aca="false">'Low pensions'!N36</f>
        <v>2955333.46344503</v>
      </c>
      <c r="M36" s="67"/>
      <c r="N36" s="82" t="n">
        <f aca="false">'Low pensions'!L36</f>
        <v>721495.393636607</v>
      </c>
      <c r="O36" s="9"/>
      <c r="P36" s="82" t="n">
        <f aca="false">'Low pensions'!X36</f>
        <v>19304694.1711126</v>
      </c>
      <c r="Q36" s="67"/>
      <c r="R36" s="82" t="n">
        <f aca="false">'Low SIPA income'!G31</f>
        <v>15706934.747487</v>
      </c>
      <c r="S36" s="67"/>
      <c r="T36" s="82" t="n">
        <f aca="false">'Low SIPA income'!J31</f>
        <v>60056826.3537529</v>
      </c>
      <c r="U36" s="9"/>
      <c r="V36" s="82" t="n">
        <f aca="false">'Low SIPA income'!F31</f>
        <v>82795.0471390435</v>
      </c>
      <c r="W36" s="67"/>
      <c r="X36" s="82" t="n">
        <f aca="false">'Low SIPA income'!M31</f>
        <v>207957.287938827</v>
      </c>
      <c r="Y36" s="9"/>
      <c r="Z36" s="9" t="n">
        <f aca="false">R36+V36-N36-L36-F36</f>
        <v>-5392838.47573811</v>
      </c>
      <c r="AA36" s="9"/>
      <c r="AB36" s="9" t="n">
        <f aca="false">T36-P36-D36</f>
        <v>-55559281.0410894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-0.0124466238930665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9907200</v>
      </c>
      <c r="AX36" s="7"/>
      <c r="AY36" s="40" t="n">
        <f aca="false">(AW36-AW35)/AW35</f>
        <v>0.0535602321848018</v>
      </c>
      <c r="AZ36" s="39" t="n">
        <f aca="false">workers_and_wage_low!B24</f>
        <v>6091.38137580562</v>
      </c>
      <c r="BA36" s="40" t="n">
        <f aca="false">(AZ36-AZ35)/AZ35</f>
        <v>-0.0425340878975552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0.0157265264995146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93612482.1206137</v>
      </c>
      <c r="E37" s="9"/>
      <c r="F37" s="67" t="n">
        <f aca="false">'Low pensions'!I37</f>
        <v>17015176.7374364</v>
      </c>
      <c r="G37" s="82" t="n">
        <f aca="false">'Low pensions'!K37</f>
        <v>288840.643858838</v>
      </c>
      <c r="H37" s="82" t="n">
        <f aca="false">'Low pensions'!V37</f>
        <v>1589116.00074369</v>
      </c>
      <c r="I37" s="82" t="n">
        <f aca="false">'Low pensions'!M37</f>
        <v>8933.21578944864</v>
      </c>
      <c r="J37" s="82" t="n">
        <f aca="false">'Low pensions'!W37</f>
        <v>49147.9175487742</v>
      </c>
      <c r="K37" s="9"/>
      <c r="L37" s="82" t="n">
        <f aca="false">'Low pensions'!N37</f>
        <v>2959625.64826466</v>
      </c>
      <c r="M37" s="67"/>
      <c r="N37" s="82" t="n">
        <f aca="false">'Low pensions'!L37</f>
        <v>702900.179704681</v>
      </c>
      <c r="O37" s="9"/>
      <c r="P37" s="82" t="n">
        <f aca="false">'Low pensions'!X37</f>
        <v>19224660.9579675</v>
      </c>
      <c r="Q37" s="67"/>
      <c r="R37" s="82" t="n">
        <f aca="false">'Low SIPA income'!G32</f>
        <v>18820703.7509114</v>
      </c>
      <c r="S37" s="67"/>
      <c r="T37" s="82" t="n">
        <f aca="false">'Low SIPA income'!J32</f>
        <v>71962592.0139991</v>
      </c>
      <c r="U37" s="9"/>
      <c r="V37" s="82" t="n">
        <f aca="false">'Low SIPA income'!F32</f>
        <v>86723.0332802837</v>
      </c>
      <c r="W37" s="67"/>
      <c r="X37" s="82" t="n">
        <f aca="false">'Low SIPA income'!M32</f>
        <v>217823.256655794</v>
      </c>
      <c r="Y37" s="9"/>
      <c r="Z37" s="9" t="n">
        <f aca="false">R37+V37-N37-L37-F37</f>
        <v>-1770275.78121405</v>
      </c>
      <c r="AA37" s="9"/>
      <c r="AB37" s="9" t="n">
        <f aca="false">T37-P37-D37</f>
        <v>-40874551.0645821</v>
      </c>
      <c r="AC37" s="50"/>
      <c r="AD37" s="9"/>
      <c r="AE37" s="9"/>
      <c r="AF37" s="9"/>
      <c r="AG37" s="9" t="n">
        <f aca="false">AG36*'Pessimist macro hypothesis'!B19/'Pessimist macro hypothesis'!B18</f>
        <v>4713951014.78764</v>
      </c>
      <c r="AH37" s="40" t="n">
        <f aca="false">(AG37-AG36)/AG36</f>
        <v>0.0560391393115557</v>
      </c>
      <c r="AI37" s="40" t="n">
        <f aca="false">(AG37-AG33)/AG33</f>
        <v>-0.0642710188490931</v>
      </c>
      <c r="AJ37" s="40" t="n">
        <f aca="false">AB37/AG37</f>
        <v>-0.0086709749287506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10446968</v>
      </c>
      <c r="AX37" s="7"/>
      <c r="AY37" s="40" t="n">
        <f aca="false">(AW37-AW36)/AW36</f>
        <v>0.0544823966408269</v>
      </c>
      <c r="AZ37" s="39" t="n">
        <f aca="false">workers_and_wage_low!B25</f>
        <v>6014.1058130688</v>
      </c>
      <c r="BA37" s="40" t="n">
        <f aca="false">(AZ37-AZ36)/AZ36</f>
        <v>-0.0126860490206298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0.0135655772153466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90274911.5662074</v>
      </c>
      <c r="E38" s="6"/>
      <c r="F38" s="8" t="n">
        <f aca="false">'Low pensions'!I38</f>
        <v>16408533.7815994</v>
      </c>
      <c r="G38" s="81" t="n">
        <f aca="false">'Low pensions'!K38</f>
        <v>290312.337255526</v>
      </c>
      <c r="H38" s="81" t="n">
        <f aca="false">'Low pensions'!V38</f>
        <v>1597212.82359252</v>
      </c>
      <c r="I38" s="81" t="n">
        <f aca="false">'Low pensions'!M38</f>
        <v>8978.7320800678</v>
      </c>
      <c r="J38" s="81" t="n">
        <f aca="false">'Low pensions'!W38</f>
        <v>49398.3347502839</v>
      </c>
      <c r="K38" s="6"/>
      <c r="L38" s="81" t="n">
        <f aca="false">'Low pensions'!N38</f>
        <v>3387776.75125744</v>
      </c>
      <c r="M38" s="8"/>
      <c r="N38" s="81" t="n">
        <f aca="false">'Low pensions'!L38</f>
        <v>679961.039452331</v>
      </c>
      <c r="O38" s="6"/>
      <c r="P38" s="81" t="n">
        <f aca="false">'Low pensions'!X38</f>
        <v>21320134.6852139</v>
      </c>
      <c r="Q38" s="8"/>
      <c r="R38" s="81" t="n">
        <f aca="false">'Low SIPA income'!G33</f>
        <v>16323171.7737646</v>
      </c>
      <c r="S38" s="8"/>
      <c r="T38" s="81" t="n">
        <f aca="false">'Low SIPA income'!J33</f>
        <v>62413062.0340358</v>
      </c>
      <c r="U38" s="6"/>
      <c r="V38" s="81" t="n">
        <f aca="false">'Low SIPA income'!F33</f>
        <v>91815.6113983522</v>
      </c>
      <c r="W38" s="8"/>
      <c r="X38" s="81" t="n">
        <f aca="false">'Low SIPA income'!M33</f>
        <v>230614.34465737</v>
      </c>
      <c r="Y38" s="6"/>
      <c r="Z38" s="6" t="n">
        <f aca="false">R38+V38-N38-L38-F38</f>
        <v>-4061284.18714629</v>
      </c>
      <c r="AA38" s="6"/>
      <c r="AB38" s="6" t="n">
        <f aca="false">T38-P38-D38</f>
        <v>-49181984.2173855</v>
      </c>
      <c r="AC38" s="50"/>
      <c r="AD38" s="6"/>
      <c r="AE38" s="6"/>
      <c r="AF38" s="6"/>
      <c r="AG38" s="6" t="n">
        <f aca="false">AG37*'Pessimist macro hypothesis'!B20/'Pessimist macro hypothesis'!B19</f>
        <v>4721785222.67767</v>
      </c>
      <c r="AH38" s="61" t="n">
        <f aca="false">(AG38-AG37)/AG37</f>
        <v>0.00166191966472523</v>
      </c>
      <c r="AI38" s="61"/>
      <c r="AJ38" s="61" t="n">
        <f aca="false">AB38/AG38</f>
        <v>-0.0104159723278339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0.00370472580002059</v>
      </c>
      <c r="AV38" s="5"/>
      <c r="AW38" s="65" t="n">
        <f aca="false">workers_and_wage_low!C26</f>
        <v>10786830</v>
      </c>
      <c r="AX38" s="5"/>
      <c r="AY38" s="61" t="n">
        <f aca="false">(AW38-AW37)/AW37</f>
        <v>0.0325321184098582</v>
      </c>
      <c r="AZ38" s="66" t="n">
        <f aca="false">workers_and_wage_low!B26</f>
        <v>5910.5527030064</v>
      </c>
      <c r="BA38" s="61" t="n">
        <f aca="false">(AZ38-AZ37)/AZ37</f>
        <v>-0.0172183718213558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0.0155153961670543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92034724.3638758</v>
      </c>
      <c r="E39" s="9"/>
      <c r="F39" s="67" t="n">
        <f aca="false">'Low pensions'!I39</f>
        <v>16728400.5888757</v>
      </c>
      <c r="G39" s="82" t="n">
        <f aca="false">'Low pensions'!K39</f>
        <v>313342.953581207</v>
      </c>
      <c r="H39" s="82" t="n">
        <f aca="false">'Low pensions'!V39</f>
        <v>1723920.47948603</v>
      </c>
      <c r="I39" s="82" t="n">
        <f aca="false">'Low pensions'!M39</f>
        <v>9691.01918292395</v>
      </c>
      <c r="J39" s="82" t="n">
        <f aca="false">'Low pensions'!W39</f>
        <v>53317.128231527</v>
      </c>
      <c r="K39" s="9"/>
      <c r="L39" s="82" t="n">
        <f aca="false">'Low pensions'!N39</f>
        <v>2907842.81467877</v>
      </c>
      <c r="M39" s="67"/>
      <c r="N39" s="82" t="n">
        <f aca="false">'Low pensions'!L39</f>
        <v>694502.733677987</v>
      </c>
      <c r="O39" s="9"/>
      <c r="P39" s="82" t="n">
        <f aca="false">'Low pensions'!X39</f>
        <v>18909759.3179334</v>
      </c>
      <c r="Q39" s="67"/>
      <c r="R39" s="82" t="n">
        <f aca="false">'Low SIPA income'!G34</f>
        <v>19098272.3101108</v>
      </c>
      <c r="S39" s="67"/>
      <c r="T39" s="82" t="n">
        <f aca="false">'Low SIPA income'!J34</f>
        <v>73023899.4574367</v>
      </c>
      <c r="U39" s="9"/>
      <c r="V39" s="82" t="n">
        <f aca="false">'Low SIPA income'!F34</f>
        <v>94335.3666559319</v>
      </c>
      <c r="W39" s="67"/>
      <c r="X39" s="82" t="n">
        <f aca="false">'Low SIPA income'!M34</f>
        <v>236943.243398811</v>
      </c>
      <c r="Y39" s="9"/>
      <c r="Z39" s="9" t="n">
        <f aca="false">R39+V39-N39-L39-F39</f>
        <v>-1138138.46046579</v>
      </c>
      <c r="AA39" s="9"/>
      <c r="AB39" s="9" t="n">
        <f aca="false">T39-P39-D39</f>
        <v>-37920584.2243725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0.00460740787046303</v>
      </c>
      <c r="AI39" s="40"/>
      <c r="AJ39" s="40" t="n">
        <f aca="false">AB39/AG39</f>
        <v>-0.00799415224119243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11100673</v>
      </c>
      <c r="AX39" s="7"/>
      <c r="AY39" s="40" t="n">
        <f aca="false">(AW39-AW38)/AW38</f>
        <v>0.029095016793627</v>
      </c>
      <c r="AZ39" s="39" t="n">
        <f aca="false">workers_and_wage_low!B27</f>
        <v>5851.33248865162</v>
      </c>
      <c r="BA39" s="40" t="n">
        <f aca="false">(AZ39-AZ38)/AZ38</f>
        <v>-0.010019403824055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0.0133459534509519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93642663.3719979</v>
      </c>
      <c r="E40" s="9"/>
      <c r="F40" s="67" t="n">
        <f aca="false">'Low pensions'!I40</f>
        <v>17020662.5371378</v>
      </c>
      <c r="G40" s="82" t="n">
        <f aca="false">'Low pensions'!K40</f>
        <v>328856.818481137</v>
      </c>
      <c r="H40" s="82" t="n">
        <f aca="false">'Low pensions'!V40</f>
        <v>1809273.18683529</v>
      </c>
      <c r="I40" s="82" t="n">
        <f aca="false">'Low pensions'!M40</f>
        <v>10170.829437561</v>
      </c>
      <c r="J40" s="82" t="n">
        <f aca="false">'Low pensions'!W40</f>
        <v>55956.9026856279</v>
      </c>
      <c r="K40" s="9"/>
      <c r="L40" s="82" t="n">
        <f aca="false">'Low pensions'!N40</f>
        <v>2979927.83628288</v>
      </c>
      <c r="M40" s="67"/>
      <c r="N40" s="82" t="n">
        <f aca="false">'Low pensions'!L40</f>
        <v>707583.170027308</v>
      </c>
      <c r="O40" s="9"/>
      <c r="P40" s="82" t="n">
        <f aca="false">'Low pensions'!X40</f>
        <v>19355773.5391562</v>
      </c>
      <c r="Q40" s="67"/>
      <c r="R40" s="82" t="n">
        <f aca="false">'Low SIPA income'!G35</f>
        <v>17017914.6204822</v>
      </c>
      <c r="S40" s="67"/>
      <c r="T40" s="82" t="n">
        <f aca="false">'Low SIPA income'!J35</f>
        <v>65069471.5230041</v>
      </c>
      <c r="U40" s="9"/>
      <c r="V40" s="82" t="n">
        <f aca="false">'Low SIPA income'!F35</f>
        <v>98548.2579615563</v>
      </c>
      <c r="W40" s="67"/>
      <c r="X40" s="82" t="n">
        <f aca="false">'Low SIPA income'!M35</f>
        <v>247524.811748273</v>
      </c>
      <c r="Y40" s="9"/>
      <c r="Z40" s="9" t="n">
        <f aca="false">R40+V40-N40-L40-F40</f>
        <v>-3591710.66500424</v>
      </c>
      <c r="AA40" s="9"/>
      <c r="AB40" s="9" t="n">
        <f aca="false">T40-P40-D40</f>
        <v>-47928965.38815</v>
      </c>
      <c r="AC40" s="50"/>
      <c r="AD40" s="9"/>
      <c r="AE40" s="9"/>
      <c r="AF40" s="9"/>
      <c r="AG40" s="9" t="n">
        <f aca="false">AG39*'Pessimist macro hypothesis'!B22/'Pessimist macro hypothesis'!B21</f>
        <v>4731631517.87382</v>
      </c>
      <c r="AH40" s="40" t="n">
        <f aca="false">(AG40-AG39)/AG39</f>
        <v>-0.00251054996150583</v>
      </c>
      <c r="AI40" s="40"/>
      <c r="AJ40" s="40" t="n">
        <f aca="false">AB40/AG40</f>
        <v>-0.0101294796957661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11581669</v>
      </c>
      <c r="AX40" s="7"/>
      <c r="AY40" s="40" t="n">
        <f aca="false">(AW40-AW39)/AW39</f>
        <v>0.0433303458267801</v>
      </c>
      <c r="AZ40" s="39" t="n">
        <f aca="false">workers_and_wage_low!B28</f>
        <v>5817.14611849524</v>
      </c>
      <c r="BA40" s="40" t="n">
        <f aca="false">(AZ40-AZ39)/AZ39</f>
        <v>-0.00584249317957621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0.0153636748454389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96571219.3962246</v>
      </c>
      <c r="E41" s="9"/>
      <c r="F41" s="67" t="n">
        <f aca="false">'Low pensions'!I41</f>
        <v>17552962.2605176</v>
      </c>
      <c r="G41" s="82" t="n">
        <f aca="false">'Low pensions'!K41</f>
        <v>341262.874329678</v>
      </c>
      <c r="H41" s="82" t="n">
        <f aca="false">'Low pensions'!V41</f>
        <v>1877527.64573572</v>
      </c>
      <c r="I41" s="82" t="n">
        <f aca="false">'Low pensions'!M41</f>
        <v>10554.5218864849</v>
      </c>
      <c r="J41" s="82" t="n">
        <f aca="false">'Low pensions'!W41</f>
        <v>58067.8653320329</v>
      </c>
      <c r="K41" s="9"/>
      <c r="L41" s="82" t="n">
        <f aca="false">'Low pensions'!N41</f>
        <v>3069707.45834486</v>
      </c>
      <c r="M41" s="67"/>
      <c r="N41" s="82" t="n">
        <f aca="false">'Low pensions'!L41</f>
        <v>731653.017608114</v>
      </c>
      <c r="O41" s="9"/>
      <c r="P41" s="82" t="n">
        <f aca="false">'Low pensions'!X41</f>
        <v>19954065.6244666</v>
      </c>
      <c r="Q41" s="67"/>
      <c r="R41" s="82" t="n">
        <f aca="false">'Low SIPA income'!G36</f>
        <v>19970066.3372357</v>
      </c>
      <c r="S41" s="67"/>
      <c r="T41" s="82" t="n">
        <f aca="false">'Low SIPA income'!J36</f>
        <v>76357279.4800191</v>
      </c>
      <c r="U41" s="9"/>
      <c r="V41" s="82" t="n">
        <f aca="false">'Low SIPA income'!F36</f>
        <v>97069.6925701736</v>
      </c>
      <c r="W41" s="67"/>
      <c r="X41" s="82" t="n">
        <f aca="false">'Low SIPA income'!M36</f>
        <v>243811.08176735</v>
      </c>
      <c r="Y41" s="9"/>
      <c r="Z41" s="9" t="n">
        <f aca="false">R41+V41-N41-L41-F41</f>
        <v>-1287186.70666473</v>
      </c>
      <c r="AA41" s="9"/>
      <c r="AB41" s="9" t="n">
        <f aca="false">T41-P41-D41</f>
        <v>-40168005.5406721</v>
      </c>
      <c r="AC41" s="50"/>
      <c r="AD41" s="9"/>
      <c r="AE41" s="9"/>
      <c r="AF41" s="9"/>
      <c r="AG41" s="9" t="n">
        <f aca="false">AG40*'Pessimist macro hypothesis'!B23/'Pessimist macro hypothesis'!B22</f>
        <v>4783963956.87934</v>
      </c>
      <c r="AH41" s="40" t="n">
        <f aca="false">(AG41-AG40)/AG40</f>
        <v>0.0110601256264</v>
      </c>
      <c r="AI41" s="40" t="n">
        <f aca="false">(AG41-AG37)/AG37</f>
        <v>0.0148522846062822</v>
      </c>
      <c r="AJ41" s="40" t="n">
        <f aca="false">AB41/AG41</f>
        <v>-0.00839638548758515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11629790</v>
      </c>
      <c r="AX41" s="7"/>
      <c r="AY41" s="40" t="n">
        <f aca="false">(AW41-AW40)/AW40</f>
        <v>0.00415492792964468</v>
      </c>
      <c r="AZ41" s="39" t="n">
        <f aca="false">workers_and_wage_low!B29</f>
        <v>5855.85970001429</v>
      </c>
      <c r="BA41" s="40" t="n">
        <f aca="false">(AZ41-AZ40)/AZ40</f>
        <v>0.00665508150052408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0.0134233222034876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98571585.8614573</v>
      </c>
      <c r="E42" s="6"/>
      <c r="F42" s="8" t="n">
        <f aca="false">'Low pensions'!I42</f>
        <v>17916552.5443616</v>
      </c>
      <c r="G42" s="81" t="n">
        <f aca="false">'Low pensions'!K42</f>
        <v>380885.40907966</v>
      </c>
      <c r="H42" s="81" t="n">
        <f aca="false">'Low pensions'!V42</f>
        <v>2095519.14139238</v>
      </c>
      <c r="I42" s="81" t="n">
        <f aca="false">'Low pensions'!M42</f>
        <v>11779.9611055564</v>
      </c>
      <c r="J42" s="81" t="n">
        <f aca="false">'Low pensions'!W42</f>
        <v>64809.870352341</v>
      </c>
      <c r="K42" s="6"/>
      <c r="L42" s="81" t="n">
        <f aca="false">'Low pensions'!N42</f>
        <v>3782199.95951155</v>
      </c>
      <c r="M42" s="8"/>
      <c r="N42" s="81" t="n">
        <f aca="false">'Low pensions'!L42</f>
        <v>747801.727058973</v>
      </c>
      <c r="O42" s="6"/>
      <c r="P42" s="81" t="n">
        <f aca="false">'Low pensions'!X42</f>
        <v>23740038.0348265</v>
      </c>
      <c r="Q42" s="8"/>
      <c r="R42" s="81" t="n">
        <f aca="false">'Low SIPA income'!G37</f>
        <v>17252939.0451155</v>
      </c>
      <c r="S42" s="8"/>
      <c r="T42" s="81" t="n">
        <f aca="false">'Low SIPA income'!J37</f>
        <v>65968107.7805563</v>
      </c>
      <c r="U42" s="6"/>
      <c r="V42" s="81" t="n">
        <f aca="false">'Low SIPA income'!F37</f>
        <v>99939.5507377881</v>
      </c>
      <c r="W42" s="8"/>
      <c r="X42" s="81" t="n">
        <f aca="false">'Low SIPA income'!M37</f>
        <v>251019.33808133</v>
      </c>
      <c r="Y42" s="6"/>
      <c r="Z42" s="6" t="n">
        <f aca="false">R42+V42-N42-L42-F42</f>
        <v>-5093675.63507877</v>
      </c>
      <c r="AA42" s="6"/>
      <c r="AB42" s="6" t="n">
        <f aca="false">T42-P42-D42</f>
        <v>-56343516.1157274</v>
      </c>
      <c r="AC42" s="50"/>
      <c r="AD42" s="6"/>
      <c r="AE42" s="6"/>
      <c r="AF42" s="6"/>
      <c r="AG42" s="6" t="n">
        <f aca="false">AG41*'Pessimist macro hypothesis'!B24/'Pessimist macro hypothesis'!B23</f>
        <v>4863438779.35799</v>
      </c>
      <c r="AH42" s="61" t="n">
        <f aca="false">(AG42-AG41)/AG41</f>
        <v>0.0166127552788857</v>
      </c>
      <c r="AI42" s="61"/>
      <c r="AJ42" s="61" t="n">
        <f aca="false">AB42/AG42</f>
        <v>-0.0115851188165188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0.0146419632440873</v>
      </c>
      <c r="AV42" s="5"/>
      <c r="AW42" s="65" t="n">
        <f aca="false">workers_and_wage_low!C30</f>
        <v>11635341</v>
      </c>
      <c r="AX42" s="5"/>
      <c r="AY42" s="61" t="n">
        <f aca="false">(AW42-AW41)/AW41</f>
        <v>0.000477308704628373</v>
      </c>
      <c r="AZ42" s="66" t="n">
        <f aca="false">workers_and_wage_low!B30</f>
        <v>5848.64930045534</v>
      </c>
      <c r="BA42" s="61" t="n">
        <f aca="false">(AZ42-AZ41)/AZ41</f>
        <v>-0.00123131357790668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0.0157019626581469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99743130.8969462</v>
      </c>
      <c r="E43" s="9"/>
      <c r="F43" s="67" t="n">
        <f aca="false">'Low pensions'!I43</f>
        <v>18129494.7224039</v>
      </c>
      <c r="G43" s="82" t="n">
        <f aca="false">'Low pensions'!K43</f>
        <v>391205.951358468</v>
      </c>
      <c r="H43" s="82" t="n">
        <f aca="false">'Low pensions'!V43</f>
        <v>2152299.71995811</v>
      </c>
      <c r="I43" s="82" t="n">
        <f aca="false">'Low pensions'!M43</f>
        <v>12099.1531347979</v>
      </c>
      <c r="J43" s="82" t="n">
        <f aca="false">'Low pensions'!W43</f>
        <v>66565.9707203539</v>
      </c>
      <c r="K43" s="9"/>
      <c r="L43" s="82" t="n">
        <f aca="false">'Low pensions'!N43</f>
        <v>3157600.83203534</v>
      </c>
      <c r="M43" s="67"/>
      <c r="N43" s="82" t="n">
        <f aca="false">'Low pensions'!L43</f>
        <v>757391.789217759</v>
      </c>
      <c r="O43" s="9"/>
      <c r="P43" s="82" t="n">
        <f aca="false">'Low pensions'!X43</f>
        <v>20551751.8856049</v>
      </c>
      <c r="Q43" s="67"/>
      <c r="R43" s="82" t="n">
        <f aca="false">'Low SIPA income'!G38</f>
        <v>20290736.7426203</v>
      </c>
      <c r="S43" s="67"/>
      <c r="T43" s="82" t="n">
        <f aca="false">'Low SIPA income'!J38</f>
        <v>77583390.5680563</v>
      </c>
      <c r="U43" s="9"/>
      <c r="V43" s="82" t="n">
        <f aca="false">'Low SIPA income'!F38</f>
        <v>99081.2806220998</v>
      </c>
      <c r="W43" s="67"/>
      <c r="X43" s="82" t="n">
        <f aca="false">'Low SIPA income'!M38</f>
        <v>248863.610996861</v>
      </c>
      <c r="Y43" s="9"/>
      <c r="Z43" s="9" t="n">
        <f aca="false">R43+V43-N43-L43-F43</f>
        <v>-1654669.32041463</v>
      </c>
      <c r="AA43" s="9"/>
      <c r="AB43" s="9" t="n">
        <f aca="false">T43-P43-D43</f>
        <v>-42711492.2144948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0.0143608778497862</v>
      </c>
      <c r="AI43" s="40"/>
      <c r="AJ43" s="40" t="n">
        <f aca="false">AB43/AG43</f>
        <v>-0.00865782494457812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11679995</v>
      </c>
      <c r="AX43" s="7"/>
      <c r="AY43" s="40" t="n">
        <f aca="false">(AW43-AW42)/AW42</f>
        <v>0.00383779040081421</v>
      </c>
      <c r="AZ43" s="39" t="n">
        <f aca="false">workers_and_wage_low!B31</f>
        <v>5872.32362668892</v>
      </c>
      <c r="BA43" s="40" t="n">
        <f aca="false">(AZ43-AZ42)/AZ42</f>
        <v>0.00404782797144912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0.0135058099598422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101278842.615679</v>
      </c>
      <c r="E44" s="9"/>
      <c r="F44" s="67" t="n">
        <f aca="false">'Low pensions'!I44</f>
        <v>18408628.5058488</v>
      </c>
      <c r="G44" s="82" t="n">
        <f aca="false">'Low pensions'!K44</f>
        <v>413414.733730571</v>
      </c>
      <c r="H44" s="82" t="n">
        <f aca="false">'Low pensions'!V44</f>
        <v>2274485.88791927</v>
      </c>
      <c r="I44" s="82" t="n">
        <f aca="false">'Low pensions'!M44</f>
        <v>12786.0226926981</v>
      </c>
      <c r="J44" s="82" t="n">
        <f aca="false">'Low pensions'!W44</f>
        <v>70344.9243686374</v>
      </c>
      <c r="K44" s="9"/>
      <c r="L44" s="82" t="n">
        <f aca="false">'Low pensions'!N44</f>
        <v>3202195.07769651</v>
      </c>
      <c r="M44" s="67"/>
      <c r="N44" s="82" t="n">
        <f aca="false">'Low pensions'!L44</f>
        <v>771360.601550676</v>
      </c>
      <c r="O44" s="9"/>
      <c r="P44" s="82" t="n">
        <f aca="false">'Low pensions'!X44</f>
        <v>20860003.9223226</v>
      </c>
      <c r="Q44" s="67"/>
      <c r="R44" s="82" t="n">
        <f aca="false">'Low SIPA income'!G39</f>
        <v>17626559.5977281</v>
      </c>
      <c r="S44" s="67"/>
      <c r="T44" s="82" t="n">
        <f aca="false">'Low SIPA income'!J39</f>
        <v>67396678.345799</v>
      </c>
      <c r="U44" s="9"/>
      <c r="V44" s="82" t="n">
        <f aca="false">'Low SIPA income'!F39</f>
        <v>98939.5191280941</v>
      </c>
      <c r="W44" s="67"/>
      <c r="X44" s="82" t="n">
        <f aca="false">'Low SIPA income'!M39</f>
        <v>248507.546994892</v>
      </c>
      <c r="Y44" s="9"/>
      <c r="Z44" s="9" t="n">
        <f aca="false">R44+V44-N44-L44-F44</f>
        <v>-4656685.06823975</v>
      </c>
      <c r="AA44" s="9"/>
      <c r="AB44" s="9" t="n">
        <f aca="false">T44-P44-D44</f>
        <v>-54742168.1922029</v>
      </c>
      <c r="AC44" s="50"/>
      <c r="AD44" s="9"/>
      <c r="AE44" s="9"/>
      <c r="AF44" s="9"/>
      <c r="AG44" s="9" t="n">
        <f aca="false">AG43*'Pessimist macro hypothesis'!B26/'Pessimist macro hypothesis'!B25</f>
        <v>4968213093.76751</v>
      </c>
      <c r="AH44" s="40" t="n">
        <f aca="false">(AG44-AG43)/AG43</f>
        <v>0.00708069475040695</v>
      </c>
      <c r="AI44" s="40"/>
      <c r="AJ44" s="40" t="n">
        <f aca="false">AB44/AG44</f>
        <v>-0.0110184823313789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11723165</v>
      </c>
      <c r="AX44" s="7"/>
      <c r="AY44" s="40" t="n">
        <f aca="false">(AW44-AW43)/AW43</f>
        <v>0.00369606322605446</v>
      </c>
      <c r="AZ44" s="39" t="n">
        <f aca="false">workers_and_wage_low!B32</f>
        <v>5881.37511943714</v>
      </c>
      <c r="BA44" s="40" t="n">
        <f aca="false">(AZ44-AZ43)/AZ43</f>
        <v>0.00154138179767273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0.0154584433803219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102866568.883412</v>
      </c>
      <c r="E45" s="9"/>
      <c r="F45" s="67" t="n">
        <f aca="false">'Low pensions'!I45</f>
        <v>18697216.5492823</v>
      </c>
      <c r="G45" s="82" t="n">
        <f aca="false">'Low pensions'!K45</f>
        <v>432178.190999379</v>
      </c>
      <c r="H45" s="82" t="n">
        <f aca="false">'Low pensions'!V45</f>
        <v>2377716.89369734</v>
      </c>
      <c r="I45" s="82" t="n">
        <f aca="false">'Low pensions'!M45</f>
        <v>13366.3358041045</v>
      </c>
      <c r="J45" s="82" t="n">
        <f aca="false">'Low pensions'!W45</f>
        <v>73537.6358875463</v>
      </c>
      <c r="K45" s="9"/>
      <c r="L45" s="82" t="n">
        <f aca="false">'Low pensions'!N45</f>
        <v>3281542.85839805</v>
      </c>
      <c r="M45" s="67"/>
      <c r="N45" s="82" t="n">
        <f aca="false">'Low pensions'!L45</f>
        <v>784751.157293219</v>
      </c>
      <c r="O45" s="9"/>
      <c r="P45" s="82" t="n">
        <f aca="false">'Low pensions'!X45</f>
        <v>21345410.8204292</v>
      </c>
      <c r="Q45" s="67"/>
      <c r="R45" s="82" t="n">
        <f aca="false">'Low SIPA income'!G40</f>
        <v>20573629.2903308</v>
      </c>
      <c r="S45" s="67" t="n">
        <f aca="false">SUM(T42:T45)/AVERAGE(AG42:AG45)</f>
        <v>0.0584042990647216</v>
      </c>
      <c r="T45" s="82" t="n">
        <f aca="false">'Low SIPA income'!J40</f>
        <v>78665054.7430057</v>
      </c>
      <c r="U45" s="9"/>
      <c r="V45" s="82" t="n">
        <f aca="false">'Low SIPA income'!F40</f>
        <v>101025.431583677</v>
      </c>
      <c r="W45" s="67"/>
      <c r="X45" s="82" t="n">
        <f aca="false">'Low SIPA income'!M40</f>
        <v>253746.757698067</v>
      </c>
      <c r="Y45" s="9"/>
      <c r="Z45" s="9" t="n">
        <f aca="false">R45+V45-N45-L45-F45</f>
        <v>-2088855.84305907</v>
      </c>
      <c r="AA45" s="9"/>
      <c r="AB45" s="9" t="n">
        <f aca="false">T45-P45-D45</f>
        <v>-45546924.9608355</v>
      </c>
      <c r="AC45" s="50"/>
      <c r="AD45" s="9"/>
      <c r="AE45" s="9"/>
      <c r="AF45" s="9"/>
      <c r="AG45" s="9" t="n">
        <f aca="false">AG44*'Pessimist macro hypothesis'!B27/'Pessimist macro hypothesis'!B26</f>
        <v>5070128657.7551</v>
      </c>
      <c r="AH45" s="40" t="n">
        <f aca="false">(AG45-AG44)/AG44</f>
        <v>0.0205135250972703</v>
      </c>
      <c r="AI45" s="40" t="n">
        <f aca="false">(AG45-AG41)/AG41</f>
        <v>0.059817486806993</v>
      </c>
      <c r="AJ45" s="40" t="n">
        <f aca="false">AB45/AG45</f>
        <v>-0.00898338642574058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11812914</v>
      </c>
      <c r="AX45" s="7"/>
      <c r="AY45" s="40" t="n">
        <f aca="false">(AW45-AW44)/AW44</f>
        <v>0.00765569707497933</v>
      </c>
      <c r="AZ45" s="39" t="n">
        <f aca="false">workers_and_wage_low!B33</f>
        <v>5864.70886037474</v>
      </c>
      <c r="BA45" s="40" t="n">
        <f aca="false">(AZ45-AZ44)/AZ44</f>
        <v>-0.00283373509153101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0.0134493266542454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104340115.927147</v>
      </c>
      <c r="E46" s="6"/>
      <c r="F46" s="8" t="n">
        <f aca="false">'Low pensions'!I46</f>
        <v>18965051.1671891</v>
      </c>
      <c r="G46" s="81" t="n">
        <f aca="false">'Low pensions'!K46</f>
        <v>459715.225986227</v>
      </c>
      <c r="H46" s="81" t="n">
        <f aca="false">'Low pensions'!V46</f>
        <v>2529217.53545614</v>
      </c>
      <c r="I46" s="81" t="n">
        <f aca="false">'Low pensions'!M46</f>
        <v>14217.9966799863</v>
      </c>
      <c r="J46" s="81" t="n">
        <f aca="false">'Low pensions'!W46</f>
        <v>78223.2227460656</v>
      </c>
      <c r="K46" s="6"/>
      <c r="L46" s="81" t="n">
        <f aca="false">'Low pensions'!N46</f>
        <v>4037290.08473854</v>
      </c>
      <c r="M46" s="8"/>
      <c r="N46" s="81" t="n">
        <f aca="false">'Low pensions'!L46</f>
        <v>797474.753348082</v>
      </c>
      <c r="O46" s="6"/>
      <c r="P46" s="81" t="n">
        <f aca="false">'Low pensions'!X46</f>
        <v>25336988.2420073</v>
      </c>
      <c r="Q46" s="8"/>
      <c r="R46" s="81" t="n">
        <f aca="false">'Low SIPA income'!G41</f>
        <v>17824256.3306687</v>
      </c>
      <c r="S46" s="8"/>
      <c r="T46" s="81" t="n">
        <f aca="false">'Low SIPA income'!J41</f>
        <v>68152588.9389094</v>
      </c>
      <c r="U46" s="6"/>
      <c r="V46" s="81" t="n">
        <f aca="false">'Low SIPA income'!F41</f>
        <v>101544.879171844</v>
      </c>
      <c r="W46" s="8"/>
      <c r="X46" s="81" t="n">
        <f aca="false">'Low SIPA income'!M41</f>
        <v>255051.460278649</v>
      </c>
      <c r="Y46" s="6"/>
      <c r="Z46" s="6" t="n">
        <f aca="false">R46+V46-N46-L46-F46</f>
        <v>-5874014.79543513</v>
      </c>
      <c r="AA46" s="6"/>
      <c r="AB46" s="6" t="n">
        <f aca="false">T46-P46-D46</f>
        <v>-61524515.230245</v>
      </c>
      <c r="AC46" s="50"/>
      <c r="AD46" s="6"/>
      <c r="AE46" s="6"/>
      <c r="AF46" s="6"/>
      <c r="AG46" s="6" t="n">
        <f aca="false">AG45*'Pessimist macro hypothesis'!B28/'Pessimist macro hypothesis'!B27</f>
        <v>5106610718.3259</v>
      </c>
      <c r="AH46" s="61" t="n">
        <f aca="false">(AG46-AG45)/AG45</f>
        <v>0.00719549010161704</v>
      </c>
      <c r="AI46" s="61"/>
      <c r="AJ46" s="61" t="n">
        <f aca="false">AB46/AG46</f>
        <v>-0.012048013569833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0.0039160512177093</v>
      </c>
      <c r="AV46" s="5"/>
      <c r="AW46" s="65" t="n">
        <f aca="false">workers_and_wage_low!C34</f>
        <v>11800227</v>
      </c>
      <c r="AX46" s="5"/>
      <c r="AY46" s="61" t="n">
        <f aca="false">(AW46-AW45)/AW45</f>
        <v>-0.00107399410509549</v>
      </c>
      <c r="AZ46" s="66" t="n">
        <f aca="false">workers_and_wage_low!B34</f>
        <v>5876.93970700851</v>
      </c>
      <c r="BA46" s="61" t="n">
        <f aca="false">(AZ46-AZ45)/AZ45</f>
        <v>0.00208549937003914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0.0153407571443809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105753084.478386</v>
      </c>
      <c r="E47" s="9"/>
      <c r="F47" s="67" t="n">
        <f aca="false">'Low pensions'!I47</f>
        <v>19221874.9270035</v>
      </c>
      <c r="G47" s="82" t="n">
        <f aca="false">'Low pensions'!K47</f>
        <v>472013.699929681</v>
      </c>
      <c r="H47" s="82" t="n">
        <f aca="false">'Low pensions'!V47</f>
        <v>2596880.11045657</v>
      </c>
      <c r="I47" s="82" t="n">
        <f aca="false">'Low pensions'!M47</f>
        <v>14598.3618534953</v>
      </c>
      <c r="J47" s="82" t="n">
        <f aca="false">'Low pensions'!W47</f>
        <v>80315.8797048425</v>
      </c>
      <c r="K47" s="9"/>
      <c r="L47" s="82" t="n">
        <f aca="false">'Low pensions'!N47</f>
        <v>3339395.86979725</v>
      </c>
      <c r="M47" s="67"/>
      <c r="N47" s="82" t="n">
        <f aca="false">'Low pensions'!L47</f>
        <v>809943.326088805</v>
      </c>
      <c r="O47" s="9"/>
      <c r="P47" s="82" t="n">
        <f aca="false">'Low pensions'!X47</f>
        <v>21784210.2514231</v>
      </c>
      <c r="Q47" s="67"/>
      <c r="R47" s="82" t="n">
        <f aca="false">'Low SIPA income'!G42</f>
        <v>20615480.0276811</v>
      </c>
      <c r="S47" s="67"/>
      <c r="T47" s="82" t="n">
        <f aca="false">'Low SIPA income'!J42</f>
        <v>78825074.664539</v>
      </c>
      <c r="U47" s="9"/>
      <c r="V47" s="82" t="n">
        <f aca="false">'Low SIPA income'!F42</f>
        <v>101827.458026252</v>
      </c>
      <c r="W47" s="67"/>
      <c r="X47" s="82" t="n">
        <f aca="false">'Low SIPA income'!M42</f>
        <v>255761.216891177</v>
      </c>
      <c r="Y47" s="9"/>
      <c r="Z47" s="9" t="n">
        <f aca="false">R47+V47-N47-L47-F47</f>
        <v>-2653906.6371822</v>
      </c>
      <c r="AA47" s="9"/>
      <c r="AB47" s="9" t="n">
        <f aca="false">T47-P47-D47</f>
        <v>-48712220.0652705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0.00470029806074231</v>
      </c>
      <c r="AI47" s="40"/>
      <c r="AJ47" s="40" t="n">
        <f aca="false">AB47/AG47</f>
        <v>-0.0094944243727937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11793267</v>
      </c>
      <c r="AX47" s="7"/>
      <c r="AY47" s="40" t="n">
        <f aca="false">(AW47-AW46)/AW46</f>
        <v>-0.00058981916195341</v>
      </c>
      <c r="AZ47" s="39" t="n">
        <f aca="false">workers_and_wage_low!B35</f>
        <v>5889.23892161838</v>
      </c>
      <c r="BA47" s="40" t="n">
        <f aca="false">(AZ47-AZ46)/AZ46</f>
        <v>0.00209279237546114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0.0134132293035082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107183495.843725</v>
      </c>
      <c r="E48" s="9"/>
      <c r="F48" s="67" t="n">
        <f aca="false">'Low pensions'!I48</f>
        <v>19481869.1247551</v>
      </c>
      <c r="G48" s="82" t="n">
        <f aca="false">'Low pensions'!K48</f>
        <v>486583.192698739</v>
      </c>
      <c r="H48" s="82" t="n">
        <f aca="false">'Low pensions'!V48</f>
        <v>2677037.1609766</v>
      </c>
      <c r="I48" s="82" t="n">
        <f aca="false">'Low pensions'!M48</f>
        <v>15048.9647226414</v>
      </c>
      <c r="J48" s="82" t="n">
        <f aca="false">'Low pensions'!W48</f>
        <v>82794.9637415442</v>
      </c>
      <c r="K48" s="9"/>
      <c r="L48" s="82" t="n">
        <f aca="false">'Low pensions'!N48</f>
        <v>3328851.20949572</v>
      </c>
      <c r="M48" s="67"/>
      <c r="N48" s="82" t="n">
        <f aca="false">'Low pensions'!L48</f>
        <v>822791.685327668</v>
      </c>
      <c r="O48" s="9"/>
      <c r="P48" s="82" t="n">
        <f aca="false">'Low pensions'!X48</f>
        <v>21800181.8406447</v>
      </c>
      <c r="Q48" s="67"/>
      <c r="R48" s="82" t="n">
        <f aca="false">'Low SIPA income'!G43</f>
        <v>18052179.390562</v>
      </c>
      <c r="S48" s="67"/>
      <c r="T48" s="82" t="n">
        <f aca="false">'Low SIPA income'!J43</f>
        <v>69024072.5128905</v>
      </c>
      <c r="U48" s="9"/>
      <c r="V48" s="82" t="n">
        <f aca="false">'Low SIPA income'!F43</f>
        <v>98400.0728253413</v>
      </c>
      <c r="W48" s="67"/>
      <c r="X48" s="82" t="n">
        <f aca="false">'Low SIPA income'!M43</f>
        <v>247152.613409061</v>
      </c>
      <c r="Y48" s="9"/>
      <c r="Z48" s="9" t="n">
        <f aca="false">R48+V48-N48-L48-F48</f>
        <v>-5482932.55619107</v>
      </c>
      <c r="AA48" s="9"/>
      <c r="AB48" s="9" t="n">
        <f aca="false">T48-P48-D48</f>
        <v>-59959605.1714796</v>
      </c>
      <c r="AC48" s="50"/>
      <c r="AD48" s="9"/>
      <c r="AE48" s="9"/>
      <c r="AF48" s="9"/>
      <c r="AG48" s="9" t="n">
        <f aca="false">AG47*'Pessimist macro hypothesis'!B30/'Pessimist macro hypothesis'!B29</f>
        <v>5142100552.04938</v>
      </c>
      <c r="AH48" s="40" t="n">
        <f aca="false">(AG48-AG47)/AG47</f>
        <v>0.0022389606410252</v>
      </c>
      <c r="AI48" s="40"/>
      <c r="AJ48" s="40" t="n">
        <f aca="false">AB48/AG48</f>
        <v>-0.0116605275537801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11813608</v>
      </c>
      <c r="AX48" s="7"/>
      <c r="AY48" s="40" t="n">
        <f aca="false">(AW48-AW47)/AW47</f>
        <v>0.00172479771720593</v>
      </c>
      <c r="AZ48" s="39" t="n">
        <f aca="false">workers_and_wage_low!B36</f>
        <v>5900.63218278658</v>
      </c>
      <c r="BA48" s="40" t="n">
        <f aca="false">(AZ48-AZ47)/AZ47</f>
        <v>0.00193458973558927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0.015450528551267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108501055.709634</v>
      </c>
      <c r="E49" s="9"/>
      <c r="F49" s="67" t="n">
        <f aca="false">'Low pensions'!I49</f>
        <v>19721351.2266365</v>
      </c>
      <c r="G49" s="82" t="n">
        <f aca="false">'Low pensions'!K49</f>
        <v>510832.777136817</v>
      </c>
      <c r="H49" s="82" t="n">
        <f aca="false">'Low pensions'!V49</f>
        <v>2810451.21977079</v>
      </c>
      <c r="I49" s="82" t="n">
        <f aca="false">'Low pensions'!M49</f>
        <v>15798.9518702107</v>
      </c>
      <c r="J49" s="82" t="n">
        <f aca="false">'Low pensions'!W49</f>
        <v>86921.1717454876</v>
      </c>
      <c r="K49" s="9"/>
      <c r="L49" s="82" t="n">
        <f aca="false">'Low pensions'!N49</f>
        <v>3440943.95479169</v>
      </c>
      <c r="M49" s="67"/>
      <c r="N49" s="82" t="n">
        <f aca="false">'Low pensions'!L49</f>
        <v>833844.333972584</v>
      </c>
      <c r="O49" s="9"/>
      <c r="P49" s="82" t="n">
        <f aca="false">'Low pensions'!X49</f>
        <v>22442640.0406377</v>
      </c>
      <c r="Q49" s="67"/>
      <c r="R49" s="82" t="n">
        <f aca="false">'Low SIPA income'!G44</f>
        <v>21148876.0989616</v>
      </c>
      <c r="S49" s="67"/>
      <c r="T49" s="82" t="n">
        <f aca="false">'Low SIPA income'!J44</f>
        <v>80864560.7734244</v>
      </c>
      <c r="U49" s="9"/>
      <c r="V49" s="82" t="n">
        <f aca="false">'Low SIPA income'!F44</f>
        <v>99184.2172089107</v>
      </c>
      <c r="W49" s="67"/>
      <c r="X49" s="82" t="n">
        <f aca="false">'Low SIPA income'!M44</f>
        <v>249122.158025489</v>
      </c>
      <c r="Y49" s="9"/>
      <c r="Z49" s="9" t="n">
        <f aca="false">R49+V49-N49-L49-F49</f>
        <v>-2748079.19923021</v>
      </c>
      <c r="AA49" s="9"/>
      <c r="AB49" s="9" t="n">
        <f aca="false">T49-P49-D49</f>
        <v>-50079134.9768469</v>
      </c>
      <c r="AC49" s="50"/>
      <c r="AD49" s="9"/>
      <c r="AE49" s="9"/>
      <c r="AF49" s="9"/>
      <c r="AG49" s="9" t="n">
        <f aca="false">AG48*'Pessimist macro hypothesis'!B31/'Pessimist macro hypothesis'!B30</f>
        <v>5149965168.93816</v>
      </c>
      <c r="AH49" s="40" t="n">
        <f aca="false">(AG49-AG48)/AG48</f>
        <v>0.00152945606745263</v>
      </c>
      <c r="AI49" s="40" t="n">
        <f aca="false">(AG49-AG45)/AG45</f>
        <v>0.0157464468009001</v>
      </c>
      <c r="AJ49" s="40" t="n">
        <f aca="false">AB49/AG49</f>
        <v>-0.00972416964660218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11857530</v>
      </c>
      <c r="AX49" s="7"/>
      <c r="AY49" s="40" t="n">
        <f aca="false">(AW49-AW48)/AW48</f>
        <v>0.00371791581369553</v>
      </c>
      <c r="AZ49" s="39" t="n">
        <f aca="false">workers_and_wage_low!B37</f>
        <v>5938.77220257106</v>
      </c>
      <c r="BA49" s="40" t="n">
        <f aca="false">(AZ49-AZ48)/AZ48</f>
        <v>0.00646371754805243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0.0134907527488349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109948323.333724</v>
      </c>
      <c r="E50" s="6"/>
      <c r="F50" s="8" t="n">
        <f aca="false">'Low pensions'!I50</f>
        <v>19984409.2489475</v>
      </c>
      <c r="G50" s="81" t="n">
        <f aca="false">'Low pensions'!K50</f>
        <v>550080.526067468</v>
      </c>
      <c r="H50" s="81" t="n">
        <f aca="false">'Low pensions'!V50</f>
        <v>3026380.75442918</v>
      </c>
      <c r="I50" s="81" t="n">
        <f aca="false">'Low pensions'!M50</f>
        <v>17012.7997752824</v>
      </c>
      <c r="J50" s="81" t="n">
        <f aca="false">'Low pensions'!W50</f>
        <v>93599.4047761594</v>
      </c>
      <c r="K50" s="6"/>
      <c r="L50" s="81" t="n">
        <f aca="false">'Low pensions'!N50</f>
        <v>4213389.43539852</v>
      </c>
      <c r="M50" s="8"/>
      <c r="N50" s="81" t="n">
        <f aca="false">'Low pensions'!L50</f>
        <v>846468.280043639</v>
      </c>
      <c r="O50" s="6"/>
      <c r="P50" s="81" t="n">
        <f aca="false">'Low pensions'!X50</f>
        <v>26520316.5381746</v>
      </c>
      <c r="Q50" s="8"/>
      <c r="R50" s="81" t="n">
        <f aca="false">'Low SIPA income'!G45</f>
        <v>18398508.5781611</v>
      </c>
      <c r="S50" s="8"/>
      <c r="T50" s="81" t="n">
        <f aca="false">'Low SIPA income'!J45</f>
        <v>70348292.1786149</v>
      </c>
      <c r="U50" s="6"/>
      <c r="V50" s="81" t="n">
        <f aca="false">'Low SIPA income'!F45</f>
        <v>98631.5945163451</v>
      </c>
      <c r="W50" s="8"/>
      <c r="X50" s="81" t="n">
        <f aca="false">'Low SIPA income'!M45</f>
        <v>247734.129147307</v>
      </c>
      <c r="Y50" s="6"/>
      <c r="Z50" s="6" t="n">
        <f aca="false">R50+V50-N50-L50-F50</f>
        <v>-6547126.79171219</v>
      </c>
      <c r="AA50" s="6"/>
      <c r="AB50" s="6" t="n">
        <f aca="false">T50-P50-D50</f>
        <v>-66120347.6932839</v>
      </c>
      <c r="AC50" s="50"/>
      <c r="AD50" s="6"/>
      <c r="AE50" s="6"/>
      <c r="AF50" s="6"/>
      <c r="AG50" s="6" t="n">
        <f aca="false">AG49*'Pessimist macro hypothesis'!B32/'Pessimist macro hypothesis'!B31</f>
        <v>5208742932.69241</v>
      </c>
      <c r="AH50" s="61" t="n">
        <f aca="false">(AG50-AG49)/AG49</f>
        <v>0.0114132352018147</v>
      </c>
      <c r="AI50" s="61"/>
      <c r="AJ50" s="61" t="n">
        <f aca="false">AB50/AG50</f>
        <v>-0.0126941084533627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0.009843420707859</v>
      </c>
      <c r="AV50" s="5"/>
      <c r="AW50" s="65" t="n">
        <f aca="false">workers_and_wage_low!C38</f>
        <v>11883432</v>
      </c>
      <c r="AX50" s="5"/>
      <c r="AY50" s="61" t="n">
        <f aca="false">(AW50-AW49)/AW49</f>
        <v>0.00218443470098747</v>
      </c>
      <c r="AZ50" s="66" t="n">
        <f aca="false">workers_and_wage_low!B38</f>
        <v>5936.26369450293</v>
      </c>
      <c r="BA50" s="61" t="n">
        <f aca="false">(AZ50-AZ49)/AZ49</f>
        <v>-0.000422395064597474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0.0155614690150073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111330839.318759</v>
      </c>
      <c r="E51" s="9"/>
      <c r="F51" s="67" t="n">
        <f aca="false">'Low pensions'!I51</f>
        <v>20235697.8943804</v>
      </c>
      <c r="G51" s="82" t="n">
        <f aca="false">'Low pensions'!K51</f>
        <v>579825.421913208</v>
      </c>
      <c r="H51" s="82" t="n">
        <f aca="false">'Low pensions'!V51</f>
        <v>3190028.39520933</v>
      </c>
      <c r="I51" s="82" t="n">
        <f aca="false">'Low pensions'!M51</f>
        <v>17932.745007625</v>
      </c>
      <c r="J51" s="82" t="n">
        <f aca="false">'Low pensions'!W51</f>
        <v>98660.6720167834</v>
      </c>
      <c r="K51" s="9"/>
      <c r="L51" s="82" t="n">
        <f aca="false">'Low pensions'!N51</f>
        <v>3524178.56442929</v>
      </c>
      <c r="M51" s="67"/>
      <c r="N51" s="82" t="n">
        <f aca="false">'Low pensions'!L51</f>
        <v>858938.635404069</v>
      </c>
      <c r="O51" s="9"/>
      <c r="P51" s="82" t="n">
        <f aca="false">'Low pensions'!X51</f>
        <v>23012606.268188</v>
      </c>
      <c r="Q51" s="67"/>
      <c r="R51" s="82" t="n">
        <f aca="false">'Low SIPA income'!G46</f>
        <v>21364922.8450375</v>
      </c>
      <c r="S51" s="67"/>
      <c r="T51" s="82" t="n">
        <f aca="false">'Low SIPA income'!J46</f>
        <v>81690634.2321841</v>
      </c>
      <c r="U51" s="9"/>
      <c r="V51" s="82" t="n">
        <f aca="false">'Low SIPA income'!F46</f>
        <v>96531.9090545614</v>
      </c>
      <c r="W51" s="67"/>
      <c r="X51" s="82" t="n">
        <f aca="false">'Low SIPA income'!M46</f>
        <v>242460.324623423</v>
      </c>
      <c r="Y51" s="9"/>
      <c r="Z51" s="9" t="n">
        <f aca="false">R51+V51-N51-L51-F51</f>
        <v>-3157360.3401217</v>
      </c>
      <c r="AA51" s="9"/>
      <c r="AB51" s="9" t="n">
        <f aca="false">T51-P51-D51</f>
        <v>-52652811.3547631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0.0145503009829048</v>
      </c>
      <c r="AI51" s="40"/>
      <c r="AJ51" s="40" t="n">
        <f aca="false">AB51/AG51</f>
        <v>-0.00996357184385413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11940764</v>
      </c>
      <c r="AX51" s="7"/>
      <c r="AY51" s="40" t="n">
        <f aca="false">(AW51-AW50)/AW50</f>
        <v>0.00482453217218729</v>
      </c>
      <c r="AZ51" s="39" t="n">
        <f aca="false">workers_and_wage_low!B39</f>
        <v>5936.23091397771</v>
      </c>
      <c r="BA51" s="40" t="n">
        <f aca="false">(AZ51-AZ50)/AZ50</f>
        <v>-5.52208036947767E-006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0.0135494055614816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112392495.479497</v>
      </c>
      <c r="E52" s="9"/>
      <c r="F52" s="67" t="n">
        <f aca="false">'Low pensions'!I52</f>
        <v>20428666.4686573</v>
      </c>
      <c r="G52" s="82" t="n">
        <f aca="false">'Low pensions'!K52</f>
        <v>580838.469432665</v>
      </c>
      <c r="H52" s="82" t="n">
        <f aca="false">'Low pensions'!V52</f>
        <v>3195601.88376405</v>
      </c>
      <c r="I52" s="82" t="n">
        <f aca="false">'Low pensions'!M52</f>
        <v>17964.0763742062</v>
      </c>
      <c r="J52" s="82" t="n">
        <f aca="false">'Low pensions'!W52</f>
        <v>98833.0479514658</v>
      </c>
      <c r="K52" s="9"/>
      <c r="L52" s="82" t="n">
        <f aca="false">'Low pensions'!N52</f>
        <v>3603232.77410117</v>
      </c>
      <c r="M52" s="67"/>
      <c r="N52" s="82" t="n">
        <f aca="false">'Low pensions'!L52</f>
        <v>868749.090282217</v>
      </c>
      <c r="O52" s="9"/>
      <c r="P52" s="82" t="n">
        <f aca="false">'Low pensions'!X52</f>
        <v>23476793.1661707</v>
      </c>
      <c r="Q52" s="67"/>
      <c r="R52" s="82" t="n">
        <f aca="false">'Low SIPA income'!G47</f>
        <v>18629765.6703101</v>
      </c>
      <c r="S52" s="67"/>
      <c r="T52" s="82" t="n">
        <f aca="false">'Low SIPA income'!J47</f>
        <v>71232523.7138921</v>
      </c>
      <c r="U52" s="9"/>
      <c r="V52" s="82" t="n">
        <f aca="false">'Low SIPA income'!F47</f>
        <v>98241.2295210019</v>
      </c>
      <c r="W52" s="67"/>
      <c r="X52" s="82" t="n">
        <f aca="false">'Low SIPA income'!M47</f>
        <v>246753.644824356</v>
      </c>
      <c r="Y52" s="9"/>
      <c r="Z52" s="9" t="n">
        <f aca="false">R52+V52-N52-L52-F52</f>
        <v>-6172641.43320953</v>
      </c>
      <c r="AA52" s="9"/>
      <c r="AB52" s="9" t="n">
        <f aca="false">T52-P52-D52</f>
        <v>-64636764.9317754</v>
      </c>
      <c r="AC52" s="50"/>
      <c r="AD52" s="9"/>
      <c r="AE52" s="9"/>
      <c r="AF52" s="9"/>
      <c r="AG52" s="9" t="n">
        <f aca="false">AG51*'Pessimist macro hypothesis'!B34/'Pessimist macro hypothesis'!B33</f>
        <v>5296363568.61086</v>
      </c>
      <c r="AH52" s="40" t="n">
        <f aca="false">(AG52-AG51)/AG51</f>
        <v>0.0022389606410296</v>
      </c>
      <c r="AI52" s="40"/>
      <c r="AJ52" s="40" t="n">
        <f aca="false">AB52/AG52</f>
        <v>-0.0122039894154639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12001003</v>
      </c>
      <c r="AX52" s="7"/>
      <c r="AY52" s="40" t="n">
        <f aca="false">(AW52-AW51)/AW51</f>
        <v>0.00504481957770876</v>
      </c>
      <c r="AZ52" s="39" t="n">
        <f aca="false">workers_and_wage_low!B40</f>
        <v>5934.0920051669</v>
      </c>
      <c r="BA52" s="40" t="n">
        <f aca="false">(AZ52-AZ51)/AZ51</f>
        <v>-0.000360314287265076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0.0155390904309995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113541236.68918</v>
      </c>
      <c r="E53" s="9"/>
      <c r="F53" s="67" t="n">
        <f aca="false">'Low pensions'!I53</f>
        <v>20637463.7814253</v>
      </c>
      <c r="G53" s="82" t="n">
        <f aca="false">'Low pensions'!K53</f>
        <v>658559.428268265</v>
      </c>
      <c r="H53" s="82" t="n">
        <f aca="false">'Low pensions'!V53</f>
        <v>3623199.66788737</v>
      </c>
      <c r="I53" s="82" t="n">
        <f aca="false">'Low pensions'!M53</f>
        <v>20367.8173691216</v>
      </c>
      <c r="J53" s="82" t="n">
        <f aca="false">'Low pensions'!W53</f>
        <v>112057.721687238</v>
      </c>
      <c r="K53" s="9"/>
      <c r="L53" s="82" t="n">
        <f aca="false">'Low pensions'!N53</f>
        <v>3621026.61831058</v>
      </c>
      <c r="M53" s="67"/>
      <c r="N53" s="82" t="n">
        <f aca="false">'Low pensions'!L53</f>
        <v>880575.341522686</v>
      </c>
      <c r="O53" s="9"/>
      <c r="P53" s="82" t="n">
        <f aca="false">'Low pensions'!X53</f>
        <v>23634190.0533785</v>
      </c>
      <c r="Q53" s="67"/>
      <c r="R53" s="82" t="n">
        <f aca="false">'Low SIPA income'!G48</f>
        <v>21487126.0181323</v>
      </c>
      <c r="S53" s="67"/>
      <c r="T53" s="82" t="n">
        <f aca="false">'Low SIPA income'!J48</f>
        <v>82157888.6560689</v>
      </c>
      <c r="U53" s="9"/>
      <c r="V53" s="82" t="n">
        <f aca="false">'Low SIPA income'!F48</f>
        <v>99158.4672168379</v>
      </c>
      <c r="W53" s="67"/>
      <c r="X53" s="82" t="n">
        <f aca="false">'Low SIPA income'!M48</f>
        <v>249057.48146933</v>
      </c>
      <c r="Y53" s="9"/>
      <c r="Z53" s="9" t="n">
        <f aca="false">R53+V53-N53-L53-F53</f>
        <v>-3552781.25590946</v>
      </c>
      <c r="AA53" s="9"/>
      <c r="AB53" s="9" t="n">
        <f aca="false">T53-P53-D53</f>
        <v>-55017538.0864892</v>
      </c>
      <c r="AC53" s="50"/>
      <c r="AD53" s="9"/>
      <c r="AE53" s="9"/>
      <c r="AF53" s="9"/>
      <c r="AG53" s="9" t="n">
        <f aca="false">AG52*'Pessimist macro hypothesis'!B35/'Pessimist macro hypothesis'!B34</f>
        <v>5355530231.18955</v>
      </c>
      <c r="AH53" s="40" t="n">
        <f aca="false">(AG53-AG52)/AG52</f>
        <v>0.0111711860056869</v>
      </c>
      <c r="AI53" s="40" t="n">
        <f aca="false">(AG53-AG49)/AG49</f>
        <v>0.0399158160313881</v>
      </c>
      <c r="AJ53" s="40" t="n">
        <f aca="false">AB53/AG53</f>
        <v>-0.0102730328672365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11986366</v>
      </c>
      <c r="AX53" s="7"/>
      <c r="AY53" s="40" t="n">
        <f aca="false">(AW53-AW52)/AW52</f>
        <v>-0.00121964805774984</v>
      </c>
      <c r="AZ53" s="39" t="n">
        <f aca="false">workers_and_wage_low!B41</f>
        <v>5945.34540363366</v>
      </c>
      <c r="BA53" s="40" t="n">
        <f aca="false">(AZ53-AZ52)/AZ52</f>
        <v>0.00189639770616288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0.0135584991274452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114386146.649516</v>
      </c>
      <c r="E54" s="6"/>
      <c r="F54" s="8" t="n">
        <f aca="false">'Low pensions'!I54</f>
        <v>20791036.1681058</v>
      </c>
      <c r="G54" s="81" t="n">
        <f aca="false">'Low pensions'!K54</f>
        <v>753123.008363468</v>
      </c>
      <c r="H54" s="81" t="n">
        <f aca="false">'Low pensions'!V54</f>
        <v>4143460.58480436</v>
      </c>
      <c r="I54" s="81" t="n">
        <f aca="false">'Low pensions'!M54</f>
        <v>23292.46417619</v>
      </c>
      <c r="J54" s="81" t="n">
        <f aca="false">'Low pensions'!W54</f>
        <v>128148.265509415</v>
      </c>
      <c r="K54" s="6"/>
      <c r="L54" s="81" t="n">
        <f aca="false">'Low pensions'!N54</f>
        <v>4377734.13155432</v>
      </c>
      <c r="M54" s="8"/>
      <c r="N54" s="81" t="n">
        <f aca="false">'Low pensions'!L54</f>
        <v>888684.915647969</v>
      </c>
      <c r="O54" s="6"/>
      <c r="P54" s="81" t="n">
        <f aca="false">'Low pensions'!X54</f>
        <v>27605365.4209626</v>
      </c>
      <c r="Q54" s="8"/>
      <c r="R54" s="81" t="n">
        <f aca="false">'Low SIPA income'!G49</f>
        <v>18911922.6958583</v>
      </c>
      <c r="S54" s="8"/>
      <c r="T54" s="81" t="n">
        <f aca="false">'Low SIPA income'!J49</f>
        <v>72311375.5561047</v>
      </c>
      <c r="U54" s="6"/>
      <c r="V54" s="81" t="n">
        <f aca="false">'Low SIPA income'!F49</f>
        <v>100445.946215767</v>
      </c>
      <c r="W54" s="8"/>
      <c r="X54" s="81" t="n">
        <f aca="false">'Low SIPA income'!M49</f>
        <v>252291.257524146</v>
      </c>
      <c r="Y54" s="6"/>
      <c r="Z54" s="6" t="n">
        <f aca="false">R54+V54-N54-L54-F54</f>
        <v>-7045086.57323396</v>
      </c>
      <c r="AA54" s="6"/>
      <c r="AB54" s="6" t="n">
        <f aca="false">T54-P54-D54</f>
        <v>-69680136.5143739</v>
      </c>
      <c r="AC54" s="50"/>
      <c r="AD54" s="6"/>
      <c r="AE54" s="6"/>
      <c r="AF54" s="6"/>
      <c r="AG54" s="6" t="n">
        <f aca="false">AG53*'Pessimist macro hypothesis'!B36/'Pessimist macro hypothesis'!B35</f>
        <v>5391048935.33666</v>
      </c>
      <c r="AH54" s="61" t="n">
        <f aca="false">(AG54-AG53)/AG53</f>
        <v>0.00663215454190847</v>
      </c>
      <c r="AI54" s="61"/>
      <c r="AJ54" s="61" t="n">
        <f aca="false">AB54/AG54</f>
        <v>-0.0129251537780787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0.00379887167381773</v>
      </c>
      <c r="AV54" s="5"/>
      <c r="AW54" s="65" t="n">
        <f aca="false">workers_and_wage_low!C42</f>
        <v>12078748</v>
      </c>
      <c r="AX54" s="5"/>
      <c r="AY54" s="61" t="n">
        <f aca="false">(AW54-AW53)/AW53</f>
        <v>0.00770725672818601</v>
      </c>
      <c r="AZ54" s="66" t="n">
        <f aca="false">workers_and_wage_low!B42</f>
        <v>5966.84972738289</v>
      </c>
      <c r="BA54" s="61" t="n">
        <f aca="false">(AZ54-AZ53)/AZ53</f>
        <v>0.0036170015851543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0.0156104929222229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115444256.016354</v>
      </c>
      <c r="E55" s="9"/>
      <c r="F55" s="67" t="n">
        <f aca="false">'Low pensions'!I55</f>
        <v>20983360.0706072</v>
      </c>
      <c r="G55" s="82" t="n">
        <f aca="false">'Low pensions'!K55</f>
        <v>814684.297321996</v>
      </c>
      <c r="H55" s="82" t="n">
        <f aca="false">'Low pensions'!V55</f>
        <v>4482152.63313747</v>
      </c>
      <c r="I55" s="82" t="n">
        <f aca="false">'Low pensions'!M55</f>
        <v>25196.4215666597</v>
      </c>
      <c r="J55" s="82" t="n">
        <f aca="false">'Low pensions'!W55</f>
        <v>138623.27731353</v>
      </c>
      <c r="K55" s="9"/>
      <c r="L55" s="82" t="n">
        <f aca="false">'Low pensions'!N55</f>
        <v>3676161.57850174</v>
      </c>
      <c r="M55" s="67"/>
      <c r="N55" s="82" t="n">
        <f aca="false">'Low pensions'!L55</f>
        <v>898014.617019907</v>
      </c>
      <c r="O55" s="9"/>
      <c r="P55" s="82" t="n">
        <f aca="false">'Low pensions'!X55</f>
        <v>24016231.3722786</v>
      </c>
      <c r="Q55" s="67"/>
      <c r="R55" s="82" t="n">
        <f aca="false">'Low SIPA income'!G50</f>
        <v>21887833.4544278</v>
      </c>
      <c r="S55" s="67"/>
      <c r="T55" s="82" t="n">
        <f aca="false">'Low SIPA income'!J50</f>
        <v>83690028.2687395</v>
      </c>
      <c r="U55" s="9"/>
      <c r="V55" s="82" t="n">
        <f aca="false">'Low SIPA income'!F50</f>
        <v>98628.0558886653</v>
      </c>
      <c r="W55" s="67"/>
      <c r="X55" s="82" t="n">
        <f aca="false">'Low SIPA income'!M50</f>
        <v>247725.24113479</v>
      </c>
      <c r="Y55" s="9"/>
      <c r="Z55" s="9" t="n">
        <f aca="false">R55+V55-N55-L55-F55</f>
        <v>-3571074.75581236</v>
      </c>
      <c r="AA55" s="9"/>
      <c r="AB55" s="9" t="n">
        <f aca="false">T55-P55-D55</f>
        <v>-55770459.1198927</v>
      </c>
      <c r="AC55" s="50"/>
      <c r="AD55" s="9"/>
      <c r="AE55" s="9"/>
      <c r="AF55" s="9"/>
      <c r="AG55" s="9" t="n">
        <f aca="false">AG54*'Pessimist macro hypothesis'!B37/'Pessimist macro hypothesis'!B36</f>
        <v>5416645002.85829</v>
      </c>
      <c r="AH55" s="40" t="n">
        <f aca="false">(AG55-AG54)/AG54</f>
        <v>0.00474788261591344</v>
      </c>
      <c r="AI55" s="40"/>
      <c r="AJ55" s="40" t="n">
        <f aca="false">AB55/AG55</f>
        <v>-0.0102961259396662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12135617</v>
      </c>
      <c r="AX55" s="7"/>
      <c r="AY55" s="40" t="n">
        <f aca="false">(AW55-AW54)/AW54</f>
        <v>0.0047081866431852</v>
      </c>
      <c r="AZ55" s="39" t="n">
        <f aca="false">workers_and_wage_low!B43</f>
        <v>5971.33038908415</v>
      </c>
      <c r="BA55" s="40" t="n">
        <f aca="false">(AZ55-AZ54)/AZ54</f>
        <v>0.000750925849648215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0.0136517896837382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116439508.325842</v>
      </c>
      <c r="E56" s="9"/>
      <c r="F56" s="67" t="n">
        <f aca="false">'Low pensions'!I56</f>
        <v>21164258.9588823</v>
      </c>
      <c r="G56" s="82" t="n">
        <f aca="false">'Low pensions'!K56</f>
        <v>880458.468631088</v>
      </c>
      <c r="H56" s="82" t="n">
        <f aca="false">'Low pensions'!V56</f>
        <v>4844022.71716213</v>
      </c>
      <c r="I56" s="82" t="n">
        <f aca="false">'Low pensions'!M56</f>
        <v>27230.6742875592</v>
      </c>
      <c r="J56" s="82" t="n">
        <f aca="false">'Low pensions'!W56</f>
        <v>149815.135582333</v>
      </c>
      <c r="K56" s="9"/>
      <c r="L56" s="82" t="n">
        <f aca="false">'Low pensions'!N56</f>
        <v>3691588.06896092</v>
      </c>
      <c r="M56" s="67"/>
      <c r="N56" s="82" t="n">
        <f aca="false">'Low pensions'!L56</f>
        <v>906752.616543386</v>
      </c>
      <c r="O56" s="9"/>
      <c r="P56" s="82" t="n">
        <f aca="false">'Low pensions'!X56</f>
        <v>24144353.3998573</v>
      </c>
      <c r="Q56" s="67"/>
      <c r="R56" s="82" t="n">
        <f aca="false">'Low SIPA income'!G51</f>
        <v>19154327.0611427</v>
      </c>
      <c r="S56" s="67"/>
      <c r="T56" s="82" t="n">
        <f aca="false">'Low SIPA income'!J51</f>
        <v>73238229.6563678</v>
      </c>
      <c r="U56" s="9"/>
      <c r="V56" s="82" t="n">
        <f aca="false">'Low SIPA income'!F51</f>
        <v>103024.880092924</v>
      </c>
      <c r="W56" s="67"/>
      <c r="X56" s="82" t="n">
        <f aca="false">'Low SIPA income'!M51</f>
        <v>258768.795896294</v>
      </c>
      <c r="Y56" s="9"/>
      <c r="Z56" s="9" t="n">
        <f aca="false">R56+V56-N56-L56-F56</f>
        <v>-6505247.703151</v>
      </c>
      <c r="AA56" s="9"/>
      <c r="AB56" s="9" t="n">
        <f aca="false">T56-P56-D56</f>
        <v>-67345632.0693319</v>
      </c>
      <c r="AC56" s="50"/>
      <c r="AD56" s="9"/>
      <c r="AE56" s="9"/>
      <c r="AF56" s="9"/>
      <c r="AG56" s="9" t="n">
        <f aca="false">AG55*'Pessimist macro hypothesis'!B38/'Pessimist macro hypothesis'!B37</f>
        <v>5428772657.82613</v>
      </c>
      <c r="AH56" s="40" t="n">
        <f aca="false">(AG56-AG55)/AG55</f>
        <v>0.00223896064103142</v>
      </c>
      <c r="AI56" s="40"/>
      <c r="AJ56" s="40" t="n">
        <f aca="false">AB56/AG56</f>
        <v>-0.0124053144815792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12210247</v>
      </c>
      <c r="AX56" s="7"/>
      <c r="AY56" s="40" t="n">
        <f aca="false">(AW56-AW55)/AW55</f>
        <v>0.00614966672069496</v>
      </c>
      <c r="AZ56" s="39" t="n">
        <f aca="false">workers_and_wage_low!B44</f>
        <v>5974.25460110327</v>
      </c>
      <c r="BA56" s="40" t="n">
        <f aca="false">(AZ56-AZ55)/AZ55</f>
        <v>0.000489708629163257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0.0156497923666351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117176061.789222</v>
      </c>
      <c r="E57" s="9"/>
      <c r="F57" s="67" t="n">
        <f aca="false">'Low pensions'!I57</f>
        <v>21298136.2696007</v>
      </c>
      <c r="G57" s="82" t="n">
        <f aca="false">'Low pensions'!K57</f>
        <v>939427.053444695</v>
      </c>
      <c r="H57" s="82" t="n">
        <f aca="false">'Low pensions'!V57</f>
        <v>5168450.47226128</v>
      </c>
      <c r="I57" s="82" t="n">
        <f aca="false">'Low pensions'!M57</f>
        <v>29054.4449518978</v>
      </c>
      <c r="J57" s="82" t="n">
        <f aca="false">'Low pensions'!W57</f>
        <v>159848.983678184</v>
      </c>
      <c r="K57" s="9"/>
      <c r="L57" s="82" t="n">
        <f aca="false">'Low pensions'!N57</f>
        <v>3654684.10717768</v>
      </c>
      <c r="M57" s="67"/>
      <c r="N57" s="82" t="n">
        <f aca="false">'Low pensions'!L57</f>
        <v>914079.796611529</v>
      </c>
      <c r="O57" s="9"/>
      <c r="P57" s="82" t="n">
        <f aca="false">'Low pensions'!X57</f>
        <v>23993170.5495973</v>
      </c>
      <c r="Q57" s="67"/>
      <c r="R57" s="82" t="n">
        <f aca="false">'Low SIPA income'!G52</f>
        <v>22129185.5116282</v>
      </c>
      <c r="S57" s="67"/>
      <c r="T57" s="82" t="n">
        <f aca="false">'Low SIPA income'!J52</f>
        <v>84612858.7778385</v>
      </c>
      <c r="U57" s="9"/>
      <c r="V57" s="82" t="n">
        <f aca="false">'Low SIPA income'!F52</f>
        <v>98533.1307952277</v>
      </c>
      <c r="W57" s="67"/>
      <c r="X57" s="82" t="n">
        <f aca="false">'Low SIPA income'!M52</f>
        <v>247486.816667739</v>
      </c>
      <c r="Y57" s="9"/>
      <c r="Z57" s="9" t="n">
        <f aca="false">R57+V57-N57-L57-F57</f>
        <v>-3639181.53096644</v>
      </c>
      <c r="AA57" s="9"/>
      <c r="AB57" s="9" t="n">
        <f aca="false">T57-P57-D57</f>
        <v>-56556373.5609812</v>
      </c>
      <c r="AC57" s="50"/>
      <c r="AD57" s="9"/>
      <c r="AE57" s="9"/>
      <c r="AF57" s="9"/>
      <c r="AG57" s="9" t="n">
        <f aca="false">AG56*'Pessimist macro hypothesis'!B39/'Pessimist macro hypothesis'!B38</f>
        <v>5437331057.64237</v>
      </c>
      <c r="AH57" s="40" t="n">
        <f aca="false">(AG57-AG56)/AG56</f>
        <v>0.00157648889641761</v>
      </c>
      <c r="AI57" s="40" t="n">
        <f aca="false">(AG57-AG53)/AG53</f>
        <v>0.0152740854633629</v>
      </c>
      <c r="AJ57" s="40" t="n">
        <f aca="false">AB57/AG57</f>
        <v>-0.0104014953221377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12253374</v>
      </c>
      <c r="AX57" s="7"/>
      <c r="AY57" s="40" t="n">
        <f aca="false">(AW57-AW56)/AW56</f>
        <v>0.0035320333814705</v>
      </c>
      <c r="AZ57" s="39" t="n">
        <f aca="false">workers_and_wage_low!B45</f>
        <v>5965.0355782683</v>
      </c>
      <c r="BA57" s="40" t="n">
        <f aca="false">(AZ57-AZ56)/AZ56</f>
        <v>-0.00154312520147128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0.0136284679866529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117971790.761649</v>
      </c>
      <c r="E58" s="6"/>
      <c r="F58" s="8" t="n">
        <f aca="false">'Low pensions'!I58</f>
        <v>21442769.4295622</v>
      </c>
      <c r="G58" s="81" t="n">
        <f aca="false">'Low pensions'!K58</f>
        <v>1034542.88082312</v>
      </c>
      <c r="H58" s="81" t="n">
        <f aca="false">'Low pensions'!V58</f>
        <v>5691749.69079127</v>
      </c>
      <c r="I58" s="81" t="n">
        <f aca="false">'Low pensions'!M58</f>
        <v>31996.1715718493</v>
      </c>
      <c r="J58" s="81" t="n">
        <f aca="false">'Low pensions'!W58</f>
        <v>176033.495591484</v>
      </c>
      <c r="K58" s="6"/>
      <c r="L58" s="81" t="n">
        <f aca="false">'Low pensions'!N58</f>
        <v>4472364.20543708</v>
      </c>
      <c r="M58" s="8"/>
      <c r="N58" s="81" t="n">
        <f aca="false">'Low pensions'!L58</f>
        <v>921061.682225339</v>
      </c>
      <c r="O58" s="6"/>
      <c r="P58" s="81" t="n">
        <f aca="false">'Low pensions'!X58</f>
        <v>28274528.7412109</v>
      </c>
      <c r="Q58" s="8"/>
      <c r="R58" s="81" t="n">
        <f aca="false">'Low SIPA income'!G53</f>
        <v>19288580.4606279</v>
      </c>
      <c r="S58" s="8"/>
      <c r="T58" s="81" t="n">
        <f aca="false">'Low SIPA income'!J53</f>
        <v>73751559.1652697</v>
      </c>
      <c r="U58" s="6"/>
      <c r="V58" s="81" t="n">
        <f aca="false">'Low SIPA income'!F53</f>
        <v>98510.6345371251</v>
      </c>
      <c r="W58" s="8"/>
      <c r="X58" s="81" t="n">
        <f aca="false">'Low SIPA income'!M53</f>
        <v>247430.312553236</v>
      </c>
      <c r="Y58" s="6"/>
      <c r="Z58" s="6" t="n">
        <f aca="false">R58+V58-N58-L58-F58</f>
        <v>-7449104.22205959</v>
      </c>
      <c r="AA58" s="6"/>
      <c r="AB58" s="6" t="n">
        <f aca="false">T58-P58-D58</f>
        <v>-72494760.3375903</v>
      </c>
      <c r="AC58" s="50"/>
      <c r="AD58" s="6"/>
      <c r="AE58" s="6"/>
      <c r="AF58" s="6"/>
      <c r="AG58" s="6" t="n">
        <f aca="false">BF58/100*$AG$57</f>
        <v>5443158286.95332</v>
      </c>
      <c r="AH58" s="61" t="n">
        <f aca="false">(AG58-AG57)/AG57</f>
        <v>0.0010717076538431</v>
      </c>
      <c r="AI58" s="61"/>
      <c r="AJ58" s="61" t="n">
        <f aca="false">AB58/AG58</f>
        <v>-0.0133185104154242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0.00364853916282407</v>
      </c>
      <c r="AV58" s="5"/>
      <c r="AW58" s="65" t="n">
        <f aca="false">workers_and_wage_low!C46</f>
        <v>12257158</v>
      </c>
      <c r="AX58" s="5"/>
      <c r="AY58" s="61" t="n">
        <f aca="false">(AW58-AW57)/AW57</f>
        <v>0.000308812903286882</v>
      </c>
      <c r="AZ58" s="66" t="n">
        <f aca="false">workers_and_wage_low!B46</f>
        <v>5969.58486771856</v>
      </c>
      <c r="BA58" s="61" t="n">
        <f aca="false">(AZ58-AZ57)/AZ57</f>
        <v>0.000762659231544648</v>
      </c>
      <c r="BB58" s="61"/>
      <c r="BC58" s="61"/>
      <c r="BD58" s="61"/>
      <c r="BE58" s="61"/>
      <c r="BF58" s="5" t="n">
        <f aca="false">BF57*(1+AY58)*(1+BA58)*(1-BE58)</f>
        <v>100.107170765384</v>
      </c>
      <c r="BG58" s="5"/>
      <c r="BH58" s="5"/>
      <c r="BI58" s="61" t="n">
        <f aca="false">T65/AG65</f>
        <v>0.0156526277077108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119345763.821765</v>
      </c>
      <c r="E59" s="9"/>
      <c r="F59" s="67" t="n">
        <f aca="false">'Low pensions'!I59</f>
        <v>21692505.2972665</v>
      </c>
      <c r="G59" s="82" t="n">
        <f aca="false">'Low pensions'!K59</f>
        <v>1118142.864155</v>
      </c>
      <c r="H59" s="82" t="n">
        <f aca="false">'Low pensions'!V59</f>
        <v>6151692.13310045</v>
      </c>
      <c r="I59" s="82" t="n">
        <f aca="false">'Low pensions'!M59</f>
        <v>34581.7380666495</v>
      </c>
      <c r="J59" s="82" t="n">
        <f aca="false">'Low pensions'!W59</f>
        <v>190258.519580427</v>
      </c>
      <c r="K59" s="9"/>
      <c r="L59" s="82" t="n">
        <f aca="false">'Low pensions'!N59</f>
        <v>3734889.50283583</v>
      </c>
      <c r="M59" s="67"/>
      <c r="N59" s="82" t="n">
        <f aca="false">'Low pensions'!L59</f>
        <v>933392.915588591</v>
      </c>
      <c r="O59" s="9"/>
      <c r="P59" s="82" t="n">
        <f aca="false">'Low pensions'!X59</f>
        <v>24515611.8112683</v>
      </c>
      <c r="Q59" s="67"/>
      <c r="R59" s="82" t="n">
        <f aca="false">'Low SIPA income'!G54</f>
        <v>22200308.3560946</v>
      </c>
      <c r="S59" s="67"/>
      <c r="T59" s="82" t="n">
        <f aca="false">'Low SIPA income'!J54</f>
        <v>84884803.1379935</v>
      </c>
      <c r="U59" s="9"/>
      <c r="V59" s="82" t="n">
        <f aca="false">'Low SIPA income'!F54</f>
        <v>105367.824913032</v>
      </c>
      <c r="W59" s="67"/>
      <c r="X59" s="82" t="n">
        <f aca="false">'Low SIPA income'!M54</f>
        <v>264653.597794672</v>
      </c>
      <c r="Y59" s="9"/>
      <c r="Z59" s="9" t="n">
        <f aca="false">R59+V59-N59-L59-F59</f>
        <v>-4055111.53468323</v>
      </c>
      <c r="AA59" s="9"/>
      <c r="AB59" s="9" t="n">
        <f aca="false">T59-P59-D59</f>
        <v>-58976572.4950397</v>
      </c>
      <c r="AC59" s="50"/>
      <c r="AD59" s="9"/>
      <c r="AE59" s="9"/>
      <c r="AF59" s="9"/>
      <c r="AG59" s="9" t="n">
        <f aca="false">BF59/100*$AG$57</f>
        <v>5462662278.39526</v>
      </c>
      <c r="AH59" s="40" t="n">
        <f aca="false">(AG59-AG58)/AG58</f>
        <v>0.0035832122480605</v>
      </c>
      <c r="AI59" s="40"/>
      <c r="AJ59" s="40" t="n">
        <f aca="false">AB59/AG59</f>
        <v>-0.0107963058101342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12349256</v>
      </c>
      <c r="AX59" s="7"/>
      <c r="AY59" s="40" t="n">
        <f aca="false">(AW59-AW58)/AW58</f>
        <v>0.00751381356102287</v>
      </c>
      <c r="AZ59" s="39" t="n">
        <f aca="false">workers_and_wage_low!B47</f>
        <v>5946.29579931764</v>
      </c>
      <c r="BA59" s="40" t="n">
        <f aca="false">(AZ59-AZ58)/AZ58</f>
        <v>-0.00390128776405541</v>
      </c>
      <c r="BB59" s="40"/>
      <c r="BC59" s="40"/>
      <c r="BD59" s="40"/>
      <c r="BE59" s="40"/>
      <c r="BF59" s="7" t="n">
        <f aca="false">BF58*(1+AY59)*(1+BA59)*(1-BE59)</f>
        <v>100.46587600579</v>
      </c>
      <c r="BG59" s="7"/>
      <c r="BH59" s="7"/>
      <c r="BI59" s="40" t="n">
        <f aca="false">T66/AG66</f>
        <v>0.0135971306265957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120274003.12206</v>
      </c>
      <c r="E60" s="9"/>
      <c r="F60" s="67" t="n">
        <f aca="false">'Low pensions'!I60</f>
        <v>21861223.7778726</v>
      </c>
      <c r="G60" s="82" t="n">
        <f aca="false">'Low pensions'!K60</f>
        <v>1172852.16157339</v>
      </c>
      <c r="H60" s="82" t="n">
        <f aca="false">'Low pensions'!V60</f>
        <v>6452686.54564406</v>
      </c>
      <c r="I60" s="82" t="n">
        <f aca="false">'Low pensions'!M60</f>
        <v>36273.7781929912</v>
      </c>
      <c r="J60" s="82" t="n">
        <f aca="false">'Low pensions'!W60</f>
        <v>199567.625123011</v>
      </c>
      <c r="K60" s="9"/>
      <c r="L60" s="82" t="n">
        <f aca="false">'Low pensions'!N60</f>
        <v>3733258.76072287</v>
      </c>
      <c r="M60" s="67"/>
      <c r="N60" s="82" t="n">
        <f aca="false">'Low pensions'!L60</f>
        <v>941934.143614743</v>
      </c>
      <c r="O60" s="9"/>
      <c r="P60" s="82" t="n">
        <f aca="false">'Low pensions'!X60</f>
        <v>24554141.1992222</v>
      </c>
      <c r="Q60" s="67"/>
      <c r="R60" s="82" t="n">
        <f aca="false">'Low SIPA income'!G55</f>
        <v>19386807.8861077</v>
      </c>
      <c r="S60" s="67"/>
      <c r="T60" s="82" t="n">
        <f aca="false">'Low SIPA income'!J55</f>
        <v>74127140.2401298</v>
      </c>
      <c r="U60" s="9"/>
      <c r="V60" s="82" t="n">
        <f aca="false">'Low SIPA income'!F55</f>
        <v>104462.798751263</v>
      </c>
      <c r="W60" s="67"/>
      <c r="X60" s="82" t="n">
        <f aca="false">'Low SIPA income'!M55</f>
        <v>262380.433002589</v>
      </c>
      <c r="Y60" s="9"/>
      <c r="Z60" s="9" t="n">
        <f aca="false">R60+V60-N60-L60-F60</f>
        <v>-7045145.99735128</v>
      </c>
      <c r="AA60" s="9"/>
      <c r="AB60" s="9" t="n">
        <f aca="false">T60-P60-D60</f>
        <v>-70701004.0811526</v>
      </c>
      <c r="AC60" s="50"/>
      <c r="AD60" s="9"/>
      <c r="AE60" s="9"/>
      <c r="AF60" s="9"/>
      <c r="AG60" s="9" t="n">
        <f aca="false">BF60/100*$AG$57</f>
        <v>5467208394.03835</v>
      </c>
      <c r="AH60" s="40" t="n">
        <f aca="false">(AG60-AG59)/AG59</f>
        <v>0.000832216126752588</v>
      </c>
      <c r="AI60" s="40"/>
      <c r="AJ60" s="40" t="n">
        <f aca="false">AB60/AG60</f>
        <v>-0.0129318290040394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12356775</v>
      </c>
      <c r="AX60" s="7"/>
      <c r="AY60" s="40" t="n">
        <f aca="false">(AW60-AW59)/AW59</f>
        <v>0.000608862590588453</v>
      </c>
      <c r="AZ60" s="39" t="n">
        <f aca="false">workers_and_wage_low!B48</f>
        <v>5947.62311735719</v>
      </c>
      <c r="BA60" s="40" t="n">
        <f aca="false">(AZ60-AZ59)/AZ59</f>
        <v>0.000223217627301457</v>
      </c>
      <c r="BB60" s="40"/>
      <c r="BC60" s="40"/>
      <c r="BD60" s="40"/>
      <c r="BE60" s="40"/>
      <c r="BF60" s="7" t="n">
        <f aca="false">BF59*(1+AY60)*(1+BA60)*(1-BE60)</f>
        <v>100.54948532799</v>
      </c>
      <c r="BG60" s="7"/>
      <c r="BH60" s="7"/>
      <c r="BI60" s="40" t="n">
        <f aca="false">T67/AG67</f>
        <v>0.0155908969798508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121656812.51812</v>
      </c>
      <c r="E61" s="9"/>
      <c r="F61" s="67" t="n">
        <f aca="false">'Low pensions'!I61</f>
        <v>22112565.7542324</v>
      </c>
      <c r="G61" s="82" t="n">
        <f aca="false">'Low pensions'!K61</f>
        <v>1196585.69933166</v>
      </c>
      <c r="H61" s="82" t="n">
        <f aca="false">'Low pensions'!V61</f>
        <v>6583261.46786434</v>
      </c>
      <c r="I61" s="82" t="n">
        <f aca="false">'Low pensions'!M61</f>
        <v>37007.8051339686</v>
      </c>
      <c r="J61" s="82" t="n">
        <f aca="false">'Low pensions'!W61</f>
        <v>203606.024779308</v>
      </c>
      <c r="K61" s="9"/>
      <c r="L61" s="82" t="n">
        <f aca="false">'Low pensions'!N61</f>
        <v>3748252.64374038</v>
      </c>
      <c r="M61" s="67"/>
      <c r="N61" s="82" t="n">
        <f aca="false">'Low pensions'!L61</f>
        <v>954052.135593623</v>
      </c>
      <c r="O61" s="9"/>
      <c r="P61" s="82" t="n">
        <f aca="false">'Low pensions'!X61</f>
        <v>24698614.1459601</v>
      </c>
      <c r="Q61" s="67"/>
      <c r="R61" s="82" t="n">
        <f aca="false">'Low SIPA income'!G56</f>
        <v>22524156.3636879</v>
      </c>
      <c r="S61" s="67"/>
      <c r="T61" s="82" t="n">
        <f aca="false">'Low SIPA income'!J56</f>
        <v>86123064.0634838</v>
      </c>
      <c r="U61" s="9"/>
      <c r="V61" s="82" t="n">
        <f aca="false">'Low SIPA income'!F56</f>
        <v>103149.148885081</v>
      </c>
      <c r="W61" s="67"/>
      <c r="X61" s="82" t="n">
        <f aca="false">'Low SIPA income'!M56</f>
        <v>259080.923274508</v>
      </c>
      <c r="Y61" s="9"/>
      <c r="Z61" s="9" t="n">
        <f aca="false">R61+V61-N61-L61-F61</f>
        <v>-4187565.02099344</v>
      </c>
      <c r="AA61" s="9"/>
      <c r="AB61" s="9" t="n">
        <f aca="false">T61-P61-D61</f>
        <v>-60232362.6005962</v>
      </c>
      <c r="AC61" s="50"/>
      <c r="AD61" s="9"/>
      <c r="AE61" s="9"/>
      <c r="AF61" s="9"/>
      <c r="AG61" s="9" t="n">
        <f aca="false">BF61/100*$AG$57</f>
        <v>5516998373.63112</v>
      </c>
      <c r="AH61" s="40" t="n">
        <f aca="false">(AG61-AG60)/AG60</f>
        <v>0.00910702062264009</v>
      </c>
      <c r="AI61" s="40" t="n">
        <f aca="false">(AG61-AG57)/AG57</f>
        <v>0.0146519156446771</v>
      </c>
      <c r="AJ61" s="40" t="n">
        <f aca="false">AB61/AG61</f>
        <v>-0.0109175965844908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12426582</v>
      </c>
      <c r="AX61" s="7"/>
      <c r="AY61" s="40" t="n">
        <f aca="false">(AW61-AW60)/AW60</f>
        <v>0.00564928955977591</v>
      </c>
      <c r="AZ61" s="39" t="n">
        <f aca="false">workers_and_wage_low!B49</f>
        <v>5968.07287197503</v>
      </c>
      <c r="BA61" s="40" t="n">
        <f aca="false">(AZ61-AZ60)/AZ60</f>
        <v>0.00343830707062681</v>
      </c>
      <c r="BB61" s="40"/>
      <c r="BC61" s="40"/>
      <c r="BD61" s="40"/>
      <c r="BE61" s="40"/>
      <c r="BF61" s="7" t="n">
        <f aca="false">BF60*(1+AY61)*(1+BA61)*(1-BE61)</f>
        <v>101.465191564468</v>
      </c>
      <c r="BG61" s="7"/>
      <c r="BH61" s="7"/>
      <c r="BI61" s="40" t="n">
        <f aca="false">T68/AG68</f>
        <v>0.0136070156623155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122024427.295501</v>
      </c>
      <c r="E62" s="6"/>
      <c r="F62" s="8" t="n">
        <f aca="false">'Low pensions'!I62</f>
        <v>22179384.0915603</v>
      </c>
      <c r="G62" s="81" t="n">
        <f aca="false">'Low pensions'!K62</f>
        <v>1245340.12305942</v>
      </c>
      <c r="H62" s="81" t="n">
        <f aca="false">'Low pensions'!V62</f>
        <v>6851493.92233389</v>
      </c>
      <c r="I62" s="81" t="n">
        <f aca="false">'Low pensions'!M62</f>
        <v>38515.6739090544</v>
      </c>
      <c r="J62" s="81" t="n">
        <f aca="false">'Low pensions'!W62</f>
        <v>211901.873886616</v>
      </c>
      <c r="K62" s="6"/>
      <c r="L62" s="81" t="n">
        <f aca="false">'Low pensions'!N62</f>
        <v>4546807.50763673</v>
      </c>
      <c r="M62" s="8"/>
      <c r="N62" s="81" t="n">
        <f aca="false">'Low pensions'!L62</f>
        <v>958156.465654206</v>
      </c>
      <c r="O62" s="6"/>
      <c r="P62" s="81" t="n">
        <f aca="false">'Low pensions'!X62</f>
        <v>28864899.9439085</v>
      </c>
      <c r="Q62" s="8"/>
      <c r="R62" s="81" t="n">
        <f aca="false">'Low SIPA income'!G57</f>
        <v>19837774.0079783</v>
      </c>
      <c r="S62" s="8"/>
      <c r="T62" s="81" t="n">
        <f aca="false">'Low SIPA income'!J57</f>
        <v>75851448.2931026</v>
      </c>
      <c r="U62" s="6"/>
      <c r="V62" s="81" t="n">
        <f aca="false">'Low SIPA income'!F57</f>
        <v>99544.0946660506</v>
      </c>
      <c r="W62" s="8"/>
      <c r="X62" s="81" t="n">
        <f aca="false">'Low SIPA income'!M57</f>
        <v>250026.066442274</v>
      </c>
      <c r="Y62" s="6"/>
      <c r="Z62" s="6" t="n">
        <f aca="false">R62+V62-N62-L62-F62</f>
        <v>-7747029.96220682</v>
      </c>
      <c r="AA62" s="6"/>
      <c r="AB62" s="6" t="n">
        <f aca="false">T62-P62-D62</f>
        <v>-75037878.9463068</v>
      </c>
      <c r="AC62" s="50"/>
      <c r="AD62" s="6"/>
      <c r="AE62" s="6"/>
      <c r="AF62" s="6"/>
      <c r="AG62" s="6" t="n">
        <f aca="false">BF62/100*$AG$57</f>
        <v>5556154178.33868</v>
      </c>
      <c r="AH62" s="61" t="n">
        <f aca="false">(AG62-AG61)/AG61</f>
        <v>0.00709730220235299</v>
      </c>
      <c r="AI62" s="61"/>
      <c r="AJ62" s="61" t="n">
        <f aca="false">AB62/AG62</f>
        <v>-0.0135053629791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0.00418401830902055</v>
      </c>
      <c r="AV62" s="5"/>
      <c r="AW62" s="65" t="n">
        <f aca="false">workers_and_wage_low!C50</f>
        <v>12421681</v>
      </c>
      <c r="AX62" s="5"/>
      <c r="AY62" s="61" t="n">
        <f aca="false">(AW62-AW61)/AW61</f>
        <v>-0.000394396463967324</v>
      </c>
      <c r="AZ62" s="66" t="n">
        <f aca="false">workers_and_wage_low!B50</f>
        <v>6012.80151636969</v>
      </c>
      <c r="BA62" s="61" t="n">
        <f aca="false">(AZ62-AZ61)/AZ61</f>
        <v>0.00749465453156622</v>
      </c>
      <c r="BB62" s="61"/>
      <c r="BC62" s="61"/>
      <c r="BD62" s="61"/>
      <c r="BE62" s="61"/>
      <c r="BF62" s="5" t="n">
        <f aca="false">BF61*(1+AY62)*(1+BA62)*(1-BE62)</f>
        <v>102.18532069202</v>
      </c>
      <c r="BG62" s="5"/>
      <c r="BH62" s="5"/>
      <c r="BI62" s="61" t="n">
        <f aca="false">T69/AG69</f>
        <v>0.0157144480480698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122373773.039574</v>
      </c>
      <c r="E63" s="9"/>
      <c r="F63" s="67" t="n">
        <f aca="false">'Low pensions'!I63</f>
        <v>22242881.8158297</v>
      </c>
      <c r="G63" s="82" t="n">
        <f aca="false">'Low pensions'!K63</f>
        <v>1296972.77708417</v>
      </c>
      <c r="H63" s="82" t="n">
        <f aca="false">'Low pensions'!V63</f>
        <v>7135561.55068226</v>
      </c>
      <c r="I63" s="82" t="n">
        <f aca="false">'Low pensions'!M63</f>
        <v>40112.5601160051</v>
      </c>
      <c r="J63" s="82" t="n">
        <f aca="false">'Low pensions'!W63</f>
        <v>220687.470639657</v>
      </c>
      <c r="K63" s="9"/>
      <c r="L63" s="82" t="n">
        <f aca="false">'Low pensions'!N63</f>
        <v>3788127.70492235</v>
      </c>
      <c r="M63" s="67"/>
      <c r="N63" s="82" t="n">
        <f aca="false">'Low pensions'!L63</f>
        <v>961263.423696447</v>
      </c>
      <c r="O63" s="9"/>
      <c r="P63" s="82" t="n">
        <f aca="false">'Low pensions'!X63</f>
        <v>24945200.4074592</v>
      </c>
      <c r="Q63" s="67"/>
      <c r="R63" s="82" t="n">
        <f aca="false">'Low SIPA income'!G58</f>
        <v>22754572.1546607</v>
      </c>
      <c r="S63" s="67"/>
      <c r="T63" s="82" t="n">
        <f aca="false">'Low SIPA income'!J58</f>
        <v>87004078.8107966</v>
      </c>
      <c r="U63" s="9"/>
      <c r="V63" s="82" t="n">
        <f aca="false">'Low SIPA income'!F58</f>
        <v>101057.326711029</v>
      </c>
      <c r="W63" s="67"/>
      <c r="X63" s="82" t="n">
        <f aca="false">'Low SIPA income'!M58</f>
        <v>253826.869062355</v>
      </c>
      <c r="Y63" s="9"/>
      <c r="Z63" s="9" t="n">
        <f aca="false">R63+V63-N63-L63-F63</f>
        <v>-4136643.46307675</v>
      </c>
      <c r="AA63" s="9"/>
      <c r="AB63" s="9" t="n">
        <f aca="false">T63-P63-D63</f>
        <v>-60314894.6362363</v>
      </c>
      <c r="AC63" s="50"/>
      <c r="AD63" s="9"/>
      <c r="AE63" s="9"/>
      <c r="AF63" s="9"/>
      <c r="AG63" s="9" t="n">
        <f aca="false">BF63/100*$AG$57</f>
        <v>5559439816.99636</v>
      </c>
      <c r="AH63" s="40" t="n">
        <f aca="false">(AG63-AG62)/AG62</f>
        <v>0.000591351239044079</v>
      </c>
      <c r="AI63" s="40"/>
      <c r="AJ63" s="40" t="n">
        <f aca="false">AB63/AG63</f>
        <v>-0.0108490957041825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12460492</v>
      </c>
      <c r="AX63" s="7"/>
      <c r="AY63" s="40" t="n">
        <f aca="false">(AW63-AW62)/AW62</f>
        <v>0.00312445634371065</v>
      </c>
      <c r="AZ63" s="39" t="n">
        <f aca="false">workers_and_wage_low!B51</f>
        <v>5997.61789870576</v>
      </c>
      <c r="BA63" s="40" t="n">
        <f aca="false">(AZ63-AZ62)/AZ62</f>
        <v>-0.00252521518007813</v>
      </c>
      <c r="BB63" s="40"/>
      <c r="BC63" s="40"/>
      <c r="BD63" s="40"/>
      <c r="BE63" s="40"/>
      <c r="BF63" s="7" t="n">
        <f aca="false">BF62*(1+AY63)*(1+BA63)*(1-BE63)</f>
        <v>102.245748108024</v>
      </c>
      <c r="BG63" s="7"/>
      <c r="BH63" s="7"/>
      <c r="BI63" s="40" t="n">
        <f aca="false">T70/AG70</f>
        <v>0.0136805876628857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123508273.907433</v>
      </c>
      <c r="E64" s="9"/>
      <c r="F64" s="67" t="n">
        <f aca="false">'Low pensions'!I64</f>
        <v>22449090.7779051</v>
      </c>
      <c r="G64" s="82" t="n">
        <f aca="false">'Low pensions'!K64</f>
        <v>1386813.44540381</v>
      </c>
      <c r="H64" s="82" t="n">
        <f aca="false">'Low pensions'!V64</f>
        <v>7629838.40049439</v>
      </c>
      <c r="I64" s="82" t="n">
        <f aca="false">'Low pensions'!M64</f>
        <v>42891.1374867158</v>
      </c>
      <c r="J64" s="82" t="n">
        <f aca="false">'Low pensions'!W64</f>
        <v>235974.383520444</v>
      </c>
      <c r="K64" s="9"/>
      <c r="L64" s="82" t="n">
        <f aca="false">'Low pensions'!N64</f>
        <v>3795770.02035599</v>
      </c>
      <c r="M64" s="67"/>
      <c r="N64" s="82" t="n">
        <f aca="false">'Low pensions'!L64</f>
        <v>971958.679733526</v>
      </c>
      <c r="O64" s="9"/>
      <c r="P64" s="82" t="n">
        <f aca="false">'Low pensions'!X64</f>
        <v>25043698.5616796</v>
      </c>
      <c r="Q64" s="67"/>
      <c r="R64" s="82" t="n">
        <f aca="false">'Low SIPA income'!G59</f>
        <v>19777588.5764884</v>
      </c>
      <c r="S64" s="67"/>
      <c r="T64" s="82" t="n">
        <f aca="false">'Low SIPA income'!J59</f>
        <v>75621324.0794271</v>
      </c>
      <c r="U64" s="9"/>
      <c r="V64" s="82" t="n">
        <f aca="false">'Low SIPA income'!F59</f>
        <v>102073.983447963</v>
      </c>
      <c r="W64" s="67"/>
      <c r="X64" s="82" t="n">
        <f aca="false">'Low SIPA income'!M59</f>
        <v>256380.417675263</v>
      </c>
      <c r="Y64" s="9"/>
      <c r="Z64" s="9" t="n">
        <f aca="false">R64+V64-N64-L64-F64</f>
        <v>-7337156.91805829</v>
      </c>
      <c r="AA64" s="9"/>
      <c r="AB64" s="9" t="n">
        <f aca="false">T64-P64-D64</f>
        <v>-72930648.3896853</v>
      </c>
      <c r="AC64" s="50"/>
      <c r="AD64" s="9"/>
      <c r="AE64" s="9"/>
      <c r="AF64" s="9"/>
      <c r="AG64" s="9" t="n">
        <f aca="false">BF64/100*$AG$57</f>
        <v>5548776586.88321</v>
      </c>
      <c r="AH64" s="40" t="n">
        <f aca="false">(AG64-AG63)/AG63</f>
        <v>-0.00191804038970745</v>
      </c>
      <c r="AI64" s="40"/>
      <c r="AJ64" s="40" t="n">
        <f aca="false">AB64/AG64</f>
        <v>-0.0131435546642996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12423016</v>
      </c>
      <c r="AX64" s="7"/>
      <c r="AY64" s="40" t="n">
        <f aca="false">(AW64-AW63)/AW63</f>
        <v>-0.00300758589628724</v>
      </c>
      <c r="AZ64" s="39" t="n">
        <f aca="false">workers_and_wage_low!B52</f>
        <v>6004.17228922998</v>
      </c>
      <c r="BA64" s="40" t="n">
        <f aca="false">(AZ64-AZ63)/AZ63</f>
        <v>0.00109283229357307</v>
      </c>
      <c r="BB64" s="40"/>
      <c r="BC64" s="40"/>
      <c r="BD64" s="40"/>
      <c r="BE64" s="40"/>
      <c r="BF64" s="7" t="n">
        <f aca="false">BF63*(1+AY64)*(1+BA64)*(1-BE64)</f>
        <v>102.049636633477</v>
      </c>
      <c r="BG64" s="7"/>
      <c r="BH64" s="7"/>
      <c r="BI64" s="40" t="n">
        <f aca="false">T71/AG71</f>
        <v>0.0157775535998404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123965368.665908</v>
      </c>
      <c r="E65" s="9"/>
      <c r="F65" s="67" t="n">
        <f aca="false">'Low pensions'!I65</f>
        <v>22532173.1609915</v>
      </c>
      <c r="G65" s="82" t="n">
        <f aca="false">'Low pensions'!K65</f>
        <v>1430238.50598153</v>
      </c>
      <c r="H65" s="82" t="n">
        <f aca="false">'Low pensions'!V65</f>
        <v>7868750.27132873</v>
      </c>
      <c r="I65" s="82" t="n">
        <f aca="false">'Low pensions'!M65</f>
        <v>44234.1805973672</v>
      </c>
      <c r="J65" s="82" t="n">
        <f aca="false">'Low pensions'!W65</f>
        <v>243363.410453468</v>
      </c>
      <c r="K65" s="9"/>
      <c r="L65" s="82" t="n">
        <f aca="false">'Low pensions'!N65</f>
        <v>3850582.73690924</v>
      </c>
      <c r="M65" s="67"/>
      <c r="N65" s="82" t="n">
        <f aca="false">'Low pensions'!L65</f>
        <v>976623.728360385</v>
      </c>
      <c r="O65" s="9"/>
      <c r="P65" s="82" t="n">
        <f aca="false">'Low pensions'!X65</f>
        <v>25353787.7295763</v>
      </c>
      <c r="Q65" s="67"/>
      <c r="R65" s="82" t="n">
        <f aca="false">'Low SIPA income'!G60</f>
        <v>22964123.4992591</v>
      </c>
      <c r="S65" s="67"/>
      <c r="T65" s="82" t="n">
        <f aca="false">'Low SIPA income'!J60</f>
        <v>87805316.5390398</v>
      </c>
      <c r="U65" s="9"/>
      <c r="V65" s="82" t="n">
        <f aca="false">'Low SIPA income'!F60</f>
        <v>107554.146487623</v>
      </c>
      <c r="W65" s="67"/>
      <c r="X65" s="82" t="n">
        <f aca="false">'Low SIPA income'!M60</f>
        <v>270145.007256042</v>
      </c>
      <c r="Y65" s="9"/>
      <c r="Z65" s="9" t="n">
        <f aca="false">R65+V65-N65-L65-F65</f>
        <v>-4287701.98051447</v>
      </c>
      <c r="AA65" s="9"/>
      <c r="AB65" s="9" t="n">
        <f aca="false">T65-P65-D65</f>
        <v>-61513839.8564449</v>
      </c>
      <c r="AC65" s="50"/>
      <c r="AD65" s="9"/>
      <c r="AE65" s="9"/>
      <c r="AF65" s="9"/>
      <c r="AG65" s="9" t="n">
        <f aca="false">BF65/100*$AG$57</f>
        <v>5609621475.61877</v>
      </c>
      <c r="AH65" s="40" t="n">
        <f aca="false">(AG65-AG64)/AG64</f>
        <v>0.0109654601843926</v>
      </c>
      <c r="AI65" s="40" t="n">
        <f aca="false">(AG65-AG61)/AG61</f>
        <v>0.0167886766888205</v>
      </c>
      <c r="AJ65" s="40" t="n">
        <f aca="false">AB65/AG65</f>
        <v>-0.0109657737378188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12503809</v>
      </c>
      <c r="AX65" s="7"/>
      <c r="AY65" s="40" t="n">
        <f aca="false">(AW65-AW64)/AW64</f>
        <v>0.0065034931936013</v>
      </c>
      <c r="AZ65" s="39" t="n">
        <f aca="false">workers_and_wage_low!B53</f>
        <v>6030.78960227731</v>
      </c>
      <c r="BA65" s="40" t="n">
        <f aca="false">(AZ65-AZ64)/AZ64</f>
        <v>0.0044331361202072</v>
      </c>
      <c r="BB65" s="40"/>
      <c r="BC65" s="40"/>
      <c r="BD65" s="40"/>
      <c r="BE65" s="40"/>
      <c r="BF65" s="7" t="n">
        <f aca="false">BF64*(1+AY65)*(1+BA65)*(1-BE65)</f>
        <v>103.168657860813</v>
      </c>
      <c r="BG65" s="7"/>
      <c r="BH65" s="7"/>
      <c r="BI65" s="40" t="n">
        <f aca="false">T72/AG72</f>
        <v>0.0137161801093409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123948952.130541</v>
      </c>
      <c r="E66" s="6"/>
      <c r="F66" s="8" t="n">
        <f aca="false">'Low pensions'!I66</f>
        <v>22529189.2613623</v>
      </c>
      <c r="G66" s="81" t="n">
        <f aca="false">'Low pensions'!K66</f>
        <v>1512740.03050052</v>
      </c>
      <c r="H66" s="81" t="n">
        <f aca="false">'Low pensions'!V66</f>
        <v>8322649.31734715</v>
      </c>
      <c r="I66" s="81" t="n">
        <f aca="false">'Low pensions'!M66</f>
        <v>46785.774139191</v>
      </c>
      <c r="J66" s="81" t="n">
        <f aca="false">'Low pensions'!W66</f>
        <v>257401.525278777</v>
      </c>
      <c r="K66" s="6"/>
      <c r="L66" s="81" t="n">
        <f aca="false">'Low pensions'!N66</f>
        <v>4596390.40001722</v>
      </c>
      <c r="M66" s="8"/>
      <c r="N66" s="81" t="n">
        <f aca="false">'Low pensions'!L66</f>
        <v>976595.396723434</v>
      </c>
      <c r="O66" s="6"/>
      <c r="P66" s="81" t="n">
        <f aca="false">'Low pensions'!X66</f>
        <v>29223631.3665567</v>
      </c>
      <c r="Q66" s="8"/>
      <c r="R66" s="81" t="n">
        <f aca="false">'Low SIPA income'!G61</f>
        <v>20098873.501793</v>
      </c>
      <c r="S66" s="8"/>
      <c r="T66" s="81" t="n">
        <f aca="false">'Low SIPA income'!J61</f>
        <v>76849784.8376402</v>
      </c>
      <c r="U66" s="6"/>
      <c r="V66" s="81" t="n">
        <f aca="false">'Low SIPA income'!F61</f>
        <v>105766.447312486</v>
      </c>
      <c r="W66" s="8"/>
      <c r="X66" s="81" t="n">
        <f aca="false">'Low SIPA income'!M61</f>
        <v>265654.822336073</v>
      </c>
      <c r="Y66" s="6"/>
      <c r="Z66" s="6" t="n">
        <f aca="false">R66+V66-N66-L66-F66</f>
        <v>-7897535.10899743</v>
      </c>
      <c r="AA66" s="6"/>
      <c r="AB66" s="6" t="n">
        <f aca="false">T66-P66-D66</f>
        <v>-76322798.6594575</v>
      </c>
      <c r="AC66" s="50"/>
      <c r="AD66" s="6"/>
      <c r="AE66" s="6"/>
      <c r="AF66" s="6"/>
      <c r="AG66" s="6" t="n">
        <f aca="false">BF66/100*$AG$57</f>
        <v>5651911932.60463</v>
      </c>
      <c r="AH66" s="61" t="n">
        <f aca="false">(AG66-AG65)/AG65</f>
        <v>0.00753891455415788</v>
      </c>
      <c r="AI66" s="61"/>
      <c r="AJ66" s="61" t="n">
        <f aca="false">AB66/AG66</f>
        <v>-0.0135038902887301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0.00599172897799222</v>
      </c>
      <c r="AV66" s="5"/>
      <c r="AW66" s="65" t="n">
        <f aca="false">workers_and_wage_low!C54</f>
        <v>12533668</v>
      </c>
      <c r="AX66" s="5"/>
      <c r="AY66" s="61" t="n">
        <f aca="false">(AW66-AW65)/AW65</f>
        <v>0.0023879923309769</v>
      </c>
      <c r="AZ66" s="66" t="n">
        <f aca="false">workers_and_wage_low!B54</f>
        <v>6061.77972628454</v>
      </c>
      <c r="BA66" s="61" t="n">
        <f aca="false">(AZ66-AZ65)/AZ65</f>
        <v>0.00513865116361077</v>
      </c>
      <c r="BB66" s="61"/>
      <c r="BC66" s="61"/>
      <c r="BD66" s="61"/>
      <c r="BE66" s="61"/>
      <c r="BF66" s="5" t="n">
        <f aca="false">BF65*(1+AY66)*(1+BA66)*(1-BE66)</f>
        <v>103.946437557093</v>
      </c>
      <c r="BG66" s="5"/>
      <c r="BH66" s="5"/>
      <c r="BI66" s="61" t="n">
        <f aca="false">T73/AG73</f>
        <v>0.0157548218423875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124256015.731797</v>
      </c>
      <c r="E67" s="9"/>
      <c r="F67" s="67" t="n">
        <f aca="false">'Low pensions'!I67</f>
        <v>22585001.7056716</v>
      </c>
      <c r="G67" s="82" t="n">
        <f aca="false">'Low pensions'!K67</f>
        <v>1562718.24898913</v>
      </c>
      <c r="H67" s="82" t="n">
        <f aca="false">'Low pensions'!V67</f>
        <v>8597614.72951305</v>
      </c>
      <c r="I67" s="82" t="n">
        <f aca="false">'Low pensions'!M67</f>
        <v>48331.492236777</v>
      </c>
      <c r="J67" s="82" t="n">
        <f aca="false">'Low pensions'!W67</f>
        <v>265905.610191125</v>
      </c>
      <c r="K67" s="9"/>
      <c r="L67" s="82" t="n">
        <f aca="false">'Low pensions'!N67</f>
        <v>3832488.82675256</v>
      </c>
      <c r="M67" s="67"/>
      <c r="N67" s="82" t="n">
        <f aca="false">'Low pensions'!L67</f>
        <v>980236.083679423</v>
      </c>
      <c r="O67" s="9"/>
      <c r="P67" s="82" t="n">
        <f aca="false">'Low pensions'!X67</f>
        <v>25279772.4569066</v>
      </c>
      <c r="Q67" s="67"/>
      <c r="R67" s="82" t="n">
        <f aca="false">'Low SIPA income'!G62</f>
        <v>23199061.9269045</v>
      </c>
      <c r="S67" s="67"/>
      <c r="T67" s="82" t="n">
        <f aca="false">'Low SIPA income'!J62</f>
        <v>88703623.9796549</v>
      </c>
      <c r="U67" s="9"/>
      <c r="V67" s="82" t="n">
        <f aca="false">'Low SIPA income'!F62</f>
        <v>109726.884705317</v>
      </c>
      <c r="W67" s="67"/>
      <c r="X67" s="82" t="n">
        <f aca="false">'Low SIPA income'!M62</f>
        <v>275602.29924108</v>
      </c>
      <c r="Y67" s="9"/>
      <c r="Z67" s="9" t="n">
        <f aca="false">R67+V67-N67-L67-F67</f>
        <v>-4088937.80449379</v>
      </c>
      <c r="AA67" s="9"/>
      <c r="AB67" s="9" t="n">
        <f aca="false">T67-P67-D67</f>
        <v>-60832164.2090492</v>
      </c>
      <c r="AC67" s="50"/>
      <c r="AD67" s="9"/>
      <c r="AE67" s="9"/>
      <c r="AF67" s="9"/>
      <c r="AG67" s="9" t="n">
        <f aca="false">BF67/100*$AG$57</f>
        <v>5689449689.41125</v>
      </c>
      <c r="AH67" s="40" t="n">
        <f aca="false">(AG67-AG66)/AG66</f>
        <v>0.00664160327588942</v>
      </c>
      <c r="AI67" s="40"/>
      <c r="AJ67" s="40" t="n">
        <f aca="false">AB67/AG67</f>
        <v>-0.010692099856734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12636725</v>
      </c>
      <c r="AX67" s="7"/>
      <c r="AY67" s="40" t="n">
        <f aca="false">(AW67-AW66)/AW66</f>
        <v>0.00822241342279052</v>
      </c>
      <c r="AZ67" s="39" t="n">
        <f aca="false">workers_and_wage_low!B55</f>
        <v>6052.27535227736</v>
      </c>
      <c r="BA67" s="40" t="n">
        <f aca="false">(AZ67-AZ66)/AZ66</f>
        <v>-0.00156791807626508</v>
      </c>
      <c r="BB67" s="40"/>
      <c r="BC67" s="40"/>
      <c r="BD67" s="40"/>
      <c r="BE67" s="40"/>
      <c r="BF67" s="7" t="n">
        <f aca="false">BF66*(1+AY67)*(1+BA67)*(1-BE67)</f>
        <v>104.636808557289</v>
      </c>
      <c r="BG67" s="7"/>
      <c r="BH67" s="7"/>
      <c r="BI67" s="40" t="n">
        <f aca="false">T74/AG74</f>
        <v>0.0137535780110738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124896876.52298</v>
      </c>
      <c r="E68" s="9"/>
      <c r="F68" s="67" t="n">
        <f aca="false">'Low pensions'!I68</f>
        <v>22701485.7404824</v>
      </c>
      <c r="G68" s="82" t="n">
        <f aca="false">'Low pensions'!K68</f>
        <v>1635390.08359424</v>
      </c>
      <c r="H68" s="82" t="n">
        <f aca="false">'Low pensions'!V68</f>
        <v>8997433.72185272</v>
      </c>
      <c r="I68" s="82" t="n">
        <f aca="false">'Low pensions'!M68</f>
        <v>50579.0747503373</v>
      </c>
      <c r="J68" s="82" t="n">
        <f aca="false">'Low pensions'!W68</f>
        <v>278271.146036683</v>
      </c>
      <c r="K68" s="9"/>
      <c r="L68" s="82" t="n">
        <f aca="false">'Low pensions'!N68</f>
        <v>3832462.97204068</v>
      </c>
      <c r="M68" s="67"/>
      <c r="N68" s="82" t="n">
        <f aca="false">'Low pensions'!L68</f>
        <v>987345.37660753</v>
      </c>
      <c r="O68" s="9"/>
      <c r="P68" s="82" t="n">
        <f aca="false">'Low pensions'!X68</f>
        <v>25318751.5287937</v>
      </c>
      <c r="Q68" s="67"/>
      <c r="R68" s="82" t="n">
        <f aca="false">'Low SIPA income'!G63</f>
        <v>20329675.9281595</v>
      </c>
      <c r="S68" s="67"/>
      <c r="T68" s="82" t="n">
        <f aca="false">'Low SIPA income'!J63</f>
        <v>77732277.9188911</v>
      </c>
      <c r="U68" s="9"/>
      <c r="V68" s="82" t="n">
        <f aca="false">'Low SIPA income'!F63</f>
        <v>108196.354800059</v>
      </c>
      <c r="W68" s="67"/>
      <c r="X68" s="82" t="n">
        <f aca="false">'Low SIPA income'!M63</f>
        <v>271758.049383089</v>
      </c>
      <c r="Y68" s="9"/>
      <c r="Z68" s="9" t="n">
        <f aca="false">R68+V68-N68-L68-F68</f>
        <v>-7083421.80617107</v>
      </c>
      <c r="AA68" s="9"/>
      <c r="AB68" s="9" t="n">
        <f aca="false">T68-P68-D68</f>
        <v>-72483350.1328827</v>
      </c>
      <c r="AC68" s="50"/>
      <c r="AD68" s="9"/>
      <c r="AE68" s="9"/>
      <c r="AF68" s="9"/>
      <c r="AG68" s="9" t="n">
        <f aca="false">BF68/100*$AG$57</f>
        <v>5712661750.96497</v>
      </c>
      <c r="AH68" s="40" t="n">
        <f aca="false">(AG68-AG67)/AG67</f>
        <v>0.00407984301134096</v>
      </c>
      <c r="AI68" s="40"/>
      <c r="AJ68" s="40" t="n">
        <f aca="false">AB68/AG68</f>
        <v>-0.012688192176027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12653717</v>
      </c>
      <c r="AX68" s="7"/>
      <c r="AY68" s="40" t="n">
        <f aca="false">(AW68-AW67)/AW67</f>
        <v>0.00134465219429876</v>
      </c>
      <c r="AZ68" s="39" t="n">
        <f aca="false">workers_and_wage_low!B56</f>
        <v>6068.80725058978</v>
      </c>
      <c r="BA68" s="40" t="n">
        <f aca="false">(AZ68-AZ67)/AZ67</f>
        <v>0.00273151787553721</v>
      </c>
      <c r="BB68" s="40"/>
      <c r="BC68" s="40"/>
      <c r="BD68" s="40"/>
      <c r="BE68" s="40"/>
      <c r="BF68" s="7" t="n">
        <f aca="false">BF67*(1+AY68)*(1+BA68)*(1-BE68)</f>
        <v>105.06371030941</v>
      </c>
      <c r="BG68" s="7"/>
      <c r="BH68" s="7"/>
      <c r="BI68" s="40" t="n">
        <f aca="false">T75/AG75</f>
        <v>0.0158172688835679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125572571.016612</v>
      </c>
      <c r="E69" s="9"/>
      <c r="F69" s="67" t="n">
        <f aca="false">'Low pensions'!I69</f>
        <v>22824301.2130478</v>
      </c>
      <c r="G69" s="82" t="n">
        <f aca="false">'Low pensions'!K69</f>
        <v>1684510.95304801</v>
      </c>
      <c r="H69" s="82" t="n">
        <f aca="false">'Low pensions'!V69</f>
        <v>9267682.25258786</v>
      </c>
      <c r="I69" s="82" t="n">
        <f aca="false">'Low pensions'!M69</f>
        <v>52098.2768983925</v>
      </c>
      <c r="J69" s="82" t="n">
        <f aca="false">'Low pensions'!W69</f>
        <v>286629.348018183</v>
      </c>
      <c r="K69" s="9"/>
      <c r="L69" s="82" t="n">
        <f aca="false">'Low pensions'!N69</f>
        <v>3832733.11770473</v>
      </c>
      <c r="M69" s="67"/>
      <c r="N69" s="82" t="n">
        <f aca="false">'Low pensions'!L69</f>
        <v>993804.13655404</v>
      </c>
      <c r="O69" s="9"/>
      <c r="P69" s="82" t="n">
        <f aca="false">'Low pensions'!X69</f>
        <v>25355687.5075121</v>
      </c>
      <c r="Q69" s="67"/>
      <c r="R69" s="82" t="n">
        <f aca="false">'Low SIPA income'!G64</f>
        <v>23612283.1966285</v>
      </c>
      <c r="S69" s="67"/>
      <c r="T69" s="82" t="n">
        <f aca="false">'Low SIPA income'!J64</f>
        <v>90283611.3190346</v>
      </c>
      <c r="U69" s="9"/>
      <c r="V69" s="82" t="n">
        <f aca="false">'Low SIPA income'!F64</f>
        <v>106341.793683982</v>
      </c>
      <c r="W69" s="67"/>
      <c r="X69" s="82" t="n">
        <f aca="false">'Low SIPA income'!M64</f>
        <v>267099.926544308</v>
      </c>
      <c r="Y69" s="9"/>
      <c r="Z69" s="9" t="n">
        <f aca="false">R69+V69-N69-L69-F69</f>
        <v>-3932213.47699404</v>
      </c>
      <c r="AA69" s="9"/>
      <c r="AB69" s="9" t="n">
        <f aca="false">T69-P69-D69</f>
        <v>-60644647.2050893</v>
      </c>
      <c r="AC69" s="50"/>
      <c r="AD69" s="9"/>
      <c r="AE69" s="9"/>
      <c r="AF69" s="9"/>
      <c r="AG69" s="9" t="n">
        <f aca="false">BF69/100*$AG$57</f>
        <v>5745261369.84645</v>
      </c>
      <c r="AH69" s="40" t="n">
        <f aca="false">(AG69-AG68)/AG68</f>
        <v>0.00570655507058063</v>
      </c>
      <c r="AI69" s="40" t="n">
        <f aca="false">(AG69-AG65)/AG65</f>
        <v>0.0241798657569358</v>
      </c>
      <c r="AJ69" s="40" t="n">
        <f aca="false">AB69/AG69</f>
        <v>-0.0105555941324755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12670440</v>
      </c>
      <c r="AX69" s="7"/>
      <c r="AY69" s="40" t="n">
        <f aca="false">(AW69-AW68)/AW68</f>
        <v>0.00132158795711964</v>
      </c>
      <c r="AZ69" s="39" t="n">
        <f aca="false">workers_and_wage_low!B57</f>
        <v>6095.38364775512</v>
      </c>
      <c r="BA69" s="40" t="n">
        <f aca="false">(AZ69-AZ68)/AZ68</f>
        <v>0.00437917964238383</v>
      </c>
      <c r="BB69" s="40"/>
      <c r="BC69" s="40"/>
      <c r="BD69" s="40"/>
      <c r="BE69" s="40"/>
      <c r="BF69" s="7" t="n">
        <f aca="false">BF68*(1+AY69)*(1+BA69)*(1-BE69)</f>
        <v>105.663262158211</v>
      </c>
      <c r="BG69" s="7"/>
      <c r="BH69" s="7"/>
      <c r="BI69" s="40" t="n">
        <f aca="false">T76/AG76</f>
        <v>0.0137827738411239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126108320.79204</v>
      </c>
      <c r="E70" s="6"/>
      <c r="F70" s="8" t="n">
        <f aca="false">'Low pensions'!I70</f>
        <v>22921680.0765225</v>
      </c>
      <c r="G70" s="81" t="n">
        <f aca="false">'Low pensions'!K70</f>
        <v>1760935.91300868</v>
      </c>
      <c r="H70" s="81" t="n">
        <f aca="false">'Low pensions'!V70</f>
        <v>9688149.83328276</v>
      </c>
      <c r="I70" s="81" t="n">
        <f aca="false">'Low pensions'!M70</f>
        <v>54461.9354538766</v>
      </c>
      <c r="J70" s="81" t="n">
        <f aca="false">'Low pensions'!W70</f>
        <v>299633.499998436</v>
      </c>
      <c r="K70" s="6"/>
      <c r="L70" s="81" t="n">
        <f aca="false">'Low pensions'!N70</f>
        <v>4648498.53068445</v>
      </c>
      <c r="M70" s="8"/>
      <c r="N70" s="81" t="n">
        <f aca="false">'Low pensions'!L70</f>
        <v>999395.672262765</v>
      </c>
      <c r="O70" s="6"/>
      <c r="P70" s="81" t="n">
        <f aca="false">'Low pensions'!X70</f>
        <v>29619461.0931492</v>
      </c>
      <c r="Q70" s="8"/>
      <c r="R70" s="81" t="n">
        <f aca="false">'Low SIPA income'!G65</f>
        <v>20551790.9190576</v>
      </c>
      <c r="S70" s="8"/>
      <c r="T70" s="81" t="n">
        <f aca="false">'Low SIPA income'!J65</f>
        <v>78581553.8376738</v>
      </c>
      <c r="U70" s="6"/>
      <c r="V70" s="81" t="n">
        <f aca="false">'Low SIPA income'!F65</f>
        <v>106489.377882627</v>
      </c>
      <c r="W70" s="8"/>
      <c r="X70" s="81" t="n">
        <f aca="false">'Low SIPA income'!M65</f>
        <v>267470.615501601</v>
      </c>
      <c r="Y70" s="6"/>
      <c r="Z70" s="6" t="n">
        <f aca="false">R70+V70-N70-L70-F70</f>
        <v>-7911293.98252948</v>
      </c>
      <c r="AA70" s="6"/>
      <c r="AB70" s="6" t="n">
        <f aca="false">T70-P70-D70</f>
        <v>-77146228.0475155</v>
      </c>
      <c r="AC70" s="50"/>
      <c r="AD70" s="6"/>
      <c r="AE70" s="6"/>
      <c r="AF70" s="6"/>
      <c r="AG70" s="6" t="n">
        <f aca="false">BF70/100*$AG$57</f>
        <v>5744018880.91831</v>
      </c>
      <c r="AH70" s="61" t="n">
        <f aca="false">(AG70-AG69)/AG69</f>
        <v>-0.000216263255604803</v>
      </c>
      <c r="AI70" s="61"/>
      <c r="AJ70" s="61" t="n">
        <f aca="false">AB70/AG70</f>
        <v>-0.0134307058606294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0.00412307461430052</v>
      </c>
      <c r="AV70" s="5"/>
      <c r="AW70" s="65" t="n">
        <f aca="false">workers_and_wage_low!C58</f>
        <v>12668655</v>
      </c>
      <c r="AX70" s="5"/>
      <c r="AY70" s="61" t="n">
        <f aca="false">(AW70-AW69)/AW69</f>
        <v>-0.000140879085493479</v>
      </c>
      <c r="AZ70" s="66" t="n">
        <f aca="false">workers_and_wage_low!B58</f>
        <v>6094.9240875749</v>
      </c>
      <c r="BA70" s="61" t="n">
        <f aca="false">(AZ70-AZ69)/AZ69</f>
        <v>-7.53947916605933E-005</v>
      </c>
      <c r="BB70" s="61"/>
      <c r="BC70" s="61"/>
      <c r="BD70" s="61"/>
      <c r="BE70" s="61"/>
      <c r="BF70" s="5" t="n">
        <f aca="false">BF69*(1+AY70)*(1+BA70)*(1-BE70)</f>
        <v>105.640411077138</v>
      </c>
      <c r="BG70" s="5"/>
      <c r="BH70" s="5"/>
      <c r="BI70" s="61" t="n">
        <f aca="false">T77/AG77</f>
        <v>0.0158454217310973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126411251.840408</v>
      </c>
      <c r="E71" s="9"/>
      <c r="F71" s="67" t="n">
        <f aca="false">'Low pensions'!I71</f>
        <v>22976741.3804263</v>
      </c>
      <c r="G71" s="82" t="n">
        <f aca="false">'Low pensions'!K71</f>
        <v>1824252.7118853</v>
      </c>
      <c r="H71" s="82" t="n">
        <f aca="false">'Low pensions'!V71</f>
        <v>10036500.1792261</v>
      </c>
      <c r="I71" s="82" t="n">
        <f aca="false">'Low pensions'!M71</f>
        <v>56420.1869655247</v>
      </c>
      <c r="J71" s="82" t="n">
        <f aca="false">'Low pensions'!W71</f>
        <v>310407.222037919</v>
      </c>
      <c r="K71" s="9"/>
      <c r="L71" s="82" t="n">
        <f aca="false">'Low pensions'!N71</f>
        <v>3829743.51899788</v>
      </c>
      <c r="M71" s="67"/>
      <c r="N71" s="82" t="n">
        <f aca="false">'Low pensions'!L71</f>
        <v>1002447.67510078</v>
      </c>
      <c r="O71" s="9"/>
      <c r="P71" s="82" t="n">
        <f aca="false">'Low pensions'!X71</f>
        <v>25387728.6644383</v>
      </c>
      <c r="Q71" s="67"/>
      <c r="R71" s="82" t="n">
        <f aca="false">'Low SIPA income'!G66</f>
        <v>23774756.2289185</v>
      </c>
      <c r="S71" s="67"/>
      <c r="T71" s="82" t="n">
        <f aca="false">'Low SIPA income'!J66</f>
        <v>90904841.0398094</v>
      </c>
      <c r="U71" s="9"/>
      <c r="V71" s="82" t="n">
        <f aca="false">'Low SIPA income'!F66</f>
        <v>108709.761943865</v>
      </c>
      <c r="W71" s="67"/>
      <c r="X71" s="82" t="n">
        <f aca="false">'Low SIPA income'!M66</f>
        <v>273047.580108941</v>
      </c>
      <c r="Y71" s="9"/>
      <c r="Z71" s="9" t="n">
        <f aca="false">R71+V71-N71-L71-F71</f>
        <v>-3925466.5836626</v>
      </c>
      <c r="AA71" s="9"/>
      <c r="AB71" s="9" t="n">
        <f aca="false">T71-P71-D71</f>
        <v>-60894139.4650367</v>
      </c>
      <c r="AC71" s="50"/>
      <c r="AD71" s="9"/>
      <c r="AE71" s="9"/>
      <c r="AF71" s="9"/>
      <c r="AG71" s="9" t="n">
        <f aca="false">BF71/100*$AG$57</f>
        <v>5761656296.36835</v>
      </c>
      <c r="AH71" s="40" t="n">
        <f aca="false">(AG71-AG70)/AG70</f>
        <v>0.00307057059102446</v>
      </c>
      <c r="AI71" s="40"/>
      <c r="AJ71" s="40" t="n">
        <f aca="false">AB71/AG71</f>
        <v>-0.0105688601215972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12694921</v>
      </c>
      <c r="AX71" s="7"/>
      <c r="AY71" s="40" t="n">
        <f aca="false">(AW71-AW70)/AW70</f>
        <v>0.00207330612444652</v>
      </c>
      <c r="AZ71" s="39" t="n">
        <f aca="false">workers_and_wage_low!B59</f>
        <v>6100.98976279235</v>
      </c>
      <c r="BA71" s="40" t="n">
        <f aca="false">(AZ71-AZ70)/AZ70</f>
        <v>0.000995201110021434</v>
      </c>
      <c r="BB71" s="40"/>
      <c r="BC71" s="40"/>
      <c r="BD71" s="40"/>
      <c r="BE71" s="40"/>
      <c r="BF71" s="7" t="n">
        <f aca="false">BF70*(1+AY71)*(1+BA71)*(1-BE71)</f>
        <v>105.964787416616</v>
      </c>
      <c r="BG71" s="7"/>
      <c r="BH71" s="7"/>
      <c r="BI71" s="40" t="n">
        <f aca="false">T78/AG78</f>
        <v>0.0137904646719889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126888097.095216</v>
      </c>
      <c r="E72" s="9"/>
      <c r="F72" s="67" t="n">
        <f aca="false">'Low pensions'!I72</f>
        <v>23063413.6500123</v>
      </c>
      <c r="G72" s="82" t="n">
        <f aca="false">'Low pensions'!K72</f>
        <v>1889821.22544272</v>
      </c>
      <c r="H72" s="82" t="n">
        <f aca="false">'Low pensions'!V72</f>
        <v>10397238.7949799</v>
      </c>
      <c r="I72" s="82" t="n">
        <f aca="false">'Low pensions'!M72</f>
        <v>58448.0791374035</v>
      </c>
      <c r="J72" s="82" t="n">
        <f aca="false">'Low pensions'!W72</f>
        <v>321564.086442675</v>
      </c>
      <c r="K72" s="9"/>
      <c r="L72" s="82" t="n">
        <f aca="false">'Low pensions'!N72</f>
        <v>3819037.9065162</v>
      </c>
      <c r="M72" s="67"/>
      <c r="N72" s="82" t="n">
        <f aca="false">'Low pensions'!L72</f>
        <v>1007636.35357627</v>
      </c>
      <c r="O72" s="9"/>
      <c r="P72" s="82" t="n">
        <f aca="false">'Low pensions'!X72</f>
        <v>25360723.7684431</v>
      </c>
      <c r="Q72" s="67"/>
      <c r="R72" s="82" t="n">
        <f aca="false">'Low SIPA income'!G67</f>
        <v>20872368.4601071</v>
      </c>
      <c r="S72" s="67"/>
      <c r="T72" s="82" t="n">
        <f aca="false">'Low SIPA income'!J67</f>
        <v>79807309.8508769</v>
      </c>
      <c r="U72" s="9"/>
      <c r="V72" s="82" t="n">
        <f aca="false">'Low SIPA income'!F67</f>
        <v>109336.624247439</v>
      </c>
      <c r="W72" s="67"/>
      <c r="X72" s="82" t="n">
        <f aca="false">'Low SIPA income'!M67</f>
        <v>274622.077486103</v>
      </c>
      <c r="Y72" s="9"/>
      <c r="Z72" s="9" t="n">
        <f aca="false">R72+V72-N72-L72-F72</f>
        <v>-6908382.82575022</v>
      </c>
      <c r="AA72" s="9"/>
      <c r="AB72" s="9" t="n">
        <f aca="false">T72-P72-D72</f>
        <v>-72441511.0127821</v>
      </c>
      <c r="AC72" s="50"/>
      <c r="AD72" s="9"/>
      <c r="AE72" s="9"/>
      <c r="AF72" s="9"/>
      <c r="AG72" s="9" t="n">
        <f aca="false">BF72/100*$AG$57</f>
        <v>5818479286.11894</v>
      </c>
      <c r="AH72" s="40" t="n">
        <f aca="false">(AG72-AG71)/AG71</f>
        <v>0.00986226647820218</v>
      </c>
      <c r="AI72" s="40"/>
      <c r="AJ72" s="40" t="n">
        <f aca="false">AB72/AG72</f>
        <v>-0.0124502481577282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12803345</v>
      </c>
      <c r="AX72" s="7"/>
      <c r="AY72" s="40" t="n">
        <f aca="false">(AW72-AW71)/AW71</f>
        <v>0.00854073845752959</v>
      </c>
      <c r="AZ72" s="39" t="n">
        <f aca="false">workers_and_wage_low!B60</f>
        <v>6108.98411405445</v>
      </c>
      <c r="BA72" s="40" t="n">
        <f aca="false">(AZ72-AZ71)/AZ71</f>
        <v>0.00131033677696919</v>
      </c>
      <c r="BB72" s="40"/>
      <c r="BC72" s="40"/>
      <c r="BD72" s="40"/>
      <c r="BE72" s="40"/>
      <c r="BF72" s="7" t="n">
        <f aca="false">BF71*(1+AY72)*(1+BA72)*(1-BE72)</f>
        <v>107.009840387424</v>
      </c>
      <c r="BG72" s="7"/>
      <c r="BH72" s="7"/>
      <c r="BI72" s="40" t="n">
        <f aca="false">T79/AG79</f>
        <v>0.0158509850589314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126964727.50082</v>
      </c>
      <c r="E73" s="9"/>
      <c r="F73" s="67" t="n">
        <f aca="false">'Low pensions'!I73</f>
        <v>23077342.1333222</v>
      </c>
      <c r="G73" s="82" t="n">
        <f aca="false">'Low pensions'!K73</f>
        <v>1932060.20834709</v>
      </c>
      <c r="H73" s="82" t="n">
        <f aca="false">'Low pensions'!V73</f>
        <v>10629625.216405</v>
      </c>
      <c r="I73" s="82" t="n">
        <f aca="false">'Low pensions'!M73</f>
        <v>59754.4394334152</v>
      </c>
      <c r="J73" s="82" t="n">
        <f aca="false">'Low pensions'!W73</f>
        <v>328751.295352731</v>
      </c>
      <c r="K73" s="9"/>
      <c r="L73" s="82" t="n">
        <f aca="false">'Low pensions'!N73</f>
        <v>3779768.26596639</v>
      </c>
      <c r="M73" s="67"/>
      <c r="N73" s="82" t="n">
        <f aca="false">'Low pensions'!L73</f>
        <v>1008963.37749572</v>
      </c>
      <c r="O73" s="9"/>
      <c r="P73" s="82" t="n">
        <f aca="false">'Low pensions'!X73</f>
        <v>25164254.3110195</v>
      </c>
      <c r="Q73" s="67"/>
      <c r="R73" s="82" t="n">
        <f aca="false">'Low SIPA income'!G68</f>
        <v>24065159.1670619</v>
      </c>
      <c r="S73" s="67"/>
      <c r="T73" s="82" t="n">
        <f aca="false">'Low SIPA income'!J68</f>
        <v>92015221.8435168</v>
      </c>
      <c r="U73" s="9"/>
      <c r="V73" s="82" t="n">
        <f aca="false">'Low SIPA income'!F68</f>
        <v>104248.477626439</v>
      </c>
      <c r="W73" s="67"/>
      <c r="X73" s="82" t="n">
        <f aca="false">'Low SIPA income'!M68</f>
        <v>261842.120127527</v>
      </c>
      <c r="Y73" s="9"/>
      <c r="Z73" s="9" t="n">
        <f aca="false">R73+V73-N73-L73-F73</f>
        <v>-3696666.13209601</v>
      </c>
      <c r="AA73" s="9"/>
      <c r="AB73" s="9" t="n">
        <f aca="false">T73-P73-D73</f>
        <v>-60113759.9683229</v>
      </c>
      <c r="AC73" s="50"/>
      <c r="AD73" s="9"/>
      <c r="AE73" s="9"/>
      <c r="AF73" s="9"/>
      <c r="AG73" s="9" t="n">
        <f aca="false">BF73/100*$AG$57</f>
        <v>5840448261.7477</v>
      </c>
      <c r="AH73" s="40" t="n">
        <f aca="false">(AG73-AG72)/AG72</f>
        <v>0.00377572464358022</v>
      </c>
      <c r="AI73" s="40" t="n">
        <f aca="false">(AG73-AG69)/AG69</f>
        <v>0.0165678958316554</v>
      </c>
      <c r="AJ73" s="40" t="n">
        <f aca="false">AB73/AG73</f>
        <v>-0.0102926620139829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12819128</v>
      </c>
      <c r="AX73" s="7"/>
      <c r="AY73" s="40" t="n">
        <f aca="false">(AW73-AW72)/AW72</f>
        <v>0.00123272472935784</v>
      </c>
      <c r="AZ73" s="39" t="n">
        <f aca="false">workers_and_wage_low!B61</f>
        <v>6124.50013315204</v>
      </c>
      <c r="BA73" s="40" t="n">
        <f aca="false">(AZ73-AZ72)/AZ72</f>
        <v>0.00253986895495249</v>
      </c>
      <c r="BB73" s="40"/>
      <c r="BC73" s="40"/>
      <c r="BD73" s="40"/>
      <c r="BE73" s="40"/>
      <c r="BF73" s="7" t="n">
        <f aca="false">BF72*(1+AY73)*(1+BA73)*(1-BE73)</f>
        <v>107.413880078881</v>
      </c>
      <c r="BG73" s="7"/>
      <c r="BH73" s="7"/>
      <c r="BI73" s="40" t="n">
        <f aca="false">T80/AG80</f>
        <v>0.013785417230446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127146720.816007</v>
      </c>
      <c r="E74" s="6"/>
      <c r="F74" s="8" t="n">
        <f aca="false">'Low pensions'!I74</f>
        <v>23110421.5726532</v>
      </c>
      <c r="G74" s="81" t="n">
        <f aca="false">'Low pensions'!K74</f>
        <v>1974368.85067387</v>
      </c>
      <c r="H74" s="81" t="n">
        <f aca="false">'Low pensions'!V74</f>
        <v>10862394.8834193</v>
      </c>
      <c r="I74" s="81" t="n">
        <f aca="false">'Low pensions'!M74</f>
        <v>61062.9541445521</v>
      </c>
      <c r="J74" s="81" t="n">
        <f aca="false">'Low pensions'!W74</f>
        <v>335950.35721915</v>
      </c>
      <c r="K74" s="6"/>
      <c r="L74" s="81" t="n">
        <f aca="false">'Low pensions'!N74</f>
        <v>4575756.89184767</v>
      </c>
      <c r="M74" s="8"/>
      <c r="N74" s="81" t="n">
        <f aca="false">'Low pensions'!L74</f>
        <v>1011498.53728943</v>
      </c>
      <c r="O74" s="6"/>
      <c r="P74" s="81" t="n">
        <f aca="false">'Low pensions'!X74</f>
        <v>29308590.7758801</v>
      </c>
      <c r="Q74" s="8"/>
      <c r="R74" s="81" t="n">
        <f aca="false">'Low SIPA income'!G69</f>
        <v>21155652.0463708</v>
      </c>
      <c r="S74" s="8"/>
      <c r="T74" s="81" t="n">
        <f aca="false">'Low SIPA income'!J69</f>
        <v>80890469.1956264</v>
      </c>
      <c r="U74" s="6"/>
      <c r="V74" s="81" t="n">
        <f aca="false">'Low SIPA income'!F69</f>
        <v>107770.931466747</v>
      </c>
      <c r="W74" s="8"/>
      <c r="X74" s="81" t="n">
        <f aca="false">'Low SIPA income'!M69</f>
        <v>270689.508622759</v>
      </c>
      <c r="Y74" s="6"/>
      <c r="Z74" s="6" t="n">
        <f aca="false">R74+V74-N74-L74-F74</f>
        <v>-7434254.02395266</v>
      </c>
      <c r="AA74" s="6"/>
      <c r="AB74" s="6" t="n">
        <f aca="false">T74-P74-D74</f>
        <v>-75564842.3962603</v>
      </c>
      <c r="AC74" s="50"/>
      <c r="AD74" s="6"/>
      <c r="AE74" s="6"/>
      <c r="AF74" s="6"/>
      <c r="AG74" s="6" t="n">
        <f aca="false">BF74/100*$AG$57</f>
        <v>5881412758.95601</v>
      </c>
      <c r="AH74" s="61" t="n">
        <f aca="false">(AG74-AG73)/AG73</f>
        <v>0.00701393033076042</v>
      </c>
      <c r="AI74" s="61"/>
      <c r="AJ74" s="61" t="n">
        <f aca="false">AB74/AG74</f>
        <v>-0.0128480767280264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0.003771021346994</v>
      </c>
      <c r="AV74" s="5"/>
      <c r="AW74" s="65" t="n">
        <f aca="false">workers_and_wage_low!C62</f>
        <v>12826352</v>
      </c>
      <c r="AX74" s="5"/>
      <c r="AY74" s="61" t="n">
        <f aca="false">(AW74-AW73)/AW73</f>
        <v>0.000563532870566547</v>
      </c>
      <c r="AZ74" s="66" t="n">
        <f aca="false">workers_and_wage_low!B62</f>
        <v>6163.9833431692</v>
      </c>
      <c r="BA74" s="61" t="n">
        <f aca="false">(AZ74-AZ73)/AZ73</f>
        <v>0.00644676449649113</v>
      </c>
      <c r="BB74" s="61"/>
      <c r="BC74" s="61"/>
      <c r="BD74" s="61"/>
      <c r="BE74" s="61"/>
      <c r="BF74" s="5" t="n">
        <f aca="false">BF73*(1+AY74)*(1+BA74)*(1-BE74)</f>
        <v>108.167273550311</v>
      </c>
      <c r="BG74" s="5"/>
      <c r="BH74" s="5"/>
      <c r="BI74" s="61" t="n">
        <f aca="false">T81/AG81</f>
        <v>0.0157827232137262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127180746.031234</v>
      </c>
      <c r="E75" s="9"/>
      <c r="F75" s="67" t="n">
        <f aca="false">'Low pensions'!I75</f>
        <v>23116606.0582848</v>
      </c>
      <c r="G75" s="82" t="n">
        <f aca="false">'Low pensions'!K75</f>
        <v>2024188.72523885</v>
      </c>
      <c r="H75" s="82" t="n">
        <f aca="false">'Low pensions'!V75</f>
        <v>11136489.1340364</v>
      </c>
      <c r="I75" s="82" t="n">
        <f aca="false">'Low pensions'!M75</f>
        <v>62603.7750073872</v>
      </c>
      <c r="J75" s="82" t="n">
        <f aca="false">'Low pensions'!W75</f>
        <v>344427.498990817</v>
      </c>
      <c r="K75" s="9"/>
      <c r="L75" s="82" t="n">
        <f aca="false">'Low pensions'!N75</f>
        <v>3773326.48155195</v>
      </c>
      <c r="M75" s="67"/>
      <c r="N75" s="82" t="n">
        <f aca="false">'Low pensions'!L75</f>
        <v>1012711.3455321</v>
      </c>
      <c r="O75" s="9"/>
      <c r="P75" s="82" t="n">
        <f aca="false">'Low pensions'!X75</f>
        <v>25151448.0753768</v>
      </c>
      <c r="Q75" s="67"/>
      <c r="R75" s="82" t="n">
        <f aca="false">'Low SIPA income'!G70</f>
        <v>24294418.7389836</v>
      </c>
      <c r="S75" s="67"/>
      <c r="T75" s="82" t="n">
        <f aca="false">'Low SIPA income'!J70</f>
        <v>92891815.6870763</v>
      </c>
      <c r="U75" s="9"/>
      <c r="V75" s="82" t="n">
        <f aca="false">'Low SIPA income'!F70</f>
        <v>106280.96789996</v>
      </c>
      <c r="W75" s="67"/>
      <c r="X75" s="82" t="n">
        <f aca="false">'Low SIPA income'!M70</f>
        <v>266947.149711407</v>
      </c>
      <c r="Y75" s="9"/>
      <c r="Z75" s="9" t="n">
        <f aca="false">R75+V75-N75-L75-F75</f>
        <v>-3501944.17848535</v>
      </c>
      <c r="AA75" s="9"/>
      <c r="AB75" s="9" t="n">
        <f aca="false">T75-P75-D75</f>
        <v>-59440378.4195344</v>
      </c>
      <c r="AC75" s="50"/>
      <c r="AD75" s="9"/>
      <c r="AE75" s="9"/>
      <c r="AF75" s="9"/>
      <c r="AG75" s="9" t="n">
        <f aca="false">BF75/100*$AG$57</f>
        <v>5872810051.52407</v>
      </c>
      <c r="AH75" s="40" t="n">
        <f aca="false">(AG75-AG74)/AG74</f>
        <v>-0.0014626940472493</v>
      </c>
      <c r="AI75" s="40"/>
      <c r="AJ75" s="40" t="n">
        <f aca="false">AB75/AG75</f>
        <v>-0.0101212840017036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12838358</v>
      </c>
      <c r="AX75" s="7"/>
      <c r="AY75" s="40" t="n">
        <f aca="false">(AW75-AW74)/AW74</f>
        <v>0.000936041674203234</v>
      </c>
      <c r="AZ75" s="39" t="n">
        <f aca="false">workers_and_wage_low!B63</f>
        <v>6149.21140328883</v>
      </c>
      <c r="BA75" s="40" t="n">
        <f aca="false">(AZ75-AZ74)/AZ74</f>
        <v>-0.00239649250459654</v>
      </c>
      <c r="BB75" s="40"/>
      <c r="BC75" s="40"/>
      <c r="BD75" s="40"/>
      <c r="BE75" s="40"/>
      <c r="BF75" s="7" t="n">
        <f aca="false">BF74*(1+AY75)*(1+BA75)*(1-BE75)</f>
        <v>108.009057923181</v>
      </c>
      <c r="BG75" s="7"/>
      <c r="BH75" s="7"/>
      <c r="BI75" s="40" t="n">
        <f aca="false">T82/AG82</f>
        <v>0.0137981598343221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127685902.569456</v>
      </c>
      <c r="E76" s="9"/>
      <c r="F76" s="67" t="n">
        <f aca="false">'Low pensions'!I76</f>
        <v>23208424.2387584</v>
      </c>
      <c r="G76" s="82" t="n">
        <f aca="false">'Low pensions'!K76</f>
        <v>2087886.23580035</v>
      </c>
      <c r="H76" s="82" t="n">
        <f aca="false">'Low pensions'!V76</f>
        <v>11486934.0433418</v>
      </c>
      <c r="I76" s="82" t="n">
        <f aca="false">'Low pensions'!M76</f>
        <v>64573.8011072276</v>
      </c>
      <c r="J76" s="82" t="n">
        <f aca="false">'Low pensions'!W76</f>
        <v>355266.001340469</v>
      </c>
      <c r="K76" s="9"/>
      <c r="L76" s="82" t="n">
        <f aca="false">'Low pensions'!N76</f>
        <v>3817851.87225479</v>
      </c>
      <c r="M76" s="67"/>
      <c r="N76" s="82" t="n">
        <f aca="false">'Low pensions'!L76</f>
        <v>1017623.29544452</v>
      </c>
      <c r="O76" s="9"/>
      <c r="P76" s="82" t="n">
        <f aca="false">'Low pensions'!X76</f>
        <v>25409514.6385573</v>
      </c>
      <c r="Q76" s="67"/>
      <c r="R76" s="82" t="n">
        <f aca="false">'Low SIPA income'!G71</f>
        <v>21335902.7225338</v>
      </c>
      <c r="S76" s="67"/>
      <c r="T76" s="82" t="n">
        <f aca="false">'Low SIPA income'!J71</f>
        <v>81579673.2785682</v>
      </c>
      <c r="U76" s="9"/>
      <c r="V76" s="82" t="n">
        <f aca="false">'Low SIPA income'!F71</f>
        <v>106874.074217888</v>
      </c>
      <c r="W76" s="67"/>
      <c r="X76" s="82" t="n">
        <f aca="false">'Low SIPA income'!M71</f>
        <v>268436.861784745</v>
      </c>
      <c r="Y76" s="9"/>
      <c r="Z76" s="9" t="n">
        <f aca="false">R76+V76-N76-L76-F76</f>
        <v>-6601122.60970597</v>
      </c>
      <c r="AA76" s="9"/>
      <c r="AB76" s="9" t="n">
        <f aca="false">T76-P76-D76</f>
        <v>-71515743.9294456</v>
      </c>
      <c r="AC76" s="50"/>
      <c r="AD76" s="9"/>
      <c r="AE76" s="9"/>
      <c r="AF76" s="9"/>
      <c r="AG76" s="9" t="n">
        <f aca="false">BF76/100*$AG$57</f>
        <v>5918959000.48491</v>
      </c>
      <c r="AH76" s="40" t="n">
        <f aca="false">(AG76-AG75)/AG75</f>
        <v>0.00785806940050123</v>
      </c>
      <c r="AI76" s="40"/>
      <c r="AJ76" s="40" t="n">
        <f aca="false">AB76/AG76</f>
        <v>-0.0120824867892457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12885921</v>
      </c>
      <c r="AX76" s="7"/>
      <c r="AY76" s="40" t="n">
        <f aca="false">(AW76-AW75)/AW75</f>
        <v>0.00370475725945639</v>
      </c>
      <c r="AZ76" s="39" t="n">
        <f aca="false">workers_and_wage_low!B64</f>
        <v>6174.65672891314</v>
      </c>
      <c r="BA76" s="40" t="n">
        <f aca="false">(AZ76-AZ75)/AZ75</f>
        <v>0.00413798192247804</v>
      </c>
      <c r="BB76" s="40"/>
      <c r="BC76" s="40"/>
      <c r="BD76" s="40"/>
      <c r="BE76" s="40"/>
      <c r="BF76" s="7" t="n">
        <f aca="false">BF75*(1+AY76)*(1+BA76)*(1-BE76)</f>
        <v>108.857800596224</v>
      </c>
      <c r="BG76" s="7"/>
      <c r="BH76" s="7"/>
      <c r="BI76" s="40" t="n">
        <f aca="false">T83/AG83</f>
        <v>0.0158393789675227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128499937.132602</v>
      </c>
      <c r="E77" s="9"/>
      <c r="F77" s="67" t="n">
        <f aca="false">'Low pensions'!I77</f>
        <v>23356384.6565204</v>
      </c>
      <c r="G77" s="82" t="n">
        <f aca="false">'Low pensions'!K77</f>
        <v>2153911.08873309</v>
      </c>
      <c r="H77" s="82" t="n">
        <f aca="false">'Low pensions'!V77</f>
        <v>11850183.3036967</v>
      </c>
      <c r="I77" s="82" t="n">
        <f aca="false">'Low pensions'!M77</f>
        <v>66615.806868034</v>
      </c>
      <c r="J77" s="82" t="n">
        <f aca="false">'Low pensions'!W77</f>
        <v>366500.514547323</v>
      </c>
      <c r="K77" s="9"/>
      <c r="L77" s="82" t="n">
        <f aca="false">'Low pensions'!N77</f>
        <v>3749587.95353981</v>
      </c>
      <c r="M77" s="67"/>
      <c r="N77" s="82" t="n">
        <f aca="false">'Low pensions'!L77</f>
        <v>1024779.81482424</v>
      </c>
      <c r="O77" s="9"/>
      <c r="P77" s="82" t="n">
        <f aca="false">'Low pensions'!X77</f>
        <v>25094665.8979449</v>
      </c>
      <c r="Q77" s="67"/>
      <c r="R77" s="82" t="n">
        <f aca="false">'Low SIPA income'!G72</f>
        <v>24569987.4357518</v>
      </c>
      <c r="S77" s="67"/>
      <c r="T77" s="82" t="n">
        <f aca="false">'Low SIPA income'!J72</f>
        <v>93945476.483177</v>
      </c>
      <c r="U77" s="9"/>
      <c r="V77" s="82" t="n">
        <f aca="false">'Low SIPA income'!F72</f>
        <v>104404.745379757</v>
      </c>
      <c r="W77" s="67"/>
      <c r="X77" s="82" t="n">
        <f aca="false">'Low SIPA income'!M72</f>
        <v>262234.619670618</v>
      </c>
      <c r="Y77" s="9"/>
      <c r="Z77" s="9" t="n">
        <f aca="false">R77+V77-N77-L77-F77</f>
        <v>-3456360.24375289</v>
      </c>
      <c r="AA77" s="9"/>
      <c r="AB77" s="9" t="n">
        <f aca="false">T77-P77-D77</f>
        <v>-59649126.5473698</v>
      </c>
      <c r="AC77" s="50"/>
      <c r="AD77" s="9"/>
      <c r="AE77" s="9"/>
      <c r="AF77" s="9"/>
      <c r="AG77" s="9" t="n">
        <f aca="false">BF77/100*$AG$57</f>
        <v>5928871952.88751</v>
      </c>
      <c r="AH77" s="40" t="n">
        <f aca="false">(AG77-AG76)/AG76</f>
        <v>0.00167477970396364</v>
      </c>
      <c r="AI77" s="40" t="n">
        <f aca="false">(AG77-AG73)/AG73</f>
        <v>0.0151398809093038</v>
      </c>
      <c r="AJ77" s="40" t="n">
        <f aca="false">AB77/AG77</f>
        <v>-0.0100607884638694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12916447</v>
      </c>
      <c r="AX77" s="7"/>
      <c r="AY77" s="40" t="n">
        <f aca="false">(AW77-AW76)/AW76</f>
        <v>0.00236894204147302</v>
      </c>
      <c r="AZ77" s="39" t="n">
        <f aca="false">workers_and_wage_low!B65</f>
        <v>6170.38064456087</v>
      </c>
      <c r="BA77" s="40" t="n">
        <f aca="false">(AZ77-AZ76)/AZ76</f>
        <v>-0.000692521793518106</v>
      </c>
      <c r="BB77" s="40"/>
      <c r="BC77" s="40"/>
      <c r="BD77" s="40"/>
      <c r="BE77" s="40"/>
      <c r="BF77" s="7" t="n">
        <f aca="false">BF76*(1+AY77)*(1+BA77)*(1-BE77)</f>
        <v>109.040113431281</v>
      </c>
      <c r="BG77" s="7"/>
      <c r="BH77" s="7"/>
      <c r="BI77" s="40" t="n">
        <f aca="false">T84/AG84</f>
        <v>0.0137968098793732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128769695.050572</v>
      </c>
      <c r="E78" s="6"/>
      <c r="F78" s="8" t="n">
        <f aca="false">'Low pensions'!I78</f>
        <v>23405416.3512967</v>
      </c>
      <c r="G78" s="81" t="n">
        <f aca="false">'Low pensions'!K78</f>
        <v>2256072.41758396</v>
      </c>
      <c r="H78" s="81" t="n">
        <f aca="false">'Low pensions'!V78</f>
        <v>12412244.7925691</v>
      </c>
      <c r="I78" s="81" t="n">
        <f aca="false">'Low pensions'!M78</f>
        <v>69775.4355953806</v>
      </c>
      <c r="J78" s="81" t="n">
        <f aca="false">'Low pensions'!W78</f>
        <v>383883.859563995</v>
      </c>
      <c r="K78" s="6"/>
      <c r="L78" s="81" t="n">
        <f aca="false">'Low pensions'!N78</f>
        <v>4559751.59592308</v>
      </c>
      <c r="M78" s="8"/>
      <c r="N78" s="81" t="n">
        <f aca="false">'Low pensions'!L78</f>
        <v>1026961.23048148</v>
      </c>
      <c r="O78" s="6"/>
      <c r="P78" s="81" t="n">
        <f aca="false">'Low pensions'!X78</f>
        <v>29310610.394952</v>
      </c>
      <c r="Q78" s="8"/>
      <c r="R78" s="81" t="n">
        <f aca="false">'Low SIPA income'!G73</f>
        <v>21433926.6278433</v>
      </c>
      <c r="S78" s="8"/>
      <c r="T78" s="81" t="n">
        <f aca="false">'Low SIPA income'!J73</f>
        <v>81954476.1764175</v>
      </c>
      <c r="U78" s="6"/>
      <c r="V78" s="81" t="n">
        <f aca="false">'Low SIPA income'!F73</f>
        <v>105319.827455447</v>
      </c>
      <c r="W78" s="8"/>
      <c r="X78" s="81" t="n">
        <f aca="false">'Low SIPA income'!M73</f>
        <v>264533.042019269</v>
      </c>
      <c r="Y78" s="6"/>
      <c r="Z78" s="6" t="n">
        <f aca="false">R78+V78-N78-L78-F78</f>
        <v>-7452882.72240246</v>
      </c>
      <c r="AA78" s="6"/>
      <c r="AB78" s="6" t="n">
        <f aca="false">T78-P78-D78</f>
        <v>-76125829.2691069</v>
      </c>
      <c r="AC78" s="50"/>
      <c r="AD78" s="6"/>
      <c r="AE78" s="6"/>
      <c r="AF78" s="6"/>
      <c r="AG78" s="6" t="n">
        <f aca="false">BF78/100*$AG$57</f>
        <v>5942836454.44398</v>
      </c>
      <c r="AH78" s="61" t="n">
        <f aca="false">(AG78-AG77)/AG77</f>
        <v>0.00235533869974505</v>
      </c>
      <c r="AI78" s="61"/>
      <c r="AJ78" s="61" t="n">
        <f aca="false">AB78/AG78</f>
        <v>-0.0128096793261374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0.00378326239143801</v>
      </c>
      <c r="AV78" s="5"/>
      <c r="AW78" s="65" t="n">
        <f aca="false">workers_and_wage_low!C66</f>
        <v>12924864</v>
      </c>
      <c r="AX78" s="5"/>
      <c r="AY78" s="61" t="n">
        <f aca="false">(AW78-AW77)/AW77</f>
        <v>0.000651649791928074</v>
      </c>
      <c r="AZ78" s="66" t="n">
        <f aca="false">workers_and_wage_low!B66</f>
        <v>6180.886207674</v>
      </c>
      <c r="BA78" s="61" t="n">
        <f aca="false">(AZ78-AZ77)/AZ77</f>
        <v>0.00170257942229081</v>
      </c>
      <c r="BB78" s="61"/>
      <c r="BC78" s="61"/>
      <c r="BD78" s="61"/>
      <c r="BE78" s="61"/>
      <c r="BF78" s="5" t="n">
        <f aca="false">BF77*(1+AY78)*(1+BA78)*(1-BE78)</f>
        <v>109.29693983027</v>
      </c>
      <c r="BG78" s="5"/>
      <c r="BH78" s="5"/>
      <c r="BI78" s="61" t="n">
        <f aca="false">T85/AG85</f>
        <v>0.015918157369259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129260551.574167</v>
      </c>
      <c r="E79" s="9"/>
      <c r="F79" s="67" t="n">
        <f aca="false">'Low pensions'!I79</f>
        <v>23494635.3348391</v>
      </c>
      <c r="G79" s="82" t="n">
        <f aca="false">'Low pensions'!K79</f>
        <v>2326517.12607765</v>
      </c>
      <c r="H79" s="82" t="n">
        <f aca="false">'Low pensions'!V79</f>
        <v>12799810.7941522</v>
      </c>
      <c r="I79" s="82" t="n">
        <f aca="false">'Low pensions'!M79</f>
        <v>71954.137919927</v>
      </c>
      <c r="J79" s="82" t="n">
        <f aca="false">'Low pensions'!W79</f>
        <v>395870.43693254</v>
      </c>
      <c r="K79" s="9"/>
      <c r="L79" s="82" t="n">
        <f aca="false">'Low pensions'!N79</f>
        <v>3748177.94153074</v>
      </c>
      <c r="M79" s="67"/>
      <c r="N79" s="82" t="n">
        <f aca="false">'Low pensions'!L79</f>
        <v>1031378.39541813</v>
      </c>
      <c r="O79" s="9"/>
      <c r="P79" s="82" t="n">
        <f aca="false">'Low pensions'!X79</f>
        <v>25123652.7824584</v>
      </c>
      <c r="Q79" s="67"/>
      <c r="R79" s="82" t="n">
        <f aca="false">'Low SIPA income'!G74</f>
        <v>24651142.7439942</v>
      </c>
      <c r="S79" s="67"/>
      <c r="T79" s="82" t="n">
        <f aca="false">'Low SIPA income'!J74</f>
        <v>94255780.8381105</v>
      </c>
      <c r="U79" s="9"/>
      <c r="V79" s="82" t="n">
        <f aca="false">'Low SIPA income'!F74</f>
        <v>107543.442588557</v>
      </c>
      <c r="W79" s="67"/>
      <c r="X79" s="82" t="n">
        <f aca="false">'Low SIPA income'!M74</f>
        <v>270118.122147609</v>
      </c>
      <c r="Y79" s="9"/>
      <c r="Z79" s="9" t="n">
        <f aca="false">R79+V79-N79-L79-F79</f>
        <v>-3515505.48520517</v>
      </c>
      <c r="AA79" s="9"/>
      <c r="AB79" s="9" t="n">
        <f aca="false">T79-P79-D79</f>
        <v>-60128423.5185147</v>
      </c>
      <c r="AC79" s="50"/>
      <c r="AD79" s="9"/>
      <c r="AE79" s="9"/>
      <c r="AF79" s="9"/>
      <c r="AG79" s="9" t="n">
        <f aca="false">BF79/100*$AG$57</f>
        <v>5946367401.62727</v>
      </c>
      <c r="AH79" s="40" t="n">
        <f aca="false">(AG79-AG78)/AG78</f>
        <v>0.000594151834793681</v>
      </c>
      <c r="AI79" s="40"/>
      <c r="AJ79" s="40" t="n">
        <f aca="false">AB79/AG79</f>
        <v>-0.0101117908560544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12930826</v>
      </c>
      <c r="AX79" s="7"/>
      <c r="AY79" s="40" t="n">
        <f aca="false">(AW79-AW78)/AW78</f>
        <v>0.000461281449460513</v>
      </c>
      <c r="AZ79" s="39" t="n">
        <f aca="false">workers_and_wage_low!B67</f>
        <v>6181.70708575029</v>
      </c>
      <c r="BA79" s="40" t="n">
        <f aca="false">(AZ79-AZ78)/AZ78</f>
        <v>0.000132809122948429</v>
      </c>
      <c r="BB79" s="40"/>
      <c r="BC79" s="40"/>
      <c r="BD79" s="40"/>
      <c r="BE79" s="40"/>
      <c r="BF79" s="7" t="n">
        <f aca="false">BF78*(1+AY79)*(1+BA79)*(1-BE79)</f>
        <v>109.361878807608</v>
      </c>
      <c r="BG79" s="7"/>
      <c r="BH79" s="7"/>
      <c r="BI79" s="40" t="n">
        <f aca="false">T86/AG86</f>
        <v>0.0138907346112186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129656196.889421</v>
      </c>
      <c r="E80" s="9"/>
      <c r="F80" s="67" t="n">
        <f aca="false">'Low pensions'!I80</f>
        <v>23566548.5542291</v>
      </c>
      <c r="G80" s="82" t="n">
        <f aca="false">'Low pensions'!K80</f>
        <v>2381745.33370574</v>
      </c>
      <c r="H80" s="82" t="n">
        <f aca="false">'Low pensions'!V80</f>
        <v>13103660.0975663</v>
      </c>
      <c r="I80" s="82" t="n">
        <f aca="false">'Low pensions'!M80</f>
        <v>73662.2268156414</v>
      </c>
      <c r="J80" s="82" t="n">
        <f aca="false">'Low pensions'!W80</f>
        <v>405267.83806906</v>
      </c>
      <c r="K80" s="9"/>
      <c r="L80" s="82" t="n">
        <f aca="false">'Low pensions'!N80</f>
        <v>3741606.57802431</v>
      </c>
      <c r="M80" s="67"/>
      <c r="N80" s="82" t="n">
        <f aca="false">'Low pensions'!L80</f>
        <v>1035632.64662508</v>
      </c>
      <c r="O80" s="9"/>
      <c r="P80" s="82" t="n">
        <f aca="false">'Low pensions'!X80</f>
        <v>25112959.5809183</v>
      </c>
      <c r="Q80" s="67"/>
      <c r="R80" s="82" t="n">
        <f aca="false">'Low SIPA income'!G75</f>
        <v>21598486.6950948</v>
      </c>
      <c r="S80" s="67"/>
      <c r="T80" s="82" t="n">
        <f aca="false">'Low SIPA income'!J75</f>
        <v>82583685.8562544</v>
      </c>
      <c r="U80" s="9"/>
      <c r="V80" s="82" t="n">
        <f aca="false">'Low SIPA income'!F75</f>
        <v>112530.864126468</v>
      </c>
      <c r="W80" s="67"/>
      <c r="X80" s="82" t="n">
        <f aca="false">'Low SIPA income'!M75</f>
        <v>282645.087137313</v>
      </c>
      <c r="Y80" s="9"/>
      <c r="Z80" s="9" t="n">
        <f aca="false">R80+V80-N80-L80-F80</f>
        <v>-6632770.21965719</v>
      </c>
      <c r="AA80" s="9"/>
      <c r="AB80" s="9" t="n">
        <f aca="false">T80-P80-D80</f>
        <v>-72185470.6140845</v>
      </c>
      <c r="AC80" s="50"/>
      <c r="AD80" s="9"/>
      <c r="AE80" s="9"/>
      <c r="AF80" s="9"/>
      <c r="AG80" s="9" t="n">
        <f aca="false">BF80/100*$AG$57</f>
        <v>5990655522.11674</v>
      </c>
      <c r="AH80" s="40" t="n">
        <f aca="false">(AG80-AG79)/AG79</f>
        <v>0.00744792870977926</v>
      </c>
      <c r="AI80" s="40"/>
      <c r="AJ80" s="40" t="n">
        <f aca="false">AB80/AG80</f>
        <v>-0.0120496780940892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12973066</v>
      </c>
      <c r="AX80" s="7"/>
      <c r="AY80" s="40" t="n">
        <f aca="false">(AW80-AW79)/AW79</f>
        <v>0.00326661266650715</v>
      </c>
      <c r="AZ80" s="39" t="n">
        <f aca="false">workers_and_wage_low!B68</f>
        <v>6207.47059734942</v>
      </c>
      <c r="BA80" s="40" t="n">
        <f aca="false">(AZ80-AZ79)/AZ79</f>
        <v>0.00416770177586105</v>
      </c>
      <c r="BB80" s="40"/>
      <c r="BC80" s="40"/>
      <c r="BD80" s="40"/>
      <c r="BE80" s="40"/>
      <c r="BF80" s="7" t="n">
        <f aca="false">BF79*(1+AY80)*(1+BA80)*(1-BE80)</f>
        <v>110.176398284534</v>
      </c>
      <c r="BG80" s="7"/>
      <c r="BH80" s="7"/>
      <c r="BI80" s="40" t="n">
        <f aca="false">T87/AG87</f>
        <v>0.0159713363784814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129742228.041696</v>
      </c>
      <c r="E81" s="9"/>
      <c r="F81" s="67" t="n">
        <f aca="false">'Low pensions'!I81</f>
        <v>23582185.7345253</v>
      </c>
      <c r="G81" s="82" t="n">
        <f aca="false">'Low pensions'!K81</f>
        <v>2400538.25762778</v>
      </c>
      <c r="H81" s="82" t="n">
        <f aca="false">'Low pensions'!V81</f>
        <v>13207053.2201764</v>
      </c>
      <c r="I81" s="82" t="n">
        <f aca="false">'Low pensions'!M81</f>
        <v>74243.4512668392</v>
      </c>
      <c r="J81" s="82" t="n">
        <f aca="false">'Low pensions'!W81</f>
        <v>408465.563510613</v>
      </c>
      <c r="K81" s="9"/>
      <c r="L81" s="82" t="n">
        <f aca="false">'Low pensions'!N81</f>
        <v>3749085.54644294</v>
      </c>
      <c r="M81" s="67"/>
      <c r="N81" s="82" t="n">
        <f aca="false">'Low pensions'!L81</f>
        <v>1036220.41449898</v>
      </c>
      <c r="O81" s="9"/>
      <c r="P81" s="82" t="n">
        <f aca="false">'Low pensions'!X81</f>
        <v>25155001.7090187</v>
      </c>
      <c r="Q81" s="67"/>
      <c r="R81" s="82" t="n">
        <f aca="false">'Low SIPA income'!G76</f>
        <v>24844894.2235676</v>
      </c>
      <c r="S81" s="67"/>
      <c r="T81" s="82" t="n">
        <f aca="false">'Low SIPA income'!J76</f>
        <v>94996606.4130293</v>
      </c>
      <c r="U81" s="9"/>
      <c r="V81" s="82" t="n">
        <f aca="false">'Low SIPA income'!F76</f>
        <v>113347.889664011</v>
      </c>
      <c r="W81" s="67"/>
      <c r="X81" s="82" t="n">
        <f aca="false">'Low SIPA income'!M76</f>
        <v>284697.219732622</v>
      </c>
      <c r="Y81" s="9"/>
      <c r="Z81" s="9" t="n">
        <f aca="false">R81+V81-N81-L81-F81</f>
        <v>-3409249.58223568</v>
      </c>
      <c r="AA81" s="9"/>
      <c r="AB81" s="9" t="n">
        <f aca="false">T81-P81-D81</f>
        <v>-59900623.3376859</v>
      </c>
      <c r="AC81" s="50"/>
      <c r="AD81" s="9"/>
      <c r="AE81" s="9"/>
      <c r="AF81" s="9"/>
      <c r="AG81" s="9" t="n">
        <f aca="false">BF81/100*$AG$57</f>
        <v>6019025052.05255</v>
      </c>
      <c r="AH81" s="40" t="n">
        <f aca="false">(AG81-AG80)/AG80</f>
        <v>0.00473563032143406</v>
      </c>
      <c r="AI81" s="40" t="n">
        <f aca="false">(AG81-AG77)/AG77</f>
        <v>0.0152057760534239</v>
      </c>
      <c r="AJ81" s="40" t="n">
        <f aca="false">AB81/AG81</f>
        <v>-0.00995188137940366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13056510</v>
      </c>
      <c r="AX81" s="7"/>
      <c r="AY81" s="40" t="n">
        <f aca="false">(AW81-AW80)/AW80</f>
        <v>0.00643209554318154</v>
      </c>
      <c r="AZ81" s="39" t="n">
        <f aca="false">workers_and_wage_low!B69</f>
        <v>6197.00714131493</v>
      </c>
      <c r="BA81" s="40" t="n">
        <f aca="false">(AZ81-AZ80)/AZ80</f>
        <v>-0.0016856231327081</v>
      </c>
      <c r="BB81" s="40"/>
      <c r="BC81" s="40"/>
      <c r="BD81" s="40"/>
      <c r="BE81" s="40"/>
      <c r="BF81" s="7" t="n">
        <f aca="false">BF80*(1+AY81)*(1+BA81)*(1-BE81)</f>
        <v>110.698152976957</v>
      </c>
      <c r="BG81" s="7"/>
      <c r="BH81" s="7"/>
      <c r="BI81" s="40" t="n">
        <f aca="false">T88/AG88</f>
        <v>0.0138853257903214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129467081.25457</v>
      </c>
      <c r="E82" s="6"/>
      <c r="F82" s="8" t="n">
        <f aca="false">'Low pensions'!I82</f>
        <v>23532174.5489906</v>
      </c>
      <c r="G82" s="81" t="n">
        <f aca="false">'Low pensions'!K82</f>
        <v>2484316.89134375</v>
      </c>
      <c r="H82" s="81" t="n">
        <f aca="false">'Low pensions'!V82</f>
        <v>13667978.5441884</v>
      </c>
      <c r="I82" s="81" t="n">
        <f aca="false">'Low pensions'!M82</f>
        <v>76834.5430312501</v>
      </c>
      <c r="J82" s="81" t="n">
        <f aca="false">'Low pensions'!W82</f>
        <v>422720.985902736</v>
      </c>
      <c r="K82" s="6"/>
      <c r="L82" s="81" t="n">
        <f aca="false">'Low pensions'!N82</f>
        <v>4479890.19028834</v>
      </c>
      <c r="M82" s="8"/>
      <c r="N82" s="81" t="n">
        <f aca="false">'Low pensions'!L82</f>
        <v>1034455.93318113</v>
      </c>
      <c r="O82" s="6"/>
      <c r="P82" s="81" t="n">
        <f aca="false">'Low pensions'!X82</f>
        <v>28937442.8244269</v>
      </c>
      <c r="Q82" s="8"/>
      <c r="R82" s="81" t="n">
        <f aca="false">'Low SIPA income'!G77</f>
        <v>21785088.0717998</v>
      </c>
      <c r="S82" s="8"/>
      <c r="T82" s="81" t="n">
        <f aca="false">'Low SIPA income'!J77</f>
        <v>83297172.3931442</v>
      </c>
      <c r="U82" s="6"/>
      <c r="V82" s="81" t="n">
        <f aca="false">'Low SIPA income'!F77</f>
        <v>117031.643221049</v>
      </c>
      <c r="W82" s="8"/>
      <c r="X82" s="81" t="n">
        <f aca="false">'Low SIPA income'!M77</f>
        <v>293949.74661228</v>
      </c>
      <c r="Y82" s="6"/>
      <c r="Z82" s="6" t="n">
        <f aca="false">R82+V82-N82-L82-F82</f>
        <v>-7144400.95743926</v>
      </c>
      <c r="AA82" s="6"/>
      <c r="AB82" s="6" t="n">
        <f aca="false">T82-P82-D82</f>
        <v>-75107351.6858523</v>
      </c>
      <c r="AC82" s="50"/>
      <c r="AD82" s="6"/>
      <c r="AE82" s="6"/>
      <c r="AF82" s="6"/>
      <c r="AG82" s="6" t="n">
        <f aca="false">BF82/100*$AG$57</f>
        <v>6036831968.41561</v>
      </c>
      <c r="AH82" s="61" t="n">
        <f aca="false">(AG82-AG81)/AG81</f>
        <v>0.00295843865228592</v>
      </c>
      <c r="AI82" s="61"/>
      <c r="AJ82" s="61" t="n">
        <f aca="false">AB82/AG82</f>
        <v>-0.0124415176832501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0.00340182822536123</v>
      </c>
      <c r="AV82" s="5"/>
      <c r="AW82" s="65" t="n">
        <f aca="false">workers_and_wage_low!C70</f>
        <v>13019079</v>
      </c>
      <c r="AX82" s="5"/>
      <c r="AY82" s="61" t="n">
        <f aca="false">(AW82-AW81)/AW81</f>
        <v>-0.00286684573442673</v>
      </c>
      <c r="AZ82" s="66" t="n">
        <f aca="false">workers_and_wage_low!B70</f>
        <v>6233.21025901312</v>
      </c>
      <c r="BA82" s="61" t="n">
        <f aca="false">(AZ82-AZ81)/AZ81</f>
        <v>0.00584203259293206</v>
      </c>
      <c r="BB82" s="61"/>
      <c r="BC82" s="61"/>
      <c r="BD82" s="61"/>
      <c r="BE82" s="61"/>
      <c r="BF82" s="5" t="n">
        <f aca="false">BF81*(1+AY82)*(1+BA82)*(1-BE82)</f>
        <v>111.025646671461</v>
      </c>
      <c r="BG82" s="5"/>
      <c r="BH82" s="5"/>
      <c r="BI82" s="61" t="n">
        <f aca="false">T89/AG89</f>
        <v>0.0159639162485447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129681013.981311</v>
      </c>
      <c r="E83" s="9"/>
      <c r="F83" s="67" t="n">
        <f aca="false">'Low pensions'!I83</f>
        <v>23571059.3544457</v>
      </c>
      <c r="G83" s="82" t="n">
        <f aca="false">'Low pensions'!K83</f>
        <v>2562419.66926514</v>
      </c>
      <c r="H83" s="82" t="n">
        <f aca="false">'Low pensions'!V83</f>
        <v>14097676.9842669</v>
      </c>
      <c r="I83" s="82" t="n">
        <f aca="false">'Low pensions'!M83</f>
        <v>79250.0928638703</v>
      </c>
      <c r="J83" s="82" t="n">
        <f aca="false">'Low pensions'!W83</f>
        <v>436010.62837939</v>
      </c>
      <c r="K83" s="9"/>
      <c r="L83" s="82" t="n">
        <f aca="false">'Low pensions'!N83</f>
        <v>3783934.18738336</v>
      </c>
      <c r="M83" s="67"/>
      <c r="N83" s="82" t="n">
        <f aca="false">'Low pensions'!L83</f>
        <v>1037455.52378149</v>
      </c>
      <c r="O83" s="9"/>
      <c r="P83" s="82" t="n">
        <f aca="false">'Low pensions'!X83</f>
        <v>25342626.6793782</v>
      </c>
      <c r="Q83" s="67"/>
      <c r="R83" s="82" t="n">
        <f aca="false">'Low SIPA income'!G78</f>
        <v>25051418.0277063</v>
      </c>
      <c r="S83" s="67"/>
      <c r="T83" s="82" t="n">
        <f aca="false">'Low SIPA income'!J78</f>
        <v>95786268.0779231</v>
      </c>
      <c r="U83" s="9"/>
      <c r="V83" s="82" t="n">
        <f aca="false">'Low SIPA income'!F78</f>
        <v>119094.745679332</v>
      </c>
      <c r="W83" s="67"/>
      <c r="X83" s="82" t="n">
        <f aca="false">'Low SIPA income'!M78</f>
        <v>299131.665178545</v>
      </c>
      <c r="Y83" s="9"/>
      <c r="Z83" s="9" t="n">
        <f aca="false">R83+V83-N83-L83-F83</f>
        <v>-3221936.2922249</v>
      </c>
      <c r="AA83" s="9"/>
      <c r="AB83" s="9" t="n">
        <f aca="false">T83-P83-D83</f>
        <v>-59237372.5827664</v>
      </c>
      <c r="AC83" s="50"/>
      <c r="AD83" s="9"/>
      <c r="AE83" s="9"/>
      <c r="AF83" s="9"/>
      <c r="AG83" s="9" t="n">
        <f aca="false">BF83/100*$AG$57</f>
        <v>6047349979.71353</v>
      </c>
      <c r="AH83" s="40" t="n">
        <f aca="false">(AG83-AG82)/AG82</f>
        <v>0.00174230645360749</v>
      </c>
      <c r="AI83" s="40"/>
      <c r="AJ83" s="40" t="n">
        <f aca="false">AB83/AG83</f>
        <v>-0.00979559191736618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13023145</v>
      </c>
      <c r="AX83" s="7"/>
      <c r="AY83" s="40" t="n">
        <f aca="false">(AW83-AW82)/AW82</f>
        <v>0.000312310878519133</v>
      </c>
      <c r="AZ83" s="39" t="n">
        <f aca="false">workers_and_wage_low!B71</f>
        <v>6242.12093919975</v>
      </c>
      <c r="BA83" s="40" t="n">
        <f aca="false">(AZ83-AZ82)/AZ82</f>
        <v>0.00142954911134974</v>
      </c>
      <c r="BB83" s="40"/>
      <c r="BC83" s="40"/>
      <c r="BD83" s="40"/>
      <c r="BE83" s="40"/>
      <c r="BF83" s="7" t="n">
        <f aca="false">BF82*(1+AY83)*(1+BA83)*(1-BE83)</f>
        <v>111.219087372172</v>
      </c>
      <c r="BG83" s="7"/>
      <c r="BH83" s="7"/>
      <c r="BI83" s="40" t="n">
        <f aca="false">T90/AG90</f>
        <v>0.0138661971929587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129812200.887505</v>
      </c>
      <c r="E84" s="9"/>
      <c r="F84" s="67" t="n">
        <f aca="false">'Low pensions'!I84</f>
        <v>23594904.1275354</v>
      </c>
      <c r="G84" s="82" t="n">
        <f aca="false">'Low pensions'!K84</f>
        <v>2616292.85501199</v>
      </c>
      <c r="H84" s="82" t="n">
        <f aca="false">'Low pensions'!V84</f>
        <v>14394071.3570866</v>
      </c>
      <c r="I84" s="82" t="n">
        <f aca="false">'Low pensions'!M84</f>
        <v>80916.2738663498</v>
      </c>
      <c r="J84" s="82" t="n">
        <f aca="false">'Low pensions'!W84</f>
        <v>445177.46465216</v>
      </c>
      <c r="K84" s="9"/>
      <c r="L84" s="82" t="n">
        <f aca="false">'Low pensions'!N84</f>
        <v>3713081.63669641</v>
      </c>
      <c r="M84" s="67"/>
      <c r="N84" s="82" t="n">
        <f aca="false">'Low pensions'!L84</f>
        <v>1038031.85617589</v>
      </c>
      <c r="O84" s="9"/>
      <c r="P84" s="82" t="n">
        <f aca="false">'Low pensions'!X84</f>
        <v>24978143.2678332</v>
      </c>
      <c r="Q84" s="67"/>
      <c r="R84" s="82" t="n">
        <f aca="false">'Low SIPA income'!G79</f>
        <v>21854090.4478978</v>
      </c>
      <c r="S84" s="67"/>
      <c r="T84" s="82" t="n">
        <f aca="false">'Low SIPA income'!J79</f>
        <v>83561008.9587084</v>
      </c>
      <c r="U84" s="9"/>
      <c r="V84" s="82" t="n">
        <f aca="false">'Low SIPA income'!F79</f>
        <v>113455.868620481</v>
      </c>
      <c r="W84" s="67"/>
      <c r="X84" s="82" t="n">
        <f aca="false">'Low SIPA income'!M79</f>
        <v>284968.431740078</v>
      </c>
      <c r="Y84" s="9"/>
      <c r="Z84" s="9" t="n">
        <f aca="false">R84+V84-N84-L84-F84</f>
        <v>-6378471.3038894</v>
      </c>
      <c r="AA84" s="9"/>
      <c r="AB84" s="9" t="n">
        <f aca="false">T84-P84-D84</f>
        <v>-71229335.19663</v>
      </c>
      <c r="AC84" s="50"/>
      <c r="AD84" s="9"/>
      <c r="AE84" s="9"/>
      <c r="AF84" s="9"/>
      <c r="AG84" s="9" t="n">
        <f aca="false">BF84/100*$AG$57</f>
        <v>6056545657.24179</v>
      </c>
      <c r="AH84" s="40" t="n">
        <f aca="false">(AG84-AG83)/AG83</f>
        <v>0.00152061275750669</v>
      </c>
      <c r="AI84" s="40"/>
      <c r="AJ84" s="40" t="n">
        <f aca="false">AB84/AG84</f>
        <v>-0.0117607195962374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13015712</v>
      </c>
      <c r="AX84" s="7"/>
      <c r="AY84" s="40" t="n">
        <f aca="false">(AW84-AW83)/AW83</f>
        <v>-0.000570753070782825</v>
      </c>
      <c r="AZ84" s="39" t="n">
        <f aca="false">workers_and_wage_low!B72</f>
        <v>6255.18295281242</v>
      </c>
      <c r="BA84" s="40" t="n">
        <f aca="false">(AZ84-AZ83)/AZ83</f>
        <v>0.00209256016342856</v>
      </c>
      <c r="BB84" s="40"/>
      <c r="BC84" s="40"/>
      <c r="BD84" s="40"/>
      <c r="BE84" s="40"/>
      <c r="BF84" s="7" t="n">
        <f aca="false">BF83*(1+AY84)*(1+BA84)*(1-BE84)</f>
        <v>111.388208535309</v>
      </c>
      <c r="BG84" s="7"/>
      <c r="BH84" s="7"/>
      <c r="BI84" s="40" t="n">
        <f aca="false">T91/AG91</f>
        <v>0.0159371738848171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130386442.436664</v>
      </c>
      <c r="E85" s="9"/>
      <c r="F85" s="67" t="n">
        <f aca="false">'Low pensions'!I85</f>
        <v>23699279.3265214</v>
      </c>
      <c r="G85" s="82" t="n">
        <f aca="false">'Low pensions'!K85</f>
        <v>2681349.72582458</v>
      </c>
      <c r="H85" s="82" t="n">
        <f aca="false">'Low pensions'!V85</f>
        <v>14751995.0654173</v>
      </c>
      <c r="I85" s="82" t="n">
        <f aca="false">'Low pensions'!M85</f>
        <v>82928.3420358114</v>
      </c>
      <c r="J85" s="82" t="n">
        <f aca="false">'Low pensions'!W85</f>
        <v>456247.270064452</v>
      </c>
      <c r="K85" s="9"/>
      <c r="L85" s="82" t="n">
        <f aca="false">'Low pensions'!N85</f>
        <v>3691623.04826211</v>
      </c>
      <c r="M85" s="67"/>
      <c r="N85" s="82" t="n">
        <f aca="false">'Low pensions'!L85</f>
        <v>1042622.10533723</v>
      </c>
      <c r="O85" s="9"/>
      <c r="P85" s="82" t="n">
        <f aca="false">'Low pensions'!X85</f>
        <v>24892048.746981</v>
      </c>
      <c r="Q85" s="67"/>
      <c r="R85" s="82" t="n">
        <f aca="false">'Low SIPA income'!G80</f>
        <v>25400527.8579071</v>
      </c>
      <c r="S85" s="67"/>
      <c r="T85" s="82" t="n">
        <f aca="false">'Low SIPA income'!J80</f>
        <v>97121119.7716382</v>
      </c>
      <c r="U85" s="9"/>
      <c r="V85" s="82" t="n">
        <f aca="false">'Low SIPA income'!F80</f>
        <v>112728.952707033</v>
      </c>
      <c r="W85" s="67"/>
      <c r="X85" s="82" t="n">
        <f aca="false">'Low SIPA income'!M80</f>
        <v>283142.62854117</v>
      </c>
      <c r="Y85" s="9"/>
      <c r="Z85" s="9" t="n">
        <f aca="false">R85+V85-N85-L85-F85</f>
        <v>-2920267.66950658</v>
      </c>
      <c r="AA85" s="9"/>
      <c r="AB85" s="9" t="n">
        <f aca="false">T85-P85-D85</f>
        <v>-58157371.4120066</v>
      </c>
      <c r="AC85" s="50"/>
      <c r="AD85" s="9"/>
      <c r="AE85" s="9"/>
      <c r="AF85" s="9"/>
      <c r="AG85" s="9" t="n">
        <f aca="false">BF85/100*$AG$57</f>
        <v>6101279031.15204</v>
      </c>
      <c r="AH85" s="40" t="n">
        <f aca="false">(AG85-AG84)/AG84</f>
        <v>0.00738595503804483</v>
      </c>
      <c r="AI85" s="40" t="n">
        <f aca="false">(AG85-AG81)/AG81</f>
        <v>0.0136656648523914</v>
      </c>
      <c r="AJ85" s="40" t="n">
        <f aca="false">AB85/AG85</f>
        <v>-0.00953199667070878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13089956</v>
      </c>
      <c r="AX85" s="7"/>
      <c r="AY85" s="40" t="n">
        <f aca="false">(AW85-AW84)/AW84</f>
        <v>0.00570418276003649</v>
      </c>
      <c r="AZ85" s="39" t="n">
        <f aca="false">workers_and_wage_low!B73</f>
        <v>6265.64307962132</v>
      </c>
      <c r="BA85" s="40" t="n">
        <f aca="false">(AZ85-AZ84)/AZ84</f>
        <v>0.00167223355220892</v>
      </c>
      <c r="BB85" s="40"/>
      <c r="BC85" s="40"/>
      <c r="BD85" s="40"/>
      <c r="BE85" s="40"/>
      <c r="BF85" s="7" t="n">
        <f aca="false">BF84*(1+AY85)*(1+BA85)*(1-BE85)</f>
        <v>112.210916835319</v>
      </c>
      <c r="BG85" s="7"/>
      <c r="BH85" s="7"/>
      <c r="BI85" s="40" t="n">
        <f aca="false">T92/AG92</f>
        <v>0.0138462704030479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130383092.758163</v>
      </c>
      <c r="E86" s="6"/>
      <c r="F86" s="8" t="n">
        <f aca="false">'Low pensions'!I86</f>
        <v>23698670.482803</v>
      </c>
      <c r="G86" s="81" t="n">
        <f aca="false">'Low pensions'!K86</f>
        <v>2731090.06193094</v>
      </c>
      <c r="H86" s="81" t="n">
        <f aca="false">'Low pensions'!V86</f>
        <v>15025651.7189028</v>
      </c>
      <c r="I86" s="81" t="n">
        <f aca="false">'Low pensions'!M86</f>
        <v>84466.7029463183</v>
      </c>
      <c r="J86" s="81" t="n">
        <f aca="false">'Low pensions'!W86</f>
        <v>464710.877904212</v>
      </c>
      <c r="K86" s="6"/>
      <c r="L86" s="81" t="n">
        <f aca="false">'Low pensions'!N86</f>
        <v>4521195.485128</v>
      </c>
      <c r="M86" s="8"/>
      <c r="N86" s="81" t="n">
        <f aca="false">'Low pensions'!L86</f>
        <v>1042026.64330879</v>
      </c>
      <c r="O86" s="6"/>
      <c r="P86" s="81" t="n">
        <f aca="false">'Low pensions'!X86</f>
        <v>29193428.0091088</v>
      </c>
      <c r="Q86" s="8"/>
      <c r="R86" s="81" t="n">
        <f aca="false">'Low SIPA income'!G81</f>
        <v>22186404.591239</v>
      </c>
      <c r="S86" s="8"/>
      <c r="T86" s="81" t="n">
        <f aca="false">'Low SIPA income'!J81</f>
        <v>84831640.888005</v>
      </c>
      <c r="U86" s="6"/>
      <c r="V86" s="81" t="n">
        <f aca="false">'Low SIPA income'!F81</f>
        <v>108676.250158055</v>
      </c>
      <c r="W86" s="8"/>
      <c r="X86" s="81" t="n">
        <f aca="false">'Low SIPA income'!M81</f>
        <v>272963.408164703</v>
      </c>
      <c r="Y86" s="6"/>
      <c r="Z86" s="6" t="n">
        <f aca="false">R86+V86-N86-L86-F86</f>
        <v>-6966811.76984278</v>
      </c>
      <c r="AA86" s="6"/>
      <c r="AB86" s="6" t="n">
        <f aca="false">T86-P86-D86</f>
        <v>-74744879.879267</v>
      </c>
      <c r="AC86" s="50"/>
      <c r="AD86" s="6"/>
      <c r="AE86" s="6"/>
      <c r="AF86" s="6"/>
      <c r="AG86" s="6" t="n">
        <f aca="false">BF86/100*$AG$57</f>
        <v>6107066563.59934</v>
      </c>
      <c r="AH86" s="61" t="n">
        <f aca="false">(AG86-AG85)/AG85</f>
        <v>0.000948576916044799</v>
      </c>
      <c r="AI86" s="61"/>
      <c r="AJ86" s="61" t="n">
        <f aca="false">AB86/AG86</f>
        <v>-0.0122390805963664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0.00272253091305841</v>
      </c>
      <c r="AV86" s="5"/>
      <c r="AW86" s="65" t="n">
        <f aca="false">workers_and_wage_low!C74</f>
        <v>13085561</v>
      </c>
      <c r="AX86" s="5"/>
      <c r="AY86" s="61" t="n">
        <f aca="false">(AW86-AW85)/AW85</f>
        <v>-0.000335753611394874</v>
      </c>
      <c r="AZ86" s="66" t="n">
        <f aca="false">workers_and_wage_low!B74</f>
        <v>6273.6929390719</v>
      </c>
      <c r="BA86" s="61" t="n">
        <f aca="false">(AZ86-AZ85)/AZ85</f>
        <v>0.0012847618908842</v>
      </c>
      <c r="BB86" s="61"/>
      <c r="BC86" s="61"/>
      <c r="BD86" s="61"/>
      <c r="BE86" s="61"/>
      <c r="BF86" s="5" t="n">
        <f aca="false">BF85*(1+AY86)*(1+BA86)*(1-BE86)</f>
        <v>112.317357520757</v>
      </c>
      <c r="BG86" s="5"/>
      <c r="BH86" s="5"/>
      <c r="BI86" s="61" t="n">
        <f aca="false">T93/AG93</f>
        <v>0.0159206334981517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130613945.31232</v>
      </c>
      <c r="E87" s="9"/>
      <c r="F87" s="67" t="n">
        <f aca="false">'Low pensions'!I87</f>
        <v>23740630.6671746</v>
      </c>
      <c r="G87" s="82" t="n">
        <f aca="false">'Low pensions'!K87</f>
        <v>2769443.75203718</v>
      </c>
      <c r="H87" s="82" t="n">
        <f aca="false">'Low pensions'!V87</f>
        <v>15236662.4056993</v>
      </c>
      <c r="I87" s="82" t="n">
        <f aca="false">'Low pensions'!M87</f>
        <v>85652.8995475415</v>
      </c>
      <c r="J87" s="82" t="n">
        <f aca="false">'Low pensions'!W87</f>
        <v>471236.981619564</v>
      </c>
      <c r="K87" s="9"/>
      <c r="L87" s="82" t="n">
        <f aca="false">'Low pensions'!N87</f>
        <v>3734566.66026924</v>
      </c>
      <c r="M87" s="67"/>
      <c r="N87" s="82" t="n">
        <f aca="false">'Low pensions'!L87</f>
        <v>1044462.14125162</v>
      </c>
      <c r="O87" s="9"/>
      <c r="P87" s="82" t="n">
        <f aca="false">'Low pensions'!X87</f>
        <v>25125006.688534</v>
      </c>
      <c r="Q87" s="67"/>
      <c r="R87" s="82" t="n">
        <f aca="false">'Low SIPA income'!G82</f>
        <v>25639381.2603673</v>
      </c>
      <c r="S87" s="67"/>
      <c r="T87" s="82" t="n">
        <f aca="false">'Low SIPA income'!J82</f>
        <v>98034396.4577751</v>
      </c>
      <c r="U87" s="9"/>
      <c r="V87" s="82" t="n">
        <f aca="false">'Low SIPA income'!F82</f>
        <v>110877.097590978</v>
      </c>
      <c r="W87" s="67"/>
      <c r="X87" s="82" t="n">
        <f aca="false">'Low SIPA income'!M82</f>
        <v>278491.302394285</v>
      </c>
      <c r="Y87" s="9"/>
      <c r="Z87" s="9" t="n">
        <f aca="false">R87+V87-N87-L87-F87</f>
        <v>-2769401.11073721</v>
      </c>
      <c r="AA87" s="9"/>
      <c r="AB87" s="9" t="n">
        <f aca="false">T87-P87-D87</f>
        <v>-57704555.5430787</v>
      </c>
      <c r="AC87" s="50"/>
      <c r="AD87" s="9"/>
      <c r="AE87" s="9"/>
      <c r="AF87" s="9"/>
      <c r="AG87" s="9" t="n">
        <f aca="false">BF87/100*$AG$57</f>
        <v>6138146122.19048</v>
      </c>
      <c r="AH87" s="40" t="n">
        <f aca="false">(AG87-AG86)/AG86</f>
        <v>0.00508911410535168</v>
      </c>
      <c r="AI87" s="40"/>
      <c r="AJ87" s="40" t="n">
        <f aca="false">AB87/AG87</f>
        <v>-0.00940097456045672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13131566</v>
      </c>
      <c r="AX87" s="7"/>
      <c r="AY87" s="40" t="n">
        <f aca="false">(AW87-AW86)/AW86</f>
        <v>0.00351570712176574</v>
      </c>
      <c r="AZ87" s="39" t="n">
        <f aca="false">workers_and_wage_low!B75</f>
        <v>6283.52942913693</v>
      </c>
      <c r="BA87" s="40" t="n">
        <f aca="false">(AZ87-AZ86)/AZ86</f>
        <v>0.00156789472493534</v>
      </c>
      <c r="BB87" s="40"/>
      <c r="BC87" s="40"/>
      <c r="BD87" s="40"/>
      <c r="BE87" s="40"/>
      <c r="BF87" s="7" t="n">
        <f aca="false">BF86*(1+AY87)*(1+BA87)*(1-BE87)</f>
        <v>112.888953369192</v>
      </c>
      <c r="BG87" s="7"/>
      <c r="BH87" s="7"/>
      <c r="BI87" s="40" t="n">
        <f aca="false">T94/AG94</f>
        <v>0.0138689777053411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130828348.716236</v>
      </c>
      <c r="E88" s="9"/>
      <c r="F88" s="67" t="n">
        <f aca="false">'Low pensions'!I88</f>
        <v>23779601.0237777</v>
      </c>
      <c r="G88" s="82" t="n">
        <f aca="false">'Low pensions'!K88</f>
        <v>2844136.21895645</v>
      </c>
      <c r="H88" s="82" t="n">
        <f aca="false">'Low pensions'!V88</f>
        <v>15647598.3208485</v>
      </c>
      <c r="I88" s="82" t="n">
        <f aca="false">'Low pensions'!M88</f>
        <v>87962.975844014</v>
      </c>
      <c r="J88" s="82" t="n">
        <f aca="false">'Low pensions'!W88</f>
        <v>483946.339820057</v>
      </c>
      <c r="K88" s="9"/>
      <c r="L88" s="82" t="n">
        <f aca="false">'Low pensions'!N88</f>
        <v>3697993.78292888</v>
      </c>
      <c r="M88" s="67"/>
      <c r="N88" s="82" t="n">
        <f aca="false">'Low pensions'!L88</f>
        <v>1046623.90463209</v>
      </c>
      <c r="O88" s="9"/>
      <c r="P88" s="82" t="n">
        <f aca="false">'Low pensions'!X88</f>
        <v>24947123.2384507</v>
      </c>
      <c r="Q88" s="67"/>
      <c r="R88" s="82" t="n">
        <f aca="false">'Low SIPA income'!G83</f>
        <v>22303488.6798868</v>
      </c>
      <c r="S88" s="67"/>
      <c r="T88" s="82" t="n">
        <f aca="false">'Low SIPA income'!J83</f>
        <v>85279322.0488271</v>
      </c>
      <c r="U88" s="9"/>
      <c r="V88" s="82" t="n">
        <f aca="false">'Low SIPA income'!F83</f>
        <v>112499.888749798</v>
      </c>
      <c r="W88" s="67"/>
      <c r="X88" s="82" t="n">
        <f aca="false">'Low SIPA income'!M83</f>
        <v>282567.285921567</v>
      </c>
      <c r="Y88" s="9"/>
      <c r="Z88" s="9" t="n">
        <f aca="false">R88+V88-N88-L88-F88</f>
        <v>-6108230.14270203</v>
      </c>
      <c r="AA88" s="9"/>
      <c r="AB88" s="9" t="n">
        <f aca="false">T88-P88-D88</f>
        <v>-70496149.9058595</v>
      </c>
      <c r="AC88" s="50"/>
      <c r="AD88" s="9"/>
      <c r="AE88" s="9"/>
      <c r="AF88" s="9"/>
      <c r="AG88" s="9" t="n">
        <f aca="false">BF88/100*$AG$57</f>
        <v>6141686794.86585</v>
      </c>
      <c r="AH88" s="40" t="n">
        <f aca="false">(AG88-AG87)/AG87</f>
        <v>0.000576830952683094</v>
      </c>
      <c r="AI88" s="40"/>
      <c r="AJ88" s="40" t="n">
        <f aca="false">AB88/AG88</f>
        <v>-0.0114783042933402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13105685</v>
      </c>
      <c r="AX88" s="7"/>
      <c r="AY88" s="40" t="n">
        <f aca="false">(AW88-AW87)/AW87</f>
        <v>-0.00197089973884303</v>
      </c>
      <c r="AZ88" s="39" t="n">
        <f aca="false">workers_and_wage_low!B76</f>
        <v>6299.56978384556</v>
      </c>
      <c r="BA88" s="40" t="n">
        <f aca="false">(AZ88-AZ87)/AZ87</f>
        <v>0.00255276192934603</v>
      </c>
      <c r="BB88" s="40"/>
      <c r="BC88" s="40"/>
      <c r="BD88" s="40"/>
      <c r="BE88" s="40"/>
      <c r="BF88" s="7" t="n">
        <f aca="false">BF87*(1+AY88)*(1+BA88)*(1-BE88)</f>
        <v>112.954071211711</v>
      </c>
      <c r="BG88" s="7"/>
      <c r="BH88" s="7"/>
      <c r="BI88" s="40" t="n">
        <f aca="false">T95/AG95</f>
        <v>0.0158504349192821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131353611.917128</v>
      </c>
      <c r="E89" s="9"/>
      <c r="F89" s="67" t="n">
        <f aca="false">'Low pensions'!I89</f>
        <v>23875073.8281986</v>
      </c>
      <c r="G89" s="82" t="n">
        <f aca="false">'Low pensions'!K89</f>
        <v>2912456.80545408</v>
      </c>
      <c r="H89" s="82" t="n">
        <f aca="false">'Low pensions'!V89</f>
        <v>16023478.0299266</v>
      </c>
      <c r="I89" s="82" t="n">
        <f aca="false">'Low pensions'!M89</f>
        <v>90075.9836738375</v>
      </c>
      <c r="J89" s="82" t="n">
        <f aca="false">'Low pensions'!W89</f>
        <v>495571.485461646</v>
      </c>
      <c r="K89" s="9"/>
      <c r="L89" s="82" t="n">
        <f aca="false">'Low pensions'!N89</f>
        <v>3698154.52391171</v>
      </c>
      <c r="M89" s="67"/>
      <c r="N89" s="82" t="n">
        <f aca="false">'Low pensions'!L89</f>
        <v>1051199.15794355</v>
      </c>
      <c r="O89" s="9"/>
      <c r="P89" s="82" t="n">
        <f aca="false">'Low pensions'!X89</f>
        <v>24973129.0179764</v>
      </c>
      <c r="Q89" s="67"/>
      <c r="R89" s="82" t="n">
        <f aca="false">'Low SIPA income'!G84</f>
        <v>25751888.2233757</v>
      </c>
      <c r="S89" s="67"/>
      <c r="T89" s="82" t="n">
        <f aca="false">'Low SIPA income'!J84</f>
        <v>98464576.5820077</v>
      </c>
      <c r="U89" s="9"/>
      <c r="V89" s="82" t="n">
        <f aca="false">'Low SIPA income'!F84</f>
        <v>113823.314075079</v>
      </c>
      <c r="W89" s="67"/>
      <c r="X89" s="82" t="n">
        <f aca="false">'Low SIPA income'!M84</f>
        <v>285891.348784565</v>
      </c>
      <c r="Y89" s="9"/>
      <c r="Z89" s="9" t="n">
        <f aca="false">R89+V89-N89-L89-F89</f>
        <v>-2758715.97260301</v>
      </c>
      <c r="AA89" s="9"/>
      <c r="AB89" s="9" t="n">
        <f aca="false">T89-P89-D89</f>
        <v>-57862164.3530969</v>
      </c>
      <c r="AC89" s="50"/>
      <c r="AD89" s="9"/>
      <c r="AE89" s="9"/>
      <c r="AF89" s="9"/>
      <c r="AG89" s="9" t="n">
        <f aca="false">BF89/100*$AG$57</f>
        <v>6167946201.23267</v>
      </c>
      <c r="AH89" s="40" t="n">
        <f aca="false">(AG89-AG88)/AG88</f>
        <v>0.00427560167815407</v>
      </c>
      <c r="AI89" s="40" t="n">
        <f aca="false">(AG89-AG85)/AG85</f>
        <v>0.0109267531840848</v>
      </c>
      <c r="AJ89" s="40" t="n">
        <f aca="false">AB89/AG89</f>
        <v>-0.00938110717332993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13127512</v>
      </c>
      <c r="AX89" s="7"/>
      <c r="AY89" s="40" t="n">
        <f aca="false">(AW89-AW88)/AW88</f>
        <v>0.00166546044712657</v>
      </c>
      <c r="AZ89" s="39" t="n">
        <f aca="false">workers_and_wage_low!B77</f>
        <v>6315.98521143075</v>
      </c>
      <c r="BA89" s="40" t="n">
        <f aca="false">(AZ89-AZ88)/AZ88</f>
        <v>0.00260580137190948</v>
      </c>
      <c r="BB89" s="40"/>
      <c r="BC89" s="40"/>
      <c r="BD89" s="40"/>
      <c r="BE89" s="40"/>
      <c r="BF89" s="7" t="n">
        <f aca="false">BF88*(1+AY89)*(1+BA89)*(1-BE89)</f>
        <v>113.437017828138</v>
      </c>
      <c r="BG89" s="7"/>
      <c r="BH89" s="7"/>
      <c r="BI89" s="40" t="n">
        <f aca="false">T96/AG96</f>
        <v>0.0138954379978762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131769778.704037</v>
      </c>
      <c r="E90" s="6"/>
      <c r="F90" s="8" t="n">
        <f aca="false">'Low pensions'!I90</f>
        <v>23950717.0679791</v>
      </c>
      <c r="G90" s="81" t="n">
        <f aca="false">'Low pensions'!K90</f>
        <v>2976914.72199841</v>
      </c>
      <c r="H90" s="81" t="n">
        <f aca="false">'Low pensions'!V90</f>
        <v>16378106.4685934</v>
      </c>
      <c r="I90" s="81" t="n">
        <f aca="false">'Low pensions'!M90</f>
        <v>92069.5274844877</v>
      </c>
      <c r="J90" s="81" t="n">
        <f aca="false">'Low pensions'!W90</f>
        <v>506539.375317327</v>
      </c>
      <c r="K90" s="6"/>
      <c r="L90" s="81" t="n">
        <f aca="false">'Low pensions'!N90</f>
        <v>4490555.76098743</v>
      </c>
      <c r="M90" s="8"/>
      <c r="N90" s="81" t="n">
        <f aca="false">'Low pensions'!L90</f>
        <v>1055211.72667329</v>
      </c>
      <c r="O90" s="6"/>
      <c r="P90" s="81" t="n">
        <f aca="false">'Low pensions'!X90</f>
        <v>29106978.7733312</v>
      </c>
      <c r="Q90" s="8"/>
      <c r="R90" s="81" t="n">
        <f aca="false">'Low SIPA income'!G85</f>
        <v>22326572.1422715</v>
      </c>
      <c r="S90" s="8"/>
      <c r="T90" s="81" t="n">
        <f aca="false">'Low SIPA income'!J85</f>
        <v>85367583.6679378</v>
      </c>
      <c r="U90" s="6"/>
      <c r="V90" s="81" t="n">
        <f aca="false">'Low SIPA income'!F85</f>
        <v>118338.42769698</v>
      </c>
      <c r="W90" s="8"/>
      <c r="X90" s="81" t="n">
        <f aca="false">'Low SIPA income'!M85</f>
        <v>297232.012459401</v>
      </c>
      <c r="Y90" s="6"/>
      <c r="Z90" s="6" t="n">
        <f aca="false">R90+V90-N90-L90-F90</f>
        <v>-7051573.98567133</v>
      </c>
      <c r="AA90" s="6"/>
      <c r="AB90" s="6" t="n">
        <f aca="false">T90-P90-D90</f>
        <v>-75509173.8094301</v>
      </c>
      <c r="AC90" s="50"/>
      <c r="AD90" s="6"/>
      <c r="AE90" s="6"/>
      <c r="AF90" s="6"/>
      <c r="AG90" s="6" t="n">
        <f aca="false">BF90/100*$AG$57</f>
        <v>6156524566.90058</v>
      </c>
      <c r="AH90" s="61" t="n">
        <f aca="false">(AG90-AG89)/AG89</f>
        <v>-0.00185177269052891</v>
      </c>
      <c r="AI90" s="61"/>
      <c r="AJ90" s="61" t="n">
        <f aca="false">AB90/AG90</f>
        <v>-0.012264902541832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0.00178199207049132</v>
      </c>
      <c r="AV90" s="5"/>
      <c r="AW90" s="65" t="n">
        <f aca="false">workers_and_wage_low!C78</f>
        <v>13111312</v>
      </c>
      <c r="AX90" s="5"/>
      <c r="AY90" s="61" t="n">
        <f aca="false">(AW90-AW89)/AW89</f>
        <v>-0.00123404952895872</v>
      </c>
      <c r="AZ90" s="66" t="n">
        <f aca="false">workers_and_wage_low!B78</f>
        <v>6312.07886044692</v>
      </c>
      <c r="BA90" s="61" t="n">
        <f aca="false">(AZ90-AZ89)/AZ89</f>
        <v>-0.000618486404426223</v>
      </c>
      <c r="BB90" s="61"/>
      <c r="BC90" s="61"/>
      <c r="BD90" s="61"/>
      <c r="BE90" s="61"/>
      <c r="BF90" s="5" t="n">
        <f aca="false">BF89*(1+AY90)*(1+BA90)*(1-BE90)</f>
        <v>113.226958256429</v>
      </c>
      <c r="BG90" s="5"/>
      <c r="BH90" s="5"/>
      <c r="BI90" s="61" t="n">
        <f aca="false">T97/AG97</f>
        <v>0.0159891239127273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131845470.002961</v>
      </c>
      <c r="E91" s="9"/>
      <c r="F91" s="67" t="n">
        <f aca="false">'Low pensions'!I91</f>
        <v>23964474.8575335</v>
      </c>
      <c r="G91" s="82" t="n">
        <f aca="false">'Low pensions'!K91</f>
        <v>2987111.0616912</v>
      </c>
      <c r="H91" s="82" t="n">
        <f aca="false">'Low pensions'!V91</f>
        <v>16434203.7211766</v>
      </c>
      <c r="I91" s="82" t="n">
        <f aca="false">'Low pensions'!M91</f>
        <v>92384.8781966344</v>
      </c>
      <c r="J91" s="82" t="n">
        <f aca="false">'Low pensions'!W91</f>
        <v>508274.341892056</v>
      </c>
      <c r="K91" s="9"/>
      <c r="L91" s="82" t="n">
        <f aca="false">'Low pensions'!N91</f>
        <v>3663910.97996539</v>
      </c>
      <c r="M91" s="67"/>
      <c r="N91" s="82" t="n">
        <f aca="false">'Low pensions'!L91</f>
        <v>1055200.35188217</v>
      </c>
      <c r="O91" s="9"/>
      <c r="P91" s="82" t="n">
        <f aca="false">'Low pensions'!X91</f>
        <v>24817452.4941592</v>
      </c>
      <c r="Q91" s="67"/>
      <c r="R91" s="82" t="n">
        <f aca="false">'Low SIPA income'!G86</f>
        <v>25729604.2295464</v>
      </c>
      <c r="S91" s="67"/>
      <c r="T91" s="82" t="n">
        <f aca="false">'Low SIPA income'!J86</f>
        <v>98379371.8002097</v>
      </c>
      <c r="U91" s="9"/>
      <c r="V91" s="82" t="n">
        <f aca="false">'Low SIPA income'!F86</f>
        <v>116186.779628217</v>
      </c>
      <c r="W91" s="67"/>
      <c r="X91" s="82" t="n">
        <f aca="false">'Low SIPA income'!M86</f>
        <v>291827.692848021</v>
      </c>
      <c r="Y91" s="9"/>
      <c r="Z91" s="9" t="n">
        <f aca="false">R91+V91-N91-L91-F91</f>
        <v>-2837795.18020638</v>
      </c>
      <c r="AA91" s="9"/>
      <c r="AB91" s="9" t="n">
        <f aca="false">T91-P91-D91</f>
        <v>-58283550.6969103</v>
      </c>
      <c r="AC91" s="50"/>
      <c r="AD91" s="9"/>
      <c r="AE91" s="9"/>
      <c r="AF91" s="9"/>
      <c r="AG91" s="9" t="n">
        <f aca="false">BF91/100*$AG$57</f>
        <v>6172949640.33322</v>
      </c>
      <c r="AH91" s="40" t="n">
        <f aca="false">(AG91-AG90)/AG90</f>
        <v>0.0026679132445845</v>
      </c>
      <c r="AI91" s="40"/>
      <c r="AJ91" s="40" t="n">
        <f aca="false">AB91/AG91</f>
        <v>-0.0094417667554087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13177549</v>
      </c>
      <c r="AX91" s="7"/>
      <c r="AY91" s="40" t="n">
        <f aca="false">(AW91-AW90)/AW90</f>
        <v>0.00505189717093148</v>
      </c>
      <c r="AZ91" s="39" t="n">
        <f aca="false">workers_and_wage_low!B79</f>
        <v>6297.10660420075</v>
      </c>
      <c r="BA91" s="40" t="n">
        <f aca="false">(AZ91-AZ90)/AZ90</f>
        <v>-0.00237200082210419</v>
      </c>
      <c r="BB91" s="40"/>
      <c r="BC91" s="40"/>
      <c r="BD91" s="40"/>
      <c r="BE91" s="40"/>
      <c r="BF91" s="7" t="n">
        <f aca="false">BF90*(1+AY91)*(1+BA91)*(1-BE91)</f>
        <v>113.529037958006</v>
      </c>
      <c r="BG91" s="7"/>
      <c r="BH91" s="7"/>
      <c r="BI91" s="40" t="n">
        <f aca="false">T98/AG98</f>
        <v>0.0138882063157663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132130946.267176</v>
      </c>
      <c r="E92" s="9"/>
      <c r="F92" s="67" t="n">
        <f aca="false">'Low pensions'!I92</f>
        <v>24016363.5478013</v>
      </c>
      <c r="G92" s="82" t="n">
        <f aca="false">'Low pensions'!K92</f>
        <v>3007461.70245039</v>
      </c>
      <c r="H92" s="82" t="n">
        <f aca="false">'Low pensions'!V92</f>
        <v>16546166.9422239</v>
      </c>
      <c r="I92" s="82" t="n">
        <f aca="false">'Low pensions'!M92</f>
        <v>93014.2794572283</v>
      </c>
      <c r="J92" s="82" t="n">
        <f aca="false">'Low pensions'!W92</f>
        <v>511737.121924449</v>
      </c>
      <c r="K92" s="9"/>
      <c r="L92" s="82" t="n">
        <f aca="false">'Low pensions'!N92</f>
        <v>3710228.59473077</v>
      </c>
      <c r="M92" s="67"/>
      <c r="N92" s="82" t="n">
        <f aca="false">'Low pensions'!L92</f>
        <v>1057707.93172842</v>
      </c>
      <c r="O92" s="9"/>
      <c r="P92" s="82" t="n">
        <f aca="false">'Low pensions'!X92</f>
        <v>25071590.7818199</v>
      </c>
      <c r="Q92" s="67"/>
      <c r="R92" s="82" t="n">
        <f aca="false">'Low SIPA income'!G87</f>
        <v>22339365.6683834</v>
      </c>
      <c r="S92" s="67"/>
      <c r="T92" s="82" t="n">
        <f aca="false">'Low SIPA income'!J87</f>
        <v>85416500.8238635</v>
      </c>
      <c r="U92" s="9"/>
      <c r="V92" s="82" t="n">
        <f aca="false">'Low SIPA income'!F87</f>
        <v>118125.862841854</v>
      </c>
      <c r="W92" s="67"/>
      <c r="X92" s="82" t="n">
        <f aca="false">'Low SIPA income'!M87</f>
        <v>296698.110827473</v>
      </c>
      <c r="Y92" s="9"/>
      <c r="Z92" s="9" t="n">
        <f aca="false">R92+V92-N92-L92-F92</f>
        <v>-6326808.54303525</v>
      </c>
      <c r="AA92" s="9"/>
      <c r="AB92" s="9" t="n">
        <f aca="false">T92-P92-D92</f>
        <v>-71786036.2251323</v>
      </c>
      <c r="AC92" s="50"/>
      <c r="AD92" s="9"/>
      <c r="AE92" s="9"/>
      <c r="AF92" s="9"/>
      <c r="AG92" s="9" t="n">
        <f aca="false">BF92/100*$AG$57</f>
        <v>6168917574.01048</v>
      </c>
      <c r="AH92" s="40" t="n">
        <f aca="false">(AG92-AG91)/AG91</f>
        <v>-0.000653183090365648</v>
      </c>
      <c r="AI92" s="40"/>
      <c r="AJ92" s="40" t="n">
        <f aca="false">AB92/AG92</f>
        <v>-0.0116367313007334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13173572</v>
      </c>
      <c r="AX92" s="7"/>
      <c r="AY92" s="40" t="n">
        <f aca="false">(AW92-AW91)/AW91</f>
        <v>-0.000301801192315809</v>
      </c>
      <c r="AZ92" s="39" t="n">
        <f aca="false">workers_and_wage_low!B80</f>
        <v>6294.89324693608</v>
      </c>
      <c r="BA92" s="40" t="n">
        <f aca="false">(AZ92-AZ91)/AZ91</f>
        <v>-0.000351487977540595</v>
      </c>
      <c r="BB92" s="40"/>
      <c r="BC92" s="40"/>
      <c r="BD92" s="40"/>
      <c r="BE92" s="40"/>
      <c r="BF92" s="7" t="n">
        <f aca="false">BF91*(1+AY92)*(1+BA92)*(1-BE92)</f>
        <v>113.454882710146</v>
      </c>
      <c r="BG92" s="7"/>
      <c r="BH92" s="7"/>
      <c r="BI92" s="40" t="n">
        <f aca="false">T99/AG99</f>
        <v>0.0159502614691863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132305128.801704</v>
      </c>
      <c r="E93" s="9"/>
      <c r="F93" s="67" t="n">
        <f aca="false">'Low pensions'!I93</f>
        <v>24048023.2852897</v>
      </c>
      <c r="G93" s="82" t="n">
        <f aca="false">'Low pensions'!K93</f>
        <v>3064502.64089506</v>
      </c>
      <c r="H93" s="82" t="n">
        <f aca="false">'Low pensions'!V93</f>
        <v>16859989.3557488</v>
      </c>
      <c r="I93" s="82" t="n">
        <f aca="false">'Low pensions'!M93</f>
        <v>94778.4321926315</v>
      </c>
      <c r="J93" s="82" t="n">
        <f aca="false">'Low pensions'!W93</f>
        <v>521442.969765431</v>
      </c>
      <c r="K93" s="9"/>
      <c r="L93" s="82" t="n">
        <f aca="false">'Low pensions'!N93</f>
        <v>3692444.95371321</v>
      </c>
      <c r="M93" s="67"/>
      <c r="N93" s="82" t="n">
        <f aca="false">'Low pensions'!L93</f>
        <v>1058502.82317521</v>
      </c>
      <c r="O93" s="9"/>
      <c r="P93" s="82" t="n">
        <f aca="false">'Low pensions'!X93</f>
        <v>24983684.6422492</v>
      </c>
      <c r="Q93" s="67"/>
      <c r="R93" s="82" t="n">
        <f aca="false">'Low SIPA income'!G88</f>
        <v>25865016.1230514</v>
      </c>
      <c r="S93" s="67"/>
      <c r="T93" s="82" t="n">
        <f aca="false">'Low SIPA income'!J88</f>
        <v>98897130.9114051</v>
      </c>
      <c r="U93" s="9"/>
      <c r="V93" s="82" t="n">
        <f aca="false">'Low SIPA income'!F88</f>
        <v>115900.944646485</v>
      </c>
      <c r="W93" s="67"/>
      <c r="X93" s="82" t="n">
        <f aca="false">'Low SIPA income'!M88</f>
        <v>291109.757782422</v>
      </c>
      <c r="Y93" s="9"/>
      <c r="Z93" s="9" t="n">
        <f aca="false">R93+V93-N93-L93-F93</f>
        <v>-2818053.99448021</v>
      </c>
      <c r="AA93" s="9"/>
      <c r="AB93" s="9" t="n">
        <f aca="false">T93-P93-D93</f>
        <v>-58391682.5325483</v>
      </c>
      <c r="AC93" s="50"/>
      <c r="AD93" s="9"/>
      <c r="AE93" s="9"/>
      <c r="AF93" s="9"/>
      <c r="AG93" s="9" t="n">
        <f aca="false">BF93/100*$AG$57</f>
        <v>6211884151.65051</v>
      </c>
      <c r="AH93" s="40" t="n">
        <f aca="false">(AG93-AG92)/AG92</f>
        <v>0.00696501081827533</v>
      </c>
      <c r="AI93" s="40" t="n">
        <f aca="false">(AG93-AG89)/AG89</f>
        <v>0.00712359495111291</v>
      </c>
      <c r="AJ93" s="40" t="n">
        <f aca="false">AB93/AG93</f>
        <v>-0.0093999954131523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13231035</v>
      </c>
      <c r="AX93" s="7"/>
      <c r="AY93" s="40" t="n">
        <f aca="false">(AW93-AW92)/AW92</f>
        <v>0.00436199081008553</v>
      </c>
      <c r="AZ93" s="39" t="n">
        <f aca="false">workers_and_wage_low!B81</f>
        <v>6311.20781600692</v>
      </c>
      <c r="BA93" s="40" t="n">
        <f aca="false">(AZ93-AZ92)/AZ92</f>
        <v>0.00259171497130264</v>
      </c>
      <c r="BB93" s="40"/>
      <c r="BC93" s="40"/>
      <c r="BD93" s="40"/>
      <c r="BE93" s="40"/>
      <c r="BF93" s="7" t="n">
        <f aca="false">BF92*(1+AY93)*(1+BA93)*(1-BE93)</f>
        <v>114.245097195608</v>
      </c>
      <c r="BG93" s="7"/>
      <c r="BH93" s="7"/>
      <c r="BI93" s="40" t="n">
        <f aca="false">T100/AG100</f>
        <v>0.0138595854337482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132427967.88581</v>
      </c>
      <c r="E94" s="6"/>
      <c r="F94" s="8" t="n">
        <f aca="false">'Low pensions'!I94</f>
        <v>24070350.7428998</v>
      </c>
      <c r="G94" s="81" t="n">
        <f aca="false">'Low pensions'!K94</f>
        <v>3131618.24170221</v>
      </c>
      <c r="H94" s="81" t="n">
        <f aca="false">'Low pensions'!V94</f>
        <v>17229239.5890861</v>
      </c>
      <c r="I94" s="81" t="n">
        <f aca="false">'Low pensions'!M94</f>
        <v>96854.17242378</v>
      </c>
      <c r="J94" s="81" t="n">
        <f aca="false">'Low pensions'!W94</f>
        <v>532863.080074828</v>
      </c>
      <c r="K94" s="6"/>
      <c r="L94" s="81" t="n">
        <f aca="false">'Low pensions'!N94</f>
        <v>4451348.77316289</v>
      </c>
      <c r="M94" s="8"/>
      <c r="N94" s="81" t="n">
        <f aca="false">'Low pensions'!L94</f>
        <v>1059478.02973676</v>
      </c>
      <c r="O94" s="6"/>
      <c r="P94" s="81" t="n">
        <f aca="false">'Low pensions'!X94</f>
        <v>28927005.4678198</v>
      </c>
      <c r="Q94" s="8"/>
      <c r="R94" s="81" t="n">
        <f aca="false">'Low SIPA income'!G89</f>
        <v>22607910.9291179</v>
      </c>
      <c r="S94" s="8"/>
      <c r="T94" s="81" t="n">
        <f aca="false">'Low SIPA income'!J89</f>
        <v>86443306.903556</v>
      </c>
      <c r="U94" s="6"/>
      <c r="V94" s="81" t="n">
        <f aca="false">'Low SIPA income'!F89</f>
        <v>117879.144951187</v>
      </c>
      <c r="W94" s="8"/>
      <c r="X94" s="81" t="n">
        <f aca="false">'Low SIPA income'!M89</f>
        <v>296078.426616859</v>
      </c>
      <c r="Y94" s="6"/>
      <c r="Z94" s="6" t="n">
        <f aca="false">R94+V94-N94-L94-F94</f>
        <v>-6855387.47173039</v>
      </c>
      <c r="AA94" s="6"/>
      <c r="AB94" s="6" t="n">
        <f aca="false">T94-P94-D94</f>
        <v>-74911666.4500738</v>
      </c>
      <c r="AC94" s="50"/>
      <c r="AD94" s="6"/>
      <c r="AE94" s="6"/>
      <c r="AF94" s="6"/>
      <c r="AG94" s="6" t="n">
        <f aca="false">BF94/100*$AG$57</f>
        <v>6232853548.41012</v>
      </c>
      <c r="AH94" s="61" t="n">
        <f aca="false">(AG94-AG93)/AG93</f>
        <v>0.00337569024915457</v>
      </c>
      <c r="AI94" s="61"/>
      <c r="AJ94" s="61" t="n">
        <f aca="false">AB94/AG94</f>
        <v>-0.0120188395039672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0.00399333763427814</v>
      </c>
      <c r="AV94" s="5"/>
      <c r="AW94" s="65" t="n">
        <f aca="false">workers_and_wage_low!C82</f>
        <v>13206241</v>
      </c>
      <c r="AX94" s="5"/>
      <c r="AY94" s="61" t="n">
        <f aca="false">(AW94-AW93)/AW93</f>
        <v>-0.00187392747430568</v>
      </c>
      <c r="AZ94" s="66" t="n">
        <f aca="false">workers_and_wage_low!B82</f>
        <v>6344.40144687112</v>
      </c>
      <c r="BA94" s="61" t="n">
        <f aca="false">(AZ94-AZ93)/AZ93</f>
        <v>0.0052594735955314</v>
      </c>
      <c r="BB94" s="61"/>
      <c r="BC94" s="61"/>
      <c r="BD94" s="61"/>
      <c r="BE94" s="61"/>
      <c r="BF94" s="5" t="n">
        <f aca="false">BF93*(1+AY94)*(1+BA94)*(1-BE94)</f>
        <v>114.630753256225</v>
      </c>
      <c r="BG94" s="5"/>
      <c r="BH94" s="5"/>
      <c r="BI94" s="61" t="n">
        <f aca="false">T101/AG101</f>
        <v>0.0159704096292415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132821059.859309</v>
      </c>
      <c r="E95" s="9"/>
      <c r="F95" s="67" t="n">
        <f aca="false">'Low pensions'!I95</f>
        <v>24141799.8622014</v>
      </c>
      <c r="G95" s="82" t="n">
        <f aca="false">'Low pensions'!K95</f>
        <v>3180607.78224127</v>
      </c>
      <c r="H95" s="82" t="n">
        <f aca="false">'Low pensions'!V95</f>
        <v>17498765.5868807</v>
      </c>
      <c r="I95" s="82" t="n">
        <f aca="false">'Low pensions'!M95</f>
        <v>98369.3128528237</v>
      </c>
      <c r="J95" s="82" t="n">
        <f aca="false">'Low pensions'!W95</f>
        <v>541198.935676728</v>
      </c>
      <c r="K95" s="9"/>
      <c r="L95" s="82" t="n">
        <f aca="false">'Low pensions'!N95</f>
        <v>3729593.14828195</v>
      </c>
      <c r="M95" s="67"/>
      <c r="N95" s="82" t="n">
        <f aca="false">'Low pensions'!L95</f>
        <v>1063268.37988354</v>
      </c>
      <c r="O95" s="9"/>
      <c r="P95" s="82" t="n">
        <f aca="false">'Low pensions'!X95</f>
        <v>25202665.4874042</v>
      </c>
      <c r="Q95" s="67"/>
      <c r="R95" s="82" t="n">
        <f aca="false">'Low SIPA income'!G90</f>
        <v>25903087.9460892</v>
      </c>
      <c r="S95" s="67"/>
      <c r="T95" s="82" t="n">
        <f aca="false">'Low SIPA income'!J90</f>
        <v>99042701.8265397</v>
      </c>
      <c r="U95" s="9"/>
      <c r="V95" s="82" t="n">
        <f aca="false">'Low SIPA income'!F90</f>
        <v>120588.805411112</v>
      </c>
      <c r="W95" s="67"/>
      <c r="X95" s="82" t="n">
        <f aca="false">'Low SIPA income'!M90</f>
        <v>302884.312475404</v>
      </c>
      <c r="Y95" s="9"/>
      <c r="Z95" s="9" t="n">
        <f aca="false">R95+V95-N95-L95-F95</f>
        <v>-2910984.63886653</v>
      </c>
      <c r="AA95" s="9"/>
      <c r="AB95" s="9" t="n">
        <f aca="false">T95-P95-D95</f>
        <v>-58981023.5201733</v>
      </c>
      <c r="AC95" s="50"/>
      <c r="AD95" s="9"/>
      <c r="AE95" s="9"/>
      <c r="AF95" s="9"/>
      <c r="AG95" s="9" t="n">
        <f aca="false">BF95/100*$AG$57</f>
        <v>6248579444.7226</v>
      </c>
      <c r="AH95" s="40" t="n">
        <f aca="false">(AG95-AG94)/AG94</f>
        <v>0.00252306526863483</v>
      </c>
      <c r="AI95" s="40"/>
      <c r="AJ95" s="40" t="n">
        <f aca="false">AB95/AG95</f>
        <v>-0.00943910916744241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13268575</v>
      </c>
      <c r="AX95" s="7"/>
      <c r="AY95" s="40" t="n">
        <f aca="false">(AW95-AW94)/AW94</f>
        <v>0.00472004107754811</v>
      </c>
      <c r="AZ95" s="39" t="n">
        <f aca="false">workers_and_wage_low!B83</f>
        <v>6330.52843157239</v>
      </c>
      <c r="BA95" s="40" t="n">
        <f aca="false">(AZ95-AZ94)/AZ94</f>
        <v>-0.00218665470886519</v>
      </c>
      <c r="BB95" s="40"/>
      <c r="BC95" s="40"/>
      <c r="BD95" s="40"/>
      <c r="BE95" s="40"/>
      <c r="BF95" s="7" t="n">
        <f aca="false">BF94*(1+AY95)*(1+BA95)*(1-BE95)</f>
        <v>114.919974128483</v>
      </c>
      <c r="BG95" s="7"/>
      <c r="BH95" s="7"/>
      <c r="BI95" s="40" t="n">
        <f aca="false">T102/AG102</f>
        <v>0.0139664699936648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133090548.986853</v>
      </c>
      <c r="E96" s="9"/>
      <c r="F96" s="67" t="n">
        <f aca="false">'Low pensions'!I96</f>
        <v>24190782.701136</v>
      </c>
      <c r="G96" s="82" t="n">
        <f aca="false">'Low pensions'!K96</f>
        <v>3215958.00378041</v>
      </c>
      <c r="H96" s="82" t="n">
        <f aca="false">'Low pensions'!V96</f>
        <v>17693252.0757875</v>
      </c>
      <c r="I96" s="82" t="n">
        <f aca="false">'Low pensions'!M96</f>
        <v>99462.6186736212</v>
      </c>
      <c r="J96" s="82" t="n">
        <f aca="false">'Low pensions'!W96</f>
        <v>547213.981725388</v>
      </c>
      <c r="K96" s="9"/>
      <c r="L96" s="82" t="n">
        <f aca="false">'Low pensions'!N96</f>
        <v>3663838.13116147</v>
      </c>
      <c r="M96" s="67"/>
      <c r="N96" s="82" t="n">
        <f aca="false">'Low pensions'!L96</f>
        <v>1066107.59099647</v>
      </c>
      <c r="O96" s="9"/>
      <c r="P96" s="82" t="n">
        <f aca="false">'Low pensions'!X96</f>
        <v>24877082.8928205</v>
      </c>
      <c r="Q96" s="67"/>
      <c r="R96" s="82" t="n">
        <f aca="false">'Low SIPA income'!G91</f>
        <v>22845413.4533731</v>
      </c>
      <c r="S96" s="67"/>
      <c r="T96" s="82" t="n">
        <f aca="false">'Low SIPA income'!J91</f>
        <v>87351418.3897934</v>
      </c>
      <c r="U96" s="9"/>
      <c r="V96" s="82" t="n">
        <f aca="false">'Low SIPA income'!F91</f>
        <v>117309.110502828</v>
      </c>
      <c r="W96" s="67"/>
      <c r="X96" s="82" t="n">
        <f aca="false">'Low SIPA income'!M91</f>
        <v>294646.664428074</v>
      </c>
      <c r="Y96" s="9"/>
      <c r="Z96" s="9" t="n">
        <f aca="false">R96+V96-N96-L96-F96</f>
        <v>-5958005.85941799</v>
      </c>
      <c r="AA96" s="9"/>
      <c r="AB96" s="9" t="n">
        <f aca="false">T96-P96-D96</f>
        <v>-70616213.4898802</v>
      </c>
      <c r="AC96" s="50"/>
      <c r="AD96" s="9"/>
      <c r="AE96" s="9"/>
      <c r="AF96" s="9"/>
      <c r="AG96" s="9" t="n">
        <f aca="false">BF96/100*$AG$57</f>
        <v>6286337890.4029</v>
      </c>
      <c r="AH96" s="40" t="n">
        <f aca="false">(AG96-AG95)/AG95</f>
        <v>0.00604272475277395</v>
      </c>
      <c r="AI96" s="40"/>
      <c r="AJ96" s="40" t="n">
        <f aca="false">AB96/AG96</f>
        <v>-0.0112332831484746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13296953</v>
      </c>
      <c r="AX96" s="7"/>
      <c r="AY96" s="40" t="n">
        <f aca="false">(AW96-AW95)/AW95</f>
        <v>0.00213873758108915</v>
      </c>
      <c r="AZ96" s="39" t="n">
        <f aca="false">workers_and_wage_low!B84</f>
        <v>6355.18998876007</v>
      </c>
      <c r="BA96" s="40" t="n">
        <f aca="false">(AZ96-AZ95)/AZ95</f>
        <v>0.00389565538710573</v>
      </c>
      <c r="BB96" s="40"/>
      <c r="BC96" s="40"/>
      <c r="BD96" s="40"/>
      <c r="BE96" s="40"/>
      <c r="BF96" s="7" t="n">
        <f aca="false">BF95*(1+AY96)*(1+BA96)*(1-BE96)</f>
        <v>115.614403900738</v>
      </c>
      <c r="BG96" s="7"/>
      <c r="BH96" s="7"/>
      <c r="BI96" s="40" t="n">
        <f aca="false">T103/AG103</f>
        <v>0.0160694136001562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133274907.886164</v>
      </c>
      <c r="E97" s="9"/>
      <c r="F97" s="67" t="n">
        <f aca="false">'Low pensions'!I97</f>
        <v>24224292.1133836</v>
      </c>
      <c r="G97" s="82" t="n">
        <f aca="false">'Low pensions'!K97</f>
        <v>3268765.72096844</v>
      </c>
      <c r="H97" s="82" t="n">
        <f aca="false">'Low pensions'!V97</f>
        <v>17983784.5549606</v>
      </c>
      <c r="I97" s="82" t="n">
        <f aca="false">'Low pensions'!M97</f>
        <v>101095.847040261</v>
      </c>
      <c r="J97" s="82" t="n">
        <f aca="false">'Low pensions'!W97</f>
        <v>556199.522318365</v>
      </c>
      <c r="K97" s="9"/>
      <c r="L97" s="82" t="n">
        <f aca="false">'Low pensions'!N97</f>
        <v>3656121.58610077</v>
      </c>
      <c r="M97" s="67"/>
      <c r="N97" s="82" t="n">
        <f aca="false">'Low pensions'!L97</f>
        <v>1067237.76517826</v>
      </c>
      <c r="O97" s="9"/>
      <c r="P97" s="82" t="n">
        <f aca="false">'Low pensions'!X97</f>
        <v>24843259.5887105</v>
      </c>
      <c r="Q97" s="67"/>
      <c r="R97" s="82" t="n">
        <f aca="false">'Low SIPA income'!G92</f>
        <v>26393619.3085524</v>
      </c>
      <c r="S97" s="67"/>
      <c r="T97" s="82" t="n">
        <f aca="false">'Low SIPA income'!J92</f>
        <v>100918291.006105</v>
      </c>
      <c r="U97" s="9"/>
      <c r="V97" s="82" t="n">
        <f aca="false">'Low SIPA income'!F92</f>
        <v>117240.76101376</v>
      </c>
      <c r="W97" s="67"/>
      <c r="X97" s="82" t="n">
        <f aca="false">'Low SIPA income'!M92</f>
        <v>294474.990217238</v>
      </c>
      <c r="Y97" s="9"/>
      <c r="Z97" s="9" t="n">
        <f aca="false">R97+V97-N97-L97-F97</f>
        <v>-2436791.39509643</v>
      </c>
      <c r="AA97" s="9"/>
      <c r="AB97" s="9" t="n">
        <f aca="false">T97-P97-D97</f>
        <v>-57199876.46877</v>
      </c>
      <c r="AC97" s="50"/>
      <c r="AD97" s="9"/>
      <c r="AE97" s="9"/>
      <c r="AF97" s="9"/>
      <c r="AG97" s="9" t="n">
        <f aca="false">BF97/100*$AG$57</f>
        <v>6311683589.22869</v>
      </c>
      <c r="AH97" s="40" t="n">
        <f aca="false">(AG97-AG96)/AG96</f>
        <v>0.0040318702665492</v>
      </c>
      <c r="AI97" s="40" t="n">
        <f aca="false">(AG97-AG93)/AG93</f>
        <v>0.0160658884070891</v>
      </c>
      <c r="AJ97" s="40" t="n">
        <f aca="false">AB97/AG97</f>
        <v>-0.00906253864917839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13310900</v>
      </c>
      <c r="AX97" s="7"/>
      <c r="AY97" s="40" t="n">
        <f aca="false">(AW97-AW96)/AW96</f>
        <v>0.00104888691416748</v>
      </c>
      <c r="AZ97" s="39" t="n">
        <f aca="false">workers_and_wage_low!B85</f>
        <v>6374.12755133619</v>
      </c>
      <c r="BA97" s="40" t="n">
        <f aca="false">(AZ97-AZ96)/AZ96</f>
        <v>0.00297985781850985</v>
      </c>
      <c r="BB97" s="40"/>
      <c r="BC97" s="40"/>
      <c r="BD97" s="40"/>
      <c r="BE97" s="40"/>
      <c r="BF97" s="7" t="n">
        <f aca="false">BF96*(1+AY97)*(1+BA97)*(1-BE97)</f>
        <v>116.08054617821</v>
      </c>
      <c r="BG97" s="7"/>
      <c r="BH97" s="7"/>
      <c r="BI97" s="40" t="n">
        <f aca="false">T104/AG104</f>
        <v>0.0140025706495028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133013389.904211</v>
      </c>
      <c r="E98" s="6"/>
      <c r="F98" s="8" t="n">
        <f aca="false">'Low pensions'!I98</f>
        <v>24176758.1245163</v>
      </c>
      <c r="G98" s="81" t="n">
        <f aca="false">'Low pensions'!K98</f>
        <v>3356164.04727676</v>
      </c>
      <c r="H98" s="81" t="n">
        <f aca="false">'Low pensions'!V98</f>
        <v>18464624.3596337</v>
      </c>
      <c r="I98" s="81" t="n">
        <f aca="false">'Low pensions'!M98</f>
        <v>103798.888060106</v>
      </c>
      <c r="J98" s="81" t="n">
        <f aca="false">'Low pensions'!W98</f>
        <v>571070.856483518</v>
      </c>
      <c r="K98" s="6"/>
      <c r="L98" s="81" t="n">
        <f aca="false">'Low pensions'!N98</f>
        <v>4424142.2326426</v>
      </c>
      <c r="M98" s="8"/>
      <c r="N98" s="81" t="n">
        <f aca="false">'Low pensions'!L98</f>
        <v>1065143.98860454</v>
      </c>
      <c r="O98" s="6"/>
      <c r="P98" s="81" t="n">
        <f aca="false">'Low pensions'!X98</f>
        <v>28817003.0336879</v>
      </c>
      <c r="Q98" s="8"/>
      <c r="R98" s="81" t="n">
        <f aca="false">'Low SIPA income'!G93</f>
        <v>22961468.3333041</v>
      </c>
      <c r="S98" s="8"/>
      <c r="T98" s="81" t="n">
        <f aca="false">'Low SIPA income'!J93</f>
        <v>87795164.2818832</v>
      </c>
      <c r="U98" s="6"/>
      <c r="V98" s="81" t="n">
        <f aca="false">'Low SIPA income'!F93</f>
        <v>120122.595922157</v>
      </c>
      <c r="W98" s="8"/>
      <c r="X98" s="81" t="n">
        <f aca="false">'Low SIPA income'!M93</f>
        <v>301713.328651073</v>
      </c>
      <c r="Y98" s="6"/>
      <c r="Z98" s="6" t="n">
        <f aca="false">R98+V98-N98-L98-F98</f>
        <v>-6584453.41653717</v>
      </c>
      <c r="AA98" s="6"/>
      <c r="AB98" s="6" t="n">
        <f aca="false">T98-P98-D98</f>
        <v>-74035228.6560153</v>
      </c>
      <c r="AC98" s="50"/>
      <c r="AD98" s="6"/>
      <c r="AE98" s="6"/>
      <c r="AF98" s="6"/>
      <c r="AG98" s="6" t="n">
        <f aca="false">BF98/100*$AG$57</f>
        <v>6321562503.15891</v>
      </c>
      <c r="AH98" s="61" t="n">
        <f aca="false">(AG98-AG97)/AG97</f>
        <v>0.0015651788925352</v>
      </c>
      <c r="AI98" s="61"/>
      <c r="AJ98" s="61" t="n">
        <f aca="false">AB98/AG98</f>
        <v>-0.0117115394523141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0.00501538155784578</v>
      </c>
      <c r="AV98" s="5"/>
      <c r="AW98" s="65" t="n">
        <f aca="false">workers_and_wage_low!C86</f>
        <v>13318742</v>
      </c>
      <c r="AX98" s="5"/>
      <c r="AY98" s="61" t="n">
        <f aca="false">(AW98-AW97)/AW97</f>
        <v>0.000589141230119676</v>
      </c>
      <c r="AZ98" s="66" t="n">
        <f aca="false">workers_and_wage_low!B86</f>
        <v>6380.34527677292</v>
      </c>
      <c r="BA98" s="61" t="n">
        <f aca="false">(AZ98-AZ97)/AZ97</f>
        <v>0.000975462976957246</v>
      </c>
      <c r="BB98" s="61"/>
      <c r="BC98" s="61"/>
      <c r="BD98" s="61"/>
      <c r="BE98" s="61"/>
      <c r="BF98" s="5" t="n">
        <f aca="false">BF97*(1+AY98)*(1+BA98)*(1-BE98)</f>
        <v>116.262232998922</v>
      </c>
      <c r="BG98" s="5"/>
      <c r="BH98" s="5"/>
      <c r="BI98" s="61" t="n">
        <f aca="false">T105/AG105</f>
        <v>0.0161295244565751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133209863.395826</v>
      </c>
      <c r="E99" s="9"/>
      <c r="F99" s="67" t="n">
        <f aca="false">'Low pensions'!I99</f>
        <v>24212469.5073183</v>
      </c>
      <c r="G99" s="82" t="n">
        <f aca="false">'Low pensions'!K99</f>
        <v>3408323.64510388</v>
      </c>
      <c r="H99" s="82" t="n">
        <f aca="false">'Low pensions'!V99</f>
        <v>18751591.0773092</v>
      </c>
      <c r="I99" s="82" t="n">
        <f aca="false">'Low pensions'!M99</f>
        <v>105412.071498059</v>
      </c>
      <c r="J99" s="82" t="n">
        <f aca="false">'Low pensions'!W99</f>
        <v>579946.115793072</v>
      </c>
      <c r="K99" s="9"/>
      <c r="L99" s="82" t="n">
        <f aca="false">'Low pensions'!N99</f>
        <v>3650022.07980728</v>
      </c>
      <c r="M99" s="67"/>
      <c r="N99" s="82" t="n">
        <f aca="false">'Low pensions'!L99</f>
        <v>1066599.48010997</v>
      </c>
      <c r="O99" s="9"/>
      <c r="P99" s="82" t="n">
        <f aca="false">'Low pensions'!X99</f>
        <v>24808097.5654366</v>
      </c>
      <c r="Q99" s="67"/>
      <c r="R99" s="82" t="n">
        <f aca="false">'Low SIPA income'!G94</f>
        <v>26415128.5675851</v>
      </c>
      <c r="S99" s="67"/>
      <c r="T99" s="82" t="n">
        <f aca="false">'Low SIPA income'!J94</f>
        <v>101000533.52226</v>
      </c>
      <c r="U99" s="9"/>
      <c r="V99" s="82" t="n">
        <f aca="false">'Low SIPA income'!F94</f>
        <v>119640.500330801</v>
      </c>
      <c r="W99" s="67"/>
      <c r="X99" s="82" t="n">
        <f aca="false">'Low SIPA income'!M94</f>
        <v>300502.443517603</v>
      </c>
      <c r="Y99" s="9"/>
      <c r="Z99" s="9" t="n">
        <f aca="false">R99+V99-N99-L99-F99</f>
        <v>-2394321.99931968</v>
      </c>
      <c r="AA99" s="9"/>
      <c r="AB99" s="9" t="n">
        <f aca="false">T99-P99-D99</f>
        <v>-57017427.4390023</v>
      </c>
      <c r="AC99" s="50"/>
      <c r="AD99" s="9"/>
      <c r="AE99" s="9"/>
      <c r="AF99" s="9"/>
      <c r="AG99" s="9" t="n">
        <f aca="false">BF99/100*$AG$57</f>
        <v>6332218046.54295</v>
      </c>
      <c r="AH99" s="40" t="n">
        <f aca="false">(AG99-AG98)/AG98</f>
        <v>0.00168558696978944</v>
      </c>
      <c r="AI99" s="40"/>
      <c r="AJ99" s="40" t="n">
        <f aca="false">AB99/AG99</f>
        <v>-0.00900433734592112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13332127</v>
      </c>
      <c r="AX99" s="7"/>
      <c r="AY99" s="40" t="n">
        <f aca="false">(AW99-AW98)/AW98</f>
        <v>0.001004974794166</v>
      </c>
      <c r="AZ99" s="39" t="n">
        <f aca="false">workers_and_wage_low!B87</f>
        <v>6384.6834576905</v>
      </c>
      <c r="BA99" s="40" t="n">
        <f aca="false">(AZ99-AZ98)/AZ98</f>
        <v>0.000679928864253257</v>
      </c>
      <c r="BB99" s="40"/>
      <c r="BC99" s="40"/>
      <c r="BD99" s="40"/>
      <c r="BE99" s="40"/>
      <c r="BF99" s="7" t="n">
        <f aca="false">BF98*(1+AY99)*(1+BA99)*(1-BE99)</f>
        <v>116.458203103944</v>
      </c>
      <c r="BG99" s="7"/>
      <c r="BH99" s="7"/>
      <c r="BI99" s="40" t="n">
        <f aca="false">T106/AG106</f>
        <v>0.0140351550561524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133577482.370938</v>
      </c>
      <c r="E100" s="9"/>
      <c r="F100" s="67" t="n">
        <f aca="false">'Low pensions'!I100</f>
        <v>24279288.6076334</v>
      </c>
      <c r="G100" s="82" t="n">
        <f aca="false">'Low pensions'!K100</f>
        <v>3484074.32923708</v>
      </c>
      <c r="H100" s="82" t="n">
        <f aca="false">'Low pensions'!V100</f>
        <v>19168348.9913449</v>
      </c>
      <c r="I100" s="82" t="n">
        <f aca="false">'Low pensions'!M100</f>
        <v>107754.876161972</v>
      </c>
      <c r="J100" s="82" t="n">
        <f aca="false">'Low pensions'!W100</f>
        <v>592835.535814792</v>
      </c>
      <c r="K100" s="9"/>
      <c r="L100" s="82" t="n">
        <f aca="false">'Low pensions'!N100</f>
        <v>3642180.82526448</v>
      </c>
      <c r="M100" s="67"/>
      <c r="N100" s="82" t="n">
        <f aca="false">'Low pensions'!L100</f>
        <v>1070074.54384738</v>
      </c>
      <c r="O100" s="9"/>
      <c r="P100" s="82" t="n">
        <f aca="false">'Low pensions'!X100</f>
        <v>24786528.0337119</v>
      </c>
      <c r="Q100" s="67"/>
      <c r="R100" s="82" t="n">
        <f aca="false">'Low SIPA income'!G95</f>
        <v>23090814.0545809</v>
      </c>
      <c r="S100" s="67"/>
      <c r="T100" s="82" t="n">
        <f aca="false">'Low SIPA income'!J95</f>
        <v>88289728.8577987</v>
      </c>
      <c r="U100" s="9"/>
      <c r="V100" s="82" t="n">
        <f aca="false">'Low SIPA income'!F95</f>
        <v>123125.766477917</v>
      </c>
      <c r="W100" s="67"/>
      <c r="X100" s="82" t="n">
        <f aca="false">'Low SIPA income'!M95</f>
        <v>309256.427249047</v>
      </c>
      <c r="Y100" s="9"/>
      <c r="Z100" s="9" t="n">
        <f aca="false">R100+V100-N100-L100-F100</f>
        <v>-5777604.1556864</v>
      </c>
      <c r="AA100" s="9"/>
      <c r="AB100" s="9" t="n">
        <f aca="false">T100-P100-D100</f>
        <v>-70074281.5468508</v>
      </c>
      <c r="AC100" s="50"/>
      <c r="AD100" s="9"/>
      <c r="AE100" s="9"/>
      <c r="AF100" s="9"/>
      <c r="AG100" s="9" t="n">
        <f aca="false">BF100/100*$AG$57</f>
        <v>6370300849.17347</v>
      </c>
      <c r="AH100" s="40" t="n">
        <f aca="false">(AG100-AG99)/AG99</f>
        <v>0.00601413317586509</v>
      </c>
      <c r="AI100" s="40"/>
      <c r="AJ100" s="40" t="n">
        <f aca="false">AB100/AG100</f>
        <v>-0.0110001526153891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13406024</v>
      </c>
      <c r="AX100" s="7"/>
      <c r="AY100" s="40" t="n">
        <f aca="false">(AW100-AW99)/AW99</f>
        <v>0.00554277648270227</v>
      </c>
      <c r="AZ100" s="39" t="n">
        <f aca="false">workers_and_wage_low!B88</f>
        <v>6387.67633213791</v>
      </c>
      <c r="BA100" s="40" t="n">
        <f aca="false">(AZ100-AZ99)/AZ99</f>
        <v>0.000468758469740372</v>
      </c>
      <c r="BB100" s="40"/>
      <c r="BC100" s="40"/>
      <c r="BD100" s="40"/>
      <c r="BE100" s="40"/>
      <c r="BF100" s="7" t="n">
        <f aca="false">BF99*(1+AY100)*(1+BA100)*(1-BE100)</f>
        <v>117.158598246833</v>
      </c>
      <c r="BG100" s="7"/>
      <c r="BH100" s="7"/>
      <c r="BI100" s="40" t="n">
        <f aca="false">T107/AG107</f>
        <v>0.0161251005894639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133915062.29917</v>
      </c>
      <c r="E101" s="9"/>
      <c r="F101" s="67" t="n">
        <f aca="false">'Low pensions'!I101</f>
        <v>24340647.7555992</v>
      </c>
      <c r="G101" s="82" t="n">
        <f aca="false">'Low pensions'!K101</f>
        <v>3534706.15714598</v>
      </c>
      <c r="H101" s="82" t="n">
        <f aca="false">'Low pensions'!V101</f>
        <v>19446910.3696953</v>
      </c>
      <c r="I101" s="82" t="n">
        <f aca="false">'Low pensions'!M101</f>
        <v>109320.808983896</v>
      </c>
      <c r="J101" s="82" t="n">
        <f aca="false">'Low pensions'!W101</f>
        <v>601450.836176145</v>
      </c>
      <c r="K101" s="9"/>
      <c r="L101" s="82" t="n">
        <f aca="false">'Low pensions'!N101</f>
        <v>3677340.49983054</v>
      </c>
      <c r="M101" s="67"/>
      <c r="N101" s="82" t="n">
        <f aca="false">'Low pensions'!L101</f>
        <v>1072742.74146562</v>
      </c>
      <c r="O101" s="9"/>
      <c r="P101" s="82" t="n">
        <f aca="false">'Low pensions'!X101</f>
        <v>24983651.3882272</v>
      </c>
      <c r="Q101" s="67"/>
      <c r="R101" s="82" t="n">
        <f aca="false">'Low SIPA income'!G96</f>
        <v>26894832.4980948</v>
      </c>
      <c r="S101" s="67"/>
      <c r="T101" s="82" t="n">
        <f aca="false">'Low SIPA income'!J96</f>
        <v>102834723.077319</v>
      </c>
      <c r="U101" s="9"/>
      <c r="V101" s="82" t="n">
        <f aca="false">'Low SIPA income'!F96</f>
        <v>121441.281012115</v>
      </c>
      <c r="W101" s="67"/>
      <c r="X101" s="82" t="n">
        <f aca="false">'Low SIPA income'!M96</f>
        <v>305025.485409587</v>
      </c>
      <c r="Y101" s="9"/>
      <c r="Z101" s="9" t="n">
        <f aca="false">R101+V101-N101-L101-F101</f>
        <v>-2074457.21778852</v>
      </c>
      <c r="AA101" s="9"/>
      <c r="AB101" s="9" t="n">
        <f aca="false">T101-P101-D101</f>
        <v>-56063990.6100783</v>
      </c>
      <c r="AC101" s="50"/>
      <c r="AD101" s="9"/>
      <c r="AE101" s="9"/>
      <c r="AF101" s="9"/>
      <c r="AG101" s="9" t="n">
        <f aca="false">BF101/100*$AG$57</f>
        <v>6439078612.55048</v>
      </c>
      <c r="AH101" s="40" t="n">
        <f aca="false">(AG101-AG100)/AG100</f>
        <v>0.0107966271931934</v>
      </c>
      <c r="AI101" s="40" t="n">
        <f aca="false">(AG101-AG97)/AG97</f>
        <v>0.0201840002783407</v>
      </c>
      <c r="AJ101" s="40" t="n">
        <f aca="false">AB101/AG101</f>
        <v>-0.00870683431334466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13506390</v>
      </c>
      <c r="AX101" s="7"/>
      <c r="AY101" s="40" t="n">
        <f aca="false">(AW101-AW100)/AW100</f>
        <v>0.0074866343667593</v>
      </c>
      <c r="AZ101" s="39" t="n">
        <f aca="false">workers_and_wage_low!B89</f>
        <v>6408.66238010692</v>
      </c>
      <c r="BA101" s="40" t="n">
        <f aca="false">(AZ101-AZ100)/AZ100</f>
        <v>0.00328539626584187</v>
      </c>
      <c r="BB101" s="40"/>
      <c r="BC101" s="40"/>
      <c r="BD101" s="40"/>
      <c r="BE101" s="40"/>
      <c r="BF101" s="7" t="n">
        <f aca="false">BF100*(1+AY101)*(1+BA101)*(1-BE101)</f>
        <v>118.423515954581</v>
      </c>
      <c r="BG101" s="7"/>
      <c r="BH101" s="7"/>
      <c r="BI101" s="40" t="n">
        <f aca="false">T108/AG108</f>
        <v>0.0140195589706653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134114592.406491</v>
      </c>
      <c r="E102" s="6"/>
      <c r="F102" s="8" t="n">
        <f aca="false">'Low pensions'!I102</f>
        <v>24376914.7144876</v>
      </c>
      <c r="G102" s="81" t="n">
        <f aca="false">'Low pensions'!K102</f>
        <v>3594597.90591963</v>
      </c>
      <c r="H102" s="81" t="n">
        <f aca="false">'Low pensions'!V102</f>
        <v>19776417.1005253</v>
      </c>
      <c r="I102" s="81" t="n">
        <f aca="false">'Low pensions'!M102</f>
        <v>111173.131110917</v>
      </c>
      <c r="J102" s="81" t="n">
        <f aca="false">'Low pensions'!W102</f>
        <v>611641.765995631</v>
      </c>
      <c r="K102" s="6"/>
      <c r="L102" s="81" t="n">
        <f aca="false">'Low pensions'!N102</f>
        <v>4424906.20623098</v>
      </c>
      <c r="M102" s="8"/>
      <c r="N102" s="81" t="n">
        <f aca="false">'Low pensions'!L102</f>
        <v>1075035.70378628</v>
      </c>
      <c r="O102" s="6"/>
      <c r="P102" s="81" t="n">
        <f aca="false">'Low pensions'!X102</f>
        <v>28875388.594672</v>
      </c>
      <c r="Q102" s="8"/>
      <c r="R102" s="81" t="n">
        <f aca="false">'Low SIPA income'!G97</f>
        <v>23545245.4575267</v>
      </c>
      <c r="S102" s="8"/>
      <c r="T102" s="81" t="n">
        <f aca="false">'Low SIPA income'!J97</f>
        <v>90027286.7133039</v>
      </c>
      <c r="U102" s="6"/>
      <c r="V102" s="81" t="n">
        <f aca="false">'Low SIPA income'!F97</f>
        <v>114935.689438632</v>
      </c>
      <c r="W102" s="8"/>
      <c r="X102" s="81" t="n">
        <f aca="false">'Low SIPA income'!M97</f>
        <v>288685.314991094</v>
      </c>
      <c r="Y102" s="6"/>
      <c r="Z102" s="6" t="n">
        <f aca="false">R102+V102-N102-L102-F102</f>
        <v>-6216675.47753955</v>
      </c>
      <c r="AA102" s="6"/>
      <c r="AB102" s="6" t="n">
        <f aca="false">T102-P102-D102</f>
        <v>-72962694.2878591</v>
      </c>
      <c r="AC102" s="50"/>
      <c r="AD102" s="6"/>
      <c r="AE102" s="6"/>
      <c r="AF102" s="6"/>
      <c r="AG102" s="6" t="n">
        <f aca="false">BF102/100*$AG$57</f>
        <v>6445958553.17342</v>
      </c>
      <c r="AH102" s="61" t="n">
        <f aca="false">(AG102-AG101)/AG101</f>
        <v>0.00106846662960928</v>
      </c>
      <c r="AI102" s="61"/>
      <c r="AJ102" s="61" t="n">
        <f aca="false">AB102/AG102</f>
        <v>-0.0113191379817263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0.00178060731118771</v>
      </c>
      <c r="AV102" s="5"/>
      <c r="AW102" s="65" t="n">
        <f aca="false">workers_and_wage_low!C90</f>
        <v>13495740</v>
      </c>
      <c r="AX102" s="5"/>
      <c r="AY102" s="61" t="n">
        <f aca="false">(AW102-AW101)/AW101</f>
        <v>-0.000788515658144034</v>
      </c>
      <c r="AZ102" s="66" t="n">
        <f aca="false">workers_and_wage_low!B90</f>
        <v>6420.57254398568</v>
      </c>
      <c r="BA102" s="61" t="n">
        <f aca="false">(AZ102-AZ101)/AZ101</f>
        <v>0.00185844770286698</v>
      </c>
      <c r="BB102" s="61"/>
      <c r="BC102" s="61"/>
      <c r="BD102" s="61"/>
      <c r="BE102" s="61"/>
      <c r="BF102" s="5" t="n">
        <f aca="false">BF101*(1+AY102)*(1+BA102)*(1-BE102)</f>
        <v>118.550047529539</v>
      </c>
      <c r="BG102" s="5"/>
      <c r="BH102" s="5"/>
      <c r="BI102" s="61" t="n">
        <f aca="false">T109/AG109</f>
        <v>0.0160929324269503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134149040.701966</v>
      </c>
      <c r="E103" s="9"/>
      <c r="F103" s="67" t="n">
        <f aca="false">'Low pensions'!I103</f>
        <v>24383176.0999624</v>
      </c>
      <c r="G103" s="82" t="n">
        <f aca="false">'Low pensions'!K103</f>
        <v>3703427.63851003</v>
      </c>
      <c r="H103" s="82" t="n">
        <f aca="false">'Low pensions'!V103</f>
        <v>20375166.1792753</v>
      </c>
      <c r="I103" s="82" t="n">
        <f aca="false">'Low pensions'!M103</f>
        <v>114538.999129176</v>
      </c>
      <c r="J103" s="82" t="n">
        <f aca="false">'Low pensions'!W103</f>
        <v>630159.778740474</v>
      </c>
      <c r="K103" s="9"/>
      <c r="L103" s="82" t="n">
        <f aca="false">'Low pensions'!N103</f>
        <v>3689047.75447319</v>
      </c>
      <c r="M103" s="67"/>
      <c r="N103" s="82" t="n">
        <f aca="false">'Low pensions'!L103</f>
        <v>1075212.57574935</v>
      </c>
      <c r="O103" s="9"/>
      <c r="P103" s="82" t="n">
        <f aca="false">'Low pensions'!X103</f>
        <v>25057988.6877321</v>
      </c>
      <c r="Q103" s="67"/>
      <c r="R103" s="82" t="n">
        <f aca="false">'Low SIPA income'!G98</f>
        <v>27103217.1746649</v>
      </c>
      <c r="S103" s="67"/>
      <c r="T103" s="82" t="n">
        <f aca="false">'Low SIPA income'!J98</f>
        <v>103631499.949239</v>
      </c>
      <c r="U103" s="9"/>
      <c r="V103" s="82" t="n">
        <f aca="false">'Low SIPA income'!F98</f>
        <v>116496.104565563</v>
      </c>
      <c r="W103" s="67"/>
      <c r="X103" s="82" t="n">
        <f aca="false">'Low SIPA income'!M98</f>
        <v>292604.627909778</v>
      </c>
      <c r="Y103" s="9"/>
      <c r="Z103" s="9" t="n">
        <f aca="false">R103+V103-N103-L103-F103</f>
        <v>-1927723.15095449</v>
      </c>
      <c r="AA103" s="9"/>
      <c r="AB103" s="9" t="n">
        <f aca="false">T103-P103-D103</f>
        <v>-55575529.440459</v>
      </c>
      <c r="AC103" s="50"/>
      <c r="AD103" s="9"/>
      <c r="AE103" s="9"/>
      <c r="AF103" s="9"/>
      <c r="AG103" s="9" t="n">
        <f aca="false">BF103/100*$AG$57</f>
        <v>6448990767.66757</v>
      </c>
      <c r="AH103" s="40" t="n">
        <f aca="false">(AG103-AG102)/AG102</f>
        <v>0.000470405521402055</v>
      </c>
      <c r="AI103" s="40"/>
      <c r="AJ103" s="40" t="n">
        <f aca="false">AB103/AG103</f>
        <v>-0.00861770956768778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13468767</v>
      </c>
      <c r="AX103" s="7"/>
      <c r="AY103" s="40" t="n">
        <f aca="false">(AW103-AW102)/AW102</f>
        <v>-0.00199863067901427</v>
      </c>
      <c r="AZ103" s="39" t="n">
        <f aca="false">workers_and_wage_low!B91</f>
        <v>6436.45691701944</v>
      </c>
      <c r="BA103" s="40" t="n">
        <f aca="false">(AZ103-AZ102)/AZ102</f>
        <v>0.002473980774291</v>
      </c>
      <c r="BB103" s="40"/>
      <c r="BC103" s="40"/>
      <c r="BD103" s="40"/>
      <c r="BE103" s="40"/>
      <c r="BF103" s="7" t="n">
        <f aca="false">BF102*(1+AY103)*(1+BA103)*(1-BE103)</f>
        <v>118.60581412646</v>
      </c>
      <c r="BG103" s="7"/>
      <c r="BH103" s="7"/>
      <c r="BI103" s="40" t="n">
        <f aca="false">T110/AG110</f>
        <v>0.0140391401796632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134212097.513989</v>
      </c>
      <c r="E104" s="9"/>
      <c r="F104" s="67" t="n">
        <f aca="false">'Low pensions'!I104</f>
        <v>24394637.4219652</v>
      </c>
      <c r="G104" s="82" t="n">
        <f aca="false">'Low pensions'!K104</f>
        <v>3791277.24509993</v>
      </c>
      <c r="H104" s="82" t="n">
        <f aca="false">'Low pensions'!V104</f>
        <v>20858488.7949086</v>
      </c>
      <c r="I104" s="82" t="n">
        <f aca="false">'Low pensions'!M104</f>
        <v>117255.997271132</v>
      </c>
      <c r="J104" s="82" t="n">
        <f aca="false">'Low pensions'!W104</f>
        <v>645107.900873463</v>
      </c>
      <c r="K104" s="9"/>
      <c r="L104" s="82" t="n">
        <f aca="false">'Low pensions'!N104</f>
        <v>3711537.397287</v>
      </c>
      <c r="M104" s="67"/>
      <c r="N104" s="82" t="n">
        <f aca="false">'Low pensions'!L104</f>
        <v>1075490.75901046</v>
      </c>
      <c r="O104" s="9"/>
      <c r="P104" s="82" t="n">
        <f aca="false">'Low pensions'!X104</f>
        <v>25176218.0334294</v>
      </c>
      <c r="Q104" s="67"/>
      <c r="R104" s="82" t="n">
        <f aca="false">'Low SIPA income'!G99</f>
        <v>23699725.6467747</v>
      </c>
      <c r="S104" s="67"/>
      <c r="T104" s="82" t="n">
        <f aca="false">'Low SIPA income'!J99</f>
        <v>90617955.1059544</v>
      </c>
      <c r="U104" s="9"/>
      <c r="V104" s="82" t="n">
        <f aca="false">'Low SIPA income'!F99</f>
        <v>114781.249859</v>
      </c>
      <c r="W104" s="67"/>
      <c r="X104" s="82" t="n">
        <f aca="false">'Low SIPA income'!M99</f>
        <v>288297.407293224</v>
      </c>
      <c r="Y104" s="9"/>
      <c r="Z104" s="9" t="n">
        <f aca="false">R104+V104-N104-L104-F104</f>
        <v>-5367158.68162897</v>
      </c>
      <c r="AA104" s="9"/>
      <c r="AB104" s="9" t="n">
        <f aca="false">T104-P104-D104</f>
        <v>-68770360.4414639</v>
      </c>
      <c r="AC104" s="50"/>
      <c r="AD104" s="9"/>
      <c r="AE104" s="9"/>
      <c r="AF104" s="9"/>
      <c r="AG104" s="9" t="n">
        <f aca="false">BF104/100*$AG$57</f>
        <v>6471522792.07903</v>
      </c>
      <c r="AH104" s="40" t="n">
        <f aca="false">(AG104-AG103)/AG103</f>
        <v>0.00349388380650666</v>
      </c>
      <c r="AI104" s="40"/>
      <c r="AJ104" s="40" t="n">
        <f aca="false">AB104/AG104</f>
        <v>-0.010626611796166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13475588</v>
      </c>
      <c r="AX104" s="7"/>
      <c r="AY104" s="40" t="n">
        <f aca="false">(AW104-AW103)/AW103</f>
        <v>0.000506430915316896</v>
      </c>
      <c r="AZ104" s="39" t="n">
        <f aca="false">workers_and_wage_low!B92</f>
        <v>6455.67579581083</v>
      </c>
      <c r="BA104" s="40" t="n">
        <f aca="false">(AZ104-AZ103)/AZ103</f>
        <v>0.00298594071849871</v>
      </c>
      <c r="BB104" s="40"/>
      <c r="BC104" s="40"/>
      <c r="BD104" s="40"/>
      <c r="BE104" s="40"/>
      <c r="BF104" s="7" t="n">
        <f aca="false">BF103*(1+AY104)*(1+BA104)*(1-BE104)</f>
        <v>119.020209059794</v>
      </c>
      <c r="BG104" s="7"/>
      <c r="BH104" s="7"/>
      <c r="BI104" s="40" t="n">
        <f aca="false">T111/AG111</f>
        <v>0.0161251598595131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134773579.723782</v>
      </c>
      <c r="E105" s="9"/>
      <c r="F105" s="67" t="n">
        <f aca="false">'Low pensions'!I105</f>
        <v>24496693.4599864</v>
      </c>
      <c r="G105" s="82" t="n">
        <f aca="false">'Low pensions'!K105</f>
        <v>3845131.78715454</v>
      </c>
      <c r="H105" s="82" t="n">
        <f aca="false">'Low pensions'!V105</f>
        <v>21154780.5956343</v>
      </c>
      <c r="I105" s="82" t="n">
        <f aca="false">'Low pensions'!M105</f>
        <v>118921.601664574</v>
      </c>
      <c r="J105" s="82" t="n">
        <f aca="false">'Low pensions'!W105</f>
        <v>654271.564813434</v>
      </c>
      <c r="K105" s="9"/>
      <c r="L105" s="82" t="n">
        <f aca="false">'Low pensions'!N105</f>
        <v>3698032.22976707</v>
      </c>
      <c r="M105" s="67"/>
      <c r="N105" s="82" t="n">
        <f aca="false">'Low pensions'!L105</f>
        <v>1080312.5512505</v>
      </c>
      <c r="O105" s="9"/>
      <c r="P105" s="82" t="n">
        <f aca="false">'Low pensions'!X105</f>
        <v>25132667.7332137</v>
      </c>
      <c r="Q105" s="67"/>
      <c r="R105" s="82" t="n">
        <f aca="false">'Low SIPA income'!G100</f>
        <v>27356699.253125</v>
      </c>
      <c r="S105" s="67"/>
      <c r="T105" s="82" t="n">
        <f aca="false">'Low SIPA income'!J100</f>
        <v>104600710.645954</v>
      </c>
      <c r="U105" s="9"/>
      <c r="V105" s="82" t="n">
        <f aca="false">'Low SIPA income'!F100</f>
        <v>114673.058777274</v>
      </c>
      <c r="W105" s="67"/>
      <c r="X105" s="82" t="n">
        <f aca="false">'Low SIPA income'!M100</f>
        <v>288025.662488281</v>
      </c>
      <c r="Y105" s="9"/>
      <c r="Z105" s="9" t="n">
        <f aca="false">R105+V105-N105-L105-F105</f>
        <v>-1803665.92910167</v>
      </c>
      <c r="AA105" s="9"/>
      <c r="AB105" s="9" t="n">
        <f aca="false">T105-P105-D105</f>
        <v>-55305536.8110416</v>
      </c>
      <c r="AC105" s="50"/>
      <c r="AD105" s="9"/>
      <c r="AE105" s="9"/>
      <c r="AF105" s="9"/>
      <c r="AG105" s="9" t="n">
        <f aca="false">BF105/100*$AG$57</f>
        <v>6485046160.38536</v>
      </c>
      <c r="AH105" s="40" t="n">
        <f aca="false">(AG105-AG104)/AG104</f>
        <v>0.00208967328723282</v>
      </c>
      <c r="AI105" s="40" t="n">
        <f aca="false">(AG105-AG101)/AG101</f>
        <v>0.00713883935898489</v>
      </c>
      <c r="AJ105" s="40" t="n">
        <f aca="false">AB105/AG105</f>
        <v>-0.00852816393950775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13479340</v>
      </c>
      <c r="AX105" s="7"/>
      <c r="AY105" s="40" t="n">
        <f aca="false">(AW105-AW104)/AW104</f>
        <v>0.000278429408794629</v>
      </c>
      <c r="AZ105" s="39" t="n">
        <f aca="false">workers_and_wage_low!B93</f>
        <v>6467.36534436308</v>
      </c>
      <c r="BA105" s="40" t="n">
        <f aca="false">(AZ105-AZ104)/AZ104</f>
        <v>0.00181073971524971</v>
      </c>
      <c r="BB105" s="40"/>
      <c r="BC105" s="40"/>
      <c r="BD105" s="40"/>
      <c r="BE105" s="40"/>
      <c r="BF105" s="7" t="n">
        <f aca="false">BF104*(1+AY105)*(1+BA105)*(1-BE105)</f>
        <v>119.268922411307</v>
      </c>
      <c r="BG105" s="7"/>
      <c r="BH105" s="7"/>
      <c r="BI105" s="40" t="n">
        <f aca="false">T112/AG112</f>
        <v>0.0140934692386383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134114358.803237</v>
      </c>
      <c r="E106" s="6"/>
      <c r="F106" s="8" t="n">
        <f aca="false">'Low pensions'!I106</f>
        <v>24376872.2543309</v>
      </c>
      <c r="G106" s="81" t="n">
        <f aca="false">'Low pensions'!K106</f>
        <v>3890642.38054251</v>
      </c>
      <c r="H106" s="81" t="n">
        <f aca="false">'Low pensions'!V106</f>
        <v>21405166.452659</v>
      </c>
      <c r="I106" s="81" t="n">
        <f aca="false">'Low pensions'!M106</f>
        <v>120329.145789975</v>
      </c>
      <c r="J106" s="81" t="n">
        <f aca="false">'Low pensions'!W106</f>
        <v>662015.457298733</v>
      </c>
      <c r="K106" s="6"/>
      <c r="L106" s="81" t="n">
        <f aca="false">'Low pensions'!N106</f>
        <v>4448923.97961178</v>
      </c>
      <c r="M106" s="8"/>
      <c r="N106" s="81" t="n">
        <f aca="false">'Low pensions'!L106</f>
        <v>1075360.44363648</v>
      </c>
      <c r="O106" s="6"/>
      <c r="P106" s="81" t="n">
        <f aca="false">'Low pensions'!X106</f>
        <v>29001803.5577627</v>
      </c>
      <c r="Q106" s="8"/>
      <c r="R106" s="81" t="n">
        <f aca="false">'Low SIPA income'!G101</f>
        <v>23855008.1782395</v>
      </c>
      <c r="S106" s="8"/>
      <c r="T106" s="81" t="n">
        <f aca="false">'Low SIPA income'!J101</f>
        <v>91211691.3236112</v>
      </c>
      <c r="U106" s="6"/>
      <c r="V106" s="81" t="n">
        <f aca="false">'Low SIPA income'!F101</f>
        <v>114553.338935132</v>
      </c>
      <c r="W106" s="8"/>
      <c r="X106" s="81" t="n">
        <f aca="false">'Low SIPA income'!M101</f>
        <v>287724.960761009</v>
      </c>
      <c r="Y106" s="6"/>
      <c r="Z106" s="6" t="n">
        <f aca="false">R106+V106-N106-L106-F106</f>
        <v>-5931595.16040453</v>
      </c>
      <c r="AA106" s="6"/>
      <c r="AB106" s="6" t="n">
        <f aca="false">T106-P106-D106</f>
        <v>-71904471.0373885</v>
      </c>
      <c r="AC106" s="50"/>
      <c r="AD106" s="6"/>
      <c r="AE106" s="6"/>
      <c r="AF106" s="6"/>
      <c r="AG106" s="6" t="n">
        <f aca="false">BF106/100*$AG$57</f>
        <v>6498801827.17525</v>
      </c>
      <c r="AH106" s="61" t="n">
        <f aca="false">(AG106-AG105)/AG105</f>
        <v>0.00212113629567068</v>
      </c>
      <c r="AI106" s="61"/>
      <c r="AJ106" s="61" t="n">
        <f aca="false">AB106/AG106</f>
        <v>-0.0110642658369292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0.00268507745338041</v>
      </c>
      <c r="AV106" s="5"/>
      <c r="AW106" s="65" t="n">
        <f aca="false">workers_and_wage_low!C94</f>
        <v>13517018</v>
      </c>
      <c r="AX106" s="5"/>
      <c r="AY106" s="61" t="n">
        <f aca="false">(AW106-AW105)/AW105</f>
        <v>0.0027952407165336</v>
      </c>
      <c r="AZ106" s="66" t="n">
        <f aca="false">workers_and_wage_low!B94</f>
        <v>6463.01781717811</v>
      </c>
      <c r="BA106" s="61" t="n">
        <f aca="false">(AZ106-AZ105)/AZ105</f>
        <v>-0.000672225389084575</v>
      </c>
      <c r="BB106" s="61"/>
      <c r="BC106" s="61"/>
      <c r="BD106" s="61"/>
      <c r="BE106" s="61"/>
      <c r="BF106" s="5" t="n">
        <f aca="false">BF105*(1+AY106)*(1+BA106)*(1-BE106)</f>
        <v>119.521908051579</v>
      </c>
      <c r="BG106" s="5"/>
      <c r="BH106" s="5"/>
      <c r="BI106" s="61" t="n">
        <f aca="false">T113/AG113</f>
        <v>0.0162416250171722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134026575.491847</v>
      </c>
      <c r="E107" s="9"/>
      <c r="F107" s="67" t="n">
        <f aca="false">'Low pensions'!I107</f>
        <v>24360916.5983751</v>
      </c>
      <c r="G107" s="82" t="n">
        <f aca="false">'Low pensions'!K107</f>
        <v>3979079.48823669</v>
      </c>
      <c r="H107" s="82" t="n">
        <f aca="false">'Low pensions'!V107</f>
        <v>21891721.3260271</v>
      </c>
      <c r="I107" s="82" t="n">
        <f aca="false">'Low pensions'!M107</f>
        <v>123064.314069176</v>
      </c>
      <c r="J107" s="82" t="n">
        <f aca="false">'Low pensions'!W107</f>
        <v>677063.546165789</v>
      </c>
      <c r="K107" s="9"/>
      <c r="L107" s="82" t="n">
        <f aca="false">'Low pensions'!N107</f>
        <v>3594957.17300742</v>
      </c>
      <c r="M107" s="67"/>
      <c r="N107" s="82" t="n">
        <f aca="false">'Low pensions'!L107</f>
        <v>1075461.65452118</v>
      </c>
      <c r="O107" s="9"/>
      <c r="P107" s="82" t="n">
        <f aca="false">'Low pensions'!X107</f>
        <v>24571122.5711309</v>
      </c>
      <c r="Q107" s="67"/>
      <c r="R107" s="82" t="n">
        <f aca="false">'Low SIPA income'!G102</f>
        <v>27493593.8026763</v>
      </c>
      <c r="S107" s="67"/>
      <c r="T107" s="82" t="n">
        <f aca="false">'Low SIPA income'!J102</f>
        <v>105124138.821047</v>
      </c>
      <c r="U107" s="9"/>
      <c r="V107" s="82" t="n">
        <f aca="false">'Low SIPA income'!F102</f>
        <v>115368.32257954</v>
      </c>
      <c r="W107" s="67"/>
      <c r="X107" s="82" t="n">
        <f aca="false">'Low SIPA income'!M102</f>
        <v>289771.964709459</v>
      </c>
      <c r="Y107" s="9"/>
      <c r="Z107" s="9" t="n">
        <f aca="false">R107+V107-N107-L107-F107</f>
        <v>-1422373.30064785</v>
      </c>
      <c r="AA107" s="9"/>
      <c r="AB107" s="9" t="n">
        <f aca="false">T107-P107-D107</f>
        <v>-53473559.2419315</v>
      </c>
      <c r="AC107" s="50"/>
      <c r="AD107" s="9"/>
      <c r="AE107" s="9"/>
      <c r="AF107" s="9"/>
      <c r="AG107" s="9" t="n">
        <f aca="false">BF107/100*$AG$57</f>
        <v>6519285770.51697</v>
      </c>
      <c r="AH107" s="40" t="n">
        <f aca="false">(AG107-AG106)/AG106</f>
        <v>0.0031519569124363</v>
      </c>
      <c r="AI107" s="40"/>
      <c r="AJ107" s="40" t="n">
        <f aca="false">AB107/AG107</f>
        <v>-0.00820236466451004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13535096</v>
      </c>
      <c r="AX107" s="7"/>
      <c r="AY107" s="40" t="n">
        <f aca="false">(AW107-AW106)/AW106</f>
        <v>0.00133742516285767</v>
      </c>
      <c r="AZ107" s="39" t="n">
        <f aca="false">workers_and_wage_low!B95</f>
        <v>6474.72950469988</v>
      </c>
      <c r="BA107" s="40" t="n">
        <f aca="false">(AZ107-AZ106)/AZ106</f>
        <v>0.00181210819048668</v>
      </c>
      <c r="BB107" s="40"/>
      <c r="BC107" s="40"/>
      <c r="BD107" s="40"/>
      <c r="BE107" s="40"/>
      <c r="BF107" s="7" t="n">
        <f aca="false">BF106*(1+AY107)*(1+BA107)*(1-BE107)</f>
        <v>119.89863595585</v>
      </c>
      <c r="BG107" s="7"/>
      <c r="BH107" s="7"/>
      <c r="BI107" s="40" t="n">
        <f aca="false">T114/AG114</f>
        <v>0.014128617195359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134670221.967195</v>
      </c>
      <c r="E108" s="9"/>
      <c r="F108" s="67" t="n">
        <f aca="false">'Low pensions'!I108</f>
        <v>24477906.9642576</v>
      </c>
      <c r="G108" s="82" t="n">
        <f aca="false">'Low pensions'!K108</f>
        <v>4054387.70811274</v>
      </c>
      <c r="H108" s="82" t="n">
        <f aca="false">'Low pensions'!V108</f>
        <v>22306044.9322681</v>
      </c>
      <c r="I108" s="82" t="n">
        <f aca="false">'Low pensions'!M108</f>
        <v>125393.434271527</v>
      </c>
      <c r="J108" s="82" t="n">
        <f aca="false">'Low pensions'!W108</f>
        <v>689877.678317565</v>
      </c>
      <c r="K108" s="9"/>
      <c r="L108" s="82" t="n">
        <f aca="false">'Low pensions'!N108</f>
        <v>3688392.82865522</v>
      </c>
      <c r="M108" s="67"/>
      <c r="N108" s="82" t="n">
        <f aca="false">'Low pensions'!L108</f>
        <v>1079604.80273601</v>
      </c>
      <c r="O108" s="9"/>
      <c r="P108" s="82" t="n">
        <f aca="false">'Low pensions'!X108</f>
        <v>25078755.0115133</v>
      </c>
      <c r="Q108" s="67"/>
      <c r="R108" s="82" t="n">
        <f aca="false">'Low SIPA income'!G103</f>
        <v>24021336.1801408</v>
      </c>
      <c r="S108" s="67"/>
      <c r="T108" s="82" t="n">
        <f aca="false">'Low SIPA income'!J103</f>
        <v>91847660.8548115</v>
      </c>
      <c r="U108" s="9"/>
      <c r="V108" s="82" t="n">
        <f aca="false">'Low SIPA income'!F103</f>
        <v>117185.474401399</v>
      </c>
      <c r="W108" s="67"/>
      <c r="X108" s="82" t="n">
        <f aca="false">'Low SIPA income'!M103</f>
        <v>294336.12618656</v>
      </c>
      <c r="Y108" s="9"/>
      <c r="Z108" s="9" t="n">
        <f aca="false">R108+V108-N108-L108-F108</f>
        <v>-5107382.94110659</v>
      </c>
      <c r="AA108" s="9"/>
      <c r="AB108" s="9" t="n">
        <f aca="false">T108-P108-D108</f>
        <v>-67901316.1238965</v>
      </c>
      <c r="AC108" s="50"/>
      <c r="AD108" s="9"/>
      <c r="AE108" s="9"/>
      <c r="AF108" s="9"/>
      <c r="AG108" s="9" t="n">
        <f aca="false">BF108/100*$AG$57</f>
        <v>6551394451.63682</v>
      </c>
      <c r="AH108" s="40" t="n">
        <f aca="false">(AG108-AG107)/AG107</f>
        <v>0.00492518386984346</v>
      </c>
      <c r="AI108" s="40"/>
      <c r="AJ108" s="40" t="n">
        <f aca="false">AB108/AG108</f>
        <v>-0.0103644066351297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13557658</v>
      </c>
      <c r="AX108" s="7"/>
      <c r="AY108" s="40" t="n">
        <f aca="false">(AW108-AW107)/AW107</f>
        <v>0.001666925746223</v>
      </c>
      <c r="AZ108" s="39" t="n">
        <f aca="false">workers_and_wage_low!B96</f>
        <v>6495.79073719612</v>
      </c>
      <c r="BA108" s="40" t="n">
        <f aca="false">(AZ108-AZ107)/AZ107</f>
        <v>0.003252835887731</v>
      </c>
      <c r="BB108" s="40"/>
      <c r="BC108" s="40"/>
      <c r="BD108" s="40"/>
      <c r="BE108" s="40"/>
      <c r="BF108" s="7" t="n">
        <f aca="false">BF107*(1+AY108)*(1+BA108)*(1-BE108)</f>
        <v>120.489158783676</v>
      </c>
      <c r="BG108" s="7"/>
      <c r="BH108" s="7"/>
      <c r="BI108" s="40" t="n">
        <f aca="false">T115/AG115</f>
        <v>0.0161953594658707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134770014.38829</v>
      </c>
      <c r="E109" s="9"/>
      <c r="F109" s="67" t="n">
        <f aca="false">'Low pensions'!I109</f>
        <v>24496045.418057</v>
      </c>
      <c r="G109" s="82" t="n">
        <f aca="false">'Low pensions'!K109</f>
        <v>4118210.21830841</v>
      </c>
      <c r="H109" s="82" t="n">
        <f aca="false">'Low pensions'!V109</f>
        <v>22657177.5526798</v>
      </c>
      <c r="I109" s="82" t="n">
        <f aca="false">'Low pensions'!M109</f>
        <v>127367.326339435</v>
      </c>
      <c r="J109" s="82" t="n">
        <f aca="false">'Low pensions'!W109</f>
        <v>700737.450082881</v>
      </c>
      <c r="K109" s="9"/>
      <c r="L109" s="82" t="n">
        <f aca="false">'Low pensions'!N109</f>
        <v>3723546.51771336</v>
      </c>
      <c r="M109" s="67"/>
      <c r="N109" s="82" t="n">
        <f aca="false">'Low pensions'!L109</f>
        <v>1080682.46466989</v>
      </c>
      <c r="O109" s="9"/>
      <c r="P109" s="82" t="n">
        <f aca="false">'Low pensions'!X109</f>
        <v>25267096.6491482</v>
      </c>
      <c r="Q109" s="67"/>
      <c r="R109" s="82" t="n">
        <f aca="false">'Low SIPA income'!G104</f>
        <v>27588833.3137397</v>
      </c>
      <c r="S109" s="67"/>
      <c r="T109" s="82" t="n">
        <f aca="false">'Low SIPA income'!J104</f>
        <v>105488295.346168</v>
      </c>
      <c r="U109" s="9"/>
      <c r="V109" s="82" t="n">
        <f aca="false">'Low SIPA income'!F104</f>
        <v>115622.179004047</v>
      </c>
      <c r="W109" s="67"/>
      <c r="X109" s="82" t="n">
        <f aca="false">'Low SIPA income'!M104</f>
        <v>290409.578858981</v>
      </c>
      <c r="Y109" s="9"/>
      <c r="Z109" s="9" t="n">
        <f aca="false">R109+V109-N109-L109-F109</f>
        <v>-1595818.90769641</v>
      </c>
      <c r="AA109" s="9"/>
      <c r="AB109" s="9" t="n">
        <f aca="false">T109-P109-D109</f>
        <v>-54548815.6912696</v>
      </c>
      <c r="AC109" s="50"/>
      <c r="AD109" s="9"/>
      <c r="AE109" s="9"/>
      <c r="AF109" s="9"/>
      <c r="AG109" s="9" t="n">
        <f aca="false">BF109/100*$AG$57</f>
        <v>6554945521.89325</v>
      </c>
      <c r="AH109" s="40" t="n">
        <f aca="false">(AG109-AG108)/AG108</f>
        <v>0.000542032735571219</v>
      </c>
      <c r="AI109" s="40" t="n">
        <f aca="false">(AG109-AG105)/AG105</f>
        <v>0.010778544944657</v>
      </c>
      <c r="AJ109" s="40" t="n">
        <f aca="false">AB109/AG109</f>
        <v>-0.00832178017484337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13575817</v>
      </c>
      <c r="AX109" s="7"/>
      <c r="AY109" s="40" t="n">
        <f aca="false">(AW109-AW108)/AW108</f>
        <v>0.00133939062336578</v>
      </c>
      <c r="AZ109" s="39" t="n">
        <f aca="false">workers_and_wage_low!B97</f>
        <v>6490.61819526851</v>
      </c>
      <c r="BA109" s="40" t="n">
        <f aca="false">(AZ109-AZ108)/AZ108</f>
        <v>-0.000796291342636852</v>
      </c>
      <c r="BB109" s="40"/>
      <c r="BC109" s="40"/>
      <c r="BD109" s="40"/>
      <c r="BE109" s="40"/>
      <c r="BF109" s="7" t="n">
        <f aca="false">BF108*(1+AY109)*(1+BA109)*(1-BE109)</f>
        <v>120.554467852018</v>
      </c>
      <c r="BG109" s="7"/>
      <c r="BH109" s="7"/>
      <c r="BI109" s="40" t="n">
        <f aca="false">T116/AG116</f>
        <v>0.0141005632345041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135185112.006877</v>
      </c>
      <c r="E110" s="6"/>
      <c r="F110" s="8" t="n">
        <f aca="false">'Low pensions'!I110</f>
        <v>24571494.3238391</v>
      </c>
      <c r="G110" s="81" t="n">
        <f aca="false">'Low pensions'!K110</f>
        <v>4187939.00303055</v>
      </c>
      <c r="H110" s="81" t="n">
        <f aca="false">'Low pensions'!V110</f>
        <v>23040804.7529035</v>
      </c>
      <c r="I110" s="81" t="n">
        <f aca="false">'Low pensions'!M110</f>
        <v>129523.886691666</v>
      </c>
      <c r="J110" s="81" t="n">
        <f aca="false">'Low pensions'!W110</f>
        <v>712602.208852684</v>
      </c>
      <c r="K110" s="6"/>
      <c r="L110" s="81" t="n">
        <f aca="false">'Low pensions'!N110</f>
        <v>4496221.65063245</v>
      </c>
      <c r="M110" s="8"/>
      <c r="N110" s="81" t="n">
        <f aca="false">'Low pensions'!L110</f>
        <v>1083726.30198603</v>
      </c>
      <c r="O110" s="6"/>
      <c r="P110" s="81" t="n">
        <f aca="false">'Low pensions'!X110</f>
        <v>29293257.8818445</v>
      </c>
      <c r="Q110" s="8"/>
      <c r="R110" s="81" t="n">
        <f aca="false">'Low SIPA income'!G105</f>
        <v>24263115.9015896</v>
      </c>
      <c r="S110" s="8"/>
      <c r="T110" s="81" t="n">
        <f aca="false">'Low SIPA income'!J105</f>
        <v>92772126.5752303</v>
      </c>
      <c r="U110" s="6"/>
      <c r="V110" s="81" t="n">
        <f aca="false">'Low SIPA income'!F105</f>
        <v>117935.11028896</v>
      </c>
      <c r="W110" s="8"/>
      <c r="X110" s="81" t="n">
        <f aca="false">'Low SIPA income'!M105</f>
        <v>296218.99541009</v>
      </c>
      <c r="Y110" s="6"/>
      <c r="Z110" s="6" t="n">
        <f aca="false">R110+V110-N110-L110-F110</f>
        <v>-5770391.26457902</v>
      </c>
      <c r="AA110" s="6"/>
      <c r="AB110" s="6" t="n">
        <f aca="false">T110-P110-D110</f>
        <v>-71706243.3134911</v>
      </c>
      <c r="AC110" s="50"/>
      <c r="AD110" s="6"/>
      <c r="AE110" s="6"/>
      <c r="AF110" s="6"/>
      <c r="AG110" s="6" t="n">
        <f aca="false">BF110/100*$AG$57</f>
        <v>6608106008.48748</v>
      </c>
      <c r="AH110" s="61" t="n">
        <f aca="false">(AG110-AG109)/AG109</f>
        <v>0.00810998145090265</v>
      </c>
      <c r="AI110" s="61"/>
      <c r="AJ110" s="61" t="n">
        <f aca="false">AB110/AG110</f>
        <v>-0.0108512549921856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0.00479074336864828</v>
      </c>
      <c r="AV110" s="5"/>
      <c r="AW110" s="65" t="n">
        <f aca="false">workers_and_wage_low!C98</f>
        <v>13596174</v>
      </c>
      <c r="AX110" s="5"/>
      <c r="AY110" s="61" t="n">
        <f aca="false">(AW110-AW109)/AW109</f>
        <v>0.00149950459703457</v>
      </c>
      <c r="AZ110" s="66" t="n">
        <f aca="false">workers_and_wage_low!B98</f>
        <v>6533.46003507989</v>
      </c>
      <c r="BA110" s="61" t="n">
        <f aca="false">(AZ110-AZ109)/AZ109</f>
        <v>0.00660057925493229</v>
      </c>
      <c r="BB110" s="61"/>
      <c r="BC110" s="61"/>
      <c r="BD110" s="61"/>
      <c r="BE110" s="61"/>
      <c r="BF110" s="5" t="n">
        <f aca="false">BF109*(1+AY110)*(1+BA110)*(1-BE110)</f>
        <v>121.532162350121</v>
      </c>
      <c r="BG110" s="5"/>
      <c r="BH110" s="5"/>
      <c r="BI110" s="61" t="n">
        <f aca="false">T117/AG117</f>
        <v>0.0162191752777816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135571084.721746</v>
      </c>
      <c r="E111" s="9"/>
      <c r="F111" s="67" t="n">
        <f aca="false">'Low pensions'!I111</f>
        <v>24641649.4336124</v>
      </c>
      <c r="G111" s="82" t="n">
        <f aca="false">'Low pensions'!K111</f>
        <v>4240752.67273973</v>
      </c>
      <c r="H111" s="82" t="n">
        <f aca="false">'Low pensions'!V111</f>
        <v>23331369.9810916</v>
      </c>
      <c r="I111" s="82" t="n">
        <f aca="false">'Low pensions'!M111</f>
        <v>131157.299156898</v>
      </c>
      <c r="J111" s="82" t="n">
        <f aca="false">'Low pensions'!W111</f>
        <v>721588.762301797</v>
      </c>
      <c r="K111" s="9"/>
      <c r="L111" s="82" t="n">
        <f aca="false">'Low pensions'!N111</f>
        <v>3651700.16395789</v>
      </c>
      <c r="M111" s="67"/>
      <c r="N111" s="82" t="n">
        <f aca="false">'Low pensions'!L111</f>
        <v>1086012.19890566</v>
      </c>
      <c r="O111" s="9"/>
      <c r="P111" s="82" t="n">
        <f aca="false">'Low pensions'!X111</f>
        <v>24923608.2032072</v>
      </c>
      <c r="Q111" s="67"/>
      <c r="R111" s="82" t="n">
        <f aca="false">'Low SIPA income'!G106</f>
        <v>27888035.3350203</v>
      </c>
      <c r="S111" s="67"/>
      <c r="T111" s="82" t="n">
        <f aca="false">'Low SIPA income'!J106</f>
        <v>106632320.206882</v>
      </c>
      <c r="U111" s="9"/>
      <c r="V111" s="82" t="n">
        <f aca="false">'Low SIPA income'!F106</f>
        <v>117236.897002828</v>
      </c>
      <c r="W111" s="67"/>
      <c r="X111" s="82" t="n">
        <f aca="false">'Low SIPA income'!M106</f>
        <v>294465.284935804</v>
      </c>
      <c r="Y111" s="9"/>
      <c r="Z111" s="9" t="n">
        <f aca="false">R111+V111-N111-L111-F111</f>
        <v>-1374089.5644528</v>
      </c>
      <c r="AA111" s="9"/>
      <c r="AB111" s="9" t="n">
        <f aca="false">T111-P111-D111</f>
        <v>-53862372.7180706</v>
      </c>
      <c r="AC111" s="50"/>
      <c r="AD111" s="9"/>
      <c r="AE111" s="9"/>
      <c r="AF111" s="9"/>
      <c r="AG111" s="9" t="n">
        <f aca="false">BF111/100*$AG$57</f>
        <v>6612791509.41093</v>
      </c>
      <c r="AH111" s="40" t="n">
        <f aca="false">(AG111-AG110)/AG110</f>
        <v>0.000709053534770495</v>
      </c>
      <c r="AI111" s="40"/>
      <c r="AJ111" s="40" t="n">
        <f aca="false">AB111/AG111</f>
        <v>-0.00814517933030504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13620802</v>
      </c>
      <c r="AX111" s="7"/>
      <c r="AY111" s="40" t="n">
        <f aca="false">(AW111-AW110)/AW110</f>
        <v>0.00181139194011492</v>
      </c>
      <c r="AZ111" s="39" t="n">
        <f aca="false">workers_and_wage_low!B99</f>
        <v>6526.27097337187</v>
      </c>
      <c r="BA111" s="40" t="n">
        <f aca="false">(AZ111-AZ110)/AZ110</f>
        <v>-0.00110034524882929</v>
      </c>
      <c r="BB111" s="40"/>
      <c r="BC111" s="40"/>
      <c r="BD111" s="40"/>
      <c r="BE111" s="40"/>
      <c r="BF111" s="7" t="n">
        <f aca="false">BF110*(1+AY111)*(1+BA111)*(1-BE111)</f>
        <v>121.618335159424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135481804.501044</v>
      </c>
      <c r="E112" s="9"/>
      <c r="F112" s="67" t="n">
        <f aca="false">'Low pensions'!I112</f>
        <v>24625421.6966698</v>
      </c>
      <c r="G112" s="82" t="n">
        <f aca="false">'Low pensions'!K112</f>
        <v>4303399.55358223</v>
      </c>
      <c r="H112" s="82" t="n">
        <f aca="false">'Low pensions'!V112</f>
        <v>23676034.6356689</v>
      </c>
      <c r="I112" s="82" t="n">
        <f aca="false">'Low pensions'!M112</f>
        <v>133094.83155409</v>
      </c>
      <c r="J112" s="82" t="n">
        <f aca="false">'Low pensions'!W112</f>
        <v>732248.493886669</v>
      </c>
      <c r="K112" s="9"/>
      <c r="L112" s="82" t="n">
        <f aca="false">'Low pensions'!N112</f>
        <v>3639600.62458999</v>
      </c>
      <c r="M112" s="67"/>
      <c r="N112" s="82" t="n">
        <f aca="false">'Low pensions'!L112</f>
        <v>1085283.24683984</v>
      </c>
      <c r="O112" s="9"/>
      <c r="P112" s="82" t="n">
        <f aca="false">'Low pensions'!X112</f>
        <v>24856813.1567179</v>
      </c>
      <c r="Q112" s="67"/>
      <c r="R112" s="82" t="n">
        <f aca="false">'Low SIPA income'!G107</f>
        <v>24506829.475789</v>
      </c>
      <c r="S112" s="67"/>
      <c r="T112" s="82" t="n">
        <f aca="false">'Low SIPA income'!J107</f>
        <v>93703986.5492514</v>
      </c>
      <c r="U112" s="9"/>
      <c r="V112" s="82" t="n">
        <f aca="false">'Low SIPA income'!F107</f>
        <v>113091.513830543</v>
      </c>
      <c r="W112" s="67"/>
      <c r="X112" s="82" t="n">
        <f aca="false">'Low SIPA income'!M107</f>
        <v>284053.277554154</v>
      </c>
      <c r="Y112" s="9"/>
      <c r="Z112" s="9" t="n">
        <f aca="false">R112+V112-N112-L112-F112</f>
        <v>-4730384.57848014</v>
      </c>
      <c r="AA112" s="9"/>
      <c r="AB112" s="9" t="n">
        <f aca="false">T112-P112-D112</f>
        <v>-66634631.1085107</v>
      </c>
      <c r="AC112" s="50"/>
      <c r="AD112" s="9"/>
      <c r="AE112" s="9"/>
      <c r="AF112" s="9"/>
      <c r="AG112" s="9" t="n">
        <f aca="false">BF112/100*$AG$57</f>
        <v>6648752337.88108</v>
      </c>
      <c r="AH112" s="40" t="n">
        <f aca="false">(AG112-AG111)/AG111</f>
        <v>0.00543807080851815</v>
      </c>
      <c r="AI112" s="40"/>
      <c r="AJ112" s="40" t="n">
        <f aca="false">AB112/AG112</f>
        <v>-0.0100221256142843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13664181</v>
      </c>
      <c r="AX112" s="7"/>
      <c r="AY112" s="40" t="n">
        <f aca="false">(AW112-AW111)/AW111</f>
        <v>0.00318476107354031</v>
      </c>
      <c r="AZ112" s="39" t="n">
        <f aca="false">workers_and_wage_low!B100</f>
        <v>6540.9299977989</v>
      </c>
      <c r="BA112" s="40" t="n">
        <f aca="false">(AZ112-AZ111)/AZ111</f>
        <v>0.00224615626394337</v>
      </c>
      <c r="BB112" s="40"/>
      <c r="BC112" s="40"/>
      <c r="BD112" s="40"/>
      <c r="BE112" s="40"/>
      <c r="BF112" s="7" t="n">
        <f aca="false">BF111*(1+AY112)*(1+BA112)*(1-BE112)</f>
        <v>122.279704277635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135888087.740446</v>
      </c>
      <c r="E113" s="9"/>
      <c r="F113" s="67" t="n">
        <f aca="false">'Low pensions'!I113</f>
        <v>24699268.4846972</v>
      </c>
      <c r="G113" s="82" t="n">
        <f aca="false">'Low pensions'!K113</f>
        <v>4374475.80097618</v>
      </c>
      <c r="H113" s="82" t="n">
        <f aca="false">'Low pensions'!V113</f>
        <v>24067075.1779472</v>
      </c>
      <c r="I113" s="82" t="n">
        <f aca="false">'Low pensions'!M113</f>
        <v>135293.066009573</v>
      </c>
      <c r="J113" s="82" t="n">
        <f aca="false">'Low pensions'!W113</f>
        <v>744342.531276717</v>
      </c>
      <c r="K113" s="9"/>
      <c r="L113" s="82" t="n">
        <f aca="false">'Low pensions'!N113</f>
        <v>3728211.37921083</v>
      </c>
      <c r="M113" s="67"/>
      <c r="N113" s="82" t="n">
        <f aca="false">'Low pensions'!L113</f>
        <v>1088988.73650339</v>
      </c>
      <c r="O113" s="9"/>
      <c r="P113" s="82" t="n">
        <f aca="false">'Low pensions'!X113</f>
        <v>25337001.2945158</v>
      </c>
      <c r="Q113" s="67"/>
      <c r="R113" s="82" t="n">
        <f aca="false">'Low SIPA income'!G108</f>
        <v>28380763.7459598</v>
      </c>
      <c r="S113" s="67"/>
      <c r="T113" s="82" t="n">
        <f aca="false">'Low SIPA income'!J108</f>
        <v>108516309.991718</v>
      </c>
      <c r="U113" s="9"/>
      <c r="V113" s="82" t="n">
        <f aca="false">'Low SIPA income'!F108</f>
        <v>112639.851258478</v>
      </c>
      <c r="W113" s="67"/>
      <c r="X113" s="82" t="n">
        <f aca="false">'Low SIPA income'!M108</f>
        <v>282918.831391061</v>
      </c>
      <c r="Y113" s="9"/>
      <c r="Z113" s="9" t="n">
        <f aca="false">R113+V113-N113-L113-F113</f>
        <v>-1023065.00319317</v>
      </c>
      <c r="AA113" s="9"/>
      <c r="AB113" s="9" t="n">
        <f aca="false">T113-P113-D113</f>
        <v>-52708779.0432434</v>
      </c>
      <c r="AC113" s="50"/>
      <c r="AD113" s="9"/>
      <c r="AE113" s="9"/>
      <c r="AF113" s="9"/>
      <c r="AG113" s="9" t="n">
        <f aca="false">BF113/100*$AG$57</f>
        <v>6681370237.09048</v>
      </c>
      <c r="AH113" s="40" t="n">
        <f aca="false">(AG113-AG112)/AG112</f>
        <v>0.00490586768040182</v>
      </c>
      <c r="AI113" s="40" t="n">
        <f aca="false">(AG113-AG109)/AG109</f>
        <v>0.0192869208103997</v>
      </c>
      <c r="AJ113" s="40" t="n">
        <f aca="false">AB113/AG113</f>
        <v>-0.00788891756823168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13648410</v>
      </c>
      <c r="AX113" s="7"/>
      <c r="AY113" s="40" t="n">
        <f aca="false">(AW113-AW112)/AW112</f>
        <v>-0.00115418553076836</v>
      </c>
      <c r="AZ113" s="39" t="n">
        <f aca="false">workers_and_wage_low!B101</f>
        <v>6580.61418455025</v>
      </c>
      <c r="BA113" s="40" t="n">
        <f aca="false">(AZ113-AZ112)/AZ112</f>
        <v>0.00606705571909568</v>
      </c>
      <c r="BB113" s="40"/>
      <c r="BC113" s="40"/>
      <c r="BD113" s="40"/>
      <c r="BE113" s="40"/>
      <c r="BF113" s="7" t="n">
        <f aca="false">BF112*(1+AY113)*(1+BA113)*(1-BE113)</f>
        <v>122.87959232682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135891645.169514</v>
      </c>
      <c r="E114" s="6"/>
      <c r="F114" s="8" t="n">
        <f aca="false">'Low pensions'!I114</f>
        <v>24699915.0895404</v>
      </c>
      <c r="G114" s="81" t="n">
        <f aca="false">'Low pensions'!K114</f>
        <v>4462455.18736891</v>
      </c>
      <c r="H114" s="81" t="n">
        <f aca="false">'Low pensions'!V114</f>
        <v>24551111.8037643</v>
      </c>
      <c r="I114" s="81" t="n">
        <f aca="false">'Low pensions'!M114</f>
        <v>138014.077959863</v>
      </c>
      <c r="J114" s="81" t="n">
        <f aca="false">'Low pensions'!W114</f>
        <v>759312.736198899</v>
      </c>
      <c r="K114" s="6"/>
      <c r="L114" s="81" t="n">
        <f aca="false">'Low pensions'!N114</f>
        <v>4456636.69619175</v>
      </c>
      <c r="M114" s="8"/>
      <c r="N114" s="81" t="n">
        <f aca="false">'Low pensions'!L114</f>
        <v>1089363.70629139</v>
      </c>
      <c r="O114" s="6"/>
      <c r="P114" s="81" t="n">
        <f aca="false">'Low pensions'!X114</f>
        <v>29118866.7002578</v>
      </c>
      <c r="Q114" s="8"/>
      <c r="R114" s="81" t="n">
        <f aca="false">'Low SIPA income'!G109</f>
        <v>24674152.7118437</v>
      </c>
      <c r="S114" s="8"/>
      <c r="T114" s="81" t="n">
        <f aca="false">'Low SIPA income'!J109</f>
        <v>94343761.4444961</v>
      </c>
      <c r="U114" s="6"/>
      <c r="V114" s="81" t="n">
        <f aca="false">'Low SIPA income'!F109</f>
        <v>117626.480394572</v>
      </c>
      <c r="W114" s="8"/>
      <c r="X114" s="81" t="n">
        <f aca="false">'Low SIPA income'!M109</f>
        <v>295443.806095855</v>
      </c>
      <c r="Y114" s="6"/>
      <c r="Z114" s="6" t="n">
        <f aca="false">R114+V114-N114-L114-F114</f>
        <v>-5454136.29978528</v>
      </c>
      <c r="AA114" s="6"/>
      <c r="AB114" s="6" t="n">
        <f aca="false">T114-P114-D114</f>
        <v>-70666750.4252758</v>
      </c>
      <c r="AC114" s="50"/>
      <c r="AD114" s="6"/>
      <c r="AE114" s="6"/>
      <c r="AF114" s="6"/>
      <c r="AG114" s="6" t="n">
        <f aca="false">BF114/100*$AG$57</f>
        <v>6677494346.40257</v>
      </c>
      <c r="AH114" s="61" t="n">
        <f aca="false">(AG114-AG113)/AG113</f>
        <v>-0.00058010416282611</v>
      </c>
      <c r="AI114" s="61"/>
      <c r="AJ114" s="61" t="n">
        <f aca="false">AB114/AG114</f>
        <v>-0.0105828244487166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-0.000222947650252276</v>
      </c>
      <c r="AV114" s="5"/>
      <c r="AW114" s="65" t="n">
        <f aca="false">workers_and_wage_low!C102</f>
        <v>13630811</v>
      </c>
      <c r="AX114" s="5"/>
      <c r="AY114" s="61" t="n">
        <f aca="false">(AW114-AW113)/AW113</f>
        <v>-0.00128945422946702</v>
      </c>
      <c r="AZ114" s="66" t="n">
        <f aca="false">workers_and_wage_low!B102</f>
        <v>6585.28817055162</v>
      </c>
      <c r="BA114" s="61" t="n">
        <f aca="false">(AZ114-AZ113)/AZ113</f>
        <v>0.000710265922038126</v>
      </c>
      <c r="BB114" s="61"/>
      <c r="BC114" s="61"/>
      <c r="BD114" s="61"/>
      <c r="BE114" s="61"/>
      <c r="BF114" s="5" t="n">
        <f aca="false">BF113*(1+AY114)*(1+BA114)*(1-BE114)</f>
        <v>122.808309363784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135898902.079663</v>
      </c>
      <c r="E115" s="9"/>
      <c r="F115" s="67" t="n">
        <f aca="false">'Low pensions'!I115</f>
        <v>24701234.1188616</v>
      </c>
      <c r="G115" s="82" t="n">
        <f aca="false">'Low pensions'!K115</f>
        <v>4561574.82516346</v>
      </c>
      <c r="H115" s="82" t="n">
        <f aca="false">'Low pensions'!V115</f>
        <v>25096438.8058888</v>
      </c>
      <c r="I115" s="82" t="n">
        <f aca="false">'Low pensions'!M115</f>
        <v>141079.633767943</v>
      </c>
      <c r="J115" s="82" t="n">
        <f aca="false">'Low pensions'!W115</f>
        <v>776178.519769762</v>
      </c>
      <c r="K115" s="9"/>
      <c r="L115" s="82" t="n">
        <f aca="false">'Low pensions'!N115</f>
        <v>3669039.51352092</v>
      </c>
      <c r="M115" s="67"/>
      <c r="N115" s="82" t="n">
        <f aca="false">'Low pensions'!L115</f>
        <v>1089317.90076</v>
      </c>
      <c r="O115" s="9"/>
      <c r="P115" s="82" t="n">
        <f aca="false">'Low pensions'!X115</f>
        <v>25031769.1667805</v>
      </c>
      <c r="Q115" s="67"/>
      <c r="R115" s="82" t="n">
        <f aca="false">'Low SIPA income'!G110</f>
        <v>28252555.3497436</v>
      </c>
      <c r="S115" s="67"/>
      <c r="T115" s="82" t="n">
        <f aca="false">'Low SIPA income'!J110</f>
        <v>108026094.076746</v>
      </c>
      <c r="U115" s="9"/>
      <c r="V115" s="82" t="n">
        <f aca="false">'Low SIPA income'!F110</f>
        <v>115850.947579466</v>
      </c>
      <c r="W115" s="67"/>
      <c r="X115" s="82" t="n">
        <f aca="false">'Low SIPA income'!M110</f>
        <v>290984.179564625</v>
      </c>
      <c r="Y115" s="9"/>
      <c r="Z115" s="9" t="n">
        <f aca="false">R115+V115-N115-L115-F115</f>
        <v>-1091185.23581943</v>
      </c>
      <c r="AA115" s="9"/>
      <c r="AB115" s="9" t="n">
        <f aca="false">T115-P115-D115</f>
        <v>-52904577.1696968</v>
      </c>
      <c r="AC115" s="50"/>
      <c r="AD115" s="9"/>
      <c r="AE115" s="9"/>
      <c r="AF115" s="9"/>
      <c r="AG115" s="9" t="n">
        <f aca="false">BF115/100*$AG$57</f>
        <v>6670188105.69752</v>
      </c>
      <c r="AH115" s="40" t="n">
        <f aca="false">(AG115-AG114)/AG114</f>
        <v>-0.00109415902523048</v>
      </c>
      <c r="AI115" s="40"/>
      <c r="AJ115" s="40" t="n">
        <f aca="false">AB115/AG115</f>
        <v>-0.00793149703297076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13627167</v>
      </c>
      <c r="AX115" s="7"/>
      <c r="AY115" s="40" t="n">
        <f aca="false">(AW115-AW114)/AW114</f>
        <v>-0.000267335523909766</v>
      </c>
      <c r="AZ115" s="39" t="n">
        <f aca="false">workers_and_wage_low!B103</f>
        <v>6579.84184353255</v>
      </c>
      <c r="BA115" s="40" t="n">
        <f aca="false">(AZ115-AZ114)/AZ114</f>
        <v>-0.000827044599722036</v>
      </c>
      <c r="BB115" s="40"/>
      <c r="BC115" s="40"/>
      <c r="BD115" s="40"/>
      <c r="BE115" s="40"/>
      <c r="BF115" s="7" t="n">
        <f aca="false">BF114*(1+AY115)*(1+BA115)*(1-BE115)</f>
        <v>122.673937543721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135881790.65729</v>
      </c>
      <c r="E116" s="9"/>
      <c r="F116" s="67" t="n">
        <f aca="false">'Low pensions'!I116</f>
        <v>24698123.9152935</v>
      </c>
      <c r="G116" s="82" t="n">
        <f aca="false">'Low pensions'!K116</f>
        <v>4604444.62708728</v>
      </c>
      <c r="H116" s="82" t="n">
        <f aca="false">'Low pensions'!V116</f>
        <v>25332295.8074372</v>
      </c>
      <c r="I116" s="82" t="n">
        <f aca="false">'Low pensions'!M116</f>
        <v>142405.503930535</v>
      </c>
      <c r="J116" s="82" t="n">
        <f aca="false">'Low pensions'!W116</f>
        <v>783473.066209402</v>
      </c>
      <c r="K116" s="9"/>
      <c r="L116" s="82" t="n">
        <f aca="false">'Low pensions'!N116</f>
        <v>3590155.83274348</v>
      </c>
      <c r="M116" s="67"/>
      <c r="N116" s="82" t="n">
        <f aca="false">'Low pensions'!L116</f>
        <v>1089318.60267239</v>
      </c>
      <c r="O116" s="9"/>
      <c r="P116" s="82" t="n">
        <f aca="false">'Low pensions'!X116</f>
        <v>24622445.2339439</v>
      </c>
      <c r="Q116" s="67"/>
      <c r="R116" s="82" t="n">
        <f aca="false">'Low SIPA income'!G111</f>
        <v>24629462.4751538</v>
      </c>
      <c r="S116" s="67"/>
      <c r="T116" s="82" t="n">
        <f aca="false">'Low SIPA income'!J111</f>
        <v>94172884.4511332</v>
      </c>
      <c r="U116" s="9"/>
      <c r="V116" s="82" t="n">
        <f aca="false">'Low SIPA income'!F111</f>
        <v>119725.289533628</v>
      </c>
      <c r="W116" s="67"/>
      <c r="X116" s="82" t="n">
        <f aca="false">'Low SIPA income'!M111</f>
        <v>300715.409549699</v>
      </c>
      <c r="Y116" s="9"/>
      <c r="Z116" s="9" t="n">
        <f aca="false">R116+V116-N116-L116-F116</f>
        <v>-4628410.58602202</v>
      </c>
      <c r="AA116" s="9"/>
      <c r="AB116" s="9" t="n">
        <f aca="false">T116-P116-D116</f>
        <v>-66331351.4401002</v>
      </c>
      <c r="AC116" s="50"/>
      <c r="AD116" s="9"/>
      <c r="AE116" s="9"/>
      <c r="AF116" s="9"/>
      <c r="AG116" s="9" t="n">
        <f aca="false">BF116/100*$AG$57</f>
        <v>6678661191.39779</v>
      </c>
      <c r="AH116" s="40" t="n">
        <f aca="false">(AG116-AG115)/AG115</f>
        <v>0.00127029186673658</v>
      </c>
      <c r="AI116" s="40"/>
      <c r="AJ116" s="40" t="n">
        <f aca="false">AB116/AG116</f>
        <v>-0.00993183357250341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13637240</v>
      </c>
      <c r="AX116" s="7"/>
      <c r="AY116" s="40" t="n">
        <f aca="false">(AW116-AW115)/AW115</f>
        <v>0.000739185187941118</v>
      </c>
      <c r="AZ116" s="39" t="n">
        <f aca="false">workers_and_wage_low!B104</f>
        <v>6583.33386023405</v>
      </c>
      <c r="BA116" s="40" t="n">
        <f aca="false">(AZ116-AZ115)/AZ115</f>
        <v>0.000530714382584958</v>
      </c>
      <c r="BB116" s="40"/>
      <c r="BC116" s="40"/>
      <c r="BD116" s="40"/>
      <c r="BE116" s="40"/>
      <c r="BF116" s="7" t="n">
        <f aca="false">BF115*(1+AY116)*(1+BA116)*(1-BE116)</f>
        <v>122.829769248843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135432508.631517</v>
      </c>
      <c r="E117" s="9"/>
      <c r="F117" s="67" t="n">
        <f aca="false">'Low pensions'!I117</f>
        <v>24616461.5888569</v>
      </c>
      <c r="G117" s="82" t="n">
        <f aca="false">'Low pensions'!K117</f>
        <v>4680645.86122539</v>
      </c>
      <c r="H117" s="82" t="n">
        <f aca="false">'Low pensions'!V117</f>
        <v>25751532.5146662</v>
      </c>
      <c r="I117" s="82" t="n">
        <f aca="false">'Low pensions'!M117</f>
        <v>144762.243130683</v>
      </c>
      <c r="J117" s="82" t="n">
        <f aca="false">'Low pensions'!W117</f>
        <v>796439.149938135</v>
      </c>
      <c r="K117" s="9"/>
      <c r="L117" s="82" t="n">
        <f aca="false">'Low pensions'!N117</f>
        <v>3613503.48260179</v>
      </c>
      <c r="M117" s="67"/>
      <c r="N117" s="82" t="n">
        <f aca="false">'Low pensions'!L117</f>
        <v>1085847.9999412</v>
      </c>
      <c r="O117" s="9"/>
      <c r="P117" s="82" t="n">
        <f aca="false">'Low pensions'!X117</f>
        <v>24724502.0678151</v>
      </c>
      <c r="Q117" s="67"/>
      <c r="R117" s="82" t="n">
        <f aca="false">'Low SIPA income'!G112</f>
        <v>28316223.4929515</v>
      </c>
      <c r="S117" s="67"/>
      <c r="T117" s="82" t="n">
        <f aca="false">'Low SIPA income'!J112</f>
        <v>108269534.740528</v>
      </c>
      <c r="U117" s="9"/>
      <c r="V117" s="82" t="n">
        <f aca="false">'Low SIPA income'!F112</f>
        <v>118988.966759445</v>
      </c>
      <c r="W117" s="67"/>
      <c r="X117" s="82" t="n">
        <f aca="false">'Low SIPA income'!M112</f>
        <v>298865.979028698</v>
      </c>
      <c r="Y117" s="9"/>
      <c r="Z117" s="9" t="n">
        <f aca="false">R117+V117-N117-L117-F117</f>
        <v>-880600.611688886</v>
      </c>
      <c r="AA117" s="9"/>
      <c r="AB117" s="9" t="n">
        <f aca="false">T117-P117-D117</f>
        <v>-51887475.9588038</v>
      </c>
      <c r="AC117" s="50"/>
      <c r="AD117" s="9"/>
      <c r="AE117" s="9"/>
      <c r="AF117" s="9"/>
      <c r="AG117" s="9" t="n">
        <f aca="false">BF117/100*$AG$57</f>
        <v>6675403211.70612</v>
      </c>
      <c r="AH117" s="40" t="n">
        <f aca="false">(AG117-AG116)/AG116</f>
        <v>-0.000487819279689095</v>
      </c>
      <c r="AI117" s="40" t="n">
        <f aca="false">(AG117-AG113)/AG113</f>
        <v>-0.000893084078957361</v>
      </c>
      <c r="AJ117" s="40" t="n">
        <f aca="false">AB117/AG117</f>
        <v>-0.00777293510417661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13600672</v>
      </c>
      <c r="AX117" s="7"/>
      <c r="AY117" s="40" t="n">
        <f aca="false">(AW117-AW116)/AW116</f>
        <v>-0.00268148100348751</v>
      </c>
      <c r="AZ117" s="39" t="n">
        <f aca="false">workers_and_wage_low!B105</f>
        <v>6597.81429675368</v>
      </c>
      <c r="BA117" s="40" t="n">
        <f aca="false">(AZ117-AZ116)/AZ116</f>
        <v>0.00219955980162241</v>
      </c>
      <c r="BB117" s="40"/>
      <c r="BC117" s="40"/>
      <c r="BD117" s="40"/>
      <c r="BE117" s="40"/>
      <c r="BF117" s="7" t="n">
        <f aca="false">BF116*(1+AY117)*(1+BA117)*(1-BE117)</f>
        <v>122.769850519284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0.0129459063539479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1" colorId="64" zoomScale="60" zoomScaleNormal="60" zoomScalePageLayoutView="100" workbookViewId="0">
      <selection pane="topLeft" activeCell="H25" activeCellId="0" sqref="H25"/>
    </sheetView>
  </sheetViews>
  <sheetFormatPr defaultColWidth="9.3164062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-0.0331795977538116</v>
      </c>
      <c r="C7" s="52" t="n">
        <f aca="false">'Central scenario'!BO5</f>
        <v>-0.0331995920570141</v>
      </c>
      <c r="D7" s="32" t="n">
        <f aca="false">'Low scenario'!AL5</f>
        <v>-0.0331795977538116</v>
      </c>
      <c r="E7" s="32" t="n">
        <f aca="false">'Low scenario'!BO5</f>
        <v>-0.0331995920570141</v>
      </c>
      <c r="F7" s="32" t="n">
        <f aca="false">'High scenario'!AL5</f>
        <v>-0.0331795977538116</v>
      </c>
      <c r="G7" s="32" t="n">
        <f aca="false">'High scenario'!BO5</f>
        <v>-0.0331995920570141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-0.0366051126539165</v>
      </c>
      <c r="C8" s="52" t="n">
        <f aca="false">'Central scenario'!BO6</f>
        <v>-0.0370530841535637</v>
      </c>
      <c r="D8" s="32" t="n">
        <f aca="false">'Low scenario'!AL6</f>
        <v>-0.0366051126539165</v>
      </c>
      <c r="E8" s="32" t="n">
        <f aca="false">'Low scenario'!BO6</f>
        <v>-0.0370530841535637</v>
      </c>
      <c r="F8" s="32" t="n">
        <f aca="false">'High scenario'!AL6</f>
        <v>-0.0366051126539165</v>
      </c>
      <c r="G8" s="32" t="n">
        <f aca="false">'High scenario'!BO6</f>
        <v>-0.0370530841535637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-0.0367867634379302</v>
      </c>
      <c r="C9" s="52" t="n">
        <f aca="false">'Central scenario'!BO7</f>
        <v>-0.0376732487763681</v>
      </c>
      <c r="D9" s="32" t="n">
        <f aca="false">'Low scenario'!AL7</f>
        <v>-0.0367867634379302</v>
      </c>
      <c r="E9" s="32" t="n">
        <f aca="false">'Low scenario'!BO7</f>
        <v>-0.0376732487763681</v>
      </c>
      <c r="F9" s="32" t="n">
        <f aca="false">'High scenario'!AL7</f>
        <v>-0.0367867634379302</v>
      </c>
      <c r="G9" s="32" t="n">
        <f aca="false">'High scenario'!BO7</f>
        <v>-0.0376732487763681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-0.0376961884096757</v>
      </c>
      <c r="C10" s="52" t="n">
        <f aca="false">'Central scenario'!BO8</f>
        <v>-0.0385800679980238</v>
      </c>
      <c r="D10" s="32" t="n">
        <f aca="false">'Low scenario'!AL8</f>
        <v>-0.0377389074028458</v>
      </c>
      <c r="E10" s="32" t="n">
        <f aca="false">'Low scenario'!BO8</f>
        <v>-0.0386227869911939</v>
      </c>
      <c r="F10" s="32" t="n">
        <f aca="false">'High scenario'!AL8</f>
        <v>-0.037696040868939</v>
      </c>
      <c r="G10" s="32" t="n">
        <f aca="false">'High scenario'!BO8</f>
        <v>-0.0385799204572871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-0.0462320911620017</v>
      </c>
      <c r="C11" s="52" t="n">
        <f aca="false">'Central scenario'!BO9</f>
        <v>-0.0476115469221648</v>
      </c>
      <c r="D11" s="32" t="n">
        <f aca="false">'Low scenario'!AL9</f>
        <v>-0.0466196684132554</v>
      </c>
      <c r="E11" s="32" t="n">
        <f aca="false">'Low scenario'!BO9</f>
        <v>-0.0480034414406569</v>
      </c>
      <c r="F11" s="32" t="n">
        <f aca="false">'High scenario'!AL9</f>
        <v>-0.0462005002089527</v>
      </c>
      <c r="G11" s="32" t="n">
        <f aca="false">'High scenario'!BO9</f>
        <v>-0.0475742926541286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-0.0357415071627705</v>
      </c>
      <c r="C12" s="52" t="n">
        <f aca="false">'Central scenario'!BO10</f>
        <v>-0.0372447336343861</v>
      </c>
      <c r="D12" s="32" t="n">
        <f aca="false">'Low scenario'!AL10</f>
        <v>-0.0369211880394162</v>
      </c>
      <c r="E12" s="32" t="n">
        <f aca="false">'Low scenario'!BO10</f>
        <v>-0.0384437009511105</v>
      </c>
      <c r="F12" s="32" t="n">
        <f aca="false">'High scenario'!AL10</f>
        <v>-0.0343253644501761</v>
      </c>
      <c r="G12" s="32" t="n">
        <f aca="false">'High scenario'!BO10</f>
        <v>-0.0358001576060533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-0.0387333494799945</v>
      </c>
      <c r="C13" s="52" t="n">
        <f aca="false">'Central scenario'!BO11</f>
        <v>-0.0405737450166259</v>
      </c>
      <c r="D13" s="32" t="n">
        <f aca="false">'Low scenario'!AL11</f>
        <v>-0.0402003474151781</v>
      </c>
      <c r="E13" s="32" t="n">
        <f aca="false">'Low scenario'!BO11</f>
        <v>-0.0420506627376168</v>
      </c>
      <c r="F13" s="32" t="n">
        <f aca="false">'High scenario'!AL11</f>
        <v>-0.0365643673430903</v>
      </c>
      <c r="G13" s="32" t="n">
        <f aca="false">'High scenario'!BO11</f>
        <v>-0.0384174137040469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-0.0411457786471801</v>
      </c>
      <c r="C14" s="52" t="n">
        <f aca="false">'Central scenario'!BO12</f>
        <v>-0.0433097922236909</v>
      </c>
      <c r="D14" s="32" t="n">
        <f aca="false">'Low scenario'!AL12</f>
        <v>-0.0429192588979491</v>
      </c>
      <c r="E14" s="32" t="n">
        <f aca="false">'Low scenario'!BO12</f>
        <v>-0.0450512062566339</v>
      </c>
      <c r="F14" s="32" t="n">
        <f aca="false">'High scenario'!AL12</f>
        <v>-0.0402920150608517</v>
      </c>
      <c r="G14" s="32" t="n">
        <f aca="false">'High scenario'!BO12</f>
        <v>-0.0424950228076962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-0.0439584557038234</v>
      </c>
      <c r="C15" s="59" t="n">
        <f aca="false">'Central scenario'!BO13</f>
        <v>-0.0465201935849405</v>
      </c>
      <c r="D15" s="32" t="n">
        <f aca="false">'Low scenario'!AL13</f>
        <v>-0.0451029676521247</v>
      </c>
      <c r="E15" s="32" t="n">
        <f aca="false">'Low scenario'!BO13</f>
        <v>-0.0476450824778735</v>
      </c>
      <c r="F15" s="32" t="n">
        <f aca="false">'High scenario'!AL13</f>
        <v>-0.0414916110222898</v>
      </c>
      <c r="G15" s="32" t="n">
        <f aca="false">'High scenario'!BO13</f>
        <v>-0.044141410376564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-0.0449642613971469</v>
      </c>
      <c r="C16" s="63" t="n">
        <f aca="false">'Central scenario'!BO14</f>
        <v>-0.048527419573857</v>
      </c>
      <c r="D16" s="32" t="n">
        <f aca="false">'Low scenario'!AL14</f>
        <v>-0.0460191804406613</v>
      </c>
      <c r="E16" s="32" t="n">
        <f aca="false">'Low scenario'!BO14</f>
        <v>-0.0495653097118646</v>
      </c>
      <c r="F16" s="32" t="n">
        <f aca="false">'High scenario'!AL14</f>
        <v>-0.0428591346251885</v>
      </c>
      <c r="G16" s="32" t="n">
        <f aca="false">'High scenario'!BO14</f>
        <v>-0.0464769562333408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-0.044938992406131</v>
      </c>
      <c r="C17" s="69" t="n">
        <f aca="false">'Central scenario'!BO15</f>
        <v>-0.0495378572706475</v>
      </c>
      <c r="D17" s="32" t="n">
        <f aca="false">'Low scenario'!AL15</f>
        <v>-0.047949633962965</v>
      </c>
      <c r="E17" s="32" t="n">
        <f aca="false">'Low scenario'!BO15</f>
        <v>-0.0526364906968142</v>
      </c>
      <c r="F17" s="32" t="n">
        <f aca="false">'High scenario'!AL15</f>
        <v>-0.0441312560702257</v>
      </c>
      <c r="G17" s="32" t="n">
        <f aca="false">'High scenario'!BO15</f>
        <v>-0.0488898776534656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-0.0430351391887787</v>
      </c>
      <c r="C18" s="69" t="n">
        <f aca="false">'Central scenario'!BO16</f>
        <v>-0.0484373609282349</v>
      </c>
      <c r="D18" s="32" t="n">
        <f aca="false">'Low scenario'!AL16</f>
        <v>-0.0484506344669808</v>
      </c>
      <c r="E18" s="32" t="n">
        <f aca="false">'Low scenario'!BO16</f>
        <v>-0.053909480138544</v>
      </c>
      <c r="F18" s="32" t="n">
        <f aca="false">'High scenario'!AL16</f>
        <v>-0.0436011106810022</v>
      </c>
      <c r="G18" s="32" t="n">
        <f aca="false">'High scenario'!BO16</f>
        <v>-0.0490614081670515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-0.0428605873014262</v>
      </c>
      <c r="C19" s="69" t="n">
        <f aca="false">'Central scenario'!BO17</f>
        <v>-0.0490406280562729</v>
      </c>
      <c r="D19" s="32" t="n">
        <f aca="false">'Low scenario'!AL17</f>
        <v>-0.0474195507894624</v>
      </c>
      <c r="E19" s="32" t="n">
        <f aca="false">'Low scenario'!BO17</f>
        <v>-0.0537835377408052</v>
      </c>
      <c r="F19" s="32" t="n">
        <f aca="false">'High scenario'!AL17</f>
        <v>-0.0405364098346346</v>
      </c>
      <c r="G19" s="32" t="n">
        <f aca="false">'High scenario'!BO17</f>
        <v>-0.0467388200438757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-0.042125519680503</v>
      </c>
      <c r="C20" s="63" t="n">
        <f aca="false">'Central scenario'!BO18</f>
        <v>-0.049180860131414</v>
      </c>
      <c r="D20" s="32" t="n">
        <f aca="false">'Low scenario'!AL18</f>
        <v>-0.0467257119328588</v>
      </c>
      <c r="E20" s="32" t="n">
        <f aca="false">'Low scenario'!BO18</f>
        <v>-0.0539802063226299</v>
      </c>
      <c r="F20" s="32" t="n">
        <f aca="false">'High scenario'!AL18</f>
        <v>-0.0395616259098304</v>
      </c>
      <c r="G20" s="32" t="n">
        <f aca="false">'High scenario'!BO18</f>
        <v>-0.0466530845938421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-0.0413092818514922</v>
      </c>
      <c r="C21" s="69" t="n">
        <f aca="false">'Central scenario'!BO19</f>
        <v>-0.0489573978614359</v>
      </c>
      <c r="D21" s="32" t="n">
        <f aca="false">'Low scenario'!AL19</f>
        <v>-0.0451096491781169</v>
      </c>
      <c r="E21" s="32" t="n">
        <f aca="false">'Low scenario'!BO19</f>
        <v>-0.0530306794756029</v>
      </c>
      <c r="F21" s="32" t="n">
        <f aca="false">'High scenario'!AL19</f>
        <v>-0.0378171872906692</v>
      </c>
      <c r="G21" s="32" t="n">
        <f aca="false">'High scenario'!BO19</f>
        <v>-0.0455244916375641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-0.0404048628020042</v>
      </c>
      <c r="C22" s="69" t="n">
        <f aca="false">'Central scenario'!BO20</f>
        <v>-0.0489175546910495</v>
      </c>
      <c r="D22" s="32" t="n">
        <f aca="false">'Low scenario'!AL20</f>
        <v>-0.0449126146490497</v>
      </c>
      <c r="E22" s="32" t="n">
        <f aca="false">'Low scenario'!BO20</f>
        <v>-0.0538027796703642</v>
      </c>
      <c r="F22" s="32" t="n">
        <f aca="false">'High scenario'!AL20</f>
        <v>-0.0371854996823038</v>
      </c>
      <c r="G22" s="32" t="n">
        <f aca="false">'High scenario'!BO20</f>
        <v>-0.0457548794510774</v>
      </c>
      <c r="H22" s="32" t="n">
        <f aca="false">B31-D31</f>
        <v>0.00644512875201821</v>
      </c>
      <c r="I22" s="32" t="n">
        <f aca="false">C31-E31</f>
        <v>0.00743341938621867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-0.0388323900790798</v>
      </c>
      <c r="C23" s="69" t="n">
        <f aca="false">'Central scenario'!BO21</f>
        <v>-0.0480236095707695</v>
      </c>
      <c r="D23" s="32" t="n">
        <f aca="false">'Low scenario'!AL21</f>
        <v>-0.0435164357194619</v>
      </c>
      <c r="E23" s="32" t="n">
        <f aca="false">'Low scenario'!BO21</f>
        <v>-0.0531974624066773</v>
      </c>
      <c r="F23" s="32" t="n">
        <f aca="false">'High scenario'!AL21</f>
        <v>-0.03575132348204</v>
      </c>
      <c r="G23" s="32" t="n">
        <f aca="false">'High scenario'!BO21</f>
        <v>-0.0450929707041797</v>
      </c>
      <c r="H23" s="32" t="n">
        <f aca="false">B31-F31</f>
        <v>-0.00425399590686981</v>
      </c>
      <c r="I23" s="32" t="n">
        <f aca="false">C31-G31</f>
        <v>-0.00410678815553291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-0.0374588410564858</v>
      </c>
      <c r="C24" s="63" t="n">
        <f aca="false">'Central scenario'!BO22</f>
        <v>-0.0473668535821536</v>
      </c>
      <c r="D24" s="32" t="n">
        <f aca="false">'Low scenario'!AL22</f>
        <v>-0.0424857485255831</v>
      </c>
      <c r="E24" s="32" t="n">
        <f aca="false">'Low scenario'!BO22</f>
        <v>-0.052886767857955</v>
      </c>
      <c r="F24" s="32" t="n">
        <f aca="false">'High scenario'!AL22</f>
        <v>-0.0344084976186949</v>
      </c>
      <c r="G24" s="32" t="n">
        <f aca="false">'High scenario'!BO22</f>
        <v>-0.0442700216138092</v>
      </c>
      <c r="H24" s="32" t="n">
        <f aca="false">H22-I22</f>
        <v>-0.000988290634200466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-0.0366767352490697</v>
      </c>
      <c r="C25" s="69" t="n">
        <f aca="false">'Central scenario'!BO23</f>
        <v>-0.0470044175824767</v>
      </c>
      <c r="D25" s="32" t="n">
        <f aca="false">'Low scenario'!AL23</f>
        <v>-0.0427304727767315</v>
      </c>
      <c r="E25" s="32" t="n">
        <f aca="false">'Low scenario'!BO23</f>
        <v>-0.0537811725717531</v>
      </c>
      <c r="F25" s="32" t="n">
        <f aca="false">'High scenario'!AL23</f>
        <v>-0.0339504449027445</v>
      </c>
      <c r="G25" s="32" t="n">
        <f aca="false">'High scenario'!BO23</f>
        <v>-0.0444371366354337</v>
      </c>
      <c r="H25" s="32" t="n">
        <f aca="false">H23-I23</f>
        <v>-0.000147207751336899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-0.0356733159678261</v>
      </c>
      <c r="C26" s="69" t="n">
        <f aca="false">'Central scenario'!BO24</f>
        <v>-0.0465913521392785</v>
      </c>
      <c r="D26" s="32" t="n">
        <f aca="false">'Low scenario'!AL24</f>
        <v>-0.0417407452324144</v>
      </c>
      <c r="E26" s="32" t="n">
        <f aca="false">'Low scenario'!BO24</f>
        <v>-0.0533171560997772</v>
      </c>
      <c r="F26" s="32" t="n">
        <f aca="false">'High scenario'!AL24</f>
        <v>-0.0315921997184179</v>
      </c>
      <c r="G26" s="32" t="n">
        <f aca="false">'High scenario'!BO24</f>
        <v>-0.0426786469050388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-0.0338932254903772</v>
      </c>
      <c r="C27" s="69" t="n">
        <f aca="false">'Central scenario'!BO25</f>
        <v>-0.0455791407952526</v>
      </c>
      <c r="D27" s="32" t="n">
        <f aca="false">'Low scenario'!AL25</f>
        <v>-0.0404020440725409</v>
      </c>
      <c r="E27" s="32" t="n">
        <f aca="false">'Low scenario'!BO25</f>
        <v>-0.0526828101843937</v>
      </c>
      <c r="F27" s="32" t="n">
        <f aca="false">'High scenario'!AL25</f>
        <v>-0.0304161200656125</v>
      </c>
      <c r="G27" s="32" t="n">
        <f aca="false">'High scenario'!BO25</f>
        <v>-0.0421538176591667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-0.0321095493994981</v>
      </c>
      <c r="C28" s="63" t="n">
        <f aca="false">'Central scenario'!BO26</f>
        <v>-0.0446419227124696</v>
      </c>
      <c r="D28" s="32" t="n">
        <f aca="false">'Low scenario'!AL26</f>
        <v>-0.0390869299528417</v>
      </c>
      <c r="E28" s="32" t="n">
        <f aca="false">'Low scenario'!BO26</f>
        <v>-0.0521934767769383</v>
      </c>
      <c r="F28" s="32" t="n">
        <f aca="false">'High scenario'!AL26</f>
        <v>-0.0297770868948643</v>
      </c>
      <c r="G28" s="32" t="n">
        <f aca="false">'High scenario'!BO26</f>
        <v>-0.0422760332725674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-0.0303038923801788</v>
      </c>
      <c r="C29" s="69" t="n">
        <f aca="false">'Central scenario'!BO27</f>
        <v>-0.0433247396035151</v>
      </c>
      <c r="D29" s="32" t="n">
        <f aca="false">'Low scenario'!AL27</f>
        <v>-0.037945813192475</v>
      </c>
      <c r="E29" s="32" t="n">
        <f aca="false">'Low scenario'!BO27</f>
        <v>-0.0518775717578922</v>
      </c>
      <c r="F29" s="32" t="n">
        <f aca="false">'High scenario'!AL27</f>
        <v>-0.0282995277672327</v>
      </c>
      <c r="G29" s="32" t="n">
        <f aca="false">'High scenario'!BO27</f>
        <v>-0.0415327848546541</v>
      </c>
      <c r="I29" s="32" t="n">
        <f aca="false">C31-E31</f>
        <v>0.00743341938621867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-0.0304496598420048</v>
      </c>
      <c r="C30" s="69" t="n">
        <f aca="false">'Central scenario'!BO28</f>
        <v>-0.0441872900626339</v>
      </c>
      <c r="D30" s="32" t="n">
        <f aca="false">'Low scenario'!AL28</f>
        <v>-0.0368968160660742</v>
      </c>
      <c r="E30" s="32" t="n">
        <f aca="false">'Low scenario'!BO28</f>
        <v>-0.0515141175790936</v>
      </c>
      <c r="F30" s="32" t="n">
        <f aca="false">'High scenario'!AL28</f>
        <v>-0.0269287623213263</v>
      </c>
      <c r="G30" s="32" t="n">
        <f aca="false">'High scenario'!BO28</f>
        <v>-0.040925920040759</v>
      </c>
      <c r="I30" s="32" t="n">
        <f aca="false">C31-G31</f>
        <v>-0.00410678815553291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-0.0297757456806601</v>
      </c>
      <c r="C31" s="69" t="n">
        <f aca="false">'Central scenario'!BO29</f>
        <v>-0.0443440076521006</v>
      </c>
      <c r="D31" s="32" t="n">
        <f aca="false">'Low scenario'!AL29</f>
        <v>-0.0362208744326783</v>
      </c>
      <c r="E31" s="32" t="n">
        <f aca="false">'Low scenario'!BO29</f>
        <v>-0.0517774270383193</v>
      </c>
      <c r="F31" s="32" t="n">
        <f aca="false">'High scenario'!AL29</f>
        <v>-0.0255217497737903</v>
      </c>
      <c r="G31" s="32" t="n">
        <f aca="false">'High scenario'!BO29</f>
        <v>-0.0402372194965677</v>
      </c>
    </row>
    <row r="33" customFormat="false" ht="57.85" hidden="false" customHeight="false" outlineLevel="0" collapsed="false">
      <c r="B33" s="84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84"/>
    </row>
    <row r="35" customFormat="false" ht="12.8" hidden="false" customHeight="false" outlineLevel="0" collapsed="false">
      <c r="A35" s="0" t="n">
        <v>1993</v>
      </c>
      <c r="B35" s="85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86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85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86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85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86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85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86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85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86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85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86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85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86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85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86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85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86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85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86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85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86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85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86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85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I1" colorId="64" zoomScale="60" zoomScaleNormal="60" zoomScalePageLayoutView="100" workbookViewId="0">
      <selection pane="topLeft" activeCell="S26" activeCellId="0" sqref="S26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129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7" t="n">
        <v>34.2274371921193</v>
      </c>
      <c r="E4" s="22"/>
      <c r="F4" s="88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9" t="n">
        <v>36.0654421469069</v>
      </c>
      <c r="E5" s="25" t="n">
        <f aca="false">(D7/D6)^(1/3)-1</f>
        <v>0.0200745496556629</v>
      </c>
      <c r="F5" s="90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7" t="n">
        <v>37.9112181792912</v>
      </c>
      <c r="E6" s="22" t="n">
        <f aca="false">(D8/D7)^(1/3)-1</f>
        <v>0.0217205625419958</v>
      </c>
      <c r="F6" s="88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9" t="n">
        <v>40.2405100148551</v>
      </c>
      <c r="E7" s="25" t="n">
        <f aca="false">(D9/D8)^(1/3)-1</f>
        <v>0.028480971411307</v>
      </c>
      <c r="F7" s="90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7" t="n">
        <v>42.9200162644463</v>
      </c>
      <c r="E8" s="22" t="n">
        <f aca="false">(D10/D9)^(1/3)-1</f>
        <v>0.0449818647633</v>
      </c>
      <c r="F8" s="88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9" t="n">
        <v>46.6926648443865</v>
      </c>
      <c r="E9" s="25" t="n">
        <f aca="false">(D9/D8)^(1/3)-1</f>
        <v>0.028480971411307</v>
      </c>
      <c r="F9" s="90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7" t="n">
        <v>53.2813133314609</v>
      </c>
      <c r="E10" s="22" t="n">
        <f aca="false">(D10/D9)^(1/3)-1</f>
        <v>0.0449818647633</v>
      </c>
      <c r="F10" s="88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9" t="n">
        <v>59.4133384581603</v>
      </c>
      <c r="E11" s="25" t="n">
        <f aca="false">(D11/D10)^(1/3)-1</f>
        <v>0.0369783238304051</v>
      </c>
      <c r="F11" s="90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7" t="n">
        <v>66.4111454665111</v>
      </c>
      <c r="E12" s="22" t="n">
        <f aca="false">(D12/D11)^(1/3)-1</f>
        <v>0.0378127572782874</v>
      </c>
      <c r="F12" s="88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9" t="n">
        <v>72.7247107047077</v>
      </c>
      <c r="E13" s="25" t="n">
        <f aca="false">(D13/D12)^(1/3)-1</f>
        <v>0.0307349693063803</v>
      </c>
      <c r="F13" s="90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7" t="n">
        <v>81.8091971509489</v>
      </c>
      <c r="E14" s="22" t="n">
        <f aca="false">(D14/D13)^(1/3)-1</f>
        <v>0.0400160528698512</v>
      </c>
      <c r="F14" s="88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9" t="n">
        <v>91.396965668282</v>
      </c>
      <c r="E15" s="25" t="n">
        <f aca="false">(D15/D14)^(1/3)-1</f>
        <v>0.0376316630457978</v>
      </c>
      <c r="F15" s="90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7" t="n">
        <v>98.5254944549653</v>
      </c>
      <c r="E16" s="22" t="n">
        <f aca="false">(D16/D15)^(1/3)-1</f>
        <v>0.0253503448429659</v>
      </c>
      <c r="F16" s="88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91" t="n">
        <v>103.820887302285</v>
      </c>
      <c r="E17" s="28" t="n">
        <f aca="false">(D17/D16)^(1/3)-1</f>
        <v>0.0176037632458057</v>
      </c>
      <c r="F17" s="92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3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91" t="n">
        <v>124.428366303447</v>
      </c>
      <c r="E19" s="28" t="n">
        <f aca="false">(D19/D18)^(1/3)-1</f>
        <v>0.0364147067883644</v>
      </c>
      <c r="F19" s="92" t="n">
        <v>68368.7871308061</v>
      </c>
      <c r="G19" s="28" t="n">
        <f aca="false">(F19/F18)^(1/3)-1</f>
        <v>0.0336316699673165</v>
      </c>
      <c r="I19" s="27" t="s">
        <v>37</v>
      </c>
      <c r="J19" s="13" t="n">
        <f aca="false">B19*100/$B$16</f>
        <v>98.7407430630679</v>
      </c>
      <c r="K19" s="13" t="n">
        <f aca="false">D19*100/$D$16</f>
        <v>126.290527128815</v>
      </c>
      <c r="L19" s="13" t="n">
        <f aca="false">100*F19*100/D19/($F$16*100/$D$16)</f>
        <v>95.1879625655911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3" t="n">
        <v>132.516210113171</v>
      </c>
      <c r="E20" s="30" t="n">
        <f aca="false">(D20/D19)^(1/3)-1</f>
        <v>0.0212134731228562</v>
      </c>
      <c r="F20" s="31" t="n">
        <v>73910.4197271899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134.499411392188</v>
      </c>
      <c r="L20" s="13" t="n">
        <f aca="false">100*F20*100/D20/($F$16*100/$D$16)</f>
        <v>96.6229329997626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91" t="n">
        <v>140.604053922895</v>
      </c>
      <c r="E21" s="28" t="n">
        <f aca="false">(D21/D20)^(1/3)-1</f>
        <v>0.0199438851128948</v>
      </c>
      <c r="F21" s="92" t="n">
        <v>80199.1321511109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142.708295655561</v>
      </c>
      <c r="L21" s="13" t="n">
        <f aca="false">100*F21*100/D21/($F$16*100/$D$16)</f>
        <v>98.813294875001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3" t="n">
        <v>148.691897732619</v>
      </c>
      <c r="E22" s="30" t="n">
        <f aca="false">(D22/D21)^(1/3)-1</f>
        <v>0.0188177137883845</v>
      </c>
      <c r="F22" s="31" t="n">
        <v>86734.9824550212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150.917179918934</v>
      </c>
      <c r="L22" s="13" t="n">
        <f aca="false">100*F22*100/D22/($F$16*100/$D$16)</f>
        <v>101.053310440057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91" t="n">
        <v>156.779741542343</v>
      </c>
      <c r="E23" s="28" t="n">
        <f aca="false">(D23/D22)^(1/3)-1</f>
        <v>0.017811952455925</v>
      </c>
      <c r="F23" s="92" t="n">
        <v>93525.9437461382</v>
      </c>
      <c r="G23" s="28" t="n">
        <f aca="false">(F23/F22)^(1/3)-1</f>
        <v>0.0254455420993445</v>
      </c>
      <c r="I23" s="27" t="s">
        <v>41</v>
      </c>
      <c r="J23" s="13" t="n">
        <f aca="false">B23*100/$B$16</f>
        <v>108.130182210995</v>
      </c>
      <c r="K23" s="13" t="n">
        <f aca="false">D23*100/$D$16</f>
        <v>159.126064182307</v>
      </c>
      <c r="L23" s="13" t="n">
        <f aca="false">100*F23*100/D23/($F$16*100/$D$16)</f>
        <v>103.344105302961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3" t="n">
        <v>165.010677973316</v>
      </c>
      <c r="E24" s="30" t="n">
        <f aca="false">(D24/D23)^(1/3)-1</f>
        <v>0.0172023812262538</v>
      </c>
      <c r="F24" s="31" t="n">
        <v>99919.991638394</v>
      </c>
      <c r="G24" s="30" t="n">
        <f aca="false">(F24/F23)^(1/3)-1</f>
        <v>0.022288393132385</v>
      </c>
      <c r="I24" s="29" t="s">
        <v>42</v>
      </c>
      <c r="J24" s="13" t="n">
        <f aca="false">B24*100/$B$16</f>
        <v>109.466526884275</v>
      </c>
      <c r="K24" s="13" t="n">
        <f aca="false">D24*100/$D$16</f>
        <v>167.480182551878</v>
      </c>
      <c r="L24" s="13" t="n">
        <f aca="false">100*F24*100/D24/($F$16*100/$D$16)</f>
        <v>104.902030608416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91" t="n">
        <v>173.241614404289</v>
      </c>
      <c r="E25" s="28" t="n">
        <f aca="false">(D25/D24)^(1/3)-1</f>
        <v>0.0163580340504399</v>
      </c>
      <c r="F25" s="92" t="n">
        <v>106485.567023836</v>
      </c>
      <c r="G25" s="28" t="n">
        <f aca="false">(F25/F24)^(1/3)-1</f>
        <v>0.0214398242206912</v>
      </c>
      <c r="I25" s="27" t="s">
        <v>43</v>
      </c>
      <c r="J25" s="13" t="n">
        <f aca="false">B25*100/$B$16</f>
        <v>110.788955963701</v>
      </c>
      <c r="K25" s="13" t="n">
        <f aca="false">D25*100/$D$16</f>
        <v>175.834300921449</v>
      </c>
      <c r="L25" s="13" t="n">
        <f aca="false">100*F25*100/D25/($F$16*100/$D$16)</f>
        <v>106.483441832592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3" t="n">
        <v>181.472550835262</v>
      </c>
      <c r="E26" s="30" t="n">
        <f aca="false">(D26/D25)^(1/3)-1</f>
        <v>0.0155927078365148</v>
      </c>
      <c r="F26" s="31" t="n">
        <v>112383.515524235</v>
      </c>
      <c r="G26" s="30" t="n">
        <f aca="false">(F26/F25)^(1/3)-1</f>
        <v>0.0181316896061079</v>
      </c>
      <c r="I26" s="29" t="s">
        <v>44</v>
      </c>
      <c r="J26" s="13" t="n">
        <f aca="false">B26*100/$B$16</f>
        <v>112.229753407737</v>
      </c>
      <c r="K26" s="13" t="n">
        <f aca="false">D26*100/$D$16</f>
        <v>184.18841929102</v>
      </c>
      <c r="L26" s="13" t="n">
        <f aca="false">100*F26*100/D26/($F$16*100/$D$16)</f>
        <v>107.284065874675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91" t="n">
        <v>189.703487266235</v>
      </c>
      <c r="E27" s="28" t="n">
        <f aca="false">(D27/D26)^(1/3)-1</f>
        <v>0.0148958038073606</v>
      </c>
      <c r="F27" s="92" t="n">
        <v>118364.134784851</v>
      </c>
      <c r="G27" s="28" t="n">
        <f aca="false">(F27/F26)^(1/3)-1</f>
        <v>0.0174330433168763</v>
      </c>
      <c r="I27" s="27" t="s">
        <v>45</v>
      </c>
      <c r="J27" s="13" t="n">
        <f aca="false">B27*100/$B$16</f>
        <v>113.08386379349</v>
      </c>
      <c r="K27" s="13" t="n">
        <f aca="false">D27*100/$D$16</f>
        <v>192.542537660591</v>
      </c>
      <c r="L27" s="13" t="n">
        <f aca="false">100*F27*100/D27/($F$16*100/$D$16)</f>
        <v>108.090709621283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3" t="n">
        <v>197.76588547505</v>
      </c>
      <c r="E28" s="30" t="n">
        <f aca="false">(D28/D27)^(1/3)-1</f>
        <v>0.0139705806309227</v>
      </c>
      <c r="F28" s="31" t="n">
        <v>123767.614101594</v>
      </c>
      <c r="G28" s="30" t="n">
        <f aca="false">(F28/F27)^(1/3)-1</f>
        <v>0.0149912470566791</v>
      </c>
      <c r="I28" s="29" t="s">
        <v>46</v>
      </c>
      <c r="J28" s="13" t="n">
        <f aca="false">B28*100/$B$16</f>
        <v>114.392520594067</v>
      </c>
      <c r="K28" s="13" t="n">
        <f aca="false">D28*100/$D$16</f>
        <v>200.725595511166</v>
      </c>
      <c r="L28" s="13" t="n">
        <f aca="false">100*F28*100/D28/($F$16*100/$D$16)</f>
        <v>108.417451789294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91" t="n">
        <v>205.828283683865</v>
      </c>
      <c r="E29" s="28" t="n">
        <f aca="false">(D29/D28)^(1/3)-1</f>
        <v>0.0134085362833618</v>
      </c>
      <c r="F29" s="92" t="n">
        <v>129201.506180939</v>
      </c>
      <c r="G29" s="28" t="n">
        <f aca="false">(F29/F28)^(1/3)-1</f>
        <v>0.0144255657147658</v>
      </c>
      <c r="I29" s="27" t="s">
        <v>47</v>
      </c>
      <c r="J29" s="13" t="n">
        <f aca="false">B29*100/$B$16</f>
        <v>116.328403761886</v>
      </c>
      <c r="K29" s="13" t="n">
        <f aca="false">D29*100/$D$16</f>
        <v>208.908653361741</v>
      </c>
      <c r="L29" s="13" t="n">
        <f aca="false">100*F29*100/D29/($F$16*100/$D$16)</f>
        <v>108.744193957305</v>
      </c>
      <c r="M29" s="32" t="n">
        <f aca="false">L27/L16-1</f>
        <v>0.0809070962128271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3" t="n">
        <v>213.89068189268</v>
      </c>
      <c r="E30" s="30" t="n">
        <f aca="false">(D30/D29)^(1/3)-1</f>
        <v>0.0128899704051624</v>
      </c>
      <c r="F30" s="31" t="n">
        <v>134665.811022886</v>
      </c>
      <c r="G30" s="30" t="n">
        <f aca="false">(F30/F29)^(1/3)-1</f>
        <v>0.0139034281792825</v>
      </c>
      <c r="I30" s="29" t="s">
        <v>48</v>
      </c>
      <c r="J30" s="13" t="n">
        <f aca="false">B30*100/$B$16</f>
        <v>116.718943544047</v>
      </c>
      <c r="K30" s="13" t="n">
        <f aca="false">D30*100/$D$16</f>
        <v>217.091711212316</v>
      </c>
      <c r="L30" s="13" t="n">
        <f aca="false">100*F30*100/D30/($F$16*100/$D$16)</f>
        <v>109.070936125316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91" t="n">
        <v>221.953080101495</v>
      </c>
      <c r="E31" s="28" t="n">
        <f aca="false">(D31/D30)^(1/3)-1</f>
        <v>0.0124100252895021</v>
      </c>
      <c r="F31" s="92" t="n">
        <v>140160.528627436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225.274769062891</v>
      </c>
      <c r="L31" s="13" t="n">
        <f aca="false">100*F31*100/D31/($F$16*100/$D$16)</f>
        <v>109.397678293328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3" t="n">
        <v>230.053150599191</v>
      </c>
      <c r="E32" s="30" t="n">
        <f aca="false">(D32/D31)^(1/3)-1</f>
        <v>0.0120197849794823</v>
      </c>
      <c r="F32" s="31" t="n">
        <v>145709.519615933</v>
      </c>
      <c r="G32" s="30" t="n">
        <f aca="false">(F32/F31)^(1/3)-1</f>
        <v>0.0130263294242183</v>
      </c>
      <c r="I32" s="29" t="s">
        <v>50</v>
      </c>
      <c r="J32" s="13" t="n">
        <f aca="false">B32*100/$B$16</f>
        <v>119.540184020801</v>
      </c>
      <c r="K32" s="13" t="n">
        <f aca="false">D32*100/$D$16</f>
        <v>233.496062995497</v>
      </c>
      <c r="L32" s="13" t="n">
        <f aca="false">100*F32*100/D32/($F$16*100/$D$16)</f>
        <v>109.724420461339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91" t="n">
        <v>238.153221096888</v>
      </c>
      <c r="E33" s="28" t="n">
        <f aca="false">(D33/D32)^(1/3)-1</f>
        <v>0.0116014072790902</v>
      </c>
      <c r="F33" s="92" t="n">
        <v>151289.065473432</v>
      </c>
      <c r="G33" s="28" t="n">
        <f aca="false">(F33/F32)^(1/3)-1</f>
        <v>0.0126045424839139</v>
      </c>
      <c r="I33" s="27" t="s">
        <v>51</v>
      </c>
      <c r="J33" s="13" t="n">
        <f aca="false">B33*100/$B$16</f>
        <v>120.399897893552</v>
      </c>
      <c r="K33" s="13" t="n">
        <f aca="false">D33*100/$D$16</f>
        <v>241.717356928104</v>
      </c>
      <c r="L33" s="13" t="n">
        <f aca="false">100*F33*100/D33/($F$16*100/$D$16)</f>
        <v>110.051162629351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3" t="n">
        <v>246.253291594585</v>
      </c>
      <c r="E34" s="30" t="n">
        <f aca="false">(D34/D33)^(1/3)-1</f>
        <v>0.0112111775165633</v>
      </c>
      <c r="F34" s="31" t="n">
        <v>156899.166199932</v>
      </c>
      <c r="G34" s="30" t="n">
        <f aca="false">(F34/F33)^(1/3)-1</f>
        <v>0.0122109515351541</v>
      </c>
      <c r="I34" s="29" t="s">
        <v>52</v>
      </c>
      <c r="J34" s="13" t="n">
        <f aca="false">B34*100/$B$16</f>
        <v>121.387701285809</v>
      </c>
      <c r="K34" s="13" t="n">
        <f aca="false">D34*100/$D$16</f>
        <v>249.938650860711</v>
      </c>
      <c r="L34" s="13" t="n">
        <f aca="false">100*F34*100/D34/($F$16*100/$D$16)</f>
        <v>110.377904797362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91" t="n">
        <v>254.353362092282</v>
      </c>
      <c r="E35" s="28" t="n">
        <f aca="false">(D35/D34)^(1/3)-1</f>
        <v>0.0108463472906526</v>
      </c>
      <c r="F35" s="92" t="n">
        <v>162539.821795434</v>
      </c>
      <c r="G35" s="28" t="n">
        <f aca="false">(F35/F34)^(1/3)-1</f>
        <v>0.0118428050410861</v>
      </c>
      <c r="I35" s="27" t="s">
        <v>53</v>
      </c>
      <c r="J35" s="13" t="n">
        <f aca="false">B35*100/$B$16</f>
        <v>122.916714733313</v>
      </c>
      <c r="K35" s="13" t="n">
        <f aca="false">D35*100/$D$16</f>
        <v>258.159944793318</v>
      </c>
      <c r="L35" s="13" t="n">
        <f aca="false">100*F35*100/D35/($F$16*100/$D$16)</f>
        <v>110.704646965373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3" t="n">
        <v>263.303708295412</v>
      </c>
      <c r="E36" s="30" t="n">
        <f aca="false">(D36/D35)^(1/3)-1</f>
        <v>0.0115945890768099</v>
      </c>
      <c r="F36" s="31" t="n">
        <v>168755.988950749</v>
      </c>
      <c r="G36" s="30" t="n">
        <f aca="false">(F36/F35)^(1/3)-1</f>
        <v>0.012588844108705</v>
      </c>
      <c r="I36" s="29" t="s">
        <v>54</v>
      </c>
      <c r="J36" s="13" t="n">
        <f aca="false">B36*100/$B$16</f>
        <v>123.724090461529</v>
      </c>
      <c r="K36" s="13" t="n">
        <f aca="false">D36*100/$D$16</f>
        <v>267.244239424512</v>
      </c>
      <c r="L36" s="13" t="n">
        <f aca="false">100*F36*100/D36/($F$16*100/$D$16)</f>
        <v>111.031389133384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91" t="n">
        <v>272.254054498543</v>
      </c>
      <c r="E37" s="28" t="n">
        <f aca="false">(D37/D36)^(1/3)-1</f>
        <v>0.0112048101911155</v>
      </c>
      <c r="F37" s="92" t="n">
        <v>175005.918362311</v>
      </c>
      <c r="G37" s="28" t="n">
        <f aca="false">(F37/F36)^(1/3)-1</f>
        <v>0.0121957602303397</v>
      </c>
      <c r="I37" s="27" t="s">
        <v>108</v>
      </c>
      <c r="J37" s="13" t="n">
        <f aca="false">B37*100/$B$16</f>
        <v>124.613894319826</v>
      </c>
      <c r="K37" s="13" t="n">
        <f aca="false">D37*100/$D$16</f>
        <v>276.328534055708</v>
      </c>
      <c r="L37" s="13" t="n">
        <f aca="false">100*F37*100/D37/($F$16*100/$D$16)</f>
        <v>111.358131301395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3" t="n">
        <v>281.204400701674</v>
      </c>
      <c r="E38" s="30" t="n">
        <f aca="false">(D38/D37)^(1/3)-1</f>
        <v>0.0108403875502923</v>
      </c>
      <c r="F38" s="31" t="n">
        <v>181289.610030118</v>
      </c>
      <c r="G38" s="30" t="n">
        <f aca="false">(F38/F37)^(1/3)-1</f>
        <v>0.011828076748172</v>
      </c>
      <c r="I38" s="29" t="s">
        <v>109</v>
      </c>
      <c r="J38" s="13" t="n">
        <f aca="false">B38*100/$B$16</f>
        <v>125.636270830812</v>
      </c>
      <c r="K38" s="13" t="n">
        <f aca="false">D38*100/$D$16</f>
        <v>285.412828686903</v>
      </c>
      <c r="L38" s="13" t="n">
        <f aca="false">100*F38*100/D38/($F$16*100/$D$16)</f>
        <v>111.684873469406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91" t="n">
        <v>290.154746904804</v>
      </c>
      <c r="E39" s="28" t="n">
        <f aca="false">(D39/D38)^(1/3)-1</f>
        <v>0.0104989246796106</v>
      </c>
      <c r="F39" s="92" t="n">
        <v>187607.063954172</v>
      </c>
      <c r="G39" s="28" t="n">
        <f aca="false">(F39/F38)^(1/3)-1</f>
        <v>0.0114833944656076</v>
      </c>
      <c r="I39" s="27" t="s">
        <v>110</v>
      </c>
      <c r="J39" s="13" t="n">
        <f aca="false">B39*100/$B$16</f>
        <v>127.218799748979</v>
      </c>
      <c r="K39" s="13" t="n">
        <f aca="false">D39*100/$D$16</f>
        <v>294.497123318097</v>
      </c>
      <c r="L39" s="13" t="n">
        <f aca="false">100*F39*100/D39/($F$16*100/$D$16)</f>
        <v>112.011615637418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129</v>
      </c>
      <c r="C42" s="35" t="s">
        <v>130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Z89" colorId="64" zoomScale="60" zoomScaleNormal="60" zoomScalePageLayoutView="100" workbookViewId="0">
      <selection pane="topLeft" activeCell="AG14" activeCellId="0" sqref="AG14"/>
    </sheetView>
  </sheetViews>
  <sheetFormatPr defaultColWidth="9.3164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131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0.0796287329121959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0.0796287329121959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</v>
      </c>
      <c r="BN5" s="51" t="n">
        <f aca="false">(SUM(H18:H21)+SUM(J18:J21))/AVERAGE(AG18:AG21)</f>
        <v>1.99943032025564E-005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-0.037696040868939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0.0167299808510694</v>
      </c>
      <c r="BM8" s="51" t="n">
        <f aca="false">SUM(D30:D33)/AVERAGE(AG30:AG33)</f>
        <v>0.072391242587735</v>
      </c>
      <c r="BN8" s="51" t="n">
        <f aca="false">(SUM(H30:H33)+SUM(J30:J33))/AVERAGE(AG30:AG33)</f>
        <v>0.000883879588348041</v>
      </c>
      <c r="BO8" s="52" t="n">
        <f aca="false">AL8-BN8</f>
        <v>-0.0385799204572871</v>
      </c>
      <c r="BP8" s="32" t="n">
        <f aca="false">BN8+BM8</f>
        <v>0.0732751221760831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-0.0462005002089527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0.0584124090918453</v>
      </c>
      <c r="BL9" s="51" t="n">
        <f aca="false">SUM(P34:P37)/AVERAGE(AG34:AG37)</f>
        <v>0.0180109083273885</v>
      </c>
      <c r="BM9" s="51" t="n">
        <f aca="false">SUM(D34:D37)/AVERAGE(AG34:AG37)</f>
        <v>0.0866020009734096</v>
      </c>
      <c r="BN9" s="51" t="n">
        <f aca="false">(SUM(H34:H37)+SUM(J34:J37))/AVERAGE(AG34:AG37)</f>
        <v>0.0013737924451759</v>
      </c>
      <c r="BO9" s="52" t="n">
        <f aca="false">AL9-BN9</f>
        <v>-0.0475742926541286</v>
      </c>
      <c r="BP9" s="32" t="n">
        <f aca="false">BN9+BM9</f>
        <v>0.0879757934185855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-0.0343253644501761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0.0170321035746922</v>
      </c>
      <c r="BJ10" s="1" t="n">
        <f aca="false">BJ9+1</f>
        <v>2021</v>
      </c>
      <c r="BK10" s="51" t="n">
        <f aca="false">SUM(T38:T41)/AVERAGE(AG38:AG41)</f>
        <v>0.057648820428414</v>
      </c>
      <c r="BL10" s="51" t="n">
        <f aca="false">SUM(P38:P41)/AVERAGE(AG38:AG41)</f>
        <v>0.0160810103770451</v>
      </c>
      <c r="BM10" s="51" t="n">
        <f aca="false">SUM(D38:D41)/AVERAGE(AG38:AG41)</f>
        <v>0.0758931745015451</v>
      </c>
      <c r="BN10" s="51" t="n">
        <f aca="false">(SUM(H38:H41)+SUM(J38:J41))/AVERAGE(AG38:AG41)</f>
        <v>0.00147479315587722</v>
      </c>
      <c r="BO10" s="52" t="n">
        <f aca="false">AL10-BN10</f>
        <v>-0.0358001576060533</v>
      </c>
      <c r="BP10" s="32" t="n">
        <f aca="false">BN10+BM10</f>
        <v>0.0773679676574223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-0.0365643673430903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0.060807392309053</v>
      </c>
      <c r="BL11" s="51" t="n">
        <f aca="false">SUM(P42:P45)/AVERAGE(AG42:AG45)</f>
        <v>0.0169582479092259</v>
      </c>
      <c r="BM11" s="51" t="n">
        <f aca="false">SUM(D42:D45)/AVERAGE(AG42:AG45)</f>
        <v>0.0804135117429175</v>
      </c>
      <c r="BN11" s="51" t="n">
        <f aca="false">(SUM(H42:H45)+SUM(J42:J45))/AVERAGE(AG42:AG45)</f>
        <v>0.00185304636095657</v>
      </c>
      <c r="BO11" s="52" t="n">
        <f aca="false">AL11-BN11</f>
        <v>-0.0384174137040469</v>
      </c>
      <c r="BP11" s="32" t="n">
        <f aca="false">BN11+BM11</f>
        <v>0.0822665581038741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-0.0402920150608517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0.0617344746350337</v>
      </c>
      <c r="BL12" s="51" t="n">
        <f aca="false">SUM(P46:P49)/AVERAGE(AG46:AG49)</f>
        <v>0.0179580510044264</v>
      </c>
      <c r="BM12" s="51" t="n">
        <f aca="false">SUM(D46:D49)/AVERAGE(AG46:AG49)</f>
        <v>0.084068438691459</v>
      </c>
      <c r="BN12" s="51" t="n">
        <f aca="false">(SUM(H46:H49)+SUM(J46:J49))/AVERAGE(AG46:AG49)</f>
        <v>0.00220300774684456</v>
      </c>
      <c r="BO12" s="52" t="n">
        <f aca="false">AL12-BN12</f>
        <v>-0.0424950228076962</v>
      </c>
      <c r="BP12" s="32" t="n">
        <f aca="false">BN12+BM12</f>
        <v>0.0862714464383035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-0.0414916110222898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0.0629180014294517</v>
      </c>
      <c r="BL13" s="32" t="n">
        <f aca="false">SUM(P50:P53)/AVERAGE(AG50:AG53)</f>
        <v>0.0184338483692115</v>
      </c>
      <c r="BM13" s="32" t="n">
        <f aca="false">SUM(D50:D53)/AVERAGE(AG50:AG53)</f>
        <v>0.0859757640825301</v>
      </c>
      <c r="BN13" s="32" t="n">
        <f aca="false">(SUM(H50:H53)+SUM(J50:J53))/AVERAGE(AG50:AG53)</f>
        <v>0.00264979935427418</v>
      </c>
      <c r="BO13" s="59" t="n">
        <f aca="false">AL13-BN13</f>
        <v>-0.044141410376564</v>
      </c>
      <c r="BP13" s="32" t="n">
        <f aca="false">BN13+BM13</f>
        <v>0.0886255634368042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-0.0428591346251885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0.063385496781683</v>
      </c>
      <c r="BL14" s="61" t="n">
        <f aca="false">SUM(P54:P57)/AVERAGE(AG54:AG57)</f>
        <v>0.0188344004388885</v>
      </c>
      <c r="BM14" s="61" t="n">
        <f aca="false">SUM(D54:D57)/AVERAGE(AG54:AG57)</f>
        <v>0.0874102309679831</v>
      </c>
      <c r="BN14" s="61" t="n">
        <f aca="false">(SUM(H54:H57)+SUM(J54:J57))/AVERAGE(AG54:AG57)</f>
        <v>0.00361782160815233</v>
      </c>
      <c r="BO14" s="63" t="n">
        <f aca="false">AL14-BN14</f>
        <v>-0.0464769562333408</v>
      </c>
      <c r="BP14" s="32" t="n">
        <f aca="false">BN14+BM14</f>
        <v>0.0910280525761354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-0.00755791576565868</v>
      </c>
      <c r="AK15" s="68" t="n">
        <f aca="false">AK14+1</f>
        <v>2026</v>
      </c>
      <c r="AL15" s="69" t="n">
        <f aca="false">SUM(AB58:AB61)/AVERAGE(AG58:AG61)</f>
        <v>-0.0441312560702257</v>
      </c>
      <c r="AM15" s="9" t="n">
        <f aca="false">'Central scenario'!AM15</f>
        <v>13032040.9288315</v>
      </c>
      <c r="AN15" s="69" t="n">
        <f aca="false">AM15/AVERAGE(AG58:AG61)</f>
        <v>0.00209320139301911</v>
      </c>
      <c r="AO15" s="69" t="n">
        <f aca="false">'GDP evolution by scenario'!M57</f>
        <v>0.0365407219746525</v>
      </c>
      <c r="AP15" s="69"/>
      <c r="AQ15" s="9" t="n">
        <f aca="false">AQ14*(1+AO15)</f>
        <v>513746549.921515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383377406.342887</v>
      </c>
      <c r="AS15" s="70" t="n">
        <f aca="false">AQ15/AG61</f>
        <v>0.0812751182988765</v>
      </c>
      <c r="AT15" s="70" t="n">
        <f aca="false">AR15/AG61</f>
        <v>0.0606506147017331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0.0635295900844758</v>
      </c>
      <c r="BL15" s="40" t="n">
        <f aca="false">SUM(P58:P61)/AVERAGE(AG58:AG61)</f>
        <v>0.0188564358000554</v>
      </c>
      <c r="BM15" s="40" t="n">
        <f aca="false">SUM(D58:D61)/AVERAGE(AG58:AG61)</f>
        <v>0.0888044103546461</v>
      </c>
      <c r="BN15" s="40" t="n">
        <f aca="false">(SUM(H58:H61)+SUM(J58:J61))/AVERAGE(AG58:AG61)</f>
        <v>0.00475862158323983</v>
      </c>
      <c r="BO15" s="69" t="n">
        <f aca="false">AL15-BN15</f>
        <v>-0.0488898776534656</v>
      </c>
      <c r="BP15" s="32" t="n">
        <f aca="false">BN15+BM15</f>
        <v>0.0935630319378859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-0.00889126973565055</v>
      </c>
      <c r="AK16" s="68" t="n">
        <f aca="false">AK15+1</f>
        <v>2027</v>
      </c>
      <c r="AL16" s="69" t="n">
        <f aca="false">SUM(AB62:AB65)/AVERAGE(AG62:AG65)</f>
        <v>-0.0436011106810022</v>
      </c>
      <c r="AM16" s="9" t="n">
        <f aca="false">'Central scenario'!AM16</f>
        <v>12139889.4651339</v>
      </c>
      <c r="AN16" s="69" t="n">
        <f aca="false">AM16/AVERAGE(AG62:AG65)</f>
        <v>0.00188153826705321</v>
      </c>
      <c r="AO16" s="69" t="n">
        <f aca="false">'GDP evolution by scenario'!M61</f>
        <v>0.0363352171948956</v>
      </c>
      <c r="AP16" s="69"/>
      <c r="AQ16" s="9" t="n">
        <f aca="false">AQ15*(1+AO16)</f>
        <v>532413642.396042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384966747.648323</v>
      </c>
      <c r="AS16" s="70" t="n">
        <f aca="false">AQ16/AG65</f>
        <v>0.0814790490286958</v>
      </c>
      <c r="AT16" s="70" t="n">
        <f aca="false">AR16/AG65</f>
        <v>0.0589142013057637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0.0638721695294931</v>
      </c>
      <c r="BL16" s="40" t="n">
        <f aca="false">SUM(P62:P65)/AVERAGE(AG62:AG65)</f>
        <v>0.0186370223825708</v>
      </c>
      <c r="BM16" s="40" t="n">
        <f aca="false">SUM(D62:D65)/AVERAGE(AG62:AG65)</f>
        <v>0.0888362578279246</v>
      </c>
      <c r="BN16" s="40" t="n">
        <f aca="false">(SUM(H62:H65)+SUM(J62:J65))/AVERAGE(AG62:AG65)</f>
        <v>0.00546029748604924</v>
      </c>
      <c r="BO16" s="69" t="n">
        <f aca="false">AL16-BN16</f>
        <v>-0.0490614081670515</v>
      </c>
      <c r="BP16" s="32" t="n">
        <f aca="false">BN16+BM16</f>
        <v>0.0942965553139739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-0.0405364098346346</v>
      </c>
      <c r="AM17" s="9" t="n">
        <f aca="false">'Central scenario'!AM17</f>
        <v>11273018.6820578</v>
      </c>
      <c r="AN17" s="69" t="n">
        <f aca="false">AM17/AVERAGE(AG66:AG69)</f>
        <v>0.00168144869488282</v>
      </c>
      <c r="AO17" s="69" t="n">
        <f aca="false">'GDP evolution by scenario'!M65</f>
        <v>0.039094220609553</v>
      </c>
      <c r="AP17" s="69"/>
      <c r="AQ17" s="9" t="n">
        <f aca="false">AQ16*(1+AO17)</f>
        <v>553227938.787408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388543110.495988</v>
      </c>
      <c r="AS17" s="70" t="n">
        <f aca="false">AQ17/AG69</f>
        <v>0.0812529727796099</v>
      </c>
      <c r="AT17" s="70" t="n">
        <f aca="false">AR17/AG69</f>
        <v>0.057065597319674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0.0648536183045629</v>
      </c>
      <c r="BL17" s="40" t="n">
        <f aca="false">SUM(P66:P69)/AVERAGE(AG66:AG69)</f>
        <v>0.017879206039061</v>
      </c>
      <c r="BM17" s="40" t="n">
        <f aca="false">SUM(D66:D69)/AVERAGE(AG66:AG69)</f>
        <v>0.0875108221001365</v>
      </c>
      <c r="BN17" s="40" t="n">
        <f aca="false">(SUM(H66:H69)+SUM(J66:J69))/AVERAGE(AG66:AG69)</f>
        <v>0.00620241020924106</v>
      </c>
      <c r="BO17" s="69" t="n">
        <f aca="false">AL17-BN17</f>
        <v>-0.0467388200438757</v>
      </c>
      <c r="BP17" s="32" t="n">
        <f aca="false">BN17+BM17</f>
        <v>0.0937132323093776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-0.0395616259098304</v>
      </c>
      <c r="AM18" s="6" t="n">
        <f aca="false">'Central scenario'!AM18</f>
        <v>10452476.7322336</v>
      </c>
      <c r="AN18" s="63" t="n">
        <f aca="false">AM18/AVERAGE(AG70:AG73)</f>
        <v>0.00150622394166649</v>
      </c>
      <c r="AO18" s="63" t="n">
        <f aca="false">'GDP evolution by scenario'!M69</f>
        <v>0.0350779492267985</v>
      </c>
      <c r="AP18" s="63"/>
      <c r="AQ18" s="6" t="n">
        <f aca="false">AQ17*(1+AO18)</f>
        <v>572634040.335039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391552926.761677</v>
      </c>
      <c r="AS18" s="64" t="n">
        <f aca="false">AQ18/AG73</f>
        <v>0.0813921582712956</v>
      </c>
      <c r="AT18" s="64" t="n">
        <f aca="false">AR18/AG73</f>
        <v>0.0556539352217503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0.0653017752428772</v>
      </c>
      <c r="BL18" s="61" t="n">
        <f aca="false">SUM(P70:P73)/AVERAGE(AG70:AG73)</f>
        <v>0.0177944828948453</v>
      </c>
      <c r="BM18" s="61" t="n">
        <f aca="false">SUM(D70:D73)/AVERAGE(AG70:AG73)</f>
        <v>0.0870689182578622</v>
      </c>
      <c r="BN18" s="61" t="n">
        <f aca="false">(SUM(H70:H73)+SUM(J70:J73))/AVERAGE(AG70:AG73)</f>
        <v>0.00709145868401175</v>
      </c>
      <c r="BO18" s="63" t="n">
        <f aca="false">AL18-BN18</f>
        <v>-0.0466530845938421</v>
      </c>
      <c r="BP18" s="32" t="n">
        <f aca="false">BN18+BM18</f>
        <v>0.094160376941874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-0.0378171872906692</v>
      </c>
      <c r="AM19" s="9" t="n">
        <f aca="false">'Central scenario'!AM19</f>
        <v>9649081.86791266</v>
      </c>
      <c r="AN19" s="69" t="n">
        <f aca="false">AM19/AVERAGE(AG74:AG77)</f>
        <v>0.00134435102134542</v>
      </c>
      <c r="AO19" s="69" t="n">
        <f aca="false">'GDP evolution by scenario'!M73</f>
        <v>0.0342931461049047</v>
      </c>
      <c r="AP19" s="69"/>
      <c r="AQ19" s="9" t="n">
        <f aca="false">AQ18*(1+AO19)</f>
        <v>592271463.144891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395180688.621254</v>
      </c>
      <c r="AS19" s="70" t="n">
        <f aca="false">AQ19/AG77</f>
        <v>0.0817380110346936</v>
      </c>
      <c r="AT19" s="70" t="n">
        <f aca="false">AR19/AG77</f>
        <v>0.0545379703349304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0.0659608196832061</v>
      </c>
      <c r="BL19" s="40" t="n">
        <f aca="false">SUM(P74:P77)/AVERAGE(AG74:AG77)</f>
        <v>0.0173394805680777</v>
      </c>
      <c r="BM19" s="40" t="n">
        <f aca="false">SUM(D74:D77)/AVERAGE(AG74:AG77)</f>
        <v>0.0864385264057976</v>
      </c>
      <c r="BN19" s="40" t="n">
        <f aca="false">(SUM(H74:H77)+SUM(J74:J77))/AVERAGE(AG74:AG77)</f>
        <v>0.00770730434689488</v>
      </c>
      <c r="BO19" s="69" t="n">
        <f aca="false">AL19-BN19</f>
        <v>-0.0455244916375641</v>
      </c>
      <c r="BP19" s="32" t="n">
        <f aca="false">BN19+BM19</f>
        <v>0.0941458307526925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-0.0371854996823038</v>
      </c>
      <c r="AM20" s="9" t="n">
        <f aca="false">'Central scenario'!AM20</f>
        <v>8873587.4679367</v>
      </c>
      <c r="AN20" s="69" t="n">
        <f aca="false">AM20/AVERAGE(AG78:AG81)</f>
        <v>0.0012065203006088</v>
      </c>
      <c r="AO20" s="69" t="n">
        <f aca="false">'GDP evolution by scenario'!M77</f>
        <v>0.0246871527482535</v>
      </c>
      <c r="AP20" s="69"/>
      <c r="AQ20" s="9" t="n">
        <f aca="false">AQ19*(1+AO20)</f>
        <v>606892959.22398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395963025.124559</v>
      </c>
      <c r="AS20" s="70" t="n">
        <f aca="false">AQ20/AG81</f>
        <v>0.0817308562857644</v>
      </c>
      <c r="AT20" s="70" t="n">
        <f aca="false">AR20/AG81</f>
        <v>0.0533247199676084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0.066277763762374</v>
      </c>
      <c r="BL20" s="40" t="n">
        <f aca="false">SUM(P78:P81)/AVERAGE(AG78:AG81)</f>
        <v>0.0170126364988794</v>
      </c>
      <c r="BM20" s="40" t="n">
        <f aca="false">SUM(D78:D81)/AVERAGE(AG78:AG81)</f>
        <v>0.0864506269457984</v>
      </c>
      <c r="BN20" s="40" t="n">
        <f aca="false">(SUM(H78:H81)+SUM(J78:J81))/AVERAGE(AG78:AG81)</f>
        <v>0.00856937976877357</v>
      </c>
      <c r="BO20" s="69" t="n">
        <f aca="false">AL20-BN20</f>
        <v>-0.0457548794510774</v>
      </c>
      <c r="BP20" s="32" t="n">
        <f aca="false">BN20+BM20</f>
        <v>0.095020006714572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106674587.034117</v>
      </c>
      <c r="E21" s="9"/>
      <c r="F21" s="82" t="n">
        <f aca="false">'High pensions'!I21</f>
        <v>19389368.9245406</v>
      </c>
      <c r="G21" s="82" t="n">
        <f aca="false">'High pensions'!K21</f>
        <v>18171.7985793121</v>
      </c>
      <c r="H21" s="82" t="n">
        <f aca="false">'High pensions'!V21</f>
        <v>99975.8742359993</v>
      </c>
      <c r="I21" s="83" t="n">
        <f aca="false">'High pensions'!M21</f>
        <v>562.014389050884</v>
      </c>
      <c r="J21" s="82" t="n">
        <f aca="false">'High pensions'!W21</f>
        <v>3092.03734750511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798385.086672671</v>
      </c>
      <c r="O21" s="9"/>
      <c r="P21" s="82" t="n">
        <f aca="false">'High pensions'!X21</f>
        <v>24592956.552895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-0.03575132348204</v>
      </c>
      <c r="AM21" s="9" t="n">
        <f aca="false">'Central scenario'!AM21</f>
        <v>8126011.66426731</v>
      </c>
      <c r="AN21" s="69" t="n">
        <f aca="false">AM21/AVERAGE(AG82:AG85)</f>
        <v>0.001073287075007</v>
      </c>
      <c r="AO21" s="69" t="n">
        <f aca="false">'GDP evolution by scenario'!M81</f>
        <v>0.0294302858421822</v>
      </c>
      <c r="AP21" s="69"/>
      <c r="AQ21" s="9" t="n">
        <f aca="false">AQ20*(1+AO21)</f>
        <v>624753992.48955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399381281.703873</v>
      </c>
      <c r="AS21" s="70" t="n">
        <f aca="false">AQ21/AG85</f>
        <v>0.0814848754972221</v>
      </c>
      <c r="AT21" s="70" t="n">
        <f aca="false">AR21/AG85</f>
        <v>0.0520901577369358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0.0665749041039259</v>
      </c>
      <c r="BL21" s="40" t="n">
        <f aca="false">SUM(P82:P85)/AVERAGE(AG82:AG85)</f>
        <v>0.0166117195184168</v>
      </c>
      <c r="BM21" s="40" t="n">
        <f aca="false">SUM(D82:D85)/AVERAGE(AG82:AG85)</f>
        <v>0.0857145080675491</v>
      </c>
      <c r="BN21" s="40" t="n">
        <f aca="false">(SUM(H82:H85)+SUM(J82:J85))/AVERAGE(AG82:AG85)</f>
        <v>0.00934164722213969</v>
      </c>
      <c r="BO21" s="69" t="n">
        <f aca="false">AL21-BN21</f>
        <v>-0.0450929707041797</v>
      </c>
      <c r="BP21" s="32" t="n">
        <f aca="false">BN21+BM21</f>
        <v>0.0950561552896888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18620869.6440623</v>
      </c>
      <c r="G22" s="81" t="n">
        <f aca="false">'High pensions'!K22</f>
        <v>50798.6387637148</v>
      </c>
      <c r="H22" s="81" t="n">
        <f aca="false">'High pensions'!V22</f>
        <v>279479.122456429</v>
      </c>
      <c r="I22" s="81" t="n">
        <f aca="false">'High pensions'!M22</f>
        <v>1571.09192052727</v>
      </c>
      <c r="J22" s="81" t="n">
        <f aca="false">'High pensions'!W22</f>
        <v>8643.68419968338</v>
      </c>
      <c r="K22" s="6"/>
      <c r="L22" s="81" t="n">
        <f aca="false">'High pensions'!N22</f>
        <v>4222415.9294058</v>
      </c>
      <c r="M22" s="8"/>
      <c r="N22" s="81" t="n">
        <f aca="false">'High pensions'!L22</f>
        <v>769319.886297978</v>
      </c>
      <c r="O22" s="6"/>
      <c r="P22" s="81" t="n">
        <f aca="false">'High pensions'!X22</f>
        <v>26142707.358556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-0.0344084976186949</v>
      </c>
      <c r="AM22" s="6" t="n">
        <f aca="false">'Central scenario'!AM22</f>
        <v>7406781.38079157</v>
      </c>
      <c r="AN22" s="63" t="n">
        <f aca="false">AM22/AVERAGE(AG86:AG89)</f>
        <v>0.000949566020530658</v>
      </c>
      <c r="AO22" s="63" t="n">
        <f aca="false">'GDP evolution by scenario'!M85</f>
        <v>0.030250464177292</v>
      </c>
      <c r="AP22" s="63"/>
      <c r="AQ22" s="6" t="n">
        <f aca="false">AQ21*(1+AO22)</f>
        <v>643653090.758975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403953828.540805</v>
      </c>
      <c r="AS22" s="64" t="n">
        <f aca="false">AQ22/AG89</f>
        <v>0.081630682009274</v>
      </c>
      <c r="AT22" s="64" t="n">
        <f aca="false">AR22/AG89</f>
        <v>0.0512310544258556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0.0670657282244106</v>
      </c>
      <c r="BL22" s="61" t="n">
        <f aca="false">SUM(P86:P89)/AVERAGE(AG86:AG89)</f>
        <v>0.0164405209345624</v>
      </c>
      <c r="BM22" s="61" t="n">
        <f aca="false">SUM(D86:D89)/AVERAGE(AG86:AG89)</f>
        <v>0.0850337049085431</v>
      </c>
      <c r="BN22" s="61" t="n">
        <f aca="false">(SUM(H86:H89)+SUM(J86:J89))/AVERAGE(AG86:AG89)</f>
        <v>0.00986152399511432</v>
      </c>
      <c r="BO22" s="63" t="n">
        <f aca="false">AL22-BN22</f>
        <v>-0.0442700216138092</v>
      </c>
      <c r="BP22" s="32" t="n">
        <f aca="false">BN22+BM22</f>
        <v>0.0948952289036574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109204030.147276</v>
      </c>
      <c r="E23" s="9"/>
      <c r="F23" s="82" t="n">
        <f aca="false">'High pensions'!I23</f>
        <v>19849125.1519446</v>
      </c>
      <c r="G23" s="82" t="n">
        <f aca="false">'High pensions'!K23</f>
        <v>96262.318508751</v>
      </c>
      <c r="H23" s="82" t="n">
        <f aca="false">'High pensions'!V23</f>
        <v>529606.874459475</v>
      </c>
      <c r="I23" s="82" t="n">
        <f aca="false">'High pensions'!M23</f>
        <v>2977.18510851808</v>
      </c>
      <c r="J23" s="82" t="n">
        <f aca="false">'High pensions'!W23</f>
        <v>16379.5940554477</v>
      </c>
      <c r="K23" s="9"/>
      <c r="L23" s="82" t="n">
        <f aca="false">'High pensions'!N23</f>
        <v>3867366.74910504</v>
      </c>
      <c r="M23" s="67"/>
      <c r="N23" s="82" t="n">
        <f aca="false">'High pensions'!L23</f>
        <v>821999.111393176</v>
      </c>
      <c r="O23" s="9"/>
      <c r="P23" s="82" t="n">
        <f aca="false">'High pensions'!X23</f>
        <v>24590181.0277321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-0.0339504449027445</v>
      </c>
      <c r="AM23" s="9" t="n">
        <f aca="false">'Central scenario'!AM23</f>
        <v>6738583.40306814</v>
      </c>
      <c r="AN23" s="69" t="n">
        <f aca="false">AM23/AVERAGE(AG90:AG93)</f>
        <v>0.000846162747702898</v>
      </c>
      <c r="AO23" s="69" t="n">
        <f aca="false">'GDP evolution by scenario'!M89</f>
        <v>0.0209638042884415</v>
      </c>
      <c r="AP23" s="69"/>
      <c r="AQ23" s="9" t="n">
        <f aca="false">AQ22*(1+AO23)</f>
        <v>657146508.183297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405619149.607572</v>
      </c>
      <c r="AS23" s="70" t="n">
        <f aca="false">AQ23/AG93</f>
        <v>0.0816398278432983</v>
      </c>
      <c r="AT23" s="70" t="n">
        <f aca="false">AR23/AG93</f>
        <v>0.0503916206379212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0.0674023606722278</v>
      </c>
      <c r="BL23" s="40" t="n">
        <f aca="false">SUM(P90:P93)/AVERAGE(AG90:AG93)</f>
        <v>0.0164179722516076</v>
      </c>
      <c r="BM23" s="40" t="n">
        <f aca="false">SUM(D90:D93)/AVERAGE(AG90:AG93)</f>
        <v>0.0849348333233648</v>
      </c>
      <c r="BN23" s="40" t="n">
        <f aca="false">(SUM(H90:H93)+SUM(J90:J93))/AVERAGE(AG90:AG93)</f>
        <v>0.0104866917326891</v>
      </c>
      <c r="BO23" s="69" t="n">
        <f aca="false">AL23-BN23</f>
        <v>-0.0444371366354337</v>
      </c>
      <c r="BP23" s="32" t="n">
        <f aca="false">BN23+BM23</f>
        <v>0.0954215250560539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104751367.675306</v>
      </c>
      <c r="E24" s="9"/>
      <c r="F24" s="82" t="n">
        <f aca="false">'High pensions'!I24</f>
        <v>19039801.0404965</v>
      </c>
      <c r="G24" s="82" t="n">
        <f aca="false">'High pensions'!K24</f>
        <v>113713.068782356</v>
      </c>
      <c r="H24" s="82" t="n">
        <f aca="false">'High pensions'!V24</f>
        <v>625615.753661117</v>
      </c>
      <c r="I24" s="82" t="n">
        <f aca="false">'High pensions'!M24</f>
        <v>3516.89903450584</v>
      </c>
      <c r="J24" s="82" t="n">
        <f aca="false">'High pensions'!W24</f>
        <v>19348.9408348799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789308.460410219</v>
      </c>
      <c r="O24" s="9"/>
      <c r="P24" s="82" t="n">
        <f aca="false">'High pensions'!X24</f>
        <v>22560465.5764801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-0.0315921997184179</v>
      </c>
      <c r="AM24" s="9" t="n">
        <f aca="false">'Central scenario'!AM24</f>
        <v>6098422.29766839</v>
      </c>
      <c r="AN24" s="69" t="n">
        <f aca="false">AM24/AVERAGE(AG94:AG97)</f>
        <v>0.00074341339219833</v>
      </c>
      <c r="AO24" s="69" t="n">
        <f aca="false">'GDP evolution by scenario'!M93</f>
        <v>0.0300834460401278</v>
      </c>
      <c r="AP24" s="69"/>
      <c r="AQ24" s="9" t="n">
        <f aca="false">AQ23*(1+AO24)</f>
        <v>676915739.702687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411639512.556216</v>
      </c>
      <c r="AS24" s="70" t="n">
        <f aca="false">AQ24/AG97</f>
        <v>0.0817554992060254</v>
      </c>
      <c r="AT24" s="70" t="n">
        <f aca="false">AR24/AG97</f>
        <v>0.0497163706914833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0.0677037612000754</v>
      </c>
      <c r="BL24" s="40" t="n">
        <f aca="false">SUM(P94:P97)/AVERAGE(AG94:AG97)</f>
        <v>0.0159449794177436</v>
      </c>
      <c r="BM24" s="40" t="n">
        <f aca="false">SUM(D94:D97)/AVERAGE(AG94:AG97)</f>
        <v>0.0833509815007496</v>
      </c>
      <c r="BN24" s="40" t="n">
        <f aca="false">(SUM(H94:H97)+SUM(J94:J97))/AVERAGE(AG94:AG97)</f>
        <v>0.011086447186621</v>
      </c>
      <c r="BO24" s="69" t="n">
        <f aca="false">AL24-BN24</f>
        <v>-0.0426786469050388</v>
      </c>
      <c r="BP24" s="32" t="n">
        <f aca="false">BN24+BM24</f>
        <v>0.0944374286873706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113941937.453566</v>
      </c>
      <c r="E25" s="9"/>
      <c r="F25" s="82" t="n">
        <f aca="false">'High pensions'!I25</f>
        <v>20710295.8885376</v>
      </c>
      <c r="G25" s="82" t="n">
        <f aca="false">'High pensions'!K25</f>
        <v>157839.543071787</v>
      </c>
      <c r="H25" s="82" t="n">
        <f aca="false">'High pensions'!V25</f>
        <v>868386.595786821</v>
      </c>
      <c r="I25" s="82" t="n">
        <f aca="false">'High pensions'!M25</f>
        <v>4881.6353527357</v>
      </c>
      <c r="J25" s="82" t="n">
        <f aca="false">'High pensions'!W25</f>
        <v>26857.3173954688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860818.224680152</v>
      </c>
      <c r="O25" s="9"/>
      <c r="P25" s="82" t="n">
        <f aca="false">'High pensions'!X25</f>
        <v>25443914.7660156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-0.00860464050561489</v>
      </c>
      <c r="AK25" s="68" t="n">
        <f aca="false">AK24+1</f>
        <v>2036</v>
      </c>
      <c r="AL25" s="69" t="n">
        <f aca="false">SUM(AB98:AB101)/AVERAGE(AG98:AG101)</f>
        <v>-0.0304161200656125</v>
      </c>
      <c r="AM25" s="9" t="n">
        <f aca="false">'Central scenario'!AM25</f>
        <v>5493111.4769607</v>
      </c>
      <c r="AN25" s="69" t="n">
        <f aca="false">AM25/AVERAGE(AG98:AG101)</f>
        <v>0.000653666389945051</v>
      </c>
      <c r="AO25" s="69" t="n">
        <f aca="false">'GDP evolution by scenario'!M97</f>
        <v>0.0244131467053224</v>
      </c>
      <c r="AP25" s="69"/>
      <c r="AQ25" s="9" t="n">
        <f aca="false">AQ24*(1+AO25)</f>
        <v>693441382.963191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416134620.166987</v>
      </c>
      <c r="AS25" s="70" t="n">
        <f aca="false">AQ25/AG101</f>
        <v>0.081650331747755</v>
      </c>
      <c r="AT25" s="70" t="n">
        <f aca="false">AR25/AG101</f>
        <v>0.0489984166263179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0.067974953892885</v>
      </c>
      <c r="BL25" s="40" t="n">
        <f aca="false">SUM(P98:P101)/AVERAGE(AG98:AG101)</f>
        <v>0.0155937538940052</v>
      </c>
      <c r="BM25" s="40" t="n">
        <f aca="false">SUM(D98:D101)/AVERAGE(AG98:AG101)</f>
        <v>0.0827973200644923</v>
      </c>
      <c r="BN25" s="40" t="n">
        <f aca="false">(SUM(H98:H101)+SUM(J98:J101))/AVERAGE(AG98:AG101)</f>
        <v>0.0117376975935543</v>
      </c>
      <c r="BO25" s="69" t="n">
        <f aca="false">AL25-BN25</f>
        <v>-0.0421538176591667</v>
      </c>
      <c r="BP25" s="32" t="n">
        <f aca="false">BN25+BM25</f>
        <v>0.0945350176580465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'High pensions'!Q26</f>
        <v>105874611.755873</v>
      </c>
      <c r="E26" s="6"/>
      <c r="F26" s="81" t="n">
        <f aca="false">'High pensions'!I26</f>
        <v>19243963.9482325</v>
      </c>
      <c r="G26" s="81" t="n">
        <f aca="false">'High pensions'!K26</f>
        <v>170259.213945529</v>
      </c>
      <c r="H26" s="81" t="n">
        <f aca="false">'High pensions'!V26</f>
        <v>936715.960538819</v>
      </c>
      <c r="I26" s="81" t="n">
        <f aca="false">'High pensions'!M26</f>
        <v>5265.74888491325</v>
      </c>
      <c r="J26" s="81" t="n">
        <f aca="false">'High pensions'!W26</f>
        <v>28970.5967176954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799400.042047985</v>
      </c>
      <c r="O26" s="6"/>
      <c r="P26" s="81" t="n">
        <f aca="false">'High pensions'!X26</f>
        <v>26368008.7926355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-0.0297770868948643</v>
      </c>
      <c r="AM26" s="6" t="n">
        <f aca="false">'Central scenario'!AM26</f>
        <v>4920541.96276278</v>
      </c>
      <c r="AN26" s="63" t="n">
        <f aca="false">AM26/AVERAGE(AG102:AG105)</f>
        <v>0.000570497652138281</v>
      </c>
      <c r="AO26" s="63" t="n">
        <f aca="false">'GDP evolution by scenario'!M101</f>
        <v>0.0263531530651038</v>
      </c>
      <c r="AP26" s="63"/>
      <c r="AQ26" s="6" t="n">
        <f aca="false">AQ25*(1+AO26)</f>
        <v>711715749.870097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422121383.767812</v>
      </c>
      <c r="AS26" s="64" t="n">
        <f aca="false">AQ26/AG105</f>
        <v>0.0817513520071567</v>
      </c>
      <c r="AT26" s="64" t="n">
        <f aca="false">AR26/AG105</f>
        <v>0.0484870453414148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0.0684243935895624</v>
      </c>
      <c r="BL26" s="61" t="n">
        <f aca="false">SUM(P102:P105)/AVERAGE(AG102:AG105)</f>
        <v>0.0155336710680011</v>
      </c>
      <c r="BM26" s="61" t="n">
        <f aca="false">SUM(D102:D105)/AVERAGE(AG102:AG105)</f>
        <v>0.0826678094164256</v>
      </c>
      <c r="BN26" s="61" t="n">
        <f aca="false">(SUM(H102:H105)+SUM(J102:J105))/AVERAGE(AG102:AG105)</f>
        <v>0.0124989463777031</v>
      </c>
      <c r="BO26" s="63" t="n">
        <f aca="false">AL26-BN26</f>
        <v>-0.0422760332725674</v>
      </c>
      <c r="BP26" s="32" t="n">
        <f aca="false">BN26+BM26</f>
        <v>0.0951667557941287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'High pensions'!Q27</f>
        <v>106201919.122204</v>
      </c>
      <c r="E27" s="9"/>
      <c r="F27" s="82" t="n">
        <f aca="false">'High pensions'!I27</f>
        <v>19303455.936474</v>
      </c>
      <c r="G27" s="82" t="n">
        <f aca="false">'High pensions'!K27</f>
        <v>196660.371118102</v>
      </c>
      <c r="H27" s="82" t="n">
        <f aca="false">'High pensions'!V27</f>
        <v>1081967.33770162</v>
      </c>
      <c r="I27" s="82" t="n">
        <f aca="false">'High pensions'!M27</f>
        <v>6082.27951911654</v>
      </c>
      <c r="J27" s="82" t="n">
        <f aca="false">'High pensions'!W27</f>
        <v>33462.9073515963</v>
      </c>
      <c r="K27" s="9"/>
      <c r="L27" s="82" t="n">
        <f aca="false">'High pensions'!N27</f>
        <v>3588608.991979</v>
      </c>
      <c r="M27" s="67"/>
      <c r="N27" s="82" t="n">
        <f aca="false">'High pensions'!L27</f>
        <v>789825.597726565</v>
      </c>
      <c r="O27" s="9"/>
      <c r="P27" s="82" t="n">
        <f aca="false">'High pensions'!X27</f>
        <v>22966696.521374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-0.00890476566505876</v>
      </c>
      <c r="AK27" s="68" t="n">
        <f aca="false">AK26+1</f>
        <v>2038</v>
      </c>
      <c r="AL27" s="69" t="n">
        <f aca="false">SUM(AB106:AB109)/AVERAGE(AG106:AG109)</f>
        <v>-0.0282995277672327</v>
      </c>
      <c r="AM27" s="9" t="n">
        <f aca="false">'Central scenario'!AM27</f>
        <v>4379286.21321994</v>
      </c>
      <c r="AN27" s="69" t="n">
        <f aca="false">AM27/AVERAGE(AG106:AG109)</f>
        <v>0.000497053538635269</v>
      </c>
      <c r="AO27" s="69" t="n">
        <f aca="false">'GDP evolution by scenario'!M105</f>
        <v>0.0215063754921143</v>
      </c>
      <c r="AP27" s="69"/>
      <c r="AQ27" s="9" t="n">
        <f aca="false">AQ26*(1+AO27)</f>
        <v>727022176.030455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426777397.367555</v>
      </c>
      <c r="AS27" s="70" t="n">
        <f aca="false">AQ27/AG109</f>
        <v>0.0818654548311308</v>
      </c>
      <c r="AT27" s="70" t="n">
        <f aca="false">AR27/AG109</f>
        <v>0.0480567538364574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0.0686352793794107</v>
      </c>
      <c r="BL27" s="40" t="n">
        <f aca="false">SUM(P106:P109)/AVERAGE(AG106:AG109)</f>
        <v>0.0153737921521059</v>
      </c>
      <c r="BM27" s="40" t="n">
        <f aca="false">SUM(D106:D109)/AVERAGE(AG106:AG109)</f>
        <v>0.0815610149945375</v>
      </c>
      <c r="BN27" s="40" t="n">
        <f aca="false">(SUM(H106:H109)+SUM(J106:J109))/AVERAGE(AG106:AG109)</f>
        <v>0.0132332570874214</v>
      </c>
      <c r="BO27" s="69" t="n">
        <f aca="false">AL27-BN27</f>
        <v>-0.0415327848546541</v>
      </c>
      <c r="BP27" s="32" t="n">
        <f aca="false">BN27+BM27</f>
        <v>0.0947942720819589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'High pensions'!Q28</f>
        <v>99166306.7787895</v>
      </c>
      <c r="E28" s="9"/>
      <c r="F28" s="82" t="n">
        <f aca="false">'High pensions'!I28</f>
        <v>18024650.110932</v>
      </c>
      <c r="G28" s="82" t="n">
        <f aca="false">'High pensions'!K28</f>
        <v>216176.440065739</v>
      </c>
      <c r="H28" s="82" t="n">
        <f aca="false">'High pensions'!V28</f>
        <v>1189338.99088026</v>
      </c>
      <c r="I28" s="82" t="n">
        <f aca="false">'High pensions'!M28</f>
        <v>6685.86928038366</v>
      </c>
      <c r="J28" s="82" t="n">
        <f aca="false">'High pensions'!W28</f>
        <v>36783.6801303172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749459.692106318</v>
      </c>
      <c r="O28" s="9"/>
      <c r="P28" s="82" t="n">
        <f aca="false">'High pensions'!X28</f>
        <v>21109070.9815816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68737098.0666499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-0.0269287623213263</v>
      </c>
      <c r="AM28" s="9" t="n">
        <f aca="false">'Central scenario'!AM28</f>
        <v>3887732.69163583</v>
      </c>
      <c r="AN28" s="69" t="n">
        <f aca="false">AM28/AVERAGE(AG110:AG113)</f>
        <v>0.000431217090895336</v>
      </c>
      <c r="AO28" s="69" t="n">
        <f aca="false">'GDP evolution by scenario'!M109</f>
        <v>0.0232936313317944</v>
      </c>
      <c r="AP28" s="69"/>
      <c r="AQ28" s="9" t="n">
        <f aca="false">AQ27*(1+AO28)</f>
        <v>743957162.568948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432789526.19748</v>
      </c>
      <c r="AS28" s="70" t="n">
        <f aca="false">AQ28/AG113</f>
        <v>0.0816445271005605</v>
      </c>
      <c r="AT28" s="70" t="n">
        <f aca="false">AR28/AG113</f>
        <v>0.0474958747335055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0.0174243305640287</v>
      </c>
      <c r="BJ28" s="7" t="n">
        <f aca="false">BJ27+1</f>
        <v>2039</v>
      </c>
      <c r="BK28" s="40" t="n">
        <f aca="false">SUM(T110:T113)/AVERAGE(AG110:AG113)</f>
        <v>0.069194208584494</v>
      </c>
      <c r="BL28" s="40" t="n">
        <f aca="false">SUM(P110:P113)/AVERAGE(AG110:AG113)</f>
        <v>0.0150431964654851</v>
      </c>
      <c r="BM28" s="40" t="n">
        <f aca="false">SUM(D110:D113)/AVERAGE(AG110:AG113)</f>
        <v>0.0810797744403352</v>
      </c>
      <c r="BN28" s="40" t="n">
        <f aca="false">(SUM(H110:H113)+SUM(J110:J113))/AVERAGE(AG110:AG113)</f>
        <v>0.0139971577194327</v>
      </c>
      <c r="BO28" s="69" t="n">
        <f aca="false">AL28-BN28</f>
        <v>-0.040925920040759</v>
      </c>
      <c r="BP28" s="32" t="n">
        <f aca="false">BN28+BM28</f>
        <v>0.0950769321597679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'High pensions'!Q29</f>
        <v>90641207.294696</v>
      </c>
      <c r="E29" s="9"/>
      <c r="F29" s="82" t="n">
        <f aca="false">'High pensions'!I29</f>
        <v>16475112.3661772</v>
      </c>
      <c r="G29" s="82" t="n">
        <f aca="false">'High pensions'!K29</f>
        <v>224042.162428257</v>
      </c>
      <c r="H29" s="82" t="n">
        <f aca="false">'High pensions'!V29</f>
        <v>1232613.87455554</v>
      </c>
      <c r="I29" s="82" t="n">
        <f aca="false">'High pensions'!M29</f>
        <v>6929.13904417286</v>
      </c>
      <c r="J29" s="82" t="n">
        <f aca="false">'High pensions'!W29</f>
        <v>38122.0785945011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683434.677769862</v>
      </c>
      <c r="O29" s="9"/>
      <c r="P29" s="82" t="n">
        <f aca="false">'High pensions'!X29</f>
        <v>19524903.3210839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-0.0255217497737903</v>
      </c>
      <c r="AM29" s="9" t="n">
        <f aca="false">'Central scenario'!AM29</f>
        <v>3427469.19706586</v>
      </c>
      <c r="AN29" s="69" t="n">
        <f aca="false">AM29/AVERAGE(AG114:AG117)</f>
        <v>0.000371503522147822</v>
      </c>
      <c r="AO29" s="69" t="n">
        <f aca="false">'GDP evolution by scenario'!M113</f>
        <v>0.0233170111669962</v>
      </c>
      <c r="AP29" s="69"/>
      <c r="AQ29" s="9" t="n">
        <f aca="false">AQ28*(1+AO29)</f>
        <v>761304020.036335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439416938.415608</v>
      </c>
      <c r="AS29" s="70" t="n">
        <f aca="false">AQ29/AG117</f>
        <v>0.081939780404965</v>
      </c>
      <c r="AT29" s="70" t="n">
        <f aca="false">AR29/AG117</f>
        <v>0.0472948079773419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0.0131995184684959</v>
      </c>
      <c r="BJ29" s="7" t="n">
        <f aca="false">BJ28+1</f>
        <v>2040</v>
      </c>
      <c r="BK29" s="40" t="n">
        <f aca="false">SUM(T114:T117)/AVERAGE(AG114:AG117)</f>
        <v>0.0695349308837438</v>
      </c>
      <c r="BL29" s="40" t="n">
        <f aca="false">SUM(P114:P117)/AVERAGE(AG114:AG117)</f>
        <v>0.0146175868798388</v>
      </c>
      <c r="BM29" s="40" t="n">
        <f aca="false">SUM(D114:D117)/AVERAGE(AG114:AG117)</f>
        <v>0.0804390937776952</v>
      </c>
      <c r="BN29" s="40" t="n">
        <f aca="false">(SUM(H114:H117)+SUM(J114:J117))/AVERAGE(AG114:AG117)</f>
        <v>0.0147154697227775</v>
      </c>
      <c r="BO29" s="69" t="n">
        <f aca="false">AL29-BN29</f>
        <v>-0.0402372194965677</v>
      </c>
      <c r="BP29" s="32" t="n">
        <f aca="false">BN29+BM29</f>
        <v>0.0951545635004727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89965868.98707</v>
      </c>
      <c r="E30" s="6"/>
      <c r="F30" s="81" t="n">
        <f aca="false">'High pensions'!I30</f>
        <v>16352361.6346346</v>
      </c>
      <c r="G30" s="81" t="n">
        <f aca="false">'High pensions'!K30</f>
        <v>189722.850050616</v>
      </c>
      <c r="H30" s="81" t="n">
        <f aca="false">'High pensions'!V30</f>
        <v>1043799.14368794</v>
      </c>
      <c r="I30" s="81" t="n">
        <f aca="false">'High pensions'!M30</f>
        <v>5867.71701187475</v>
      </c>
      <c r="J30" s="81" t="n">
        <f aca="false">'High pensions'!W30</f>
        <v>32282.4477429262</v>
      </c>
      <c r="K30" s="6"/>
      <c r="L30" s="81" t="n">
        <f aca="false">'High pensions'!N30</f>
        <v>3559515.16025304</v>
      </c>
      <c r="M30" s="8"/>
      <c r="N30" s="81" t="n">
        <f aca="false">'High pensions'!L30</f>
        <v>678706.000540201</v>
      </c>
      <c r="O30" s="6"/>
      <c r="P30" s="81" t="n">
        <f aca="false">'High pensions'!X30</f>
        <v>22204381.2521039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113588.720787944</v>
      </c>
      <c r="W30" s="8"/>
      <c r="X30" s="81" t="n">
        <f aca="false">'High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-0.243265949259222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0.0152339769324719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90945332.7709491</v>
      </c>
      <c r="E31" s="9"/>
      <c r="F31" s="82" t="n">
        <f aca="false">'High pensions'!I31</f>
        <v>16530390.7714879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5685.00696187009</v>
      </c>
      <c r="J31" s="82" t="n">
        <f aca="false">'High pensions'!W31</f>
        <v>31277.2309559807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687168.922397811</v>
      </c>
      <c r="O31" s="9"/>
      <c r="P31" s="82" t="n">
        <f aca="false">'High pensions'!X31</f>
        <v>20867402.445491</v>
      </c>
      <c r="Q31" s="67"/>
      <c r="R31" s="82" t="n">
        <f aca="false">'High SIPA income'!G26</f>
        <v>18768315.1400203</v>
      </c>
      <c r="S31" s="67"/>
      <c r="T31" s="82" t="n">
        <f aca="false">'High SIPA income'!J26</f>
        <v>71762279.6196469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5964.69692516812</v>
      </c>
      <c r="BA31" s="40" t="n">
        <f aca="false">(AZ31-AZ30)/AZ30</f>
        <v>-0.00268239494560594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0.0131565867750671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'High pensions'!Q32</f>
        <v>93389852.5820061</v>
      </c>
      <c r="E32" s="9"/>
      <c r="F32" s="82" t="n">
        <f aca="false">'High pensions'!I32</f>
        <v>16974711.1834785</v>
      </c>
      <c r="G32" s="82" t="n">
        <f aca="false">'High pensions'!K32</f>
        <v>198428.68944272</v>
      </c>
      <c r="H32" s="82" t="n">
        <f aca="false">'High pensions'!V32</f>
        <v>1091696.10338541</v>
      </c>
      <c r="I32" s="82" t="n">
        <f aca="false">'High pensions'!M32</f>
        <v>6136.96977657895</v>
      </c>
      <c r="J32" s="82" t="n">
        <f aca="false">'High pensions'!W32</f>
        <v>33763.7970119198</v>
      </c>
      <c r="K32" s="9"/>
      <c r="L32" s="82" t="n">
        <f aca="false">'High pensions'!N32</f>
        <v>3222133.25828742</v>
      </c>
      <c r="M32" s="67"/>
      <c r="N32" s="82" t="n">
        <f aca="false">'High pensions'!L32</f>
        <v>707824.822523344</v>
      </c>
      <c r="O32" s="9"/>
      <c r="P32" s="82" t="n">
        <f aca="false">'High pensions'!X32</f>
        <v>20613908.126068</v>
      </c>
      <c r="Q32" s="67"/>
      <c r="R32" s="82" t="n">
        <f aca="false">'High SIPA income'!G27</f>
        <v>15636784.0553688</v>
      </c>
      <c r="S32" s="67"/>
      <c r="T32" s="82" t="n">
        <f aca="false">'High SIPA income'!J27</f>
        <v>59788599.1023591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0.0153704245312826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91734934.6040553</v>
      </c>
      <c r="E33" s="9"/>
      <c r="F33" s="82" t="n">
        <f aca="false">'High pensions'!I33</f>
        <v>16673910.2513495</v>
      </c>
      <c r="G33" s="82" t="n">
        <f aca="false">'High pensions'!K33</f>
        <v>215995.281422386</v>
      </c>
      <c r="H33" s="82" t="n">
        <f aca="false">'High pensions'!V33</f>
        <v>1188342.30947497</v>
      </c>
      <c r="I33" s="82" t="n">
        <f aca="false">'High pensions'!M33</f>
        <v>6680.26643574389</v>
      </c>
      <c r="J33" s="82" t="n">
        <f aca="false">'High pensions'!W33</f>
        <v>36752.8549322156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695086.389893012</v>
      </c>
      <c r="O33" s="9"/>
      <c r="P33" s="82" t="n">
        <f aca="false">'High pensions'!X33</f>
        <v>20907069.2194283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105328.863710972</v>
      </c>
      <c r="W33" s="67"/>
      <c r="X33" s="82" t="n">
        <f aca="false">'High SIPA income'!M28</f>
        <v>264555.738487923</v>
      </c>
      <c r="Y33" s="9"/>
      <c r="Z33" s="9" t="n">
        <f aca="false">R33+V33-N33-L33-F33</f>
        <v>-2727491.66410347</v>
      </c>
      <c r="AA33" s="9"/>
      <c r="AB33" s="9" t="n">
        <f aca="false">T33-P33-D33</f>
        <v>-44473907.5190432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-0.0088281622019504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0.0133357925961451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105302741.754903</v>
      </c>
      <c r="E34" s="6"/>
      <c r="F34" s="81" t="n">
        <f aca="false">'High pensions'!I34</f>
        <v>19140019.8062023</v>
      </c>
      <c r="G34" s="81" t="n">
        <f aca="false">'High pensions'!K34</f>
        <v>236635.046227798</v>
      </c>
      <c r="H34" s="81" t="n">
        <f aca="false">'High pensions'!V34</f>
        <v>1301896.20571922</v>
      </c>
      <c r="I34" s="81" t="n">
        <f aca="false">'High pensions'!M34</f>
        <v>7318.60967714837</v>
      </c>
      <c r="J34" s="81" t="n">
        <f aca="false">'High pensions'!W34</f>
        <v>40264.8311047179</v>
      </c>
      <c r="K34" s="6"/>
      <c r="L34" s="81" t="n">
        <f aca="false">'High pensions'!N34</f>
        <v>3802902.90237036</v>
      </c>
      <c r="M34" s="8"/>
      <c r="N34" s="81" t="n">
        <f aca="false">'High pensions'!L34</f>
        <v>711251.297608551</v>
      </c>
      <c r="O34" s="6"/>
      <c r="P34" s="81" t="n">
        <f aca="false">'High pensions'!X34</f>
        <v>23646376.0250224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-7307393.93351183</v>
      </c>
      <c r="AA34" s="6"/>
      <c r="AB34" s="6" t="n">
        <f aca="false">T34-P34-D34</f>
        <v>-66883032.0997058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-0.0139523047981523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0.0157336818875854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96812503.9722923</v>
      </c>
      <c r="E35" s="9"/>
      <c r="F35" s="82" t="n">
        <f aca="false">'High pensions'!I35</f>
        <v>17596818.5883577</v>
      </c>
      <c r="G35" s="82" t="n">
        <f aca="false">'High pensions'!K35</f>
        <v>281445.048536626</v>
      </c>
      <c r="H35" s="82" t="n">
        <f aca="false">'High pensions'!V35</f>
        <v>1548427.61733427</v>
      </c>
      <c r="I35" s="82" t="n">
        <f aca="false">'High pensions'!M35</f>
        <v>8704.48603721522</v>
      </c>
      <c r="J35" s="82" t="n">
        <f aca="false">'High pensions'!W35</f>
        <v>47889.5139381732</v>
      </c>
      <c r="K35" s="9"/>
      <c r="L35" s="82" t="n">
        <f aca="false">'High pensions'!N35</f>
        <v>2966127.70886977</v>
      </c>
      <c r="M35" s="67"/>
      <c r="N35" s="82" t="n">
        <f aca="false">'High pensions'!L35</f>
        <v>723269.511201572</v>
      </c>
      <c r="O35" s="9"/>
      <c r="P35" s="82" t="n">
        <f aca="false">'High pensions'!X35</f>
        <v>19370466.2333284</v>
      </c>
      <c r="Q35" s="67"/>
      <c r="R35" s="82" t="n">
        <f aca="false">'High SIPA income'!G30</f>
        <v>18319168.6231529</v>
      </c>
      <c r="S35" s="67"/>
      <c r="T35" s="82" t="n">
        <f aca="false">'High SIPA income'!J30</f>
        <v>70044928.9841124</v>
      </c>
      <c r="U35" s="9"/>
      <c r="V35" s="82" t="n">
        <f aca="false">'High SIPA income'!F30</f>
        <v>82723.7607858221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-2884323.42449029</v>
      </c>
      <c r="AA35" s="9"/>
      <c r="AB35" s="9" t="n">
        <f aca="false">T35-P35-D35</f>
        <v>-46138041.2215083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-0.0114772688541478</v>
      </c>
      <c r="AK35" s="7"/>
      <c r="AL35" s="7"/>
      <c r="AM35" s="94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9401693</v>
      </c>
      <c r="AX35" s="7"/>
      <c r="AY35" s="40" t="n">
        <f aca="false">(AW35-AW34)/AW34</f>
        <v>-0.18359776818456</v>
      </c>
      <c r="AZ35" s="12" t="n">
        <f aca="false">workers_and_wage_high!B23</f>
        <v>6364.43420483386</v>
      </c>
      <c r="BA35" s="40" t="n">
        <f aca="false">(AZ35-AZ34)/AZ34</f>
        <v>0.0730043767010163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0.0137317585700002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96220955.7449118</v>
      </c>
      <c r="E36" s="9"/>
      <c r="F36" s="82" t="n">
        <f aca="false">'High pensions'!I36</f>
        <v>17489297.6957418</v>
      </c>
      <c r="G36" s="82" t="n">
        <f aca="false">'High pensions'!K36</f>
        <v>290263.428839053</v>
      </c>
      <c r="H36" s="82" t="n">
        <f aca="false">'High pensions'!V36</f>
        <v>1596943.7439154</v>
      </c>
      <c r="I36" s="82" t="n">
        <f aca="false">'High pensions'!M36</f>
        <v>8977.21944863064</v>
      </c>
      <c r="J36" s="82" t="n">
        <f aca="false">'High pensions'!W36</f>
        <v>49390.0126984151</v>
      </c>
      <c r="K36" s="9"/>
      <c r="L36" s="82" t="n">
        <f aca="false">'High pensions'!N36</f>
        <v>2955506.1594936</v>
      </c>
      <c r="M36" s="67"/>
      <c r="N36" s="82" t="n">
        <f aca="false">'High pensions'!L36</f>
        <v>720933.057376437</v>
      </c>
      <c r="O36" s="9"/>
      <c r="P36" s="82" t="n">
        <f aca="false">'High pensions'!X36</f>
        <v>19302496.4835422</v>
      </c>
      <c r="Q36" s="67"/>
      <c r="R36" s="82" t="n">
        <f aca="false">'High SIPA income'!G31</f>
        <v>15717905.5046263</v>
      </c>
      <c r="S36" s="67"/>
      <c r="T36" s="82" t="n">
        <f aca="false">'High SIPA income'!J31</f>
        <v>60098773.9945292</v>
      </c>
      <c r="U36" s="9"/>
      <c r="V36" s="82" t="n">
        <f aca="false">'High SIPA income'!F31</f>
        <v>82703.572565179</v>
      </c>
      <c r="W36" s="67"/>
      <c r="X36" s="82" t="n">
        <f aca="false">'High SIPA income'!M31</f>
        <v>207727.53018213</v>
      </c>
      <c r="Y36" s="9"/>
      <c r="Z36" s="9" t="n">
        <f aca="false">R36+V36-N36-L36-F36</f>
        <v>-5365127.83542037</v>
      </c>
      <c r="AA36" s="9"/>
      <c r="AB36" s="9" t="n">
        <f aca="false">T36-P36-D36</f>
        <v>-55424678.2339247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-0.0121729448927814</v>
      </c>
      <c r="AK36" s="7"/>
      <c r="AL36" s="7"/>
      <c r="AU36" s="9"/>
      <c r="AW36" s="7" t="n">
        <f aca="false">workers_and_wage_high!C24</f>
        <v>9905628</v>
      </c>
      <c r="AY36" s="40" t="n">
        <f aca="false">(AW36-AW35)/AW35</f>
        <v>0.053600452599335</v>
      </c>
      <c r="AZ36" s="12" t="n">
        <f aca="false">workers_and_wage_high!B24</f>
        <v>6093.27890464604</v>
      </c>
      <c r="BA36" s="40" t="n">
        <f aca="false">(AZ36-AZ35)/AZ35</f>
        <v>-0.0426047770250921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0.0162728192556639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93539353.3926854</v>
      </c>
      <c r="E37" s="9"/>
      <c r="F37" s="82" t="n">
        <f aca="false">'High pensions'!I37</f>
        <v>17001884.7254942</v>
      </c>
      <c r="G37" s="82" t="n">
        <f aca="false">'High pensions'!K37</f>
        <v>287669.736000868</v>
      </c>
      <c r="H37" s="82" t="n">
        <f aca="false">'High pensions'!V37</f>
        <v>1582674.01118281</v>
      </c>
      <c r="I37" s="82" t="n">
        <f aca="false">'High pensions'!M37</f>
        <v>8897.00214435678</v>
      </c>
      <c r="J37" s="82" t="n">
        <f aca="false">'High pensions'!W37</f>
        <v>48948.6807582314</v>
      </c>
      <c r="K37" s="9"/>
      <c r="L37" s="82" t="n">
        <f aca="false">'High pensions'!N37</f>
        <v>2951808.46225217</v>
      </c>
      <c r="M37" s="67"/>
      <c r="N37" s="82" t="n">
        <f aca="false">'High pensions'!L37</f>
        <v>702216.019546598</v>
      </c>
      <c r="O37" s="9"/>
      <c r="P37" s="82" t="n">
        <f aca="false">'High pensions'!X37</f>
        <v>19180333.4952575</v>
      </c>
      <c r="Q37" s="67"/>
      <c r="R37" s="82" t="n">
        <f aca="false">'High SIPA income'!G32</f>
        <v>18858569.3805988</v>
      </c>
      <c r="S37" s="67"/>
      <c r="T37" s="82" t="n">
        <f aca="false">'High SIPA income'!J32</f>
        <v>72107374.5309874</v>
      </c>
      <c r="U37" s="9"/>
      <c r="V37" s="82" t="n">
        <f aca="false">'High SIPA income'!F32</f>
        <v>86637.1798480788</v>
      </c>
      <c r="W37" s="67"/>
      <c r="X37" s="82" t="n">
        <f aca="false">'High SIPA income'!M32</f>
        <v>217607.617586326</v>
      </c>
      <c r="Y37" s="9"/>
      <c r="Z37" s="9" t="n">
        <f aca="false">R37+V37-N37-L37-F37</f>
        <v>-1710702.64684612</v>
      </c>
      <c r="AA37" s="9"/>
      <c r="AB37" s="9" t="n">
        <f aca="false">T37-P37-D37</f>
        <v>-40612312.3569555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-0.00858007982740144</v>
      </c>
      <c r="AK37" s="7"/>
      <c r="AL37" s="7"/>
      <c r="AW37" s="7" t="n">
        <f aca="false">workers_and_wage_high!C25</f>
        <v>10445166</v>
      </c>
      <c r="AY37" s="40" t="n">
        <f aca="false">(AW37-AW36)/AW36</f>
        <v>0.0544678237462582</v>
      </c>
      <c r="AZ37" s="12" t="n">
        <f aca="false">workers_and_wage_high!B25</f>
        <v>6024.01145808367</v>
      </c>
      <c r="BA37" s="40" t="n">
        <f aca="false">(AZ37-AZ36)/AZ36</f>
        <v>-0.0113678444145337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0.0141576394309692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90642559.4444373</v>
      </c>
      <c r="E38" s="6"/>
      <c r="F38" s="81" t="n">
        <f aca="false">'High pensions'!I38</f>
        <v>16475358.1353984</v>
      </c>
      <c r="G38" s="81" t="n">
        <f aca="false">'High pensions'!K38</f>
        <v>291984.389922215</v>
      </c>
      <c r="H38" s="81" t="n">
        <f aca="false">'High pensions'!V38</f>
        <v>1606411.96402935</v>
      </c>
      <c r="I38" s="81" t="n">
        <f aca="false">'High pensions'!M38</f>
        <v>9030.44504914078</v>
      </c>
      <c r="J38" s="81" t="n">
        <f aca="false">'High pensions'!W38</f>
        <v>49682.8442483308</v>
      </c>
      <c r="K38" s="6"/>
      <c r="L38" s="81" t="n">
        <f aca="false">'High pensions'!N38</f>
        <v>3386475.78944687</v>
      </c>
      <c r="M38" s="8"/>
      <c r="N38" s="81" t="n">
        <f aca="false">'High pensions'!L38</f>
        <v>682372.575986842</v>
      </c>
      <c r="O38" s="6"/>
      <c r="P38" s="81" t="n">
        <f aca="false">'High pensions'!X38</f>
        <v>21326651.5506889</v>
      </c>
      <c r="Q38" s="8"/>
      <c r="R38" s="81" t="n">
        <f aca="false">'High SIPA income'!G33</f>
        <v>16641554.6129448</v>
      </c>
      <c r="S38" s="8"/>
      <c r="T38" s="81" t="n">
        <f aca="false">'High SIPA income'!J33</f>
        <v>63630426.4144233</v>
      </c>
      <c r="U38" s="6"/>
      <c r="V38" s="81" t="n">
        <f aca="false">'High SIPA income'!F33</f>
        <v>94179.169061997</v>
      </c>
      <c r="W38" s="8"/>
      <c r="X38" s="81" t="n">
        <f aca="false">'High SIPA income'!M33</f>
        <v>236550.920075863</v>
      </c>
      <c r="Y38" s="6"/>
      <c r="Z38" s="6" t="n">
        <f aca="false">R38+V38-N38-L38-F38</f>
        <v>-3808472.7188253</v>
      </c>
      <c r="AA38" s="6"/>
      <c r="AB38" s="6" t="n">
        <f aca="false">T38-P38-D38</f>
        <v>-48338784.5807029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-0.00999480044020478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10784959</v>
      </c>
      <c r="AX38" s="5"/>
      <c r="AY38" s="61" t="n">
        <f aca="false">(AW38-AW37)/AW37</f>
        <v>0.0325311249241994</v>
      </c>
      <c r="AZ38" s="11" t="n">
        <f aca="false">workers_and_wage_high!B26</f>
        <v>6023.25938605303</v>
      </c>
      <c r="BA38" s="61" t="n">
        <f aca="false">(AZ38-AZ37)/AZ37</f>
        <v>-0.000124845717155359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0.0166119970355434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93388465.7243261</v>
      </c>
      <c r="E39" s="9"/>
      <c r="F39" s="82" t="n">
        <f aca="false">'High pensions'!I39</f>
        <v>16974459.1056787</v>
      </c>
      <c r="G39" s="82" t="n">
        <f aca="false">'High pensions'!K39</f>
        <v>318527.02195774</v>
      </c>
      <c r="H39" s="82" t="n">
        <f aca="false">'High pensions'!V39</f>
        <v>1752441.69414627</v>
      </c>
      <c r="I39" s="82" t="n">
        <f aca="false">'High pensions'!M39</f>
        <v>9851.35119456932</v>
      </c>
      <c r="J39" s="82" t="n">
        <f aca="false">'High pensions'!W39</f>
        <v>54199.2276540085</v>
      </c>
      <c r="K39" s="9"/>
      <c r="L39" s="82" t="n">
        <f aca="false">'High pensions'!N39</f>
        <v>2920270.0300548</v>
      </c>
      <c r="M39" s="67"/>
      <c r="N39" s="82" t="n">
        <f aca="false">'High pensions'!L39</f>
        <v>704497.242642697</v>
      </c>
      <c r="O39" s="9"/>
      <c r="P39" s="82" t="n">
        <f aca="false">'High pensions'!X39</f>
        <v>19029231.037063</v>
      </c>
      <c r="Q39" s="67"/>
      <c r="R39" s="82" t="n">
        <f aca="false">'High SIPA income'!G34</f>
        <v>19767768.037686</v>
      </c>
      <c r="S39" s="67"/>
      <c r="T39" s="82" t="n">
        <f aca="false">'High SIPA income'!J34</f>
        <v>75583774.3981534</v>
      </c>
      <c r="U39" s="9"/>
      <c r="V39" s="82" t="n">
        <f aca="false">'High SIPA income'!F34</f>
        <v>97742.8609021736</v>
      </c>
      <c r="W39" s="67"/>
      <c r="X39" s="82" t="n">
        <f aca="false">'High SIPA income'!M34</f>
        <v>245501.886537519</v>
      </c>
      <c r="Y39" s="9"/>
      <c r="Z39" s="9" t="n">
        <f aca="false">R39+V39-N39-L39-F39</f>
        <v>-733715.479787998</v>
      </c>
      <c r="AA39" s="9"/>
      <c r="AB39" s="9" t="n">
        <f aca="false">T39-P39-D39</f>
        <v>-36833922.3632358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-0.00749040423534433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11098718</v>
      </c>
      <c r="AX39" s="7"/>
      <c r="AY39" s="40" t="n">
        <f aca="false">(AW39-AW38)/AW38</f>
        <v>0.0290922756405472</v>
      </c>
      <c r="AZ39" s="12" t="n">
        <f aca="false">workers_and_wage_high!B27</f>
        <v>6053.07747986075</v>
      </c>
      <c r="BA39" s="40" t="n">
        <f aca="false">(AZ39-AZ38)/AZ38</f>
        <v>0.0049504914028384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0.0143431569884833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96119734.6127967</v>
      </c>
      <c r="E40" s="9"/>
      <c r="F40" s="82" t="n">
        <f aca="false">'High pensions'!I40</f>
        <v>17470899.5568026</v>
      </c>
      <c r="G40" s="82" t="n">
        <f aca="false">'High pensions'!K40</f>
        <v>339810.949559993</v>
      </c>
      <c r="H40" s="82" t="n">
        <f aca="false">'High pensions'!V40</f>
        <v>1869539.58403998</v>
      </c>
      <c r="I40" s="82" t="n">
        <f aca="false">'High pensions'!M40</f>
        <v>10509.6169967008</v>
      </c>
      <c r="J40" s="82" t="n">
        <f aca="false">'High pensions'!W40</f>
        <v>57820.8118775248</v>
      </c>
      <c r="K40" s="9"/>
      <c r="L40" s="82" t="n">
        <f aca="false">'High pensions'!N40</f>
        <v>3036640.16478368</v>
      </c>
      <c r="M40" s="67"/>
      <c r="N40" s="82" t="n">
        <f aca="false">'High pensions'!L40</f>
        <v>725952.543477967</v>
      </c>
      <c r="O40" s="9"/>
      <c r="P40" s="82" t="n">
        <f aca="false">'High pensions'!X40</f>
        <v>19751116.9542301</v>
      </c>
      <c r="Q40" s="67"/>
      <c r="R40" s="82" t="n">
        <f aca="false">'High SIPA income'!G35</f>
        <v>17785801.4865081</v>
      </c>
      <c r="S40" s="67"/>
      <c r="T40" s="82" t="n">
        <f aca="false">'High SIPA income'!J35</f>
        <v>68005553.5093142</v>
      </c>
      <c r="U40" s="9"/>
      <c r="V40" s="82" t="n">
        <f aca="false">'High SIPA income'!F35</f>
        <v>103476.731353944</v>
      </c>
      <c r="W40" s="67"/>
      <c r="X40" s="82" t="n">
        <f aca="false">'High SIPA income'!M35</f>
        <v>259903.715991645</v>
      </c>
      <c r="Y40" s="9"/>
      <c r="Z40" s="9" t="n">
        <f aca="false">R40+V40-N40-L40-F40</f>
        <v>-3344214.04720224</v>
      </c>
      <c r="AA40" s="9"/>
      <c r="AB40" s="9" t="n">
        <f aca="false">T40-P40-D40</f>
        <v>-47865298.0577125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-0.0093863170654569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11565270</v>
      </c>
      <c r="AX40" s="7"/>
      <c r="AY40" s="40" t="n">
        <f aca="false">(AW40-AW39)/AW39</f>
        <v>0.042036566745817</v>
      </c>
      <c r="AZ40" s="12" t="n">
        <f aca="false">workers_and_wage_high!B28</f>
        <v>6078.66390424907</v>
      </c>
      <c r="BA40" s="40" t="n">
        <f aca="false">(AZ40-AZ39)/AZ39</f>
        <v>0.00422701088387615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0.0164576806713268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100012888.218378</v>
      </c>
      <c r="E41" s="9"/>
      <c r="F41" s="82" t="n">
        <f aca="false">'High pensions'!I41</f>
        <v>18178526.3087522</v>
      </c>
      <c r="G41" s="82" t="n">
        <f aca="false">'High pensions'!K41</f>
        <v>352164.703238651</v>
      </c>
      <c r="H41" s="82" t="n">
        <f aca="false">'High pensions'!V41</f>
        <v>1937506.29183335</v>
      </c>
      <c r="I41" s="82" t="n">
        <f aca="false">'High pensions'!M41</f>
        <v>10891.6918527418</v>
      </c>
      <c r="J41" s="82" t="n">
        <f aca="false">'High pensions'!W41</f>
        <v>59922.8750051549</v>
      </c>
      <c r="K41" s="9"/>
      <c r="L41" s="82" t="n">
        <f aca="false">'High pensions'!N41</f>
        <v>3136650.92853169</v>
      </c>
      <c r="M41" s="67"/>
      <c r="N41" s="82" t="n">
        <f aca="false">'High pensions'!L41</f>
        <v>757911.865696061</v>
      </c>
      <c r="O41" s="9"/>
      <c r="P41" s="82" t="n">
        <f aca="false">'High pensions'!X41</f>
        <v>20445904.0440691</v>
      </c>
      <c r="Q41" s="67"/>
      <c r="R41" s="82" t="n">
        <f aca="false">'High SIPA income'!G36</f>
        <v>21329288.0332141</v>
      </c>
      <c r="S41" s="67"/>
      <c r="T41" s="82" t="n">
        <f aca="false">'High SIPA income'!J36</f>
        <v>81554381.4406478</v>
      </c>
      <c r="U41" s="9"/>
      <c r="V41" s="82" t="n">
        <f aca="false">'High SIPA income'!F36</f>
        <v>104775.97118811</v>
      </c>
      <c r="W41" s="67"/>
      <c r="X41" s="82" t="n">
        <f aca="false">'High SIPA income'!M36</f>
        <v>263167.03187383</v>
      </c>
      <c r="Y41" s="9"/>
      <c r="Z41" s="9" t="n">
        <f aca="false">R41+V41-N41-L41-F41</f>
        <v>-639025.098577756</v>
      </c>
      <c r="AA41" s="9"/>
      <c r="AB41" s="9" t="n">
        <f aca="false">T41-P41-D41</f>
        <v>-38904410.8217993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-0.00750553940918055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11640252</v>
      </c>
      <c r="AX41" s="7"/>
      <c r="AY41" s="40" t="n">
        <f aca="false">(AW41-AW40)/AW40</f>
        <v>0.00648337652298649</v>
      </c>
      <c r="AZ41" s="12" t="n">
        <f aca="false">workers_and_wage_high!B29</f>
        <v>6234.18426317016</v>
      </c>
      <c r="BA41" s="40" t="n">
        <f aca="false">(AZ41-AZ40)/AZ40</f>
        <v>0.0255846286899306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0.0143404910268599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103070757.667018</v>
      </c>
      <c r="E42" s="6"/>
      <c r="F42" s="81" t="n">
        <f aca="false">'High pensions'!I42</f>
        <v>18734330.2777312</v>
      </c>
      <c r="G42" s="81" t="n">
        <f aca="false">'High pensions'!K42</f>
        <v>396580.661952558</v>
      </c>
      <c r="H42" s="81" t="n">
        <f aca="false">'High pensions'!V42</f>
        <v>2181869.7918508</v>
      </c>
      <c r="I42" s="81" t="n">
        <f aca="false">'High pensions'!M42</f>
        <v>12265.3812975019</v>
      </c>
      <c r="J42" s="81" t="n">
        <f aca="false">'High pensions'!W42</f>
        <v>67480.5090263137</v>
      </c>
      <c r="K42" s="6"/>
      <c r="L42" s="81" t="n">
        <f aca="false">'High pensions'!N42</f>
        <v>3877196.34682595</v>
      </c>
      <c r="M42" s="8"/>
      <c r="N42" s="81" t="n">
        <f aca="false">'High pensions'!L42</f>
        <v>782085.523857221</v>
      </c>
      <c r="O42" s="6"/>
      <c r="P42" s="81" t="n">
        <f aca="false">'High pensions'!X42</f>
        <v>24421594.0748233</v>
      </c>
      <c r="Q42" s="8"/>
      <c r="R42" s="81" t="n">
        <f aca="false">'High SIPA income'!G37</f>
        <v>18845451.9609242</v>
      </c>
      <c r="S42" s="8"/>
      <c r="T42" s="81" t="n">
        <f aca="false">'High SIPA income'!J37</f>
        <v>72057218.9399523</v>
      </c>
      <c r="U42" s="6"/>
      <c r="V42" s="81" t="n">
        <f aca="false">'High SIPA income'!F37</f>
        <v>108897.458292729</v>
      </c>
      <c r="W42" s="8"/>
      <c r="X42" s="81" t="n">
        <f aca="false">'High SIPA income'!M37</f>
        <v>273519.019222929</v>
      </c>
      <c r="Y42" s="6"/>
      <c r="Z42" s="6" t="n">
        <f aca="false">R42+V42-N42-L42-F42</f>
        <v>-4439262.72919752</v>
      </c>
      <c r="AA42" s="6"/>
      <c r="AB42" s="6" t="n">
        <f aca="false">T42-P42-D42</f>
        <v>-55435132.8018888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-0.0105641304386974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11659076</v>
      </c>
      <c r="AX42" s="5"/>
      <c r="AY42" s="61" t="n">
        <f aca="false">(AW42-AW41)/AW41</f>
        <v>0.00161714712018262</v>
      </c>
      <c r="AZ42" s="11" t="n">
        <f aca="false">workers_and_wage_high!B30</f>
        <v>6341.95955237153</v>
      </c>
      <c r="BA42" s="61" t="n">
        <f aca="false">(AZ42-AZ41)/AZ41</f>
        <v>0.0172877933425992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0.0165607301888754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105995563.90866</v>
      </c>
      <c r="E43" s="9"/>
      <c r="F43" s="82" t="n">
        <f aca="false">'High pensions'!I43</f>
        <v>19265948.4337393</v>
      </c>
      <c r="G43" s="82" t="n">
        <f aca="false">'High pensions'!K43</f>
        <v>417105.613595171</v>
      </c>
      <c r="H43" s="82" t="n">
        <f aca="false">'High pensions'!V43</f>
        <v>2294792.01994868</v>
      </c>
      <c r="I43" s="82" t="n">
        <f aca="false">'High pensions'!M43</f>
        <v>12900.1736163456</v>
      </c>
      <c r="J43" s="82" t="n">
        <f aca="false">'High pensions'!W43</f>
        <v>70972.9490705782</v>
      </c>
      <c r="K43" s="9"/>
      <c r="L43" s="82" t="n">
        <f aca="false">'High pensions'!N43</f>
        <v>3273011.03836367</v>
      </c>
      <c r="M43" s="67"/>
      <c r="N43" s="82" t="n">
        <f aca="false">'High pensions'!L43</f>
        <v>805180.358646494</v>
      </c>
      <c r="O43" s="9"/>
      <c r="P43" s="82" t="n">
        <f aca="false">'High pensions'!X43</f>
        <v>21413534.6039691</v>
      </c>
      <c r="Q43" s="67"/>
      <c r="R43" s="82" t="n">
        <f aca="false">'High SIPA income'!G38</f>
        <v>22602596.367283</v>
      </c>
      <c r="S43" s="67"/>
      <c r="T43" s="82" t="n">
        <f aca="false">'High SIPA income'!J38</f>
        <v>86422986.2157582</v>
      </c>
      <c r="U43" s="9"/>
      <c r="V43" s="82" t="n">
        <f aca="false">'High SIPA income'!F38</f>
        <v>110425.363019541</v>
      </c>
      <c r="W43" s="67"/>
      <c r="X43" s="82" t="n">
        <f aca="false">'High SIPA income'!M38</f>
        <v>277356.675389526</v>
      </c>
      <c r="Y43" s="9"/>
      <c r="Z43" s="9" t="n">
        <f aca="false">R43+V43-N43-L43-F43</f>
        <v>-631118.100446954</v>
      </c>
      <c r="AA43" s="9"/>
      <c r="AB43" s="9" t="n">
        <f aca="false">T43-P43-D43</f>
        <v>-40986112.2968711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-0.00771738661904413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11762774</v>
      </c>
      <c r="AX43" s="7"/>
      <c r="AY43" s="40" t="n">
        <f aca="false">(AW43-AW42)/AW42</f>
        <v>0.00889418681205955</v>
      </c>
      <c r="AZ43" s="12" t="n">
        <f aca="false">workers_and_wage_high!B31</f>
        <v>6465.68245951926</v>
      </c>
      <c r="BA43" s="40" t="n">
        <f aca="false">(AZ43-AZ42)/AZ42</f>
        <v>0.019508624444232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0.0145406671641988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108714380.237829</v>
      </c>
      <c r="E44" s="9"/>
      <c r="F44" s="82" t="n">
        <f aca="false">'High pensions'!I44</f>
        <v>19760125.4848064</v>
      </c>
      <c r="G44" s="82" t="n">
        <f aca="false">'High pensions'!K44</f>
        <v>451062.751345753</v>
      </c>
      <c r="H44" s="82" t="n">
        <f aca="false">'High pensions'!V44</f>
        <v>2481614.17287699</v>
      </c>
      <c r="I44" s="82" t="n">
        <f aca="false">'High pensions'!M44</f>
        <v>13950.3943715181</v>
      </c>
      <c r="J44" s="82" t="n">
        <f aca="false">'High pensions'!W44</f>
        <v>76750.9538003192</v>
      </c>
      <c r="K44" s="9"/>
      <c r="L44" s="82" t="n">
        <f aca="false">'High pensions'!N44</f>
        <v>3354168.92353337</v>
      </c>
      <c r="M44" s="67"/>
      <c r="N44" s="82" t="n">
        <f aca="false">'High pensions'!L44</f>
        <v>828380.368473332</v>
      </c>
      <c r="O44" s="9"/>
      <c r="P44" s="82" t="n">
        <f aca="false">'High pensions'!X44</f>
        <v>21962302.8648807</v>
      </c>
      <c r="Q44" s="67"/>
      <c r="R44" s="82" t="n">
        <f aca="false">'High SIPA income'!G39</f>
        <v>19920393.5998219</v>
      </c>
      <c r="S44" s="67"/>
      <c r="T44" s="82" t="n">
        <f aca="false">'High SIPA income'!J39</f>
        <v>76167351.463297</v>
      </c>
      <c r="U44" s="9"/>
      <c r="V44" s="82" t="n">
        <f aca="false">'High SIPA income'!F39</f>
        <v>111176.779563976</v>
      </c>
      <c r="W44" s="67"/>
      <c r="X44" s="82" t="n">
        <f aca="false">'High SIPA income'!M39</f>
        <v>279244.017109745</v>
      </c>
      <c r="Y44" s="9"/>
      <c r="Z44" s="9" t="n">
        <f aca="false">R44+V44-N44-L44-F44</f>
        <v>-3911104.3974272</v>
      </c>
      <c r="AA44" s="9"/>
      <c r="AB44" s="9" t="n">
        <f aca="false">T44-P44-D44</f>
        <v>-54509331.6394123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-0.0101319456190596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11811618</v>
      </c>
      <c r="AX44" s="7"/>
      <c r="AY44" s="40" t="n">
        <f aca="false">(AW44-AW43)/AW43</f>
        <v>0.00415242186919514</v>
      </c>
      <c r="AZ44" s="12" t="n">
        <f aca="false">workers_and_wage_high!B32</f>
        <v>6550.71915934861</v>
      </c>
      <c r="BA44" s="40" t="n">
        <f aca="false">(AZ44-AZ43)/AZ43</f>
        <v>0.0131520068239897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0.0168474350706299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111611448.256674</v>
      </c>
      <c r="E45" s="9"/>
      <c r="F45" s="82" t="n">
        <f aca="false">'High pensions'!I45</f>
        <v>20286701.8904776</v>
      </c>
      <c r="G45" s="82" t="n">
        <f aca="false">'High pensions'!K45</f>
        <v>479810.509173414</v>
      </c>
      <c r="H45" s="82" t="n">
        <f aca="false">'High pensions'!V45</f>
        <v>2639775.85448496</v>
      </c>
      <c r="I45" s="82" t="n">
        <f aca="false">'High pensions'!M45</f>
        <v>14839.5002837139</v>
      </c>
      <c r="J45" s="82" t="n">
        <f aca="false">'High pensions'!W45</f>
        <v>81642.5522005658</v>
      </c>
      <c r="K45" s="9"/>
      <c r="L45" s="82" t="n">
        <f aca="false">'High pensions'!N45</f>
        <v>3482062.98269269</v>
      </c>
      <c r="M45" s="67"/>
      <c r="N45" s="82" t="n">
        <f aca="false">'High pensions'!L45</f>
        <v>852062.441962253</v>
      </c>
      <c r="O45" s="9"/>
      <c r="P45" s="82" t="n">
        <f aca="false">'High pensions'!X45</f>
        <v>22756237.5268359</v>
      </c>
      <c r="Q45" s="67"/>
      <c r="R45" s="82" t="n">
        <f aca="false">'High SIPA income'!G40</f>
        <v>23551661.0734899</v>
      </c>
      <c r="S45" s="67" t="n">
        <f aca="false">SUM(T42:T45)/AVERAGE(AG42:AG45)</f>
        <v>0.060807392309053</v>
      </c>
      <c r="T45" s="82" t="n">
        <f aca="false">'High SIPA income'!J40</f>
        <v>90051817.3769918</v>
      </c>
      <c r="U45" s="9"/>
      <c r="V45" s="82" t="n">
        <f aca="false">'High SIPA income'!F40</f>
        <v>112771.37441717</v>
      </c>
      <c r="W45" s="67"/>
      <c r="X45" s="82" t="n">
        <f aca="false">'High SIPA income'!M40</f>
        <v>283249.179646516</v>
      </c>
      <c r="Y45" s="9"/>
      <c r="Z45" s="9" t="n">
        <f aca="false">R45+V45-N45-L45-F45</f>
        <v>-956394.867225405</v>
      </c>
      <c r="AA45" s="9"/>
      <c r="AB45" s="9" t="n">
        <f aca="false">T45-P45-D45</f>
        <v>-44315868.4065183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-0.00817501629661397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11915730</v>
      </c>
      <c r="AX45" s="7"/>
      <c r="AY45" s="40" t="n">
        <f aca="false">(AW45-AW44)/AW44</f>
        <v>0.00881437242552206</v>
      </c>
      <c r="AZ45" s="12" t="n">
        <f aca="false">workers_and_wage_high!B33</f>
        <v>6590.52552419497</v>
      </c>
      <c r="BA45" s="40" t="n">
        <f aca="false">(AZ45-AZ44)/AZ44</f>
        <v>0.00607664042344911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0.0146272986881163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114158376.441605</v>
      </c>
      <c r="E46" s="6"/>
      <c r="F46" s="81" t="n">
        <f aca="false">'High pensions'!I46</f>
        <v>20749636.2366507</v>
      </c>
      <c r="G46" s="81" t="n">
        <f aca="false">'High pensions'!K46</f>
        <v>512638.633502908</v>
      </c>
      <c r="H46" s="81" t="n">
        <f aca="false">'High pensions'!V46</f>
        <v>2820386.50868325</v>
      </c>
      <c r="I46" s="81" t="n">
        <f aca="false">'High pensions'!M46</f>
        <v>15854.8030980282</v>
      </c>
      <c r="J46" s="81" t="n">
        <f aca="false">'High pensions'!W46</f>
        <v>87228.448722163</v>
      </c>
      <c r="K46" s="6"/>
      <c r="L46" s="81" t="n">
        <f aca="false">'High pensions'!N46</f>
        <v>4335166.56843932</v>
      </c>
      <c r="M46" s="8"/>
      <c r="N46" s="81" t="n">
        <f aca="false">'High pensions'!L46</f>
        <v>873338.657550935</v>
      </c>
      <c r="O46" s="6"/>
      <c r="P46" s="81" t="n">
        <f aca="false">'High pensions'!X46</f>
        <v>27300051.5494295</v>
      </c>
      <c r="Q46" s="8"/>
      <c r="R46" s="81" t="n">
        <f aca="false">'High SIPA income'!G41</f>
        <v>20570338.6040672</v>
      </c>
      <c r="S46" s="8"/>
      <c r="T46" s="81" t="n">
        <f aca="false">'High SIPA income'!J41</f>
        <v>78652472.5188674</v>
      </c>
      <c r="U46" s="6"/>
      <c r="V46" s="81" t="n">
        <f aca="false">'High SIPA income'!F41</f>
        <v>114632.974716247</v>
      </c>
      <c r="W46" s="8"/>
      <c r="X46" s="81" t="n">
        <f aca="false">'High SIPA income'!M41</f>
        <v>287924.982883538</v>
      </c>
      <c r="Y46" s="6"/>
      <c r="Z46" s="6" t="n">
        <f aca="false">R46+V46-N46-L46-F46</f>
        <v>-5273169.88385748</v>
      </c>
      <c r="AA46" s="6"/>
      <c r="AB46" s="6" t="n">
        <f aca="false">T46-P46-D46</f>
        <v>-62805955.4721667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-0.0114533675839992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11905326</v>
      </c>
      <c r="AX46" s="5"/>
      <c r="AY46" s="61" t="n">
        <f aca="false">(AW46-AW45)/AW45</f>
        <v>-0.000873131566425221</v>
      </c>
      <c r="AZ46" s="11" t="n">
        <f aca="false">workers_and_wage_high!B34</f>
        <v>6648.40683605251</v>
      </c>
      <c r="BA46" s="61" t="n">
        <f aca="false">(AZ46-AZ45)/AZ45</f>
        <v>0.00878250325335297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0.0168791230156132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116486269.96729</v>
      </c>
      <c r="E47" s="9"/>
      <c r="F47" s="82" t="n">
        <f aca="false">'High pensions'!I47</f>
        <v>21172758.4407436</v>
      </c>
      <c r="G47" s="82" t="n">
        <f aca="false">'High pensions'!K47</f>
        <v>527606.616702492</v>
      </c>
      <c r="H47" s="82" t="n">
        <f aca="false">'High pensions'!V47</f>
        <v>2902735.93597835</v>
      </c>
      <c r="I47" s="82" t="n">
        <f aca="false">'High pensions'!M47</f>
        <v>16317.7304134794</v>
      </c>
      <c r="J47" s="82" t="n">
        <f aca="false">'High pensions'!W47</f>
        <v>89775.3382261358</v>
      </c>
      <c r="K47" s="9"/>
      <c r="L47" s="82" t="n">
        <f aca="false">'High pensions'!N47</f>
        <v>3649479.2933246</v>
      </c>
      <c r="M47" s="67"/>
      <c r="N47" s="82" t="n">
        <f aca="false">'High pensions'!L47</f>
        <v>892935.862151414</v>
      </c>
      <c r="O47" s="9"/>
      <c r="P47" s="82" t="n">
        <f aca="false">'High pensions'!X47</f>
        <v>23849835.0568407</v>
      </c>
      <c r="Q47" s="67"/>
      <c r="R47" s="82" t="n">
        <f aca="false">'High SIPA income'!G42</f>
        <v>24002333.1474951</v>
      </c>
      <c r="S47" s="67"/>
      <c r="T47" s="82" t="n">
        <f aca="false">'High SIPA income'!J42</f>
        <v>91775001.1124652</v>
      </c>
      <c r="U47" s="9"/>
      <c r="V47" s="82" t="n">
        <f aca="false">'High SIPA income'!F42</f>
        <v>113882.508948566</v>
      </c>
      <c r="W47" s="67"/>
      <c r="X47" s="82" t="n">
        <f aca="false">'High SIPA income'!M42</f>
        <v>286040.029240407</v>
      </c>
      <c r="Y47" s="9"/>
      <c r="Z47" s="9" t="n">
        <f aca="false">R47+V47-N47-L47-F47</f>
        <v>-1598957.93977596</v>
      </c>
      <c r="AA47" s="9"/>
      <c r="AB47" s="9" t="n">
        <f aca="false">T47-P47-D47</f>
        <v>-48561103.911666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-0.00870828800367913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11979583</v>
      </c>
      <c r="AX47" s="7"/>
      <c r="AY47" s="40" t="n">
        <f aca="false">(AW47-AW46)/AW46</f>
        <v>0.00623729245213445</v>
      </c>
      <c r="AZ47" s="12" t="n">
        <f aca="false">workers_and_wage_high!B35</f>
        <v>6655.5364430391</v>
      </c>
      <c r="BA47" s="40" t="n">
        <f aca="false">(AZ47-AZ46)/AZ46</f>
        <v>0.00107237826480831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0.0146770252970079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118284706.842005</v>
      </c>
      <c r="E48" s="9"/>
      <c r="F48" s="82" t="n">
        <f aca="false">'High pensions'!I48</f>
        <v>21499645.6312249</v>
      </c>
      <c r="G48" s="82" t="n">
        <f aca="false">'High pensions'!K48</f>
        <v>552975.753026627</v>
      </c>
      <c r="H48" s="82" t="n">
        <f aca="false">'High pensions'!V48</f>
        <v>3042309.43892841</v>
      </c>
      <c r="I48" s="82" t="n">
        <f aca="false">'High pensions'!M48</f>
        <v>17102.3428771122</v>
      </c>
      <c r="J48" s="82" t="n">
        <f aca="false">'High pensions'!W48</f>
        <v>94092.0445029409</v>
      </c>
      <c r="K48" s="9"/>
      <c r="L48" s="82" t="n">
        <f aca="false">'High pensions'!N48</f>
        <v>3752878.97213906</v>
      </c>
      <c r="M48" s="67"/>
      <c r="N48" s="82" t="n">
        <f aca="false">'High pensions'!L48</f>
        <v>908967.932346039</v>
      </c>
      <c r="O48" s="9"/>
      <c r="P48" s="82" t="n">
        <f aca="false">'High pensions'!X48</f>
        <v>24474580.2017357</v>
      </c>
      <c r="Q48" s="67"/>
      <c r="R48" s="82" t="n">
        <f aca="false">'High SIPA income'!G43</f>
        <v>20984780.4180316</v>
      </c>
      <c r="S48" s="67"/>
      <c r="T48" s="82" t="n">
        <f aca="false">'High SIPA income'!J43</f>
        <v>80237126.7149367</v>
      </c>
      <c r="U48" s="9"/>
      <c r="V48" s="82" t="n">
        <f aca="false">'High SIPA income'!F43</f>
        <v>113995.472459946</v>
      </c>
      <c r="W48" s="67"/>
      <c r="X48" s="82" t="n">
        <f aca="false">'High SIPA income'!M43</f>
        <v>286323.76101271</v>
      </c>
      <c r="Y48" s="9"/>
      <c r="Z48" s="9" t="n">
        <f aca="false">R48+V48-N48-L48-F48</f>
        <v>-5062716.64521846</v>
      </c>
      <c r="AA48" s="9"/>
      <c r="AB48" s="9" t="n">
        <f aca="false">T48-P48-D48</f>
        <v>-62522160.328804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-0.0111743592509302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12041619</v>
      </c>
      <c r="AX48" s="7"/>
      <c r="AY48" s="40" t="n">
        <f aca="false">(AW48-AW47)/AW47</f>
        <v>0.00517847741444756</v>
      </c>
      <c r="AZ48" s="12" t="n">
        <f aca="false">workers_and_wage_high!B36</f>
        <v>6680.0137227347</v>
      </c>
      <c r="BA48" s="40" t="n">
        <f aca="false">(AZ48-AZ47)/AZ47</f>
        <v>0.00367773205136615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0.01697576163855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120180272.346514</v>
      </c>
      <c r="E49" s="9"/>
      <c r="F49" s="82" t="n">
        <f aca="false">'High pensions'!I49</f>
        <v>21844187.0999047</v>
      </c>
      <c r="G49" s="82" t="n">
        <f aca="false">'High pensions'!K49</f>
        <v>574142.844313105</v>
      </c>
      <c r="H49" s="82" t="n">
        <f aca="false">'High pensions'!V49</f>
        <v>3158764.52988502</v>
      </c>
      <c r="I49" s="82" t="n">
        <f aca="false">'High pensions'!M49</f>
        <v>17756.9951849415</v>
      </c>
      <c r="J49" s="82" t="n">
        <f aca="false">'High pensions'!W49</f>
        <v>97693.7483469596</v>
      </c>
      <c r="K49" s="9"/>
      <c r="L49" s="82" t="n">
        <f aca="false">'High pensions'!N49</f>
        <v>3756100.29570957</v>
      </c>
      <c r="M49" s="67"/>
      <c r="N49" s="82" t="n">
        <f aca="false">'High pensions'!L49</f>
        <v>925656.395283725</v>
      </c>
      <c r="O49" s="9"/>
      <c r="P49" s="82" t="n">
        <f aca="false">'High pensions'!X49</f>
        <v>24583110.6642472</v>
      </c>
      <c r="Q49" s="67"/>
      <c r="R49" s="82" t="n">
        <f aca="false">'High SIPA income'!G44</f>
        <v>24537027.2059</v>
      </c>
      <c r="S49" s="67"/>
      <c r="T49" s="82" t="n">
        <f aca="false">'High SIPA income'!J44</f>
        <v>93819450.1876197</v>
      </c>
      <c r="U49" s="9"/>
      <c r="V49" s="82" t="n">
        <f aca="false">'High SIPA income'!F44</f>
        <v>113653.115681119</v>
      </c>
      <c r="W49" s="67"/>
      <c r="X49" s="82" t="n">
        <f aca="false">'High SIPA income'!M44</f>
        <v>285463.859488496</v>
      </c>
      <c r="Y49" s="9"/>
      <c r="Z49" s="9" t="n">
        <f aca="false">R49+V49-N49-L49-F49</f>
        <v>-1875263.46931687</v>
      </c>
      <c r="AA49" s="9"/>
      <c r="AB49" s="9" t="n">
        <f aca="false">T49-P49-D49</f>
        <v>-50943932.8231412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-0.00899247143910001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12067786</v>
      </c>
      <c r="AX49" s="7"/>
      <c r="AY49" s="40" t="n">
        <f aca="false">(AW49-AW48)/AW48</f>
        <v>0.00217304666424008</v>
      </c>
      <c r="AZ49" s="12" t="n">
        <f aca="false">workers_and_wage_high!B37</f>
        <v>6724.94734370379</v>
      </c>
      <c r="BA49" s="40" t="n">
        <f aca="false">(AZ49-AZ48)/AZ48</f>
        <v>0.00672657614701676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0.0148128536845864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121824840.918983</v>
      </c>
      <c r="E50" s="6"/>
      <c r="F50" s="81" t="n">
        <f aca="false">'High pensions'!I50</f>
        <v>22143106.9050793</v>
      </c>
      <c r="G50" s="81" t="n">
        <f aca="false">'High pensions'!K50</f>
        <v>611683.389882633</v>
      </c>
      <c r="H50" s="81" t="n">
        <f aca="false">'High pensions'!V50</f>
        <v>3365301.53535694</v>
      </c>
      <c r="I50" s="81" t="n">
        <f aca="false">'High pensions'!M50</f>
        <v>18918.042986061</v>
      </c>
      <c r="J50" s="81" t="n">
        <f aca="false">'High pensions'!W50</f>
        <v>104081.490784236</v>
      </c>
      <c r="K50" s="6"/>
      <c r="L50" s="81" t="n">
        <f aca="false">'High pensions'!N50</f>
        <v>4630478.40533897</v>
      </c>
      <c r="M50" s="8"/>
      <c r="N50" s="81" t="n">
        <f aca="false">'High pensions'!L50</f>
        <v>939480.906836744</v>
      </c>
      <c r="O50" s="6"/>
      <c r="P50" s="81" t="n">
        <f aca="false">'High pensions'!X50</f>
        <v>29196321.2154072</v>
      </c>
      <c r="Q50" s="8"/>
      <c r="R50" s="81" t="n">
        <f aca="false">'High SIPA income'!G45</f>
        <v>21792011.1637161</v>
      </c>
      <c r="S50" s="8"/>
      <c r="T50" s="81" t="n">
        <f aca="false">'High SIPA income'!J45</f>
        <v>83323643.4351224</v>
      </c>
      <c r="U50" s="6"/>
      <c r="V50" s="81" t="n">
        <f aca="false">'High SIPA income'!F45</f>
        <v>110021.055097087</v>
      </c>
      <c r="W50" s="8"/>
      <c r="X50" s="81" t="n">
        <f aca="false">'High SIPA income'!M45</f>
        <v>276341.17045353</v>
      </c>
      <c r="Y50" s="6"/>
      <c r="Z50" s="6" t="n">
        <f aca="false">R50+V50-N50-L50-F50</f>
        <v>-5811033.99844184</v>
      </c>
      <c r="AA50" s="6"/>
      <c r="AB50" s="6" t="n">
        <f aca="false">T50-P50-D50</f>
        <v>-67697518.6992678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-0.0118137787387397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12127391</v>
      </c>
      <c r="AX50" s="5"/>
      <c r="AY50" s="61" t="n">
        <f aca="false">(AW50-AW49)/AW49</f>
        <v>0.00493918271338255</v>
      </c>
      <c r="AZ50" s="11" t="n">
        <f aca="false">workers_and_wage_high!B38</f>
        <v>6773.88309578278</v>
      </c>
      <c r="BA50" s="61" t="n">
        <f aca="false">(AZ50-AZ49)/AZ49</f>
        <v>0.00727674873540905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0.0168980027634975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123818976.263242</v>
      </c>
      <c r="E51" s="9"/>
      <c r="F51" s="82" t="n">
        <f aca="false">'High pensions'!I51</f>
        <v>22505564.6089272</v>
      </c>
      <c r="G51" s="82" t="n">
        <f aca="false">'High pensions'!K51</f>
        <v>652590.609251721</v>
      </c>
      <c r="H51" s="82" t="n">
        <f aca="false">'High pensions'!V51</f>
        <v>3590360.98674467</v>
      </c>
      <c r="I51" s="82" t="n">
        <f aca="false">'High pensions'!M51</f>
        <v>20183.2147191251</v>
      </c>
      <c r="J51" s="82" t="n">
        <f aca="false">'High pensions'!W51</f>
        <v>111042.092373545</v>
      </c>
      <c r="K51" s="9"/>
      <c r="L51" s="82" t="n">
        <f aca="false">'High pensions'!N51</f>
        <v>3907804.64676413</v>
      </c>
      <c r="M51" s="67"/>
      <c r="N51" s="82" t="n">
        <f aca="false">'High pensions'!L51</f>
        <v>956846.314049542</v>
      </c>
      <c r="O51" s="9"/>
      <c r="P51" s="82" t="n">
        <f aca="false">'High pensions'!X51</f>
        <v>25541902.9935771</v>
      </c>
      <c r="Q51" s="67"/>
      <c r="R51" s="82" t="n">
        <f aca="false">'High SIPA income'!G46</f>
        <v>25430738.3177534</v>
      </c>
      <c r="S51" s="67"/>
      <c r="T51" s="82" t="n">
        <f aca="false">'High SIPA income'!J46</f>
        <v>97236632.0832523</v>
      </c>
      <c r="U51" s="9"/>
      <c r="V51" s="82" t="n">
        <f aca="false">'High SIPA income'!F46</f>
        <v>109798.747860886</v>
      </c>
      <c r="W51" s="67"/>
      <c r="X51" s="82" t="n">
        <f aca="false">'High SIPA income'!M46</f>
        <v>275782.798769147</v>
      </c>
      <c r="Y51" s="9"/>
      <c r="Z51" s="9" t="n">
        <f aca="false">R51+V51-N51-L51-F51</f>
        <v>-1829678.50412656</v>
      </c>
      <c r="AA51" s="9"/>
      <c r="AB51" s="9" t="n">
        <f aca="false">T51-P51-D51</f>
        <v>-52124247.173567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-0.00903116295832075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12170313</v>
      </c>
      <c r="AX51" s="7"/>
      <c r="AY51" s="40" t="n">
        <f aca="false">(AW51-AW50)/AW50</f>
        <v>0.00353926083524478</v>
      </c>
      <c r="AZ51" s="12" t="n">
        <f aca="false">workers_and_wage_high!B39</f>
        <v>6812.48560408306</v>
      </c>
      <c r="BA51" s="40" t="n">
        <f aca="false">(AZ51-AZ50)/AZ50</f>
        <v>0.00569872667632941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0.0147292058980602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125543447.566684</v>
      </c>
      <c r="E52" s="9"/>
      <c r="F52" s="82" t="n">
        <f aca="false">'High pensions'!I52</f>
        <v>22819007.6812825</v>
      </c>
      <c r="G52" s="82" t="n">
        <f aca="false">'High pensions'!K52</f>
        <v>679089.087776782</v>
      </c>
      <c r="H52" s="82" t="n">
        <f aca="false">'High pensions'!V52</f>
        <v>3736147.79727441</v>
      </c>
      <c r="I52" s="82" t="n">
        <f aca="false">'High pensions'!M52</f>
        <v>21002.7552920654</v>
      </c>
      <c r="J52" s="82" t="n">
        <f aca="false">'High pensions'!W52</f>
        <v>115550.962802301</v>
      </c>
      <c r="K52" s="9"/>
      <c r="L52" s="82" t="n">
        <f aca="false">'High pensions'!N52</f>
        <v>3990399.29294857</v>
      </c>
      <c r="M52" s="67"/>
      <c r="N52" s="82" t="n">
        <f aca="false">'High pensions'!L52</f>
        <v>970989.277385462</v>
      </c>
      <c r="O52" s="9"/>
      <c r="P52" s="82" t="n">
        <f aca="false">'High pensions'!X52</f>
        <v>26048297.4166921</v>
      </c>
      <c r="Q52" s="67"/>
      <c r="R52" s="82" t="n">
        <f aca="false">'High SIPA income'!G47</f>
        <v>22260651.781332</v>
      </c>
      <c r="S52" s="67"/>
      <c r="T52" s="82" t="n">
        <f aca="false">'High SIPA income'!J47</f>
        <v>85115531.4544559</v>
      </c>
      <c r="U52" s="9"/>
      <c r="V52" s="82" t="n">
        <f aca="false">'High SIPA income'!F47</f>
        <v>107399.6045223</v>
      </c>
      <c r="W52" s="67"/>
      <c r="X52" s="82" t="n">
        <f aca="false">'High SIPA income'!M47</f>
        <v>269756.842394838</v>
      </c>
      <c r="Y52" s="9"/>
      <c r="Z52" s="9" t="n">
        <f aca="false">R52+V52-N52-L52-F52</f>
        <v>-5412344.86576229</v>
      </c>
      <c r="AA52" s="9"/>
      <c r="AB52" s="9" t="n">
        <f aca="false">T52-P52-D52</f>
        <v>-66476213.5289201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-0.0114240892857823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12209994</v>
      </c>
      <c r="AX52" s="7"/>
      <c r="AY52" s="40" t="n">
        <f aca="false">(AW52-AW51)/AW51</f>
        <v>0.00326047489493491</v>
      </c>
      <c r="AZ52" s="12" t="n">
        <f aca="false">workers_and_wage_high!B40</f>
        <v>6822.0084452186</v>
      </c>
      <c r="BA52" s="40" t="n">
        <f aca="false">(AZ52-AZ51)/AZ51</f>
        <v>0.00139785119396535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0.0169323203536364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127755519.155047</v>
      </c>
      <c r="E53" s="9"/>
      <c r="F53" s="82" t="n">
        <f aca="false">'High pensions'!I53</f>
        <v>23221077.8772566</v>
      </c>
      <c r="G53" s="82" t="n">
        <f aca="false">'High pensions'!K53</f>
        <v>767840.496101878</v>
      </c>
      <c r="H53" s="82" t="n">
        <f aca="false">'High pensions'!V53</f>
        <v>4224431.85998019</v>
      </c>
      <c r="I53" s="82" t="n">
        <f aca="false">'High pensions'!M53</f>
        <v>23747.6442093365</v>
      </c>
      <c r="J53" s="82" t="n">
        <f aca="false">'High pensions'!W53</f>
        <v>130652.531751965</v>
      </c>
      <c r="K53" s="9"/>
      <c r="L53" s="82" t="n">
        <f aca="false">'High pensions'!N53</f>
        <v>3996513.73683063</v>
      </c>
      <c r="M53" s="67"/>
      <c r="N53" s="82" t="n">
        <f aca="false">'High pensions'!L53</f>
        <v>991078.770188749</v>
      </c>
      <c r="O53" s="9"/>
      <c r="P53" s="82" t="n">
        <f aca="false">'High pensions'!X53</f>
        <v>26190551.757108</v>
      </c>
      <c r="Q53" s="67"/>
      <c r="R53" s="82" t="n">
        <f aca="false">'High SIPA income'!G48</f>
        <v>26011169.6438218</v>
      </c>
      <c r="S53" s="67"/>
      <c r="T53" s="82" t="n">
        <f aca="false">'High SIPA income'!J48</f>
        <v>99455961.5654445</v>
      </c>
      <c r="U53" s="9"/>
      <c r="V53" s="82" t="n">
        <f aca="false">'High SIPA income'!F48</f>
        <v>111342.053425799</v>
      </c>
      <c r="W53" s="67"/>
      <c r="X53" s="82" t="n">
        <f aca="false">'High SIPA income'!M48</f>
        <v>279659.137400868</v>
      </c>
      <c r="Y53" s="9"/>
      <c r="Z53" s="9" t="n">
        <f aca="false">R53+V53-N53-L53-F53</f>
        <v>-2086158.68702847</v>
      </c>
      <c r="AA53" s="9"/>
      <c r="AB53" s="9" t="n">
        <f aca="false">T53-P53-D53</f>
        <v>-54490109.3467103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-0.00924776397835259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12297758</v>
      </c>
      <c r="AX53" s="7"/>
      <c r="AY53" s="40" t="n">
        <f aca="false">(AW53-AW52)/AW52</f>
        <v>0.00718788232000769</v>
      </c>
      <c r="AZ53" s="12" t="n">
        <f aca="false">workers_and_wage_high!B41</f>
        <v>6863.78161753382</v>
      </c>
      <c r="BA53" s="40" t="n">
        <f aca="false">(AZ53-AZ52)/AZ52</f>
        <v>0.00612329530968324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0.0147906478528797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129206362.110456</v>
      </c>
      <c r="E54" s="6"/>
      <c r="F54" s="81" t="n">
        <f aca="false">'High pensions'!I54</f>
        <v>23484785.7583567</v>
      </c>
      <c r="G54" s="81" t="n">
        <f aca="false">'High pensions'!K54</f>
        <v>849554.957650179</v>
      </c>
      <c r="H54" s="81" t="n">
        <f aca="false">'High pensions'!V54</f>
        <v>4674000.71775501</v>
      </c>
      <c r="I54" s="81" t="n">
        <f aca="false">'High pensions'!M54</f>
        <v>26274.8955974281</v>
      </c>
      <c r="J54" s="81" t="n">
        <f aca="false">'High pensions'!W54</f>
        <v>144556.723229536</v>
      </c>
      <c r="K54" s="6"/>
      <c r="L54" s="81" t="n">
        <f aca="false">'High pensions'!N54</f>
        <v>4964924.79189046</v>
      </c>
      <c r="M54" s="8"/>
      <c r="N54" s="81" t="n">
        <f aca="false">'High pensions'!L54</f>
        <v>1004842.00204156</v>
      </c>
      <c r="O54" s="6"/>
      <c r="P54" s="81" t="n">
        <f aca="false">'High pensions'!X54</f>
        <v>31291362.5662902</v>
      </c>
      <c r="Q54" s="8"/>
      <c r="R54" s="81" t="n">
        <f aca="false">'High SIPA income'!G49</f>
        <v>22766243.2441123</v>
      </c>
      <c r="S54" s="8"/>
      <c r="T54" s="81" t="n">
        <f aca="false">'High SIPA income'!J49</f>
        <v>87048704.2328681</v>
      </c>
      <c r="U54" s="6"/>
      <c r="V54" s="81" t="n">
        <f aca="false">'High SIPA income'!F49</f>
        <v>108767.398099137</v>
      </c>
      <c r="W54" s="8"/>
      <c r="X54" s="81" t="n">
        <f aca="false">'High SIPA income'!M49</f>
        <v>273192.345514021</v>
      </c>
      <c r="Y54" s="6"/>
      <c r="Z54" s="6" t="n">
        <f aca="false">R54+V54-N54-L54-F54</f>
        <v>-6579541.9100773</v>
      </c>
      <c r="AA54" s="6"/>
      <c r="AB54" s="6" t="n">
        <f aca="false">T54-P54-D54</f>
        <v>-73449020.4438779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-0.0123840227214802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12359999</v>
      </c>
      <c r="AX54" s="5"/>
      <c r="AY54" s="61" t="n">
        <f aca="false">(AW54-AW53)/AW53</f>
        <v>0.00506116643375158</v>
      </c>
      <c r="AZ54" s="11" t="n">
        <f aca="false">workers_and_wage_high!B42</f>
        <v>6886.38743577169</v>
      </c>
      <c r="BA54" s="61" t="n">
        <f aca="false">(AZ54-AZ53)/AZ53</f>
        <v>0.00329349322247055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0.0170553592540436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130394445.176931</v>
      </c>
      <c r="E55" s="9"/>
      <c r="F55" s="82" t="n">
        <f aca="false">'High pensions'!I55</f>
        <v>23700733.9192952</v>
      </c>
      <c r="G55" s="82" t="n">
        <f aca="false">'High pensions'!K55</f>
        <v>930951.293366855</v>
      </c>
      <c r="H55" s="82" t="n">
        <f aca="false">'High pensions'!V55</f>
        <v>5121819.34106652</v>
      </c>
      <c r="I55" s="82" t="n">
        <f aca="false">'High pensions'!M55</f>
        <v>28792.3080422739</v>
      </c>
      <c r="J55" s="82" t="n">
        <f aca="false">'High pensions'!W55</f>
        <v>158406.783744325</v>
      </c>
      <c r="K55" s="9"/>
      <c r="L55" s="82" t="n">
        <f aca="false">'High pensions'!N55</f>
        <v>4148290.68145794</v>
      </c>
      <c r="M55" s="67"/>
      <c r="N55" s="82" t="n">
        <f aca="false">'High pensions'!L55</f>
        <v>1015897.19457235</v>
      </c>
      <c r="O55" s="9"/>
      <c r="P55" s="82" t="n">
        <f aca="false">'High pensions'!X55</f>
        <v>27114666.6926359</v>
      </c>
      <c r="Q55" s="67"/>
      <c r="R55" s="82" t="n">
        <f aca="false">'High SIPA income'!G50</f>
        <v>26521299.261308</v>
      </c>
      <c r="S55" s="67"/>
      <c r="T55" s="82" t="n">
        <f aca="false">'High SIPA income'!J50</f>
        <v>101406486.371704</v>
      </c>
      <c r="U55" s="9"/>
      <c r="V55" s="82" t="n">
        <f aca="false">'High SIPA income'!F50</f>
        <v>114154.53436639</v>
      </c>
      <c r="W55" s="67"/>
      <c r="X55" s="82" t="n">
        <f aca="false">'High SIPA income'!M50</f>
        <v>286723.278662877</v>
      </c>
      <c r="Y55" s="9"/>
      <c r="Z55" s="9" t="n">
        <f aca="false">R55+V55-N55-L55-F55</f>
        <v>-2229467.99965111</v>
      </c>
      <c r="AA55" s="9"/>
      <c r="AB55" s="9" t="n">
        <f aca="false">T55-P55-D55</f>
        <v>-56102625.4978626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-0.0093917542341187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12460268</v>
      </c>
      <c r="AX55" s="7"/>
      <c r="AY55" s="40" t="n">
        <f aca="false">(AW55-AW54)/AW54</f>
        <v>0.00811237929711807</v>
      </c>
      <c r="AZ55" s="12" t="n">
        <f aca="false">workers_and_wage_high!B43</f>
        <v>6908.93467603944</v>
      </c>
      <c r="BA55" s="40" t="n">
        <f aca="false">(AZ55-AZ54)/AZ54</f>
        <v>0.00327417538993358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0.0147759817510524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132137401.668504</v>
      </c>
      <c r="E56" s="9"/>
      <c r="F56" s="82" t="n">
        <f aca="false">'High pensions'!I56</f>
        <v>24017536.8934068</v>
      </c>
      <c r="G56" s="82" t="n">
        <f aca="false">'High pensions'!K56</f>
        <v>989222.322517676</v>
      </c>
      <c r="H56" s="82" t="n">
        <f aca="false">'High pensions'!V56</f>
        <v>5442409.35072121</v>
      </c>
      <c r="I56" s="82" t="n">
        <f aca="false">'High pensions'!M56</f>
        <v>30594.5048201346</v>
      </c>
      <c r="J56" s="82" t="n">
        <f aca="false">'High pensions'!W56</f>
        <v>168321.938682101</v>
      </c>
      <c r="K56" s="9"/>
      <c r="L56" s="82" t="n">
        <f aca="false">'High pensions'!N56</f>
        <v>4160076.12159506</v>
      </c>
      <c r="M56" s="67"/>
      <c r="N56" s="82" t="n">
        <f aca="false">'High pensions'!L56</f>
        <v>1031541.06420819</v>
      </c>
      <c r="O56" s="9"/>
      <c r="P56" s="82" t="n">
        <f aca="false">'High pensions'!X56</f>
        <v>27261889.3525817</v>
      </c>
      <c r="Q56" s="67"/>
      <c r="R56" s="82" t="n">
        <f aca="false">'High SIPA income'!G51</f>
        <v>23332046.2827003</v>
      </c>
      <c r="S56" s="67"/>
      <c r="T56" s="82" t="n">
        <f aca="false">'High SIPA income'!J51</f>
        <v>89212101.1900204</v>
      </c>
      <c r="U56" s="9"/>
      <c r="V56" s="82" t="n">
        <f aca="false">'High SIPA income'!F51</f>
        <v>117697.114964346</v>
      </c>
      <c r="W56" s="67"/>
      <c r="X56" s="82" t="n">
        <f aca="false">'High SIPA income'!M51</f>
        <v>295621.219770617</v>
      </c>
      <c r="Y56" s="9"/>
      <c r="Z56" s="9" t="n">
        <f aca="false">R56+V56-N56-L56-F56</f>
        <v>-5759410.68154538</v>
      </c>
      <c r="AA56" s="9"/>
      <c r="AB56" s="9" t="n">
        <f aca="false">T56-P56-D56</f>
        <v>-70187189.8310653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-0.0116539411092378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12533583</v>
      </c>
      <c r="AX56" s="7"/>
      <c r="AY56" s="40" t="n">
        <f aca="false">(AW56-AW55)/AW55</f>
        <v>0.00588390233661106</v>
      </c>
      <c r="AZ56" s="12" t="n">
        <f aca="false">workers_and_wage_high!B44</f>
        <v>6926.18303941436</v>
      </c>
      <c r="BA56" s="40" t="n">
        <f aca="false">(AZ56-AZ55)/AZ55</f>
        <v>0.00249653009960209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0.017020536929879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133283570.168433</v>
      </c>
      <c r="E57" s="9"/>
      <c r="F57" s="82" t="n">
        <f aca="false">'High pensions'!I57</f>
        <v>24225866.5857234</v>
      </c>
      <c r="G57" s="82" t="n">
        <f aca="false">'High pensions'!K57</f>
        <v>1061487.4285692</v>
      </c>
      <c r="H57" s="82" t="n">
        <f aca="false">'High pensions'!V57</f>
        <v>5839990.64256335</v>
      </c>
      <c r="I57" s="82" t="n">
        <f aca="false">'High pensions'!M57</f>
        <v>32829.5081000784</v>
      </c>
      <c r="J57" s="82" t="n">
        <f aca="false">'High pensions'!W57</f>
        <v>180618.267295775</v>
      </c>
      <c r="K57" s="9"/>
      <c r="L57" s="82" t="n">
        <f aca="false">'High pensions'!N57</f>
        <v>4187024.13341256</v>
      </c>
      <c r="M57" s="67"/>
      <c r="N57" s="82" t="n">
        <f aca="false">'High pensions'!L57</f>
        <v>1041994.18965427</v>
      </c>
      <c r="O57" s="9"/>
      <c r="P57" s="82" t="n">
        <f aca="false">'High pensions'!X57</f>
        <v>27459232.7260418</v>
      </c>
      <c r="Q57" s="67"/>
      <c r="R57" s="82" t="n">
        <f aca="false">'High SIPA income'!G52</f>
        <v>26951673.0626709</v>
      </c>
      <c r="S57" s="67"/>
      <c r="T57" s="82" t="n">
        <f aca="false">'High SIPA income'!J52</f>
        <v>103052057.902445</v>
      </c>
      <c r="U57" s="9"/>
      <c r="V57" s="82" t="n">
        <f aca="false">'High SIPA income'!F52</f>
        <v>118373.22621488</v>
      </c>
      <c r="W57" s="67"/>
      <c r="X57" s="82" t="n">
        <f aca="false">'High SIPA income'!M52</f>
        <v>297319.416303674</v>
      </c>
      <c r="Y57" s="9"/>
      <c r="Z57" s="9" t="n">
        <f aca="false">R57+V57-N57-L57-F57</f>
        <v>-2384838.61990438</v>
      </c>
      <c r="AA57" s="9"/>
      <c r="AB57" s="9" t="n">
        <f aca="false">T57-P57-D57</f>
        <v>-57690744.9920306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-0.0094598631812518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12521405</v>
      </c>
      <c r="AX57" s="7"/>
      <c r="AY57" s="40" t="n">
        <f aca="false">(AW57-AW56)/AW56</f>
        <v>-0.000971629581102228</v>
      </c>
      <c r="AZ57" s="12" t="n">
        <f aca="false">workers_and_wage_high!B45</f>
        <v>6947.24706618255</v>
      </c>
      <c r="BA57" s="40" t="n">
        <f aca="false">(AZ57-AZ56)/AZ56</f>
        <v>0.0030412171680029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0.0148988900333393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135109232.569</v>
      </c>
      <c r="E58" s="6"/>
      <c r="F58" s="81" t="n">
        <f aca="false">'High pensions'!I58</f>
        <v>24557702.3378031</v>
      </c>
      <c r="G58" s="81" t="n">
        <f aca="false">'High pensions'!K58</f>
        <v>1205593.5169014</v>
      </c>
      <c r="H58" s="81" t="n">
        <f aca="false">'High pensions'!V58</f>
        <v>6632819.82239723</v>
      </c>
      <c r="I58" s="81" t="n">
        <f aca="false">'High pensions'!M58</f>
        <v>37286.3974299405</v>
      </c>
      <c r="J58" s="81" t="n">
        <f aca="false">'High pensions'!W58</f>
        <v>205138.75739373</v>
      </c>
      <c r="K58" s="6"/>
      <c r="L58" s="81" t="n">
        <f aca="false">'High pensions'!N58</f>
        <v>5130415.69020275</v>
      </c>
      <c r="M58" s="8"/>
      <c r="N58" s="81" t="n">
        <f aca="false">'High pensions'!L58</f>
        <v>1057803.60622425</v>
      </c>
      <c r="O58" s="6"/>
      <c r="P58" s="81" t="n">
        <f aca="false">'High pensions'!X58</f>
        <v>32441474.7443569</v>
      </c>
      <c r="Q58" s="8"/>
      <c r="R58" s="81" t="n">
        <f aca="false">'High SIPA income'!G53</f>
        <v>23726667.3706687</v>
      </c>
      <c r="S58" s="8"/>
      <c r="T58" s="81" t="n">
        <f aca="false">'High SIPA income'!J53</f>
        <v>90720969.1223482</v>
      </c>
      <c r="U58" s="6"/>
      <c r="V58" s="81" t="n">
        <f aca="false">'High SIPA income'!F53</f>
        <v>115964.447255105</v>
      </c>
      <c r="W58" s="8"/>
      <c r="X58" s="81" t="n">
        <f aca="false">'High SIPA income'!M53</f>
        <v>291269.258026964</v>
      </c>
      <c r="Y58" s="6"/>
      <c r="Z58" s="6" t="n">
        <f aca="false">R58+V58-N58-L58-F58</f>
        <v>-6903289.81630623</v>
      </c>
      <c r="AA58" s="6"/>
      <c r="AB58" s="6" t="n">
        <f aca="false">T58-P58-D58</f>
        <v>-76829738.1910091</v>
      </c>
      <c r="AC58" s="50"/>
      <c r="AD58" s="6"/>
      <c r="AE58" s="6"/>
      <c r="AF58" s="6"/>
      <c r="AG58" s="6" t="n">
        <f aca="false">BF58/100*$AG$57</f>
        <v>6159257311.64474</v>
      </c>
      <c r="AH58" s="61" t="n">
        <f aca="false">(AG58-AG57)/AG57</f>
        <v>0.00996670218650958</v>
      </c>
      <c r="AI58" s="61"/>
      <c r="AJ58" s="61" t="n">
        <f aca="false">AB58/AG58</f>
        <v>-0.0124738640234683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0.00900853429815585</v>
      </c>
      <c r="AV58" s="5"/>
      <c r="AW58" s="5" t="n">
        <f aca="false">workers_and_wage_high!C46</f>
        <v>12598490</v>
      </c>
      <c r="AX58" s="5"/>
      <c r="AY58" s="61" t="n">
        <f aca="false">(AW58-AW57)/AW57</f>
        <v>0.00615625802376011</v>
      </c>
      <c r="AZ58" s="11" t="n">
        <f aca="false">workers_and_wage_high!B46</f>
        <v>6973.55719129424</v>
      </c>
      <c r="BA58" s="61" t="n">
        <f aca="false">(AZ58-AZ57)/AZ57</f>
        <v>0.003787129615666</v>
      </c>
      <c r="BB58" s="66"/>
      <c r="BC58" s="66"/>
      <c r="BD58" s="66"/>
      <c r="BE58" s="66"/>
      <c r="BF58" s="5" t="n">
        <f aca="false">BF57*(1+AY58)*(1+BA58)*(1-BE58)</f>
        <v>100.996670218651</v>
      </c>
      <c r="BG58" s="5"/>
      <c r="BH58" s="5"/>
      <c r="BI58" s="61" t="n">
        <f aca="false">T65/AG65</f>
        <v>0.0171515180140267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137469065.563275</v>
      </c>
      <c r="E59" s="9"/>
      <c r="F59" s="82" t="n">
        <f aca="false">'High pensions'!I59</f>
        <v>24986629.9183866</v>
      </c>
      <c r="G59" s="82" t="n">
        <f aca="false">'High pensions'!K59</f>
        <v>1301466.2543336</v>
      </c>
      <c r="H59" s="82" t="n">
        <f aca="false">'High pensions'!V59</f>
        <v>7160283.33671849</v>
      </c>
      <c r="I59" s="82" t="n">
        <f aca="false">'High pensions'!M59</f>
        <v>40251.5336391835</v>
      </c>
      <c r="J59" s="82" t="n">
        <f aca="false">'High pensions'!W59</f>
        <v>221452.061960366</v>
      </c>
      <c r="K59" s="9"/>
      <c r="L59" s="82" t="n">
        <f aca="false">'High pensions'!N59</f>
        <v>4288633.39954013</v>
      </c>
      <c r="M59" s="67"/>
      <c r="N59" s="82" t="n">
        <f aca="false">'High pensions'!L59</f>
        <v>1077676.89778368</v>
      </c>
      <c r="O59" s="9"/>
      <c r="P59" s="82" t="n">
        <f aca="false">'High pensions'!X59</f>
        <v>28182799.4230349</v>
      </c>
      <c r="Q59" s="67"/>
      <c r="R59" s="82" t="n">
        <f aca="false">'High SIPA income'!G54</f>
        <v>27400368.6988686</v>
      </c>
      <c r="S59" s="67"/>
      <c r="T59" s="82" t="n">
        <f aca="false">'High SIPA income'!J54</f>
        <v>104767684.55666</v>
      </c>
      <c r="U59" s="9"/>
      <c r="V59" s="82" t="n">
        <f aca="false">'High SIPA income'!F54</f>
        <v>118718.958082276</v>
      </c>
      <c r="W59" s="67"/>
      <c r="X59" s="82" t="n">
        <f aca="false">'High SIPA income'!M54</f>
        <v>298187.79507731</v>
      </c>
      <c r="Y59" s="9"/>
      <c r="Z59" s="9" t="n">
        <f aca="false">R59+V59-N59-L59-F59</f>
        <v>-2833852.55875955</v>
      </c>
      <c r="AA59" s="9"/>
      <c r="AB59" s="9" t="n">
        <f aca="false">T59-P59-D59</f>
        <v>-60884180.4296501</v>
      </c>
      <c r="AC59" s="50"/>
      <c r="AD59" s="9"/>
      <c r="AE59" s="9"/>
      <c r="AF59" s="9"/>
      <c r="AG59" s="9" t="n">
        <f aca="false">BF59/100*$AG$57</f>
        <v>6187438128.29882</v>
      </c>
      <c r="AH59" s="40" t="n">
        <f aca="false">(AG59-AG58)/AG58</f>
        <v>0.00457535953252128</v>
      </c>
      <c r="AI59" s="40"/>
      <c r="AJ59" s="40" t="n">
        <f aca="false">AB59/AG59</f>
        <v>-0.00983996593859916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12637574</v>
      </c>
      <c r="AX59" s="7"/>
      <c r="AY59" s="40" t="n">
        <f aca="false">(AW59-AW58)/AW58</f>
        <v>0.00310227654266503</v>
      </c>
      <c r="AZ59" s="12" t="n">
        <f aca="false">workers_and_wage_high!B47</f>
        <v>6983.79804979642</v>
      </c>
      <c r="BA59" s="40" t="n">
        <f aca="false">(AZ59-AZ58)/AZ58</f>
        <v>0.00146852721233335</v>
      </c>
      <c r="BB59" s="39"/>
      <c r="BC59" s="39"/>
      <c r="BD59" s="39"/>
      <c r="BE59" s="39"/>
      <c r="BF59" s="7" t="n">
        <f aca="false">BF58*(1+AY59)*(1+BA59)*(1-BE59)</f>
        <v>101.458766296489</v>
      </c>
      <c r="BG59" s="7"/>
      <c r="BH59" s="7"/>
      <c r="BI59" s="40" t="n">
        <f aca="false">T66/AG66</f>
        <v>0.0150082076236926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139214758.564792</v>
      </c>
      <c r="E60" s="9"/>
      <c r="F60" s="82" t="n">
        <f aca="false">'High pensions'!I60</f>
        <v>25303930.2855732</v>
      </c>
      <c r="G60" s="82" t="n">
        <f aca="false">'High pensions'!K60</f>
        <v>1336220.52598047</v>
      </c>
      <c r="H60" s="82" t="n">
        <f aca="false">'High pensions'!V60</f>
        <v>7351491.08515165</v>
      </c>
      <c r="I60" s="82" t="n">
        <f aca="false">'High pensions'!M60</f>
        <v>41326.4080200149</v>
      </c>
      <c r="J60" s="82" t="n">
        <f aca="false">'High pensions'!W60</f>
        <v>227365.703664486</v>
      </c>
      <c r="K60" s="9"/>
      <c r="L60" s="82" t="n">
        <f aca="false">'High pensions'!N60</f>
        <v>4282263.1701492</v>
      </c>
      <c r="M60" s="67"/>
      <c r="N60" s="82" t="n">
        <f aca="false">'High pensions'!L60</f>
        <v>1092337.52318605</v>
      </c>
      <c r="O60" s="9"/>
      <c r="P60" s="82" t="n">
        <f aca="false">'High pensions'!X60</f>
        <v>28230402.7078227</v>
      </c>
      <c r="Q60" s="67"/>
      <c r="R60" s="82" t="n">
        <f aca="false">'High SIPA income'!G55</f>
        <v>24121663.0614091</v>
      </c>
      <c r="S60" s="67"/>
      <c r="T60" s="82" t="n">
        <f aca="false">'High SIPA income'!J55</f>
        <v>92231269.3808421</v>
      </c>
      <c r="U60" s="9"/>
      <c r="V60" s="82" t="n">
        <f aca="false">'High SIPA income'!F55</f>
        <v>116303.959787079</v>
      </c>
      <c r="W60" s="67"/>
      <c r="X60" s="82" t="n">
        <f aca="false">'High SIPA income'!M55</f>
        <v>292122.015623103</v>
      </c>
      <c r="Y60" s="9"/>
      <c r="Z60" s="9" t="n">
        <f aca="false">R60+V60-N60-L60-F60</f>
        <v>-6440563.9577123</v>
      </c>
      <c r="AA60" s="9"/>
      <c r="AB60" s="9" t="n">
        <f aca="false">T60-P60-D60</f>
        <v>-75213891.8917728</v>
      </c>
      <c r="AC60" s="50"/>
      <c r="AD60" s="9"/>
      <c r="AE60" s="9"/>
      <c r="AF60" s="9"/>
      <c r="AG60" s="9" t="n">
        <f aca="false">BF60/100*$AG$57</f>
        <v>6235782928.39182</v>
      </c>
      <c r="AH60" s="40" t="n">
        <f aca="false">(AG60-AG59)/AG59</f>
        <v>0.00781337915475589</v>
      </c>
      <c r="AI60" s="40"/>
      <c r="AJ60" s="40" t="n">
        <f aca="false">AB60/AG60</f>
        <v>-0.0120616597395205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12678354</v>
      </c>
      <c r="AX60" s="7"/>
      <c r="AY60" s="40" t="n">
        <f aca="false">(AW60-AW59)/AW59</f>
        <v>0.00322688516007898</v>
      </c>
      <c r="AZ60" s="12" t="n">
        <f aca="false">workers_and_wage_high!B48</f>
        <v>7015.72616923704</v>
      </c>
      <c r="BA60" s="40" t="n">
        <f aca="false">(AZ60-AZ59)/AZ59</f>
        <v>0.004571741509843</v>
      </c>
      <c r="BB60" s="39"/>
      <c r="BC60" s="39"/>
      <c r="BD60" s="39"/>
      <c r="BE60" s="39"/>
      <c r="BF60" s="7" t="n">
        <f aca="false">BF59*(1+AY60)*(1+BA60)*(1-BE60)</f>
        <v>102.251502106137</v>
      </c>
      <c r="BG60" s="7"/>
      <c r="BH60" s="7"/>
      <c r="BI60" s="40" t="n">
        <f aca="false">T67/AG67</f>
        <v>0.0173091192315937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141093404.329631</v>
      </c>
      <c r="E61" s="9"/>
      <c r="F61" s="82" t="n">
        <f aca="false">'High pensions'!I61</f>
        <v>25645396.3912854</v>
      </c>
      <c r="G61" s="82" t="n">
        <f aca="false">'High pensions'!K61</f>
        <v>1380164.72869873</v>
      </c>
      <c r="H61" s="82" t="n">
        <f aca="false">'High pensions'!V61</f>
        <v>7593259.12287161</v>
      </c>
      <c r="I61" s="82" t="n">
        <f aca="false">'High pensions'!M61</f>
        <v>42685.5070731568</v>
      </c>
      <c r="J61" s="82" t="n">
        <f aca="false">'High pensions'!W61</f>
        <v>234843.065655823</v>
      </c>
      <c r="K61" s="9"/>
      <c r="L61" s="82" t="n">
        <f aca="false">'High pensions'!N61</f>
        <v>4326375.23219675</v>
      </c>
      <c r="M61" s="67"/>
      <c r="N61" s="82" t="n">
        <f aca="false">'High pensions'!L61</f>
        <v>1107625.79615567</v>
      </c>
      <c r="O61" s="9"/>
      <c r="P61" s="82" t="n">
        <f aca="false">'High pensions'!X61</f>
        <v>28543411.9745964</v>
      </c>
      <c r="Q61" s="67"/>
      <c r="R61" s="82" t="n">
        <f aca="false">'High SIPA income'!G56</f>
        <v>28195593.5112086</v>
      </c>
      <c r="S61" s="67"/>
      <c r="T61" s="82" t="n">
        <f aca="false">'High SIPA income'!J56</f>
        <v>107808295.550128</v>
      </c>
      <c r="U61" s="9"/>
      <c r="V61" s="82" t="n">
        <f aca="false">'High SIPA income'!F56</f>
        <v>116399.285016361</v>
      </c>
      <c r="W61" s="67"/>
      <c r="X61" s="82" t="n">
        <f aca="false">'High SIPA income'!M56</f>
        <v>292361.445116035</v>
      </c>
      <c r="Y61" s="9"/>
      <c r="Z61" s="9" t="n">
        <f aca="false">R61+V61-N61-L61-F61</f>
        <v>-2767404.62341285</v>
      </c>
      <c r="AA61" s="9"/>
      <c r="AB61" s="9" t="n">
        <f aca="false">T61-P61-D61</f>
        <v>-61828520.7540995</v>
      </c>
      <c r="AC61" s="50"/>
      <c r="AD61" s="9"/>
      <c r="AE61" s="9"/>
      <c r="AF61" s="9"/>
      <c r="AG61" s="9" t="n">
        <f aca="false">BF61/100*$AG$57</f>
        <v>6321080309.37947</v>
      </c>
      <c r="AH61" s="40" t="n">
        <f aca="false">(AG61-AG60)/AG60</f>
        <v>0.0136786963188367</v>
      </c>
      <c r="AI61" s="40" t="n">
        <f aca="false">(AG61-AG57)/AG57</f>
        <v>0.0365016935159174</v>
      </c>
      <c r="AJ61" s="40" t="n">
        <f aca="false">AB61/AG61</f>
        <v>-0.00978132181968261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12775418</v>
      </c>
      <c r="AX61" s="7"/>
      <c r="AY61" s="40" t="n">
        <f aca="false">(AW61-AW60)/AW60</f>
        <v>0.007655883405685</v>
      </c>
      <c r="AZ61" s="12" t="n">
        <f aca="false">workers_and_wage_high!B49</f>
        <v>7057.65953841899</v>
      </c>
      <c r="BA61" s="40" t="n">
        <f aca="false">(AZ61-AZ60)/AZ60</f>
        <v>0.00597705329005354</v>
      </c>
      <c r="BB61" s="39"/>
      <c r="BC61" s="39"/>
      <c r="BD61" s="39"/>
      <c r="BE61" s="39"/>
      <c r="BF61" s="7" t="n">
        <f aca="false">BF60*(1+AY61)*(1+BA61)*(1-BE61)</f>
        <v>103.650169351592</v>
      </c>
      <c r="BG61" s="7"/>
      <c r="BH61" s="7"/>
      <c r="BI61" s="40" t="n">
        <f aca="false">T68/AG68</f>
        <v>0.0150957336667075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141770646.081026</v>
      </c>
      <c r="E62" s="6"/>
      <c r="F62" s="81" t="n">
        <f aca="false">'High pensions'!I62</f>
        <v>25768493.0962644</v>
      </c>
      <c r="G62" s="81" t="n">
        <f aca="false">'High pensions'!K62</f>
        <v>1418189.71287762</v>
      </c>
      <c r="H62" s="81" t="n">
        <f aca="false">'High pensions'!V62</f>
        <v>7802461.3666397</v>
      </c>
      <c r="I62" s="81" t="n">
        <f aca="false">'High pensions'!M62</f>
        <v>43861.5375116791</v>
      </c>
      <c r="J62" s="81" t="n">
        <f aca="false">'High pensions'!W62</f>
        <v>241313.238143497</v>
      </c>
      <c r="K62" s="6"/>
      <c r="L62" s="81" t="n">
        <f aca="false">'High pensions'!N62</f>
        <v>5263067.7402714</v>
      </c>
      <c r="M62" s="8"/>
      <c r="N62" s="81" t="n">
        <f aca="false">'High pensions'!L62</f>
        <v>1113795.95841314</v>
      </c>
      <c r="O62" s="6"/>
      <c r="P62" s="81" t="n">
        <f aca="false">'High pensions'!X62</f>
        <v>33437860.264093</v>
      </c>
      <c r="Q62" s="8"/>
      <c r="R62" s="81" t="n">
        <f aca="false">'High SIPA income'!G57</f>
        <v>24541730.0509969</v>
      </c>
      <c r="S62" s="8"/>
      <c r="T62" s="81" t="n">
        <f aca="false">'High SIPA income'!J57</f>
        <v>93837431.9234512</v>
      </c>
      <c r="U62" s="6"/>
      <c r="V62" s="81" t="n">
        <f aca="false">'High SIPA income'!F57</f>
        <v>120152.567601167</v>
      </c>
      <c r="W62" s="8"/>
      <c r="X62" s="81" t="n">
        <f aca="false">'High SIPA income'!M57</f>
        <v>301788.608867673</v>
      </c>
      <c r="Y62" s="6"/>
      <c r="Z62" s="6" t="n">
        <f aca="false">R62+V62-N62-L62-F62</f>
        <v>-7483474.17635087</v>
      </c>
      <c r="AA62" s="6"/>
      <c r="AB62" s="6" t="n">
        <f aca="false">T62-P62-D62</f>
        <v>-81371074.4216681</v>
      </c>
      <c r="AC62" s="50"/>
      <c r="AD62" s="6"/>
      <c r="AE62" s="6"/>
      <c r="AF62" s="6"/>
      <c r="AG62" s="6" t="n">
        <f aca="false">BF62/100*$AG$57</f>
        <v>6350673241.51016</v>
      </c>
      <c r="AH62" s="61" t="n">
        <f aca="false">(AG62-AG61)/AG61</f>
        <v>0.00468162571622138</v>
      </c>
      <c r="AI62" s="61"/>
      <c r="AJ62" s="61" t="n">
        <f aca="false">AB62/AG62</f>
        <v>-0.0128129839667705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0.00833565227485889</v>
      </c>
      <c r="AV62" s="5"/>
      <c r="AW62" s="5" t="n">
        <f aca="false">workers_and_wage_high!C50</f>
        <v>12836695</v>
      </c>
      <c r="AX62" s="5"/>
      <c r="AY62" s="61" t="n">
        <f aca="false">(AW62-AW61)/AW61</f>
        <v>0.00479647710939869</v>
      </c>
      <c r="AZ62" s="11" t="n">
        <f aca="false">workers_and_wage_high!B50</f>
        <v>7056.8528257672</v>
      </c>
      <c r="BA62" s="61" t="n">
        <f aca="false">(AZ62-AZ61)/AZ61</f>
        <v>-0.000114303140778963</v>
      </c>
      <c r="BB62" s="66"/>
      <c r="BC62" s="66"/>
      <c r="BD62" s="66"/>
      <c r="BE62" s="66"/>
      <c r="BF62" s="5" t="n">
        <f aca="false">BF61*(1+AY62)*(1+BA62)*(1-BE62)</f>
        <v>104.135420649919</v>
      </c>
      <c r="BG62" s="5"/>
      <c r="BH62" s="5"/>
      <c r="BI62" s="61" t="n">
        <f aca="false">T69/AG69</f>
        <v>0.0174149386765212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142358222.734722</v>
      </c>
      <c r="E63" s="9"/>
      <c r="F63" s="82" t="n">
        <f aca="false">'High pensions'!I63</f>
        <v>25875292.1083506</v>
      </c>
      <c r="G63" s="82" t="n">
        <f aca="false">'High pensions'!K63</f>
        <v>1525690.91007657</v>
      </c>
      <c r="H63" s="82" t="n">
        <f aca="false">'High pensions'!V63</f>
        <v>8393901.23564736</v>
      </c>
      <c r="I63" s="82" t="n">
        <f aca="false">'High pensions'!M63</f>
        <v>47186.3168064917</v>
      </c>
      <c r="J63" s="82" t="n">
        <f aca="false">'High pensions'!W63</f>
        <v>259605.192855072</v>
      </c>
      <c r="K63" s="9"/>
      <c r="L63" s="82" t="n">
        <f aca="false">'High pensions'!N63</f>
        <v>4342525.43493131</v>
      </c>
      <c r="M63" s="67"/>
      <c r="N63" s="82" t="n">
        <f aca="false">'High pensions'!L63</f>
        <v>1119782.03025192</v>
      </c>
      <c r="O63" s="9"/>
      <c r="P63" s="82" t="n">
        <f aca="false">'High pensions'!X63</f>
        <v>28694095.4666895</v>
      </c>
      <c r="Q63" s="67"/>
      <c r="R63" s="82" t="n">
        <f aca="false">'High SIPA income'!G58</f>
        <v>28648100.4599903</v>
      </c>
      <c r="S63" s="67"/>
      <c r="T63" s="82" t="n">
        <f aca="false">'High SIPA income'!J58</f>
        <v>109538495.088341</v>
      </c>
      <c r="U63" s="9"/>
      <c r="V63" s="82" t="n">
        <f aca="false">'High SIPA income'!F58</f>
        <v>122164.520208446</v>
      </c>
      <c r="W63" s="67"/>
      <c r="X63" s="82" t="n">
        <f aca="false">'High SIPA income'!M58</f>
        <v>306842.053755125</v>
      </c>
      <c r="Y63" s="9"/>
      <c r="Z63" s="9" t="n">
        <f aca="false">R63+V63-N63-L63-F63</f>
        <v>-2567334.59333517</v>
      </c>
      <c r="AA63" s="9"/>
      <c r="AB63" s="9" t="n">
        <f aca="false">T63-P63-D63</f>
        <v>-61513823.11307</v>
      </c>
      <c r="AC63" s="50"/>
      <c r="AD63" s="9"/>
      <c r="AE63" s="9"/>
      <c r="AF63" s="9"/>
      <c r="AG63" s="9" t="n">
        <f aca="false">BF63/100*$AG$57</f>
        <v>6435666250.69567</v>
      </c>
      <c r="AH63" s="40" t="n">
        <f aca="false">(AG63-AG62)/AG62</f>
        <v>0.0133833069272029</v>
      </c>
      <c r="AI63" s="40"/>
      <c r="AJ63" s="40" t="n">
        <f aca="false">AB63/AG63</f>
        <v>-0.00955826805133355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12913934</v>
      </c>
      <c r="AX63" s="7"/>
      <c r="AY63" s="40" t="n">
        <f aca="false">(AW63-AW62)/AW62</f>
        <v>0.00601704722282488</v>
      </c>
      <c r="AZ63" s="12" t="n">
        <f aca="false">workers_and_wage_high!B51</f>
        <v>7108.52452532107</v>
      </c>
      <c r="BA63" s="40" t="n">
        <f aca="false">(AZ63-AZ62)/AZ62</f>
        <v>0.00732220167114763</v>
      </c>
      <c r="BB63" s="39"/>
      <c r="BC63" s="39"/>
      <c r="BD63" s="39"/>
      <c r="BE63" s="39"/>
      <c r="BF63" s="7" t="n">
        <f aca="false">BF62*(1+AY63)*(1+BA63)*(1-BE63)</f>
        <v>105.52909694647</v>
      </c>
      <c r="BG63" s="7"/>
      <c r="BH63" s="7"/>
      <c r="BI63" s="40" t="n">
        <f aca="false">T70/AG70</f>
        <v>0.0151430098161717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143897605.112018</v>
      </c>
      <c r="E64" s="9"/>
      <c r="F64" s="82" t="n">
        <f aca="false">'High pensions'!I64</f>
        <v>26155093.0774397</v>
      </c>
      <c r="G64" s="82" t="n">
        <f aca="false">'High pensions'!K64</f>
        <v>1612326.45172031</v>
      </c>
      <c r="H64" s="82" t="n">
        <f aca="false">'High pensions'!V64</f>
        <v>8870544.42415389</v>
      </c>
      <c r="I64" s="82" t="n">
        <f aca="false">'High pensions'!M64</f>
        <v>49865.7665480506</v>
      </c>
      <c r="J64" s="82" t="n">
        <f aca="false">'High pensions'!W64</f>
        <v>274346.734767645</v>
      </c>
      <c r="K64" s="9"/>
      <c r="L64" s="82" t="n">
        <f aca="false">'High pensions'!N64</f>
        <v>4378211.46113124</v>
      </c>
      <c r="M64" s="67"/>
      <c r="N64" s="82" t="n">
        <f aca="false">'High pensions'!L64</f>
        <v>1132688.54134</v>
      </c>
      <c r="O64" s="9"/>
      <c r="P64" s="82" t="n">
        <f aca="false">'High pensions'!X64</f>
        <v>28950278.2422554</v>
      </c>
      <c r="Q64" s="67"/>
      <c r="R64" s="82" t="n">
        <f aca="false">'High SIPA income'!G59</f>
        <v>25279934.0900938</v>
      </c>
      <c r="S64" s="67"/>
      <c r="T64" s="82" t="n">
        <f aca="false">'High SIPA income'!J59</f>
        <v>96660019.0483372</v>
      </c>
      <c r="U64" s="9"/>
      <c r="V64" s="82" t="n">
        <f aca="false">'High SIPA income'!F59</f>
        <v>115228.179973544</v>
      </c>
      <c r="W64" s="67"/>
      <c r="X64" s="82" t="n">
        <f aca="false">'High SIPA income'!M59</f>
        <v>289419.966887431</v>
      </c>
      <c r="Y64" s="9"/>
      <c r="Z64" s="9" t="n">
        <f aca="false">R64+V64-N64-L64-F64</f>
        <v>-6270830.80984359</v>
      </c>
      <c r="AA64" s="9"/>
      <c r="AB64" s="9" t="n">
        <f aca="false">T64-P64-D64</f>
        <v>-76187864.3059357</v>
      </c>
      <c r="AC64" s="50"/>
      <c r="AD64" s="9"/>
      <c r="AE64" s="9"/>
      <c r="AF64" s="9"/>
      <c r="AG64" s="9" t="n">
        <f aca="false">BF64/100*$AG$57</f>
        <v>6487732900.37316</v>
      </c>
      <c r="AH64" s="40" t="n">
        <f aca="false">(AG64-AG63)/AG63</f>
        <v>0.00809032781522151</v>
      </c>
      <c r="AI64" s="40"/>
      <c r="AJ64" s="40" t="n">
        <f aca="false">AB64/AG64</f>
        <v>-0.0117433725271818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12954695</v>
      </c>
      <c r="AX64" s="7"/>
      <c r="AY64" s="40" t="n">
        <f aca="false">(AW64-AW63)/AW63</f>
        <v>0.00315635808576999</v>
      </c>
      <c r="AZ64" s="12" t="n">
        <f aca="false">workers_and_wage_high!B52</f>
        <v>7143.48741475131</v>
      </c>
      <c r="BA64" s="40" t="n">
        <f aca="false">(AZ64-AZ63)/AZ63</f>
        <v>0.00491844535468637</v>
      </c>
      <c r="BB64" s="39"/>
      <c r="BC64" s="39"/>
      <c r="BD64" s="39"/>
      <c r="BE64" s="39"/>
      <c r="BF64" s="7" t="n">
        <f aca="false">BF63*(1+AY64)*(1+BA64)*(1-BE64)</f>
        <v>106.382861934811</v>
      </c>
      <c r="BG64" s="7"/>
      <c r="BH64" s="7"/>
      <c r="BI64" s="40" t="n">
        <f aca="false">T71/AG71</f>
        <v>0.0174591274681901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145154720.104595</v>
      </c>
      <c r="E65" s="9"/>
      <c r="F65" s="82" t="n">
        <f aca="false">'High pensions'!I65</f>
        <v>26383588.6080938</v>
      </c>
      <c r="G65" s="82" t="n">
        <f aca="false">'High pensions'!K65</f>
        <v>1655234.71363229</v>
      </c>
      <c r="H65" s="82" t="n">
        <f aca="false">'High pensions'!V65</f>
        <v>9106613.02120962</v>
      </c>
      <c r="I65" s="82" t="n">
        <f aca="false">'High pensions'!M65</f>
        <v>51192.8261948132</v>
      </c>
      <c r="J65" s="82" t="n">
        <f aca="false">'High pensions'!W65</f>
        <v>281647.825398237</v>
      </c>
      <c r="K65" s="9"/>
      <c r="L65" s="82" t="n">
        <f aca="false">'High pensions'!N65</f>
        <v>4408349.35502792</v>
      </c>
      <c r="M65" s="67"/>
      <c r="N65" s="82" t="n">
        <f aca="false">'High pensions'!L65</f>
        <v>1143448.2589372</v>
      </c>
      <c r="O65" s="9"/>
      <c r="P65" s="82" t="n">
        <f aca="false">'High pensions'!X65</f>
        <v>29165860.7085446</v>
      </c>
      <c r="Q65" s="67"/>
      <c r="R65" s="82" t="n">
        <f aca="false">'High SIPA income'!G60</f>
        <v>29311284.3327732</v>
      </c>
      <c r="S65" s="67"/>
      <c r="T65" s="82" t="n">
        <f aca="false">'High SIPA income'!J60</f>
        <v>112074236.1052</v>
      </c>
      <c r="U65" s="9"/>
      <c r="V65" s="82" t="n">
        <f aca="false">'High SIPA income'!F60</f>
        <v>118465.374342244</v>
      </c>
      <c r="W65" s="67"/>
      <c r="X65" s="82" t="n">
        <f aca="false">'High SIPA income'!M60</f>
        <v>297550.86583257</v>
      </c>
      <c r="Y65" s="9"/>
      <c r="Z65" s="9" t="n">
        <f aca="false">R65+V65-N65-L65-F65</f>
        <v>-2505636.51494347</v>
      </c>
      <c r="AA65" s="9"/>
      <c r="AB65" s="9" t="n">
        <f aca="false">T65-P65-D65</f>
        <v>-62246344.7079394</v>
      </c>
      <c r="AC65" s="50"/>
      <c r="AD65" s="9"/>
      <c r="AE65" s="9"/>
      <c r="AF65" s="9"/>
      <c r="AG65" s="9" t="n">
        <f aca="false">BF65/100*$AG$57</f>
        <v>6534362498.61646</v>
      </c>
      <c r="AH65" s="40" t="n">
        <f aca="false">(AG65-AG64)/AG64</f>
        <v>0.0071873486407898</v>
      </c>
      <c r="AI65" s="40" t="n">
        <f aca="false">(AG65-AG61)/AG61</f>
        <v>0.033741414251692</v>
      </c>
      <c r="AJ65" s="40" t="n">
        <f aca="false">AB65/AG65</f>
        <v>-0.0095260011548363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13031138</v>
      </c>
      <c r="AX65" s="7"/>
      <c r="AY65" s="40" t="n">
        <f aca="false">(AW65-AW64)/AW64</f>
        <v>0.00590079503994498</v>
      </c>
      <c r="AZ65" s="12" t="n">
        <f aca="false">workers_and_wage_high!B53</f>
        <v>7152.62398120136</v>
      </c>
      <c r="BA65" s="40" t="n">
        <f aca="false">(AZ65-AZ64)/AZ64</f>
        <v>0.00127900644595246</v>
      </c>
      <c r="BB65" s="39"/>
      <c r="BC65" s="39"/>
      <c r="BD65" s="39"/>
      <c r="BE65" s="39"/>
      <c r="BF65" s="7" t="n">
        <f aca="false">BF64*(1+AY65)*(1+BA65)*(1-BE65)</f>
        <v>107.147472652942</v>
      </c>
      <c r="BG65" s="7"/>
      <c r="BH65" s="7"/>
      <c r="BI65" s="40" t="n">
        <f aca="false">T72/AG72</f>
        <v>0.0151722742987065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145464928.526244</v>
      </c>
      <c r="E66" s="6"/>
      <c r="F66" s="81" t="n">
        <f aca="false">'High pensions'!I66</f>
        <v>26439972.6607354</v>
      </c>
      <c r="G66" s="81" t="n">
        <f aca="false">'High pensions'!K66</f>
        <v>1706046.23053906</v>
      </c>
      <c r="H66" s="81" t="n">
        <f aca="false">'High pensions'!V66</f>
        <v>9386162.9954095</v>
      </c>
      <c r="I66" s="81" t="n">
        <f aca="false">'High pensions'!M66</f>
        <v>52764.3164084246</v>
      </c>
      <c r="J66" s="81" t="n">
        <f aca="false">'High pensions'!W66</f>
        <v>290293.700888954</v>
      </c>
      <c r="K66" s="6"/>
      <c r="L66" s="81" t="n">
        <f aca="false">'High pensions'!N66</f>
        <v>5263084.59716338</v>
      </c>
      <c r="M66" s="8"/>
      <c r="N66" s="81" t="n">
        <f aca="false">'High pensions'!L66</f>
        <v>1145930.51942522</v>
      </c>
      <c r="O66" s="6"/>
      <c r="P66" s="81" t="n">
        <f aca="false">'High pensions'!X66</f>
        <v>33614742.6080458</v>
      </c>
      <c r="Q66" s="8"/>
      <c r="R66" s="81" t="n">
        <f aca="false">'High SIPA income'!G61</f>
        <v>25938500.4478781</v>
      </c>
      <c r="S66" s="8"/>
      <c r="T66" s="81" t="n">
        <f aca="false">'High SIPA income'!J61</f>
        <v>99178104.5963911</v>
      </c>
      <c r="U66" s="6"/>
      <c r="V66" s="81" t="n">
        <f aca="false">'High SIPA income'!F61</f>
        <v>116037.787338704</v>
      </c>
      <c r="W66" s="8"/>
      <c r="X66" s="81" t="n">
        <f aca="false">'High SIPA income'!M61</f>
        <v>291453.467172432</v>
      </c>
      <c r="Y66" s="6"/>
      <c r="Z66" s="6" t="n">
        <f aca="false">R66+V66-N66-L66-F66</f>
        <v>-6794449.54210722</v>
      </c>
      <c r="AA66" s="6"/>
      <c r="AB66" s="6" t="n">
        <f aca="false">T66-P66-D66</f>
        <v>-79901566.5378992</v>
      </c>
      <c r="AC66" s="50"/>
      <c r="AD66" s="6"/>
      <c r="AE66" s="6"/>
      <c r="AF66" s="6"/>
      <c r="AG66" s="6" t="n">
        <f aca="false">BF66/100*$AG$57</f>
        <v>6608257766.89179</v>
      </c>
      <c r="AH66" s="61" t="n">
        <f aca="false">(AG66-AG65)/AG65</f>
        <v>0.011308718836914</v>
      </c>
      <c r="AI66" s="61"/>
      <c r="AJ66" s="61" t="n">
        <f aca="false">AB66/AG66</f>
        <v>-0.0120911697691661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0.010335561933274</v>
      </c>
      <c r="AV66" s="5"/>
      <c r="AW66" s="5" t="n">
        <f aca="false">workers_and_wage_high!C54</f>
        <v>13060784</v>
      </c>
      <c r="AX66" s="5"/>
      <c r="AY66" s="61" t="n">
        <f aca="false">(AW66-AW65)/AW65</f>
        <v>0.00227501235885922</v>
      </c>
      <c r="AZ66" s="11" t="n">
        <f aca="false">workers_and_wage_high!B54</f>
        <v>7217.09202120766</v>
      </c>
      <c r="BA66" s="61" t="n">
        <f aca="false">(AZ66-AZ65)/AZ65</f>
        <v>0.00901320133362784</v>
      </c>
      <c r="BB66" s="66"/>
      <c r="BC66" s="66"/>
      <c r="BD66" s="66"/>
      <c r="BE66" s="66"/>
      <c r="BF66" s="5" t="n">
        <f aca="false">BF65*(1+AY66)*(1+BA66)*(1-BE66)</f>
        <v>108.35917329526</v>
      </c>
      <c r="BG66" s="5"/>
      <c r="BH66" s="5"/>
      <c r="BI66" s="61" t="n">
        <f aca="false">T73/AG73</f>
        <v>0.0175033175757881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145773739.612139</v>
      </c>
      <c r="E67" s="9"/>
      <c r="F67" s="82" t="n">
        <f aca="false">'High pensions'!I67</f>
        <v>26496102.731063</v>
      </c>
      <c r="G67" s="82" t="n">
        <f aca="false">'High pensions'!K67</f>
        <v>1781087.46097571</v>
      </c>
      <c r="H67" s="82" t="n">
        <f aca="false">'High pensions'!V67</f>
        <v>9799017.70452948</v>
      </c>
      <c r="I67" s="82" t="n">
        <f aca="false">'High pensions'!M67</f>
        <v>55085.1792054346</v>
      </c>
      <c r="J67" s="82" t="n">
        <f aca="false">'High pensions'!W67</f>
        <v>303062.403232873</v>
      </c>
      <c r="K67" s="9"/>
      <c r="L67" s="82" t="n">
        <f aca="false">'High pensions'!N67</f>
        <v>4305818.19815966</v>
      </c>
      <c r="M67" s="67"/>
      <c r="N67" s="82" t="n">
        <f aca="false">'High pensions'!L67</f>
        <v>1148823.73240076</v>
      </c>
      <c r="O67" s="9"/>
      <c r="P67" s="82" t="n">
        <f aca="false">'High pensions'!X67</f>
        <v>28663400.3171181</v>
      </c>
      <c r="Q67" s="67"/>
      <c r="R67" s="82" t="n">
        <f aca="false">'High SIPA income'!G62</f>
        <v>30189202.5671779</v>
      </c>
      <c r="S67" s="67"/>
      <c r="T67" s="82" t="n">
        <f aca="false">'High SIPA income'!J62</f>
        <v>115431032.565113</v>
      </c>
      <c r="U67" s="9"/>
      <c r="V67" s="82" t="n">
        <f aca="false">'High SIPA income'!F62</f>
        <v>117790.730692788</v>
      </c>
      <c r="W67" s="67"/>
      <c r="X67" s="82" t="n">
        <f aca="false">'High SIPA income'!M62</f>
        <v>295856.355490299</v>
      </c>
      <c r="Y67" s="9"/>
      <c r="Z67" s="9" t="n">
        <f aca="false">R67+V67-N67-L67-F67</f>
        <v>-1643751.3637528</v>
      </c>
      <c r="AA67" s="9"/>
      <c r="AB67" s="9" t="n">
        <f aca="false">T67-P67-D67</f>
        <v>-59006107.3641444</v>
      </c>
      <c r="AC67" s="50"/>
      <c r="AD67" s="9"/>
      <c r="AE67" s="9"/>
      <c r="AF67" s="9"/>
      <c r="AG67" s="9" t="n">
        <f aca="false">BF67/100*$AG$57</f>
        <v>6668798742.48141</v>
      </c>
      <c r="AH67" s="40" t="n">
        <f aca="false">(AG67-AG66)/AG66</f>
        <v>0.00916141254249256</v>
      </c>
      <c r="AI67" s="40"/>
      <c r="AJ67" s="40" t="n">
        <f aca="false">AB67/AG67</f>
        <v>-0.00884808638597312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13109430</v>
      </c>
      <c r="AX67" s="7"/>
      <c r="AY67" s="40" t="n">
        <f aca="false">(AW67-AW66)/AW66</f>
        <v>0.00372458498662867</v>
      </c>
      <c r="AZ67" s="12" t="n">
        <f aca="false">workers_and_wage_high!B55</f>
        <v>7256.18450271207</v>
      </c>
      <c r="BA67" s="40" t="n">
        <f aca="false">(AZ67-AZ66)/AZ66</f>
        <v>0.00541665277227045</v>
      </c>
      <c r="BB67" s="39"/>
      <c r="BC67" s="39"/>
      <c r="BD67" s="39"/>
      <c r="BE67" s="39"/>
      <c r="BF67" s="7" t="n">
        <f aca="false">BF66*(1+AY67)*(1+BA67)*(1-BE67)</f>
        <v>109.351896384581</v>
      </c>
      <c r="BG67" s="7"/>
      <c r="BH67" s="7"/>
      <c r="BI67" s="40" t="n">
        <f aca="false">T74/AG74</f>
        <v>0.0152822016216401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147039362.484648</v>
      </c>
      <c r="E68" s="9"/>
      <c r="F68" s="82" t="n">
        <f aca="false">'High pensions'!I68</f>
        <v>26726144.6696043</v>
      </c>
      <c r="G68" s="82" t="n">
        <f aca="false">'High pensions'!K68</f>
        <v>1868553.77089339</v>
      </c>
      <c r="H68" s="82" t="n">
        <f aca="false">'High pensions'!V68</f>
        <v>10280231.534963</v>
      </c>
      <c r="I68" s="82" t="n">
        <f aca="false">'High pensions'!M68</f>
        <v>57790.3228111356</v>
      </c>
      <c r="J68" s="82" t="n">
        <f aca="false">'High pensions'!W68</f>
        <v>317945.30520504</v>
      </c>
      <c r="K68" s="9"/>
      <c r="L68" s="82" t="n">
        <f aca="false">'High pensions'!N68</f>
        <v>4275852.12498395</v>
      </c>
      <c r="M68" s="67"/>
      <c r="N68" s="82" t="n">
        <f aca="false">'High pensions'!L68</f>
        <v>1161389.54356458</v>
      </c>
      <c r="O68" s="9"/>
      <c r="P68" s="82" t="n">
        <f aca="false">'High pensions'!X68</f>
        <v>28577039.6064662</v>
      </c>
      <c r="Q68" s="67"/>
      <c r="R68" s="82" t="n">
        <f aca="false">'High SIPA income'!G63</f>
        <v>26576846.751818</v>
      </c>
      <c r="S68" s="67"/>
      <c r="T68" s="82" t="n">
        <f aca="false">'High SIPA income'!J63</f>
        <v>101618877.016065</v>
      </c>
      <c r="U68" s="9"/>
      <c r="V68" s="82" t="n">
        <f aca="false">'High SIPA income'!F63</f>
        <v>116799.765153149</v>
      </c>
      <c r="W68" s="67"/>
      <c r="X68" s="82" t="n">
        <f aca="false">'High SIPA income'!M63</f>
        <v>293367.335758019</v>
      </c>
      <c r="Y68" s="9"/>
      <c r="Z68" s="9" t="n">
        <f aca="false">R68+V68-N68-L68-F68</f>
        <v>-5469739.82118166</v>
      </c>
      <c r="AA68" s="9"/>
      <c r="AB68" s="9" t="n">
        <f aca="false">T68-P68-D68</f>
        <v>-73997525.0750497</v>
      </c>
      <c r="AC68" s="50"/>
      <c r="AD68" s="9"/>
      <c r="AE68" s="9"/>
      <c r="AF68" s="9"/>
      <c r="AG68" s="9" t="n">
        <f aca="false">BF68/100*$AG$57</f>
        <v>6731628899.90419</v>
      </c>
      <c r="AH68" s="40" t="n">
        <f aca="false">(AG68-AG67)/AG67</f>
        <v>0.00942151050721252</v>
      </c>
      <c r="AI68" s="40"/>
      <c r="AJ68" s="40" t="n">
        <f aca="false">AB68/AG68</f>
        <v>-0.01099251402229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13172164</v>
      </c>
      <c r="AX68" s="7"/>
      <c r="AY68" s="40" t="n">
        <f aca="false">(AW68-AW67)/AW67</f>
        <v>0.00478541019708714</v>
      </c>
      <c r="AZ68" s="12" t="n">
        <f aca="false">workers_and_wage_high!B56</f>
        <v>7289.66468552718</v>
      </c>
      <c r="BA68" s="40" t="n">
        <f aca="false">(AZ68-AZ67)/AZ67</f>
        <v>0.00461402033018774</v>
      </c>
      <c r="BB68" s="39"/>
      <c r="BC68" s="39"/>
      <c r="BD68" s="39"/>
      <c r="BE68" s="39"/>
      <c r="BF68" s="7" t="n">
        <f aca="false">BF67*(1+AY68)*(1+BA68)*(1-BE68)</f>
        <v>110.382156425352</v>
      </c>
      <c r="BG68" s="7"/>
      <c r="BH68" s="7"/>
      <c r="BI68" s="40" t="n">
        <f aca="false">T75/AG75</f>
        <v>0.0176484507840714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148425051.914866</v>
      </c>
      <c r="E69" s="9"/>
      <c r="F69" s="82" t="n">
        <f aca="false">'High pensions'!I69</f>
        <v>26978010.126264</v>
      </c>
      <c r="G69" s="82" t="n">
        <f aca="false">'High pensions'!K69</f>
        <v>1975790.44468656</v>
      </c>
      <c r="H69" s="82" t="n">
        <f aca="false">'High pensions'!V69</f>
        <v>10870216.0742391</v>
      </c>
      <c r="I69" s="82" t="n">
        <f aca="false">'High pensions'!M69</f>
        <v>61106.9209696872</v>
      </c>
      <c r="J69" s="82" t="n">
        <f aca="false">'High pensions'!W69</f>
        <v>336192.249718733</v>
      </c>
      <c r="K69" s="9"/>
      <c r="L69" s="82" t="n">
        <f aca="false">'High pensions'!N69</f>
        <v>4347005.90178721</v>
      </c>
      <c r="M69" s="67"/>
      <c r="N69" s="82" t="n">
        <f aca="false">'High pensions'!L69</f>
        <v>1173566.79443481</v>
      </c>
      <c r="O69" s="9"/>
      <c r="P69" s="82" t="n">
        <f aca="false">'High pensions'!X69</f>
        <v>29013252.5339673</v>
      </c>
      <c r="Q69" s="67"/>
      <c r="R69" s="82" t="n">
        <f aca="false">'High SIPA income'!G64</f>
        <v>31011006.0386033</v>
      </c>
      <c r="S69" s="67"/>
      <c r="T69" s="82" t="n">
        <f aca="false">'High SIPA income'!J64</f>
        <v>118573269.365212</v>
      </c>
      <c r="U69" s="9"/>
      <c r="V69" s="82" t="n">
        <f aca="false">'High SIPA income'!F64</f>
        <v>118075.356332419</v>
      </c>
      <c r="W69" s="67"/>
      <c r="X69" s="82" t="n">
        <f aca="false">'High SIPA income'!M64</f>
        <v>296571.253037203</v>
      </c>
      <c r="Y69" s="9"/>
      <c r="Z69" s="9" t="n">
        <f aca="false">R69+V69-N69-L69-F69</f>
        <v>-1369501.42755025</v>
      </c>
      <c r="AA69" s="9"/>
      <c r="AB69" s="9" t="n">
        <f aca="false">T69-P69-D69</f>
        <v>-58865035.0836215</v>
      </c>
      <c r="AC69" s="50"/>
      <c r="AD69" s="9"/>
      <c r="AE69" s="9"/>
      <c r="AF69" s="9"/>
      <c r="AG69" s="9" t="n">
        <f aca="false">BF69/100*$AG$57</f>
        <v>6808710129.14174</v>
      </c>
      <c r="AH69" s="40" t="n">
        <f aca="false">(AG69-AG68)/AG68</f>
        <v>0.0114506058464767</v>
      </c>
      <c r="AI69" s="40" t="n">
        <f aca="false">(AG69-AG65)/AG65</f>
        <v>0.0419853705060551</v>
      </c>
      <c r="AJ69" s="40" t="n">
        <f aca="false">AB69/AG69</f>
        <v>-0.00864554871144758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13250885</v>
      </c>
      <c r="AX69" s="7"/>
      <c r="AY69" s="40" t="n">
        <f aca="false">(AW69-AW68)/AW68</f>
        <v>0.00597631490163651</v>
      </c>
      <c r="AZ69" s="12" t="n">
        <f aca="false">workers_and_wage_high!B57</f>
        <v>7329.33335842511</v>
      </c>
      <c r="BA69" s="40" t="n">
        <f aca="false">(AZ69-AZ68)/AZ68</f>
        <v>0.00544176921836933</v>
      </c>
      <c r="BB69" s="39"/>
      <c r="BC69" s="39"/>
      <c r="BD69" s="39"/>
      <c r="BE69" s="39"/>
      <c r="BF69" s="7" t="n">
        <f aca="false">BF68*(1+AY69)*(1+BA69)*(1-BE69)</f>
        <v>111.646098991063</v>
      </c>
      <c r="BG69" s="7"/>
      <c r="BH69" s="7"/>
      <c r="BI69" s="40" t="n">
        <f aca="false">T76/AG76</f>
        <v>0.0153303586571253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149470168.854628</v>
      </c>
      <c r="E70" s="6"/>
      <c r="F70" s="81" t="n">
        <f aca="false">'High pensions'!I70</f>
        <v>27167972.5013501</v>
      </c>
      <c r="G70" s="81" t="n">
        <f aca="false">'High pensions'!K70</f>
        <v>2055729.0218561</v>
      </c>
      <c r="H70" s="81" t="n">
        <f aca="false">'High pensions'!V70</f>
        <v>11310014.5401325</v>
      </c>
      <c r="I70" s="81" t="n">
        <f aca="false">'High pensions'!M70</f>
        <v>63579.2480986421</v>
      </c>
      <c r="J70" s="81" t="n">
        <f aca="false">'High pensions'!W70</f>
        <v>349794.26412781</v>
      </c>
      <c r="K70" s="6"/>
      <c r="L70" s="81" t="n">
        <f aca="false">'High pensions'!N70</f>
        <v>5345160.78255795</v>
      </c>
      <c r="M70" s="8"/>
      <c r="N70" s="81" t="n">
        <f aca="false">'High pensions'!L70</f>
        <v>1182464.82772613</v>
      </c>
      <c r="O70" s="6"/>
      <c r="P70" s="81" t="n">
        <f aca="false">'High pensions'!X70</f>
        <v>34241637.3091399</v>
      </c>
      <c r="Q70" s="8"/>
      <c r="R70" s="81" t="n">
        <f aca="false">'High SIPA income'!G65</f>
        <v>27121375.3900674</v>
      </c>
      <c r="S70" s="8"/>
      <c r="T70" s="81" t="n">
        <f aca="false">'High SIPA income'!J65</f>
        <v>103700929.459634</v>
      </c>
      <c r="U70" s="6"/>
      <c r="V70" s="81" t="n">
        <f aca="false">'High SIPA income'!F65</f>
        <v>117924.123378752</v>
      </c>
      <c r="W70" s="8"/>
      <c r="X70" s="81" t="n">
        <f aca="false">'High SIPA income'!M65</f>
        <v>296191.399459262</v>
      </c>
      <c r="Y70" s="6"/>
      <c r="Z70" s="6" t="n">
        <f aca="false">R70+V70-N70-L70-F70</f>
        <v>-6456298.59818808</v>
      </c>
      <c r="AA70" s="6"/>
      <c r="AB70" s="6" t="n">
        <f aca="false">T70-P70-D70</f>
        <v>-80010876.7041341</v>
      </c>
      <c r="AC70" s="50"/>
      <c r="AD70" s="6"/>
      <c r="AE70" s="6"/>
      <c r="AF70" s="6"/>
      <c r="AG70" s="6" t="n">
        <f aca="false">BF70/100*$AG$57</f>
        <v>6848105542.98712</v>
      </c>
      <c r="AH70" s="61" t="n">
        <f aca="false">(AG70-AG69)/AG69</f>
        <v>0.0057860318765466</v>
      </c>
      <c r="AI70" s="61"/>
      <c r="AJ70" s="61" t="n">
        <f aca="false">AB70/AG70</f>
        <v>-0.0116836512232307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0.0082268866531309</v>
      </c>
      <c r="AV70" s="5"/>
      <c r="AW70" s="5" t="n">
        <f aca="false">workers_and_wage_high!C58</f>
        <v>13315709</v>
      </c>
      <c r="AX70" s="5"/>
      <c r="AY70" s="61" t="n">
        <f aca="false">(AW70-AW69)/AW69</f>
        <v>0.00489205060643119</v>
      </c>
      <c r="AZ70" s="11" t="n">
        <f aca="false">workers_and_wage_high!B58</f>
        <v>7335.85374709861</v>
      </c>
      <c r="BA70" s="61" t="n">
        <f aca="false">(AZ70-AZ69)/AZ69</f>
        <v>0.000889629159247425</v>
      </c>
      <c r="BB70" s="66"/>
      <c r="BC70" s="66"/>
      <c r="BD70" s="66"/>
      <c r="BE70" s="66"/>
      <c r="BF70" s="5" t="n">
        <f aca="false">BF69*(1+AY70)*(1+BA70)*(1-BE70)</f>
        <v>112.292086878717</v>
      </c>
      <c r="BG70" s="5"/>
      <c r="BH70" s="5"/>
      <c r="BI70" s="61" t="n">
        <f aca="false">T77/AG77</f>
        <v>0.0176796523635139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150442387.188966</v>
      </c>
      <c r="E71" s="9"/>
      <c r="F71" s="82" t="n">
        <f aca="false">'High pensions'!I71</f>
        <v>27344684.6919832</v>
      </c>
      <c r="G71" s="82" t="n">
        <f aca="false">'High pensions'!K71</f>
        <v>2136510.93343657</v>
      </c>
      <c r="H71" s="82" t="n">
        <f aca="false">'High pensions'!V71</f>
        <v>11754452.7831311</v>
      </c>
      <c r="I71" s="82" t="n">
        <f aca="false">'High pensions'!M71</f>
        <v>66077.6577351508</v>
      </c>
      <c r="J71" s="82" t="n">
        <f aca="false">'High pensions'!W71</f>
        <v>363539.776797863</v>
      </c>
      <c r="K71" s="9"/>
      <c r="L71" s="82" t="n">
        <f aca="false">'High pensions'!N71</f>
        <v>4468590.77625386</v>
      </c>
      <c r="M71" s="67"/>
      <c r="N71" s="82" t="n">
        <f aca="false">'High pensions'!L71</f>
        <v>1191555.38597889</v>
      </c>
      <c r="O71" s="9"/>
      <c r="P71" s="82" t="n">
        <f aca="false">'High pensions'!X71</f>
        <v>29743124.9487479</v>
      </c>
      <c r="Q71" s="67"/>
      <c r="R71" s="82" t="n">
        <f aca="false">'High SIPA income'!G66</f>
        <v>31568170.4862194</v>
      </c>
      <c r="S71" s="67"/>
      <c r="T71" s="82" t="n">
        <f aca="false">'High SIPA income'!J66</f>
        <v>120703635.921062</v>
      </c>
      <c r="U71" s="9"/>
      <c r="V71" s="82" t="n">
        <f aca="false">'High SIPA income'!F66</f>
        <v>118008.770412947</v>
      </c>
      <c r="W71" s="67"/>
      <c r="X71" s="82" t="n">
        <f aca="false">'High SIPA income'!M66</f>
        <v>296404.008404742</v>
      </c>
      <c r="Y71" s="9"/>
      <c r="Z71" s="9" t="n">
        <f aca="false">R71+V71-N71-L71-F71</f>
        <v>-1318651.59758359</v>
      </c>
      <c r="AA71" s="9"/>
      <c r="AB71" s="9" t="n">
        <f aca="false">T71-P71-D71</f>
        <v>-59481876.216652</v>
      </c>
      <c r="AC71" s="50"/>
      <c r="AD71" s="9"/>
      <c r="AE71" s="9"/>
      <c r="AF71" s="9"/>
      <c r="AG71" s="9" t="n">
        <f aca="false">BF71/100*$AG$57</f>
        <v>6913497604.10303</v>
      </c>
      <c r="AH71" s="40" t="n">
        <f aca="false">(AG71-AG70)/AG70</f>
        <v>0.00954892717488489</v>
      </c>
      <c r="AI71" s="40"/>
      <c r="AJ71" s="40" t="n">
        <f aca="false">AB71/AG71</f>
        <v>-0.00860373137055123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13359361</v>
      </c>
      <c r="AX71" s="7"/>
      <c r="AY71" s="40" t="n">
        <f aca="false">(AW71-AW70)/AW70</f>
        <v>0.00327823325066656</v>
      </c>
      <c r="AZ71" s="12" t="n">
        <f aca="false">workers_and_wage_high!B59</f>
        <v>7381.70433170846</v>
      </c>
      <c r="BA71" s="40" t="n">
        <f aca="false">(AZ71-AZ70)/AZ70</f>
        <v>0.00625020429666942</v>
      </c>
      <c r="BB71" s="39"/>
      <c r="BC71" s="39"/>
      <c r="BD71" s="39"/>
      <c r="BE71" s="39"/>
      <c r="BF71" s="7" t="n">
        <f aca="false">BF70*(1+AY71)*(1+BA71)*(1-BE71)</f>
        <v>113.364355838638</v>
      </c>
      <c r="BG71" s="7"/>
      <c r="BH71" s="7"/>
      <c r="BI71" s="40" t="n">
        <f aca="false">T78/AG78</f>
        <v>0.0153631483692269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151651757.59036</v>
      </c>
      <c r="E72" s="9"/>
      <c r="F72" s="82" t="n">
        <f aca="false">'High pensions'!I72</f>
        <v>27564502.078026</v>
      </c>
      <c r="G72" s="82" t="n">
        <f aca="false">'High pensions'!K72</f>
        <v>2215072.92987636</v>
      </c>
      <c r="H72" s="82" t="n">
        <f aca="false">'High pensions'!V72</f>
        <v>12186677.7080065</v>
      </c>
      <c r="I72" s="82" t="n">
        <f aca="false">'High pensions'!M72</f>
        <v>68507.4102023616</v>
      </c>
      <c r="J72" s="82" t="n">
        <f aca="false">'High pensions'!W72</f>
        <v>376907.557979581</v>
      </c>
      <c r="K72" s="9"/>
      <c r="L72" s="82" t="n">
        <f aca="false">'High pensions'!N72</f>
        <v>4420916.56131593</v>
      </c>
      <c r="M72" s="67"/>
      <c r="N72" s="82" t="n">
        <f aca="false">'High pensions'!L72</f>
        <v>1202302.07359959</v>
      </c>
      <c r="O72" s="9"/>
      <c r="P72" s="82" t="n">
        <f aca="false">'High pensions'!X72</f>
        <v>29554868.325305</v>
      </c>
      <c r="Q72" s="67"/>
      <c r="R72" s="82" t="n">
        <f aca="false">'High SIPA income'!G67</f>
        <v>27621752.7322578</v>
      </c>
      <c r="S72" s="67"/>
      <c r="T72" s="82" t="n">
        <f aca="false">'High SIPA income'!J67</f>
        <v>105614165.596054</v>
      </c>
      <c r="U72" s="9"/>
      <c r="V72" s="82" t="n">
        <f aca="false">'High SIPA income'!F67</f>
        <v>120763.253020375</v>
      </c>
      <c r="W72" s="67"/>
      <c r="X72" s="82" t="n">
        <f aca="false">'High SIPA income'!M67</f>
        <v>303322.47457523</v>
      </c>
      <c r="Y72" s="9"/>
      <c r="Z72" s="9" t="n">
        <f aca="false">R72+V72-N72-L72-F72</f>
        <v>-5445204.72766344</v>
      </c>
      <c r="AA72" s="9"/>
      <c r="AB72" s="9" t="n">
        <f aca="false">T72-P72-D72</f>
        <v>-75592460.3196107</v>
      </c>
      <c r="AC72" s="50"/>
      <c r="AD72" s="9"/>
      <c r="AE72" s="9"/>
      <c r="AF72" s="9"/>
      <c r="AG72" s="9" t="n">
        <f aca="false">BF72/100*$AG$57</f>
        <v>6960997640.61461</v>
      </c>
      <c r="AH72" s="40" t="n">
        <f aca="false">(AG72-AG71)/AG71</f>
        <v>0.00687062312473964</v>
      </c>
      <c r="AI72" s="40"/>
      <c r="AJ72" s="40" t="n">
        <f aca="false">AB72/AG72</f>
        <v>-0.010859429096565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13394665</v>
      </c>
      <c r="AX72" s="7"/>
      <c r="AY72" s="40" t="n">
        <f aca="false">(AW72-AW71)/AW71</f>
        <v>0.00264264136585575</v>
      </c>
      <c r="AZ72" s="12" t="n">
        <f aca="false">workers_and_wage_high!B60</f>
        <v>7412.83178427863</v>
      </c>
      <c r="BA72" s="40" t="n">
        <f aca="false">(AZ72-AZ71)/AZ71</f>
        <v>0.00421683816790825</v>
      </c>
      <c r="BB72" s="39"/>
      <c r="BC72" s="39"/>
      <c r="BD72" s="39"/>
      <c r="BE72" s="39"/>
      <c r="BF72" s="7" t="n">
        <f aca="false">BF71*(1+AY72)*(1+BA72)*(1-BE72)</f>
        <v>114.143239603384</v>
      </c>
      <c r="BG72" s="7"/>
      <c r="BH72" s="7"/>
      <c r="BI72" s="40" t="n">
        <f aca="false">T79/AG79</f>
        <v>0.0177380111061934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152652507.660316</v>
      </c>
      <c r="E73" s="9"/>
      <c r="F73" s="82" t="n">
        <f aca="false">'High pensions'!I73</f>
        <v>27746400.2493444</v>
      </c>
      <c r="G73" s="82" t="n">
        <f aca="false">'High pensions'!K73</f>
        <v>2269089.3596446</v>
      </c>
      <c r="H73" s="82" t="n">
        <f aca="false">'High pensions'!V73</f>
        <v>12483860.1671679</v>
      </c>
      <c r="I73" s="82" t="n">
        <f aca="false">'High pensions'!M73</f>
        <v>70178.0214323076</v>
      </c>
      <c r="J73" s="82" t="n">
        <f aca="false">'High pensions'!W73</f>
        <v>386098.768056742</v>
      </c>
      <c r="K73" s="9"/>
      <c r="L73" s="82" t="n">
        <f aca="false">'High pensions'!N73</f>
        <v>4485360.64514972</v>
      </c>
      <c r="M73" s="67"/>
      <c r="N73" s="82" t="n">
        <f aca="false">'High pensions'!L73</f>
        <v>1212541.82883913</v>
      </c>
      <c r="O73" s="9"/>
      <c r="P73" s="82" t="n">
        <f aca="false">'High pensions'!X73</f>
        <v>29945605.0947845</v>
      </c>
      <c r="Q73" s="67"/>
      <c r="R73" s="82" t="n">
        <f aca="false">'High SIPA income'!G68</f>
        <v>32206536.9977273</v>
      </c>
      <c r="S73" s="67"/>
      <c r="T73" s="82" t="n">
        <f aca="false">'High SIPA income'!J68</f>
        <v>123144485.606123</v>
      </c>
      <c r="U73" s="9"/>
      <c r="V73" s="82" t="n">
        <f aca="false">'High SIPA income'!F68</f>
        <v>120265.896274884</v>
      </c>
      <c r="W73" s="67"/>
      <c r="X73" s="82" t="n">
        <f aca="false">'High SIPA income'!M68</f>
        <v>302073.257822486</v>
      </c>
      <c r="Y73" s="9"/>
      <c r="Z73" s="9" t="n">
        <f aca="false">R73+V73-N73-L73-F73</f>
        <v>-1117499.82933107</v>
      </c>
      <c r="AA73" s="9"/>
      <c r="AB73" s="9" t="n">
        <f aca="false">T73-P73-D73</f>
        <v>-59453627.1489775</v>
      </c>
      <c r="AC73" s="50"/>
      <c r="AD73" s="9"/>
      <c r="AE73" s="9"/>
      <c r="AF73" s="9"/>
      <c r="AG73" s="9" t="n">
        <f aca="false">BF73/100*$AG$57</f>
        <v>7035493989.80601</v>
      </c>
      <c r="AH73" s="40" t="n">
        <f aca="false">(AG73-AG72)/AG72</f>
        <v>0.0107019644363525</v>
      </c>
      <c r="AI73" s="40" t="n">
        <f aca="false">(AG73-AG69)/AG69</f>
        <v>0.033307903606237</v>
      </c>
      <c r="AJ73" s="40" t="n">
        <f aca="false">AB73/AG73</f>
        <v>-0.00845052632197854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13460174</v>
      </c>
      <c r="AX73" s="7"/>
      <c r="AY73" s="40" t="n">
        <f aca="false">(AW73-AW72)/AW72</f>
        <v>0.00489067849027953</v>
      </c>
      <c r="AZ73" s="12" t="n">
        <f aca="false">workers_and_wage_high!B61</f>
        <v>7455.70021374132</v>
      </c>
      <c r="BA73" s="40" t="n">
        <f aca="false">(AZ73-AZ72)/AZ72</f>
        <v>0.00578300313702144</v>
      </c>
      <c r="BB73" s="39"/>
      <c r="BC73" s="39"/>
      <c r="BD73" s="39"/>
      <c r="BE73" s="39"/>
      <c r="BF73" s="7" t="n">
        <f aca="false">BF72*(1+AY73)*(1+BA73)*(1-BE73)</f>
        <v>115.36479649427</v>
      </c>
      <c r="BG73" s="7"/>
      <c r="BH73" s="7"/>
      <c r="BI73" s="40" t="n">
        <f aca="false">T80/AG80</f>
        <v>0.0154397672033431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153676204.33734</v>
      </c>
      <c r="E74" s="6"/>
      <c r="F74" s="81" t="n">
        <f aca="false">'High pensions'!I74</f>
        <v>27932469.2381215</v>
      </c>
      <c r="G74" s="81" t="n">
        <f aca="false">'High pensions'!K74</f>
        <v>2317665.46245833</v>
      </c>
      <c r="H74" s="81" t="n">
        <f aca="false">'High pensions'!V74</f>
        <v>12751111.5525816</v>
      </c>
      <c r="I74" s="81" t="n">
        <f aca="false">'High pensions'!M74</f>
        <v>71680.3751275772</v>
      </c>
      <c r="J74" s="81" t="n">
        <f aca="false">'High pensions'!W74</f>
        <v>394364.274822113</v>
      </c>
      <c r="K74" s="6"/>
      <c r="L74" s="81" t="n">
        <f aca="false">'High pensions'!N74</f>
        <v>5362141.14643104</v>
      </c>
      <c r="M74" s="8"/>
      <c r="N74" s="81" t="n">
        <f aca="false">'High pensions'!L74</f>
        <v>1222507.66217165</v>
      </c>
      <c r="O74" s="6"/>
      <c r="P74" s="81" t="n">
        <f aca="false">'High pensions'!X74</f>
        <v>34550052.3585717</v>
      </c>
      <c r="Q74" s="8"/>
      <c r="R74" s="81" t="n">
        <f aca="false">'High SIPA income'!G69</f>
        <v>28403381.0555917</v>
      </c>
      <c r="S74" s="8"/>
      <c r="T74" s="81" t="n">
        <f aca="false">'High SIPA income'!J69</f>
        <v>108602789.235377</v>
      </c>
      <c r="U74" s="6"/>
      <c r="V74" s="81" t="n">
        <f aca="false">'High SIPA income'!F69</f>
        <v>118780.565003429</v>
      </c>
      <c r="W74" s="8"/>
      <c r="X74" s="81" t="n">
        <f aca="false">'High SIPA income'!M69</f>
        <v>298342.533901478</v>
      </c>
      <c r="Y74" s="6"/>
      <c r="Z74" s="6" t="n">
        <f aca="false">R74+V74-N74-L74-F74</f>
        <v>-5994956.42612902</v>
      </c>
      <c r="AA74" s="6"/>
      <c r="AB74" s="6" t="n">
        <f aca="false">T74-P74-D74</f>
        <v>-79623467.4605353</v>
      </c>
      <c r="AC74" s="50"/>
      <c r="AD74" s="6"/>
      <c r="AE74" s="6"/>
      <c r="AF74" s="6"/>
      <c r="AG74" s="6" t="n">
        <f aca="false">BF74/100*$AG$57</f>
        <v>7106488444.80572</v>
      </c>
      <c r="AH74" s="61" t="n">
        <f aca="false">(AG74-AG73)/AG73</f>
        <v>0.0100908983935712</v>
      </c>
      <c r="AI74" s="61"/>
      <c r="AJ74" s="61" t="n">
        <f aca="false">AB74/AG74</f>
        <v>-0.0112043336281977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0.00740064655894423</v>
      </c>
      <c r="AV74" s="5"/>
      <c r="AW74" s="5" t="n">
        <f aca="false">workers_and_wage_high!C62</f>
        <v>13555163</v>
      </c>
      <c r="AX74" s="5"/>
      <c r="AY74" s="61" t="n">
        <f aca="false">(AW74-AW73)/AW73</f>
        <v>0.00705704101596309</v>
      </c>
      <c r="AZ74" s="11" t="n">
        <f aca="false">workers_and_wage_high!B62</f>
        <v>7478.16123648128</v>
      </c>
      <c r="BA74" s="61" t="n">
        <f aca="false">(AZ74-AZ73)/AZ73</f>
        <v>0.00301259735451273</v>
      </c>
      <c r="BB74" s="66"/>
      <c r="BC74" s="66"/>
      <c r="BD74" s="66"/>
      <c r="BE74" s="66"/>
      <c r="BF74" s="5" t="n">
        <f aca="false">BF73*(1+AY74)*(1+BA74)*(1-BE74)</f>
        <v>116.528930933888</v>
      </c>
      <c r="BG74" s="5"/>
      <c r="BH74" s="5"/>
      <c r="BI74" s="61" t="n">
        <f aca="false">T81/AG81</f>
        <v>0.017723174234398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154185908.947179</v>
      </c>
      <c r="E75" s="9"/>
      <c r="F75" s="82" t="n">
        <f aca="false">'High pensions'!I75</f>
        <v>28025114.0844479</v>
      </c>
      <c r="G75" s="82" t="n">
        <f aca="false">'High pensions'!K75</f>
        <v>2400648.56718252</v>
      </c>
      <c r="H75" s="82" t="n">
        <f aca="false">'High pensions'!V75</f>
        <v>13207660.1108</v>
      </c>
      <c r="I75" s="82" t="n">
        <f aca="false">'High pensions'!M75</f>
        <v>74246.8629025519</v>
      </c>
      <c r="J75" s="82" t="n">
        <f aca="false">'High pensions'!W75</f>
        <v>408484.333323709</v>
      </c>
      <c r="K75" s="9"/>
      <c r="L75" s="82" t="n">
        <f aca="false">'High pensions'!N75</f>
        <v>4498991.19208426</v>
      </c>
      <c r="M75" s="67"/>
      <c r="N75" s="82" t="n">
        <f aca="false">'High pensions'!L75</f>
        <v>1227492.36324348</v>
      </c>
      <c r="O75" s="9"/>
      <c r="P75" s="82" t="n">
        <f aca="false">'High pensions'!X75</f>
        <v>30098587.4967967</v>
      </c>
      <c r="Q75" s="67"/>
      <c r="R75" s="82" t="n">
        <f aca="false">'High SIPA income'!G70</f>
        <v>33090004.8419586</v>
      </c>
      <c r="S75" s="67"/>
      <c r="T75" s="82" t="n">
        <f aca="false">'High SIPA income'!J70</f>
        <v>126522501.480202</v>
      </c>
      <c r="U75" s="9"/>
      <c r="V75" s="82" t="n">
        <f aca="false">'High SIPA income'!F70</f>
        <v>119488.861735353</v>
      </c>
      <c r="W75" s="67"/>
      <c r="X75" s="82" t="n">
        <f aca="false">'High SIPA income'!M70</f>
        <v>300121.571084459</v>
      </c>
      <c r="Y75" s="9"/>
      <c r="Z75" s="9" t="n">
        <f aca="false">R75+V75-N75-L75-F75</f>
        <v>-542103.936081622</v>
      </c>
      <c r="AA75" s="9"/>
      <c r="AB75" s="9" t="n">
        <f aca="false">T75-P75-D75</f>
        <v>-57761994.9637745</v>
      </c>
      <c r="AC75" s="50"/>
      <c r="AD75" s="9"/>
      <c r="AE75" s="9"/>
      <c r="AF75" s="9"/>
      <c r="AG75" s="9" t="n">
        <f aca="false">BF75/100*$AG$57</f>
        <v>7169042939.13403</v>
      </c>
      <c r="AH75" s="40" t="n">
        <f aca="false">(AG75-AG74)/AG74</f>
        <v>0.00880244790576394</v>
      </c>
      <c r="AI75" s="40"/>
      <c r="AJ75" s="40" t="n">
        <f aca="false">AB75/AG75</f>
        <v>-0.0080571417208936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13585570</v>
      </c>
      <c r="AX75" s="7"/>
      <c r="AY75" s="40" t="n">
        <f aca="false">(AW75-AW74)/AW74</f>
        <v>0.00224320430525254</v>
      </c>
      <c r="AZ75" s="12" t="n">
        <f aca="false">workers_and_wage_high!B63</f>
        <v>7527.10253238958</v>
      </c>
      <c r="BA75" s="40" t="n">
        <f aca="false">(AZ75-AZ74)/AZ74</f>
        <v>0.00654456280904222</v>
      </c>
      <c r="BB75" s="39"/>
      <c r="BC75" s="39"/>
      <c r="BD75" s="39"/>
      <c r="BE75" s="39"/>
      <c r="BF75" s="7" t="n">
        <f aca="false">BF74*(1+AY75)*(1+BA75)*(1-BE75)</f>
        <v>117.554670777948</v>
      </c>
      <c r="BG75" s="7"/>
      <c r="BH75" s="7"/>
      <c r="BI75" s="40" t="n">
        <f aca="false">T82/AG82</f>
        <v>0.0154131223190351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155537707.000198</v>
      </c>
      <c r="E76" s="9"/>
      <c r="F76" s="82" t="n">
        <f aca="false">'High pensions'!I76</f>
        <v>28270819.3821217</v>
      </c>
      <c r="G76" s="82" t="n">
        <f aca="false">'High pensions'!K76</f>
        <v>2509297.76197212</v>
      </c>
      <c r="H76" s="82" t="n">
        <f aca="false">'High pensions'!V76</f>
        <v>13805415.9238373</v>
      </c>
      <c r="I76" s="82" t="n">
        <f aca="false">'High pensions'!M76</f>
        <v>77607.1472774884</v>
      </c>
      <c r="J76" s="82" t="n">
        <f aca="false">'High pensions'!W76</f>
        <v>426971.626510433</v>
      </c>
      <c r="K76" s="9"/>
      <c r="L76" s="82" t="n">
        <f aca="false">'High pensions'!N76</f>
        <v>4427788.79985524</v>
      </c>
      <c r="M76" s="67"/>
      <c r="N76" s="82" t="n">
        <f aca="false">'High pensions'!L76</f>
        <v>1240914.18632013</v>
      </c>
      <c r="O76" s="9"/>
      <c r="P76" s="82" t="n">
        <f aca="false">'High pensions'!X76</f>
        <v>29802960.855528</v>
      </c>
      <c r="Q76" s="67"/>
      <c r="R76" s="82" t="n">
        <f aca="false">'High SIPA income'!G71</f>
        <v>28821713.1174552</v>
      </c>
      <c r="S76" s="67"/>
      <c r="T76" s="82" t="n">
        <f aca="false">'High SIPA income'!J71</f>
        <v>110202318.131463</v>
      </c>
      <c r="U76" s="9"/>
      <c r="V76" s="82" t="n">
        <f aca="false">'High SIPA income'!F71</f>
        <v>119095.003836163</v>
      </c>
      <c r="W76" s="67"/>
      <c r="X76" s="82" t="n">
        <f aca="false">'High SIPA income'!M71</f>
        <v>299132.313594076</v>
      </c>
      <c r="Y76" s="9"/>
      <c r="Z76" s="9" t="n">
        <f aca="false">R76+V76-N76-L76-F76</f>
        <v>-4998714.24700571</v>
      </c>
      <c r="AA76" s="9"/>
      <c r="AB76" s="9" t="n">
        <f aca="false">T76-P76-D76</f>
        <v>-75138349.7242631</v>
      </c>
      <c r="AC76" s="50"/>
      <c r="AD76" s="9"/>
      <c r="AE76" s="9"/>
      <c r="AF76" s="9"/>
      <c r="AG76" s="9" t="n">
        <f aca="false">BF76/100*$AG$57</f>
        <v>7188502278.14092</v>
      </c>
      <c r="AH76" s="40" t="n">
        <f aca="false">(AG76-AG75)/AG75</f>
        <v>0.00271435659851649</v>
      </c>
      <c r="AI76" s="40"/>
      <c r="AJ76" s="40" t="n">
        <f aca="false">AB76/AG76</f>
        <v>-0.0104525736818289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13635650</v>
      </c>
      <c r="AX76" s="7"/>
      <c r="AY76" s="40" t="n">
        <f aca="false">(AW76-AW75)/AW75</f>
        <v>0.00368626417588662</v>
      </c>
      <c r="AZ76" s="12" t="n">
        <f aca="false">workers_and_wage_high!B64</f>
        <v>7519.8137527699</v>
      </c>
      <c r="BA76" s="40" t="n">
        <f aca="false">(AZ76-AZ75)/AZ75</f>
        <v>-0.000968338027588805</v>
      </c>
      <c r="BB76" s="39"/>
      <c r="BC76" s="39"/>
      <c r="BD76" s="39"/>
      <c r="BE76" s="39"/>
      <c r="BF76" s="7" t="n">
        <f aca="false">BF75*(1+AY76)*(1+BA76)*(1-BE76)</f>
        <v>117.873756074261</v>
      </c>
      <c r="BG76" s="7"/>
      <c r="BH76" s="7"/>
      <c r="BI76" s="40" t="n">
        <f aca="false">T83/AG83</f>
        <v>0.0178088521230005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157012858.091914</v>
      </c>
      <c r="E77" s="9"/>
      <c r="F77" s="82" t="n">
        <f aca="false">'High pensions'!I77</f>
        <v>28538945.5547365</v>
      </c>
      <c r="G77" s="82" t="n">
        <f aca="false">'High pensions'!K77</f>
        <v>2525658.42573214</v>
      </c>
      <c r="H77" s="82" t="n">
        <f aca="false">'High pensions'!V77</f>
        <v>13895427.4686688</v>
      </c>
      <c r="I77" s="82" t="n">
        <f aca="false">'High pensions'!M77</f>
        <v>78113.1471875925</v>
      </c>
      <c r="J77" s="82" t="n">
        <f aca="false">'High pensions'!W77</f>
        <v>429755.488721716</v>
      </c>
      <c r="K77" s="9"/>
      <c r="L77" s="82" t="n">
        <f aca="false">'High pensions'!N77</f>
        <v>4453881.63410872</v>
      </c>
      <c r="M77" s="67"/>
      <c r="N77" s="82" t="n">
        <f aca="false">'High pensions'!L77</f>
        <v>1252582.47519318</v>
      </c>
      <c r="O77" s="9"/>
      <c r="P77" s="82" t="n">
        <f aca="false">'High pensions'!X77</f>
        <v>30002552.1791871</v>
      </c>
      <c r="Q77" s="67"/>
      <c r="R77" s="82" t="n">
        <f aca="false">'High SIPA income'!G72</f>
        <v>33504220.9799108</v>
      </c>
      <c r="S77" s="67"/>
      <c r="T77" s="82" t="n">
        <f aca="false">'High SIPA income'!J72</f>
        <v>128106292.784479</v>
      </c>
      <c r="U77" s="9"/>
      <c r="V77" s="82" t="n">
        <f aca="false">'High SIPA income'!F72</f>
        <v>119307.633511482</v>
      </c>
      <c r="W77" s="67"/>
      <c r="X77" s="82" t="n">
        <f aca="false">'High SIPA income'!M72</f>
        <v>299666.37803564</v>
      </c>
      <c r="Y77" s="9"/>
      <c r="Z77" s="9" t="n">
        <f aca="false">R77+V77-N77-L77-F77</f>
        <v>-621881.05061606</v>
      </c>
      <c r="AA77" s="9"/>
      <c r="AB77" s="9" t="n">
        <f aca="false">T77-P77-D77</f>
        <v>-58909117.4866223</v>
      </c>
      <c r="AC77" s="50"/>
      <c r="AD77" s="9"/>
      <c r="AE77" s="9"/>
      <c r="AF77" s="9"/>
      <c r="AG77" s="9" t="n">
        <f aca="false">BF77/100*$AG$57</f>
        <v>7245973515.22907</v>
      </c>
      <c r="AH77" s="40" t="n">
        <f aca="false">(AG77-AG76)/AG76</f>
        <v>0.00799488333792534</v>
      </c>
      <c r="AI77" s="40" t="n">
        <f aca="false">(AG77-AG73)/AG73</f>
        <v>0.0299168083617205</v>
      </c>
      <c r="AJ77" s="40" t="n">
        <f aca="false">AB77/AG77</f>
        <v>-0.00812991068250682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13670995</v>
      </c>
      <c r="AX77" s="7"/>
      <c r="AY77" s="40" t="n">
        <f aca="false">(AW77-AW76)/AW76</f>
        <v>0.00259210232002141</v>
      </c>
      <c r="AZ77" s="12" t="n">
        <f aca="false">workers_and_wage_high!B65</f>
        <v>7560.33662035247</v>
      </c>
      <c r="BA77" s="40" t="n">
        <f aca="false">(AZ77-AZ76)/AZ76</f>
        <v>0.00538881266409509</v>
      </c>
      <c r="BB77" s="39"/>
      <c r="BC77" s="39"/>
      <c r="BD77" s="39"/>
      <c r="BE77" s="39"/>
      <c r="BF77" s="7" t="n">
        <f aca="false">BF76*(1+AY77)*(1+BA77)*(1-BE77)</f>
        <v>118.816143002678</v>
      </c>
      <c r="BG77" s="7"/>
      <c r="BH77" s="7"/>
      <c r="BI77" s="40" t="n">
        <f aca="false">T84/AG84</f>
        <v>0.0154898020830113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157443713.842136</v>
      </c>
      <c r="E78" s="6"/>
      <c r="F78" s="81" t="n">
        <f aca="false">'High pensions'!I78</f>
        <v>28617258.6874758</v>
      </c>
      <c r="G78" s="81" t="n">
        <f aca="false">'High pensions'!K78</f>
        <v>2658559.9065411</v>
      </c>
      <c r="H78" s="81" t="n">
        <f aca="false">'High pensions'!V78</f>
        <v>14626612.2038034</v>
      </c>
      <c r="I78" s="81" t="n">
        <f aca="false">'High pensions'!M78</f>
        <v>82223.5022641574</v>
      </c>
      <c r="J78" s="81" t="n">
        <f aca="false">'High pensions'!W78</f>
        <v>452369.449602165</v>
      </c>
      <c r="K78" s="6"/>
      <c r="L78" s="81" t="n">
        <f aca="false">'High pensions'!N78</f>
        <v>5441505.90015793</v>
      </c>
      <c r="M78" s="8"/>
      <c r="N78" s="81" t="n">
        <f aca="false">'High pensions'!L78</f>
        <v>1256263.15548348</v>
      </c>
      <c r="O78" s="6"/>
      <c r="P78" s="81" t="n">
        <f aca="false">'High pensions'!X78</f>
        <v>35147589.2076657</v>
      </c>
      <c r="Q78" s="8"/>
      <c r="R78" s="81" t="n">
        <f aca="false">'High SIPA income'!G73</f>
        <v>29302886.3577769</v>
      </c>
      <c r="S78" s="8"/>
      <c r="T78" s="81" t="n">
        <f aca="false">'High SIPA income'!J73</f>
        <v>112042125.719935</v>
      </c>
      <c r="U78" s="6"/>
      <c r="V78" s="81" t="n">
        <f aca="false">'High SIPA income'!F73</f>
        <v>123010.117707392</v>
      </c>
      <c r="W78" s="8"/>
      <c r="X78" s="81" t="n">
        <f aca="false">'High SIPA income'!M73</f>
        <v>308965.950879952</v>
      </c>
      <c r="Y78" s="6"/>
      <c r="Z78" s="6" t="n">
        <f aca="false">R78+V78-N78-L78-F78</f>
        <v>-5889131.26763296</v>
      </c>
      <c r="AA78" s="6"/>
      <c r="AB78" s="6" t="n">
        <f aca="false">T78-P78-D78</f>
        <v>-80549177.3298662</v>
      </c>
      <c r="AC78" s="50"/>
      <c r="AD78" s="6"/>
      <c r="AE78" s="6"/>
      <c r="AF78" s="6"/>
      <c r="AG78" s="6" t="n">
        <f aca="false">BF78/100*$AG$57</f>
        <v>7292914383.64036</v>
      </c>
      <c r="AH78" s="61" t="n">
        <f aca="false">(AG78-AG77)/AG77</f>
        <v>0.0064782003843427</v>
      </c>
      <c r="AI78" s="61"/>
      <c r="AJ78" s="61" t="n">
        <f aca="false">AB78/AG78</f>
        <v>-0.0110448543740697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0.00613791788812004</v>
      </c>
      <c r="AV78" s="5"/>
      <c r="AW78" s="5" t="n">
        <f aca="false">workers_and_wage_high!C66</f>
        <v>13719163</v>
      </c>
      <c r="AX78" s="5"/>
      <c r="AY78" s="61" t="n">
        <f aca="false">(AW78-AW77)/AW77</f>
        <v>0.00352337192720793</v>
      </c>
      <c r="AZ78" s="11" t="n">
        <f aca="false">workers_and_wage_high!B66</f>
        <v>7582.59768413659</v>
      </c>
      <c r="BA78" s="61" t="n">
        <f aca="false">(AZ78-AZ77)/AZ77</f>
        <v>0.00294445405039257</v>
      </c>
      <c r="BB78" s="66"/>
      <c r="BC78" s="66"/>
      <c r="BD78" s="66"/>
      <c r="BE78" s="66"/>
      <c r="BF78" s="5" t="n">
        <f aca="false">BF77*(1+AY78)*(1+BA78)*(1-BE78)</f>
        <v>119.585857785944</v>
      </c>
      <c r="BG78" s="5"/>
      <c r="BH78" s="5"/>
      <c r="BI78" s="61" t="n">
        <f aca="false">T85/AG85</f>
        <v>0.0178388598621055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158583031.138824</v>
      </c>
      <c r="E79" s="9"/>
      <c r="F79" s="82" t="n">
        <f aca="false">'High pensions'!I79</f>
        <v>28824343.092504</v>
      </c>
      <c r="G79" s="82" t="n">
        <f aca="false">'High pensions'!K79</f>
        <v>2725090.88312114</v>
      </c>
      <c r="H79" s="82" t="n">
        <f aca="false">'High pensions'!V79</f>
        <v>14992646.0071351</v>
      </c>
      <c r="I79" s="82" t="n">
        <f aca="false">'High pensions'!M79</f>
        <v>84281.1613336429</v>
      </c>
      <c r="J79" s="82" t="n">
        <f aca="false">'High pensions'!W79</f>
        <v>463690.082694898</v>
      </c>
      <c r="K79" s="9"/>
      <c r="L79" s="82" t="n">
        <f aca="false">'High pensions'!N79</f>
        <v>4475964.98263735</v>
      </c>
      <c r="M79" s="67"/>
      <c r="N79" s="82" t="n">
        <f aca="false">'High pensions'!L79</f>
        <v>1266291.17988083</v>
      </c>
      <c r="O79" s="9"/>
      <c r="P79" s="82" t="n">
        <f aca="false">'High pensions'!X79</f>
        <v>30192564.0281517</v>
      </c>
      <c r="Q79" s="67"/>
      <c r="R79" s="82" t="n">
        <f aca="false">'High SIPA income'!G74</f>
        <v>33986076.9138506</v>
      </c>
      <c r="S79" s="67"/>
      <c r="T79" s="82" t="n">
        <f aca="false">'High SIPA income'!J74</f>
        <v>129948710.71117</v>
      </c>
      <c r="U79" s="9"/>
      <c r="V79" s="82" t="n">
        <f aca="false">'High SIPA income'!F74</f>
        <v>118859.098968544</v>
      </c>
      <c r="W79" s="67"/>
      <c r="X79" s="82" t="n">
        <f aca="false">'High SIPA income'!M74</f>
        <v>298539.788579877</v>
      </c>
      <c r="Y79" s="9"/>
      <c r="Z79" s="9" t="n">
        <f aca="false">R79+V79-N79-L79-F79</f>
        <v>-461663.242203001</v>
      </c>
      <c r="AA79" s="9"/>
      <c r="AB79" s="9" t="n">
        <f aca="false">T79-P79-D79</f>
        <v>-58826884.4558049</v>
      </c>
      <c r="AC79" s="50"/>
      <c r="AD79" s="9"/>
      <c r="AE79" s="9"/>
      <c r="AF79" s="9"/>
      <c r="AG79" s="9" t="n">
        <f aca="false">BF79/100*$AG$57</f>
        <v>7326002330.994</v>
      </c>
      <c r="AH79" s="40" t="n">
        <f aca="false">(AG79-AG78)/AG78</f>
        <v>0.00453699928630262</v>
      </c>
      <c r="AI79" s="40"/>
      <c r="AJ79" s="40" t="n">
        <f aca="false">AB79/AG79</f>
        <v>-0.00802987520314141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13705648</v>
      </c>
      <c r="AX79" s="7"/>
      <c r="AY79" s="40" t="n">
        <f aca="false">(AW79-AW78)/AW78</f>
        <v>-0.000985118407004859</v>
      </c>
      <c r="AZ79" s="12" t="n">
        <f aca="false">workers_and_wage_high!B67</f>
        <v>7624.51097051931</v>
      </c>
      <c r="BA79" s="40" t="n">
        <f aca="false">(AZ79-AZ78)/AZ78</f>
        <v>0.005527562997362</v>
      </c>
      <c r="BB79" s="39"/>
      <c r="BC79" s="39"/>
      <c r="BD79" s="39"/>
      <c r="BE79" s="39"/>
      <c r="BF79" s="7" t="n">
        <f aca="false">BF78*(1+AY79)*(1+BA79)*(1-BE79)</f>
        <v>120.12841873737</v>
      </c>
      <c r="BG79" s="7"/>
      <c r="BH79" s="7"/>
      <c r="BI79" s="40" t="n">
        <f aca="false">T86/AG86</f>
        <v>0.0155447969159842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159310933.978587</v>
      </c>
      <c r="E80" s="9"/>
      <c r="F80" s="82" t="n">
        <f aca="false">'High pensions'!I80</f>
        <v>28956648.0499807</v>
      </c>
      <c r="G80" s="82" t="n">
        <f aca="false">'High pensions'!K80</f>
        <v>2837231.07060564</v>
      </c>
      <c r="H80" s="82" t="n">
        <f aca="false">'High pensions'!V80</f>
        <v>15609608.2319705</v>
      </c>
      <c r="I80" s="82" t="n">
        <f aca="false">'High pensions'!M80</f>
        <v>87749.4145548139</v>
      </c>
      <c r="J80" s="82" t="n">
        <f aca="false">'High pensions'!W80</f>
        <v>482771.388617645</v>
      </c>
      <c r="K80" s="9"/>
      <c r="L80" s="82" t="n">
        <f aca="false">'High pensions'!N80</f>
        <v>4420107.4109436</v>
      </c>
      <c r="M80" s="67"/>
      <c r="N80" s="82" t="n">
        <f aca="false">'High pensions'!L80</f>
        <v>1272790.2599005</v>
      </c>
      <c r="O80" s="9"/>
      <c r="P80" s="82" t="n">
        <f aca="false">'High pensions'!X80</f>
        <v>29938474.8438267</v>
      </c>
      <c r="Q80" s="67"/>
      <c r="R80" s="82" t="n">
        <f aca="false">'High SIPA income'!G75</f>
        <v>29777876.3926344</v>
      </c>
      <c r="S80" s="67"/>
      <c r="T80" s="82" t="n">
        <f aca="false">'High SIPA income'!J75</f>
        <v>113858291.286407</v>
      </c>
      <c r="U80" s="9"/>
      <c r="V80" s="82" t="n">
        <f aca="false">'High SIPA income'!F75</f>
        <v>120573.477844339</v>
      </c>
      <c r="W80" s="67"/>
      <c r="X80" s="82" t="n">
        <f aca="false">'High SIPA income'!M75</f>
        <v>302845.81404673</v>
      </c>
      <c r="Y80" s="9"/>
      <c r="Z80" s="9" t="n">
        <f aca="false">R80+V80-N80-L80-F80</f>
        <v>-4751095.85034604</v>
      </c>
      <c r="AA80" s="9"/>
      <c r="AB80" s="9" t="n">
        <f aca="false">T80-P80-D80</f>
        <v>-75391117.5360067</v>
      </c>
      <c r="AC80" s="50"/>
      <c r="AD80" s="9"/>
      <c r="AE80" s="9"/>
      <c r="AF80" s="9"/>
      <c r="AG80" s="9" t="n">
        <f aca="false">BF80/100*$AG$57</f>
        <v>7374352850.45967</v>
      </c>
      <c r="AH80" s="40" t="n">
        <f aca="false">(AG80-AG79)/AG79</f>
        <v>0.00659985040696902</v>
      </c>
      <c r="AI80" s="40"/>
      <c r="AJ80" s="40" t="n">
        <f aca="false">AB80/AG80</f>
        <v>-0.0102234215075981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13740746</v>
      </c>
      <c r="AX80" s="7"/>
      <c r="AY80" s="40" t="n">
        <f aca="false">(AW80-AW79)/AW79</f>
        <v>0.00256084207036398</v>
      </c>
      <c r="AZ80" s="12" t="n">
        <f aca="false">workers_and_wage_high!B68</f>
        <v>7655.22777301169</v>
      </c>
      <c r="BA80" s="40" t="n">
        <f aca="false">(AZ80-AZ79)/AZ79</f>
        <v>0.00402869149393889</v>
      </c>
      <c r="BB80" s="39"/>
      <c r="BC80" s="39"/>
      <c r="BD80" s="39"/>
      <c r="BE80" s="39"/>
      <c r="BF80" s="7" t="n">
        <f aca="false">BF79*(1+AY80)*(1+BA80)*(1-BE80)</f>
        <v>120.921248330663</v>
      </c>
      <c r="BG80" s="7"/>
      <c r="BH80" s="7"/>
      <c r="BI80" s="40" t="n">
        <f aca="false">T87/AG87</f>
        <v>0.0178998697879063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160480217.74258</v>
      </c>
      <c r="E81" s="9"/>
      <c r="F81" s="82" t="n">
        <f aca="false">'High pensions'!I81</f>
        <v>29169179.2151615</v>
      </c>
      <c r="G81" s="82" t="n">
        <f aca="false">'High pensions'!K81</f>
        <v>2891020.81383388</v>
      </c>
      <c r="H81" s="82" t="n">
        <f aca="false">'High pensions'!V81</f>
        <v>15905543.5286722</v>
      </c>
      <c r="I81" s="82" t="n">
        <f aca="false">'High pensions'!M81</f>
        <v>89413.0148608414</v>
      </c>
      <c r="J81" s="82" t="n">
        <f aca="false">'High pensions'!W81</f>
        <v>491924.026659965</v>
      </c>
      <c r="K81" s="9"/>
      <c r="L81" s="82" t="n">
        <f aca="false">'High pensions'!N81</f>
        <v>4389986.54592206</v>
      </c>
      <c r="M81" s="67"/>
      <c r="N81" s="82" t="n">
        <f aca="false">'High pensions'!L81</f>
        <v>1284046.38629494</v>
      </c>
      <c r="O81" s="9"/>
      <c r="P81" s="82" t="n">
        <f aca="false">'High pensions'!X81</f>
        <v>29844105.4183694</v>
      </c>
      <c r="Q81" s="67"/>
      <c r="R81" s="82" t="n">
        <f aca="false">'High SIPA income'!G76</f>
        <v>34418870.7980384</v>
      </c>
      <c r="S81" s="67"/>
      <c r="T81" s="82" t="n">
        <f aca="false">'High SIPA income'!J76</f>
        <v>131603535.638344</v>
      </c>
      <c r="U81" s="9"/>
      <c r="V81" s="82" t="n">
        <f aca="false">'High SIPA income'!F76</f>
        <v>123942.583034696</v>
      </c>
      <c r="W81" s="67"/>
      <c r="X81" s="82" t="n">
        <f aca="false">'High SIPA income'!M76</f>
        <v>311308.034944928</v>
      </c>
      <c r="Y81" s="9"/>
      <c r="Z81" s="9" t="n">
        <f aca="false">R81+V81-N81-L81-F81</f>
        <v>-300398.766305365</v>
      </c>
      <c r="AA81" s="9"/>
      <c r="AB81" s="9" t="n">
        <f aca="false">T81-P81-D81</f>
        <v>-58720787.5226055</v>
      </c>
      <c r="AC81" s="50"/>
      <c r="AD81" s="9"/>
      <c r="AE81" s="9"/>
      <c r="AF81" s="9"/>
      <c r="AG81" s="9" t="n">
        <f aca="false">BF81/100*$AG$57</f>
        <v>7425505944.80541</v>
      </c>
      <c r="AH81" s="40" t="n">
        <f aca="false">(AG81-AG80)/AG80</f>
        <v>0.00693662147486582</v>
      </c>
      <c r="AI81" s="40" t="n">
        <f aca="false">(AG81-AG77)/AG77</f>
        <v>0.0247768542348397</v>
      </c>
      <c r="AJ81" s="40" t="n">
        <f aca="false">AB81/AG81</f>
        <v>-0.007907984716339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13846655</v>
      </c>
      <c r="AX81" s="7"/>
      <c r="AY81" s="40" t="n">
        <f aca="false">(AW81-AW80)/AW80</f>
        <v>0.00770766012267456</v>
      </c>
      <c r="AZ81" s="12" t="n">
        <f aca="false">workers_and_wage_high!B69</f>
        <v>7649.37044285102</v>
      </c>
      <c r="BA81" s="40" t="n">
        <f aca="false">(AZ81-AZ80)/AZ80</f>
        <v>-0.000765141199497222</v>
      </c>
      <c r="BB81" s="39"/>
      <c r="BC81" s="39"/>
      <c r="BD81" s="39"/>
      <c r="BE81" s="39"/>
      <c r="BF81" s="7" t="n">
        <f aca="false">BF80*(1+AY81)*(1+BA81)*(1-BE81)</f>
        <v>121.760033258601</v>
      </c>
      <c r="BG81" s="7"/>
      <c r="BH81" s="7"/>
      <c r="BI81" s="40" t="n">
        <f aca="false">T88/AG88</f>
        <v>0.0156346103614845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161143702.250801</v>
      </c>
      <c r="E82" s="6"/>
      <c r="F82" s="81" t="n">
        <f aca="false">'High pensions'!I82</f>
        <v>29289775.3783461</v>
      </c>
      <c r="G82" s="81" t="n">
        <f aca="false">'High pensions'!K82</f>
        <v>2964187.33855403</v>
      </c>
      <c r="H82" s="81" t="n">
        <f aca="false">'High pensions'!V82</f>
        <v>16308084.1600677</v>
      </c>
      <c r="I82" s="81" t="n">
        <f aca="false">'High pensions'!M82</f>
        <v>91675.8970686817</v>
      </c>
      <c r="J82" s="81" t="n">
        <f aca="false">'High pensions'!W82</f>
        <v>504373.736909311</v>
      </c>
      <c r="K82" s="6"/>
      <c r="L82" s="81" t="n">
        <f aca="false">'High pensions'!N82</f>
        <v>5385707.51388707</v>
      </c>
      <c r="M82" s="8"/>
      <c r="N82" s="81" t="n">
        <f aca="false">'High pensions'!L82</f>
        <v>1289269.00007614</v>
      </c>
      <c r="O82" s="6"/>
      <c r="P82" s="81" t="n">
        <f aca="false">'High pensions'!X82</f>
        <v>35039639.5347022</v>
      </c>
      <c r="Q82" s="8"/>
      <c r="R82" s="81" t="n">
        <f aca="false">'High SIPA income'!G77</f>
        <v>30188386.7232937</v>
      </c>
      <c r="S82" s="8"/>
      <c r="T82" s="81" t="n">
        <f aca="false">'High SIPA income'!J77</f>
        <v>115427913.115311</v>
      </c>
      <c r="U82" s="6"/>
      <c r="V82" s="81" t="n">
        <f aca="false">'High SIPA income'!F77</f>
        <v>130436.70123051</v>
      </c>
      <c r="W82" s="8"/>
      <c r="X82" s="81" t="n">
        <f aca="false">'High SIPA income'!M77</f>
        <v>327619.387546583</v>
      </c>
      <c r="Y82" s="6"/>
      <c r="Z82" s="6" t="n">
        <f aca="false">R82+V82-N82-L82-F82</f>
        <v>-5645928.46778511</v>
      </c>
      <c r="AA82" s="6"/>
      <c r="AB82" s="6" t="n">
        <f aca="false">T82-P82-D82</f>
        <v>-80755428.6701924</v>
      </c>
      <c r="AC82" s="50"/>
      <c r="AD82" s="6"/>
      <c r="AE82" s="6"/>
      <c r="AF82" s="6"/>
      <c r="AG82" s="6" t="n">
        <f aca="false">BF82/100*$AG$57</f>
        <v>7488937719.8258</v>
      </c>
      <c r="AH82" s="61" t="n">
        <f aca="false">(AG82-AG81)/AG81</f>
        <v>0.00854241791628618</v>
      </c>
      <c r="AI82" s="61"/>
      <c r="AJ82" s="61" t="n">
        <f aca="false">AB82/AG82</f>
        <v>-0.0107832955342124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0.0080411740375698</v>
      </c>
      <c r="AV82" s="5"/>
      <c r="AW82" s="5" t="n">
        <f aca="false">workers_and_wage_high!C70</f>
        <v>13921177</v>
      </c>
      <c r="AX82" s="5"/>
      <c r="AY82" s="61" t="n">
        <f aca="false">(AW82-AW81)/AW81</f>
        <v>0.00538194964776692</v>
      </c>
      <c r="AZ82" s="11" t="n">
        <f aca="false">workers_and_wage_high!B70</f>
        <v>7673.41662009465</v>
      </c>
      <c r="BA82" s="61" t="n">
        <f aca="false">(AZ82-AZ81)/AZ81</f>
        <v>0.00314354984155659</v>
      </c>
      <c r="BB82" s="66"/>
      <c r="BC82" s="66"/>
      <c r="BD82" s="66"/>
      <c r="BE82" s="66"/>
      <c r="BF82" s="5" t="n">
        <f aca="false">BF81*(1+AY82)*(1+BA82)*(1-BE82)</f>
        <v>122.800158348197</v>
      </c>
      <c r="BG82" s="5"/>
      <c r="BH82" s="5"/>
      <c r="BI82" s="61" t="n">
        <f aca="false">T89/AG89</f>
        <v>0.0179695741457975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161677631.634705</v>
      </c>
      <c r="E83" s="9"/>
      <c r="F83" s="82" t="n">
        <f aca="false">'High pensions'!I83</f>
        <v>29386823.3641129</v>
      </c>
      <c r="G83" s="82" t="n">
        <f aca="false">'High pensions'!K83</f>
        <v>3066578.52274918</v>
      </c>
      <c r="H83" s="82" t="n">
        <f aca="false">'High pensions'!V83</f>
        <v>16871410.245226</v>
      </c>
      <c r="I83" s="82" t="n">
        <f aca="false">'High pensions'!M83</f>
        <v>94842.6347242021</v>
      </c>
      <c r="J83" s="82" t="n">
        <f aca="false">'High pensions'!W83</f>
        <v>521796.193151323</v>
      </c>
      <c r="K83" s="9"/>
      <c r="L83" s="82" t="n">
        <f aca="false">'High pensions'!N83</f>
        <v>4409488.34199095</v>
      </c>
      <c r="M83" s="67"/>
      <c r="N83" s="82" t="n">
        <f aca="false">'High pensions'!L83</f>
        <v>1294456.42391586</v>
      </c>
      <c r="O83" s="9"/>
      <c r="P83" s="82" t="n">
        <f aca="false">'High pensions'!X83</f>
        <v>30002573.2864112</v>
      </c>
      <c r="Q83" s="67"/>
      <c r="R83" s="82" t="n">
        <f aca="false">'High SIPA income'!G78</f>
        <v>35167163.2078674</v>
      </c>
      <c r="S83" s="67"/>
      <c r="T83" s="82" t="n">
        <f aca="false">'High SIPA income'!J78</f>
        <v>134464696.5231</v>
      </c>
      <c r="U83" s="9"/>
      <c r="V83" s="82" t="n">
        <f aca="false">'High SIPA income'!F78</f>
        <v>126414.683213467</v>
      </c>
      <c r="W83" s="67"/>
      <c r="X83" s="82" t="n">
        <f aca="false">'High SIPA income'!M78</f>
        <v>317517.23786774</v>
      </c>
      <c r="Y83" s="9"/>
      <c r="Z83" s="9" t="n">
        <f aca="false">R83+V83-N83-L83-F83</f>
        <v>202809.761061214</v>
      </c>
      <c r="AA83" s="9"/>
      <c r="AB83" s="9" t="n">
        <f aca="false">T83-P83-D83</f>
        <v>-57215508.3980157</v>
      </c>
      <c r="AC83" s="50"/>
      <c r="AD83" s="9"/>
      <c r="AE83" s="9"/>
      <c r="AF83" s="9"/>
      <c r="AG83" s="9" t="n">
        <f aca="false">BF83/100*$AG$57</f>
        <v>7550441521.68777</v>
      </c>
      <c r="AH83" s="40" t="n">
        <f aca="false">(AG83-AG82)/AG82</f>
        <v>0.00821262028914252</v>
      </c>
      <c r="AI83" s="40"/>
      <c r="AJ83" s="40" t="n">
        <f aca="false">AB83/AG83</f>
        <v>-0.0075777698871875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13900199</v>
      </c>
      <c r="AX83" s="7"/>
      <c r="AY83" s="40" t="n">
        <f aca="false">(AW83-AW82)/AW82</f>
        <v>-0.00150691281347834</v>
      </c>
      <c r="AZ83" s="12" t="n">
        <f aca="false">workers_and_wage_high!B71</f>
        <v>7748.11120517121</v>
      </c>
      <c r="BA83" s="40" t="n">
        <f aca="false">(AZ83-AZ82)/AZ82</f>
        <v>0.0097342016958854</v>
      </c>
      <c r="BB83" s="39"/>
      <c r="BC83" s="39"/>
      <c r="BD83" s="39"/>
      <c r="BE83" s="39"/>
      <c r="BF83" s="7" t="n">
        <f aca="false">BF82*(1+AY83)*(1+BA83)*(1-BE83)</f>
        <v>123.808669420157</v>
      </c>
      <c r="BG83" s="7"/>
      <c r="BH83" s="7"/>
      <c r="BI83" s="40" t="n">
        <f aca="false">T90/AG90</f>
        <v>0.015642879661173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162380840.619785</v>
      </c>
      <c r="E84" s="9"/>
      <c r="F84" s="82" t="n">
        <f aca="false">'High pensions'!I84</f>
        <v>29514639.9211941</v>
      </c>
      <c r="G84" s="82" t="n">
        <f aca="false">'High pensions'!K84</f>
        <v>3179728.51686342</v>
      </c>
      <c r="H84" s="82" t="n">
        <f aca="false">'High pensions'!V84</f>
        <v>17493928.128197</v>
      </c>
      <c r="I84" s="82" t="n">
        <f aca="false">'High pensions'!M84</f>
        <v>98342.1190782501</v>
      </c>
      <c r="J84" s="82" t="n">
        <f aca="false">'High pensions'!W84</f>
        <v>541049.323552485</v>
      </c>
      <c r="K84" s="9"/>
      <c r="L84" s="82" t="n">
        <f aca="false">'High pensions'!N84</f>
        <v>4516106.60287386</v>
      </c>
      <c r="M84" s="67"/>
      <c r="N84" s="82" t="n">
        <f aca="false">'High pensions'!L84</f>
        <v>1300915.54134617</v>
      </c>
      <c r="O84" s="9"/>
      <c r="P84" s="82" t="n">
        <f aca="false">'High pensions'!X84</f>
        <v>30591352.1073283</v>
      </c>
      <c r="Q84" s="67"/>
      <c r="R84" s="82" t="n">
        <f aca="false">'High SIPA income'!G79</f>
        <v>30699711.99388</v>
      </c>
      <c r="S84" s="67"/>
      <c r="T84" s="82" t="n">
        <f aca="false">'High SIPA income'!J79</f>
        <v>117383009.604828</v>
      </c>
      <c r="U84" s="9"/>
      <c r="V84" s="82" t="n">
        <f aca="false">'High SIPA income'!F79</f>
        <v>124954.005294877</v>
      </c>
      <c r="W84" s="67"/>
      <c r="X84" s="82" t="n">
        <f aca="false">'High SIPA income'!M79</f>
        <v>313848.436061372</v>
      </c>
      <c r="Y84" s="9"/>
      <c r="Z84" s="9" t="n">
        <f aca="false">R84+V84-N84-L84-F84</f>
        <v>-4506996.06623934</v>
      </c>
      <c r="AA84" s="9"/>
      <c r="AB84" s="9" t="n">
        <f aca="false">T84-P84-D84</f>
        <v>-75589183.1222853</v>
      </c>
      <c r="AC84" s="50"/>
      <c r="AD84" s="9"/>
      <c r="AE84" s="9"/>
      <c r="AF84" s="9"/>
      <c r="AG84" s="9" t="n">
        <f aca="false">BF84/100*$AG$57</f>
        <v>7578083243.14031</v>
      </c>
      <c r="AH84" s="40" t="n">
        <f aca="false">(AG84-AG83)/AG83</f>
        <v>0.00366094106856475</v>
      </c>
      <c r="AI84" s="40"/>
      <c r="AJ84" s="40" t="n">
        <f aca="false">AB84/AG84</f>
        <v>-0.00997471005490851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13914110</v>
      </c>
      <c r="AX84" s="7"/>
      <c r="AY84" s="40" t="n">
        <f aca="false">(AW84-AW83)/AW83</f>
        <v>0.00100077703923519</v>
      </c>
      <c r="AZ84" s="12" t="n">
        <f aca="false">workers_and_wage_high!B72</f>
        <v>7768.70184525463</v>
      </c>
      <c r="BA84" s="40" t="n">
        <f aca="false">(AZ84-AZ83)/AZ83</f>
        <v>0.00265750445988452</v>
      </c>
      <c r="BB84" s="39"/>
      <c r="BC84" s="39"/>
      <c r="BD84" s="39"/>
      <c r="BE84" s="39"/>
      <c r="BF84" s="7" t="n">
        <f aca="false">BF83*(1+AY84)*(1+BA84)*(1-BE84)</f>
        <v>124.261925662682</v>
      </c>
      <c r="BG84" s="7"/>
      <c r="BH84" s="7"/>
      <c r="BI84" s="40" t="n">
        <f aca="false">T91/AG91</f>
        <v>0.017978372313985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163754762.155196</v>
      </c>
      <c r="E85" s="9"/>
      <c r="F85" s="82" t="n">
        <f aca="false">'High pensions'!I85</f>
        <v>29764366.4236735</v>
      </c>
      <c r="G85" s="82" t="n">
        <f aca="false">'High pensions'!K85</f>
        <v>3259304.31961638</v>
      </c>
      <c r="H85" s="82" t="n">
        <f aca="false">'High pensions'!V85</f>
        <v>17931730.7162862</v>
      </c>
      <c r="I85" s="82" t="n">
        <f aca="false">'High pensions'!M85</f>
        <v>100803.226379888</v>
      </c>
      <c r="J85" s="82" t="n">
        <f aca="false">'High pensions'!W85</f>
        <v>554589.609782046</v>
      </c>
      <c r="K85" s="9"/>
      <c r="L85" s="82" t="n">
        <f aca="false">'High pensions'!N85</f>
        <v>4416556.08018828</v>
      </c>
      <c r="M85" s="67"/>
      <c r="N85" s="82" t="n">
        <f aca="false">'High pensions'!L85</f>
        <v>1312072.44098216</v>
      </c>
      <c r="O85" s="9"/>
      <c r="P85" s="82" t="n">
        <f aca="false">'High pensions'!X85</f>
        <v>30136165.9418492</v>
      </c>
      <c r="Q85" s="67"/>
      <c r="R85" s="82" t="n">
        <f aca="false">'High SIPA income'!G80</f>
        <v>35770761.740677</v>
      </c>
      <c r="S85" s="67"/>
      <c r="T85" s="82" t="n">
        <f aca="false">'High SIPA income'!J80</f>
        <v>136772607.828209</v>
      </c>
      <c r="U85" s="9"/>
      <c r="V85" s="82" t="n">
        <f aca="false">'High SIPA income'!F80</f>
        <v>124821.283887885</v>
      </c>
      <c r="W85" s="67"/>
      <c r="X85" s="82" t="n">
        <f aca="false">'High SIPA income'!M80</f>
        <v>313515.078151653</v>
      </c>
      <c r="Y85" s="9"/>
      <c r="Z85" s="9" t="n">
        <f aca="false">R85+V85-N85-L85-F85</f>
        <v>402588.079720959</v>
      </c>
      <c r="AA85" s="9"/>
      <c r="AB85" s="9" t="n">
        <f aca="false">T85-P85-D85</f>
        <v>-57118320.2688366</v>
      </c>
      <c r="AC85" s="50"/>
      <c r="AD85" s="9"/>
      <c r="AE85" s="9"/>
      <c r="AF85" s="9"/>
      <c r="AG85" s="9" t="n">
        <f aca="false">BF85/100*$AG$57</f>
        <v>7667115997.62889</v>
      </c>
      <c r="AH85" s="40" t="n">
        <f aca="false">(AG85-AG84)/AG84</f>
        <v>0.0117487168762857</v>
      </c>
      <c r="AI85" s="40" t="n">
        <f aca="false">(AG85-AG81)/AG81</f>
        <v>0.0325378573014956</v>
      </c>
      <c r="AJ85" s="40" t="n">
        <f aca="false">AB85/AG85</f>
        <v>-0.00744977906770953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14036256</v>
      </c>
      <c r="AX85" s="7"/>
      <c r="AY85" s="40" t="n">
        <f aca="false">(AW85-AW84)/AW84</f>
        <v>0.00877857081768076</v>
      </c>
      <c r="AZ85" s="12" t="n">
        <f aca="false">workers_and_wage_high!B73</f>
        <v>7791.57522880347</v>
      </c>
      <c r="BA85" s="40" t="n">
        <f aca="false">(AZ85-AZ84)/AZ84</f>
        <v>0.00294429931852878</v>
      </c>
      <c r="BB85" s="39"/>
      <c r="BC85" s="39"/>
      <c r="BD85" s="39"/>
      <c r="BE85" s="39"/>
      <c r="BF85" s="7" t="n">
        <f aca="false">BF84*(1+AY85)*(1+BA85)*(1-BE85)</f>
        <v>125.721843845795</v>
      </c>
      <c r="BG85" s="7"/>
      <c r="BH85" s="7"/>
      <c r="BI85" s="40" t="n">
        <f aca="false">T92/AG92</f>
        <v>0.0156875893884733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164088830.479912</v>
      </c>
      <c r="E86" s="6"/>
      <c r="F86" s="81" t="n">
        <f aca="false">'High pensions'!I86</f>
        <v>29825087.2961325</v>
      </c>
      <c r="G86" s="81" t="n">
        <f aca="false">'High pensions'!K86</f>
        <v>3298574.38012318</v>
      </c>
      <c r="H86" s="81" t="n">
        <f aca="false">'High pensions'!V86</f>
        <v>18147783.0026536</v>
      </c>
      <c r="I86" s="81" t="n">
        <f aca="false">'High pensions'!M86</f>
        <v>102017.764333707</v>
      </c>
      <c r="J86" s="81" t="n">
        <f aca="false">'High pensions'!W86</f>
        <v>561271.639257329</v>
      </c>
      <c r="K86" s="6"/>
      <c r="L86" s="81" t="n">
        <f aca="false">'High pensions'!N86</f>
        <v>5490526.76114649</v>
      </c>
      <c r="M86" s="8"/>
      <c r="N86" s="81" t="n">
        <f aca="false">'High pensions'!L86</f>
        <v>1315222.29265088</v>
      </c>
      <c r="O86" s="6"/>
      <c r="P86" s="81" t="n">
        <f aca="false">'High pensions'!X86</f>
        <v>35726334.465308</v>
      </c>
      <c r="Q86" s="8"/>
      <c r="R86" s="81" t="n">
        <f aca="false">'High SIPA income'!G81</f>
        <v>31424280.0996849</v>
      </c>
      <c r="S86" s="8"/>
      <c r="T86" s="81" t="n">
        <f aca="false">'High SIPA income'!J81</f>
        <v>120153458.556923</v>
      </c>
      <c r="U86" s="6"/>
      <c r="V86" s="81" t="n">
        <f aca="false">'High SIPA income'!F81</f>
        <v>122903.98746282</v>
      </c>
      <c r="W86" s="8"/>
      <c r="X86" s="81" t="n">
        <f aca="false">'High SIPA income'!M81</f>
        <v>308699.382303785</v>
      </c>
      <c r="Y86" s="6"/>
      <c r="Z86" s="6" t="n">
        <f aca="false">R86+V86-N86-L86-F86</f>
        <v>-5083652.26278224</v>
      </c>
      <c r="AA86" s="6"/>
      <c r="AB86" s="6" t="n">
        <f aca="false">T86-P86-D86</f>
        <v>-79661706.3882976</v>
      </c>
      <c r="AC86" s="50"/>
      <c r="AD86" s="6"/>
      <c r="AE86" s="6"/>
      <c r="AF86" s="6"/>
      <c r="AG86" s="6" t="n">
        <f aca="false">BF86/100*$AG$57</f>
        <v>7729496834.62078</v>
      </c>
      <c r="AH86" s="61" t="n">
        <f aca="false">(AG86-AG85)/AG85</f>
        <v>0.00813615406512395</v>
      </c>
      <c r="AI86" s="61"/>
      <c r="AJ86" s="61" t="n">
        <f aca="false">AB86/AG86</f>
        <v>-0.0103061956156692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0.00702911800948968</v>
      </c>
      <c r="AV86" s="5"/>
      <c r="AW86" s="5" t="n">
        <f aca="false">workers_and_wage_high!C74</f>
        <v>14067071</v>
      </c>
      <c r="AX86" s="5"/>
      <c r="AY86" s="61" t="n">
        <f aca="false">(AW86-AW85)/AW85</f>
        <v>0.00219538600606885</v>
      </c>
      <c r="AZ86" s="11" t="n">
        <f aca="false">workers_and_wage_high!B74</f>
        <v>7837.7617727602</v>
      </c>
      <c r="BA86" s="61" t="n">
        <f aca="false">(AZ86-AZ85)/AZ85</f>
        <v>0.00592775435010744</v>
      </c>
      <c r="BB86" s="66"/>
      <c r="BC86" s="66"/>
      <c r="BD86" s="66"/>
      <c r="BE86" s="66"/>
      <c r="BF86" s="5" t="n">
        <f aca="false">BF85*(1+AY86)*(1+BA86)*(1-BE86)</f>
        <v>126.744736136675</v>
      </c>
      <c r="BG86" s="5"/>
      <c r="BH86" s="5"/>
      <c r="BI86" s="61" t="n">
        <f aca="false">T93/AG93</f>
        <v>0.0180780993007192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165278869.909378</v>
      </c>
      <c r="E87" s="9"/>
      <c r="F87" s="82" t="n">
        <f aca="false">'High pensions'!I87</f>
        <v>30041391.0492025</v>
      </c>
      <c r="G87" s="82" t="n">
        <f aca="false">'High pensions'!K87</f>
        <v>3360609.79537226</v>
      </c>
      <c r="H87" s="82" t="n">
        <f aca="false">'High pensions'!V87</f>
        <v>18489083.5539475</v>
      </c>
      <c r="I87" s="82" t="n">
        <f aca="false">'High pensions'!M87</f>
        <v>103936.385423885</v>
      </c>
      <c r="J87" s="82" t="n">
        <f aca="false">'High pensions'!W87</f>
        <v>571827.326410748</v>
      </c>
      <c r="K87" s="9"/>
      <c r="L87" s="82" t="n">
        <f aca="false">'High pensions'!N87</f>
        <v>4500887.08076149</v>
      </c>
      <c r="M87" s="67"/>
      <c r="N87" s="82" t="n">
        <f aca="false">'High pensions'!L87</f>
        <v>1325426.64201976</v>
      </c>
      <c r="O87" s="9"/>
      <c r="P87" s="82" t="n">
        <f aca="false">'High pensions'!X87</f>
        <v>30647230.7786989</v>
      </c>
      <c r="Q87" s="67"/>
      <c r="R87" s="82" t="n">
        <f aca="false">'High SIPA income'!G82</f>
        <v>36365912.2480393</v>
      </c>
      <c r="S87" s="67"/>
      <c r="T87" s="82" t="n">
        <f aca="false">'High SIPA income'!J82</f>
        <v>139048217.375815</v>
      </c>
      <c r="U87" s="9"/>
      <c r="V87" s="82" t="n">
        <f aca="false">'High SIPA income'!F82</f>
        <v>127267.504899884</v>
      </c>
      <c r="W87" s="67"/>
      <c r="X87" s="82" t="n">
        <f aca="false">'High SIPA income'!M82</f>
        <v>319659.280068706</v>
      </c>
      <c r="Y87" s="9"/>
      <c r="Z87" s="9" t="n">
        <f aca="false">R87+V87-N87-L87-F87</f>
        <v>625474.980955355</v>
      </c>
      <c r="AA87" s="9"/>
      <c r="AB87" s="9" t="n">
        <f aca="false">T87-P87-D87</f>
        <v>-56877883.3122626</v>
      </c>
      <c r="AC87" s="50"/>
      <c r="AD87" s="9"/>
      <c r="AE87" s="9"/>
      <c r="AF87" s="9"/>
      <c r="AG87" s="9" t="n">
        <f aca="false">BF87/100*$AG$57</f>
        <v>7768113345.14623</v>
      </c>
      <c r="AH87" s="40" t="n">
        <f aca="false">(AG87-AG86)/AG86</f>
        <v>0.00499599279897284</v>
      </c>
      <c r="AI87" s="40"/>
      <c r="AJ87" s="40" t="n">
        <f aca="false">AB87/AG87</f>
        <v>-0.00732196876965007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14062723</v>
      </c>
      <c r="AX87" s="7"/>
      <c r="AY87" s="40" t="n">
        <f aca="false">(AW87-AW86)/AW86</f>
        <v>-0.000309090641541512</v>
      </c>
      <c r="AZ87" s="12" t="n">
        <f aca="false">workers_and_wage_high!B75</f>
        <v>7879.35460890798</v>
      </c>
      <c r="BA87" s="40" t="n">
        <f aca="false">(AZ87-AZ86)/AZ86</f>
        <v>0.00530672369914694</v>
      </c>
      <c r="BB87" s="39"/>
      <c r="BC87" s="39"/>
      <c r="BD87" s="39"/>
      <c r="BE87" s="39"/>
      <c r="BF87" s="7" t="n">
        <f aca="false">BF86*(1+AY87)*(1+BA87)*(1-BE87)</f>
        <v>127.377951925722</v>
      </c>
      <c r="BG87" s="7"/>
      <c r="BH87" s="7"/>
      <c r="BI87" s="40" t="n">
        <f aca="false">T94/AG94</f>
        <v>0.0157271408210158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166172408.293023</v>
      </c>
      <c r="E88" s="9"/>
      <c r="F88" s="82" t="n">
        <f aca="false">'High pensions'!I88</f>
        <v>30203802.2274448</v>
      </c>
      <c r="G88" s="82" t="n">
        <f aca="false">'High pensions'!K88</f>
        <v>3407003.40212247</v>
      </c>
      <c r="H88" s="82" t="n">
        <f aca="false">'High pensions'!V88</f>
        <v>18744327.4899601</v>
      </c>
      <c r="I88" s="82" t="n">
        <f aca="false">'High pensions'!M88</f>
        <v>105371.239240901</v>
      </c>
      <c r="J88" s="82" t="n">
        <f aca="false">'High pensions'!W88</f>
        <v>579721.468761651</v>
      </c>
      <c r="K88" s="9"/>
      <c r="L88" s="82" t="n">
        <f aca="false">'High pensions'!N88</f>
        <v>4560279.24643724</v>
      </c>
      <c r="M88" s="67"/>
      <c r="N88" s="82" t="n">
        <f aca="false">'High pensions'!L88</f>
        <v>1331989.2432336</v>
      </c>
      <c r="O88" s="9"/>
      <c r="P88" s="82" t="n">
        <f aca="false">'High pensions'!X88</f>
        <v>30991522.504327</v>
      </c>
      <c r="Q88" s="67"/>
      <c r="R88" s="82" t="n">
        <f aca="false">'High SIPA income'!G83</f>
        <v>31968343.1417412</v>
      </c>
      <c r="S88" s="67"/>
      <c r="T88" s="82" t="n">
        <f aca="false">'High SIPA income'!J83</f>
        <v>122233730.753094</v>
      </c>
      <c r="U88" s="9"/>
      <c r="V88" s="82" t="n">
        <f aca="false">'High SIPA income'!F83</f>
        <v>123349.183997777</v>
      </c>
      <c r="W88" s="67"/>
      <c r="X88" s="82" t="n">
        <f aca="false">'High SIPA income'!M83</f>
        <v>309817.587645875</v>
      </c>
      <c r="Y88" s="9"/>
      <c r="Z88" s="9" t="n">
        <f aca="false">R88+V88-N88-L88-F88</f>
        <v>-4004378.39137673</v>
      </c>
      <c r="AA88" s="9"/>
      <c r="AB88" s="9" t="n">
        <f aca="false">T88-P88-D88</f>
        <v>-74930200.0442563</v>
      </c>
      <c r="AC88" s="50"/>
      <c r="AD88" s="9"/>
      <c r="AE88" s="9"/>
      <c r="AF88" s="9"/>
      <c r="AG88" s="9" t="n">
        <f aca="false">BF88/100*$AG$57</f>
        <v>7818150112.27999</v>
      </c>
      <c r="AH88" s="40" t="n">
        <f aca="false">(AG88-AG87)/AG87</f>
        <v>0.00644130240002586</v>
      </c>
      <c r="AI88" s="40"/>
      <c r="AJ88" s="40" t="n">
        <f aca="false">AB88/AG88</f>
        <v>-0.00958413422205379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14064030</v>
      </c>
      <c r="AX88" s="7"/>
      <c r="AY88" s="40" t="n">
        <f aca="false">(AW88-AW87)/AW87</f>
        <v>9.29407483884878E-005</v>
      </c>
      <c r="AZ88" s="12" t="n">
        <f aca="false">workers_and_wage_high!B76</f>
        <v>7929.37095299037</v>
      </c>
      <c r="BA88" s="40" t="n">
        <f aca="false">(AZ88-AZ87)/AZ87</f>
        <v>0.00634777168498656</v>
      </c>
      <c r="BB88" s="39"/>
      <c r="BC88" s="39"/>
      <c r="BD88" s="39"/>
      <c r="BE88" s="39"/>
      <c r="BF88" s="7" t="n">
        <f aca="false">BF87*(1+AY88)*(1+BA88)*(1-BE88)</f>
        <v>128.198431833172</v>
      </c>
      <c r="BG88" s="7"/>
      <c r="BH88" s="7"/>
      <c r="BI88" s="40" t="n">
        <f aca="false">T95/AG95</f>
        <v>0.0180819129658853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167737692.585625</v>
      </c>
      <c r="E89" s="9"/>
      <c r="F89" s="82" t="n">
        <f aca="false">'High pensions'!I89</f>
        <v>30488311.1762477</v>
      </c>
      <c r="G89" s="82" t="n">
        <f aca="false">'High pensions'!K89</f>
        <v>3495784.15147534</v>
      </c>
      <c r="H89" s="82" t="n">
        <f aca="false">'High pensions'!V89</f>
        <v>19232772.9783438</v>
      </c>
      <c r="I89" s="82" t="n">
        <f aca="false">'High pensions'!M89</f>
        <v>108117.03561264</v>
      </c>
      <c r="J89" s="82" t="n">
        <f aca="false">'High pensions'!W89</f>
        <v>594828.030258057</v>
      </c>
      <c r="K89" s="9"/>
      <c r="L89" s="82" t="n">
        <f aca="false">'High pensions'!N89</f>
        <v>4522742.75812007</v>
      </c>
      <c r="M89" s="67"/>
      <c r="N89" s="82" t="n">
        <f aca="false">'High pensions'!L89</f>
        <v>1346005.15550451</v>
      </c>
      <c r="O89" s="9"/>
      <c r="P89" s="82" t="n">
        <f aca="false">'High pensions'!X89</f>
        <v>30873856.9019601</v>
      </c>
      <c r="Q89" s="67"/>
      <c r="R89" s="82" t="n">
        <f aca="false">'High SIPA income'!G84</f>
        <v>37056575.291581</v>
      </c>
      <c r="S89" s="67"/>
      <c r="T89" s="82" t="n">
        <f aca="false">'High SIPA income'!J84</f>
        <v>141689027.383737</v>
      </c>
      <c r="U89" s="9"/>
      <c r="V89" s="82" t="n">
        <f aca="false">'High SIPA income'!F84</f>
        <v>126654.98729909</v>
      </c>
      <c r="W89" s="67"/>
      <c r="X89" s="82" t="n">
        <f aca="false">'High SIPA income'!M84</f>
        <v>318120.812449236</v>
      </c>
      <c r="Y89" s="9"/>
      <c r="Z89" s="9" t="n">
        <f aca="false">R89+V89-N89-L89-F89</f>
        <v>826171.189007841</v>
      </c>
      <c r="AA89" s="9"/>
      <c r="AB89" s="9" t="n">
        <f aca="false">T89-P89-D89</f>
        <v>-56922522.1038487</v>
      </c>
      <c r="AC89" s="50"/>
      <c r="AD89" s="9"/>
      <c r="AE89" s="9"/>
      <c r="AF89" s="9"/>
      <c r="AG89" s="9" t="n">
        <f aca="false">BF89/100*$AG$57</f>
        <v>7884940746.73847</v>
      </c>
      <c r="AH89" s="40" t="n">
        <f aca="false">(AG89-AG88)/AG88</f>
        <v>0.00854302277383607</v>
      </c>
      <c r="AI89" s="40" t="n">
        <f aca="false">(AG89-AG85)/AG85</f>
        <v>0.028410258717481</v>
      </c>
      <c r="AJ89" s="40" t="n">
        <f aca="false">AB89/AG89</f>
        <v>-0.00721914392665463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14142054</v>
      </c>
      <c r="AX89" s="7"/>
      <c r="AY89" s="40" t="n">
        <f aca="false">(AW89-AW88)/AW88</f>
        <v>0.00554776973598606</v>
      </c>
      <c r="AZ89" s="12" t="n">
        <f aca="false">workers_and_wage_high!B77</f>
        <v>7952.99039022647</v>
      </c>
      <c r="BA89" s="40" t="n">
        <f aca="false">(AZ89-AZ88)/AZ88</f>
        <v>0.00297872774223</v>
      </c>
      <c r="BB89" s="39"/>
      <c r="BC89" s="39"/>
      <c r="BD89" s="39"/>
      <c r="BE89" s="39"/>
      <c r="BF89" s="7" t="n">
        <f aca="false">BF88*(1+AY89)*(1+BA89)*(1-BE89)</f>
        <v>129.293633955892</v>
      </c>
      <c r="BG89" s="7"/>
      <c r="BH89" s="7"/>
      <c r="BI89" s="40" t="n">
        <f aca="false">T96/AG96</f>
        <v>0.0157765112361058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169046070.732956</v>
      </c>
      <c r="E90" s="6"/>
      <c r="F90" s="81" t="n">
        <f aca="false">'High pensions'!I90</f>
        <v>30726124.3920916</v>
      </c>
      <c r="G90" s="81" t="n">
        <f aca="false">'High pensions'!K90</f>
        <v>3583909.72528522</v>
      </c>
      <c r="H90" s="81" t="n">
        <f aca="false">'High pensions'!V90</f>
        <v>19717613.8841978</v>
      </c>
      <c r="I90" s="81" t="n">
        <f aca="false">'High pensions'!M90</f>
        <v>110842.568823255</v>
      </c>
      <c r="J90" s="81" t="n">
        <f aca="false">'High pensions'!W90</f>
        <v>609823.109820554</v>
      </c>
      <c r="K90" s="6"/>
      <c r="L90" s="81" t="n">
        <f aca="false">'High pensions'!N90</f>
        <v>5593238.12650998</v>
      </c>
      <c r="M90" s="8"/>
      <c r="N90" s="81" t="n">
        <f aca="false">'High pensions'!L90</f>
        <v>1357114.51111103</v>
      </c>
      <c r="O90" s="6"/>
      <c r="P90" s="81" t="n">
        <f aca="false">'High pensions'!X90</f>
        <v>36489782.8542134</v>
      </c>
      <c r="Q90" s="8"/>
      <c r="R90" s="81" t="n">
        <f aca="false">'High SIPA income'!G85</f>
        <v>32265737.6017474</v>
      </c>
      <c r="S90" s="8"/>
      <c r="T90" s="81" t="n">
        <f aca="false">'High SIPA income'!J85</f>
        <v>123370844.246611</v>
      </c>
      <c r="U90" s="6"/>
      <c r="V90" s="81" t="n">
        <f aca="false">'High SIPA income'!F85</f>
        <v>126825.725265408</v>
      </c>
      <c r="W90" s="8"/>
      <c r="X90" s="81" t="n">
        <f aca="false">'High SIPA income'!M85</f>
        <v>318549.656995505</v>
      </c>
      <c r="Y90" s="6"/>
      <c r="Z90" s="6" t="n">
        <f aca="false">R90+V90-N90-L90-F90</f>
        <v>-5283913.7026998</v>
      </c>
      <c r="AA90" s="6"/>
      <c r="AB90" s="6" t="n">
        <f aca="false">T90-P90-D90</f>
        <v>-82165009.3405586</v>
      </c>
      <c r="AC90" s="50"/>
      <c r="AD90" s="6"/>
      <c r="AE90" s="6"/>
      <c r="AF90" s="6"/>
      <c r="AG90" s="6" t="n">
        <f aca="false">BF90/100*$AG$57</f>
        <v>7886709283.63836</v>
      </c>
      <c r="AH90" s="61" t="n">
        <f aca="false">(AG90-AG89)/AG89</f>
        <v>0.000224292985412799</v>
      </c>
      <c r="AI90" s="61"/>
      <c r="AJ90" s="61" t="n">
        <f aca="false">AB90/AG90</f>
        <v>-0.0104181612869916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0.00517685111029074</v>
      </c>
      <c r="AV90" s="5"/>
      <c r="AW90" s="5" t="n">
        <f aca="false">workers_and_wage_high!C78</f>
        <v>14145740</v>
      </c>
      <c r="AX90" s="5"/>
      <c r="AY90" s="61" t="n">
        <f aca="false">(AW90-AW89)/AW89</f>
        <v>0.000260641063879405</v>
      </c>
      <c r="AZ90" s="11" t="n">
        <f aca="false">workers_and_wage_high!B78</f>
        <v>7952.70138963315</v>
      </c>
      <c r="BA90" s="61" t="n">
        <f aca="false">(AZ90-AZ89)/AZ89</f>
        <v>-3.63386071332559E-005</v>
      </c>
      <c r="BB90" s="66"/>
      <c r="BC90" s="66"/>
      <c r="BD90" s="66"/>
      <c r="BE90" s="66"/>
      <c r="BF90" s="5" t="n">
        <f aca="false">BF89*(1+AY90)*(1+BA90)*(1-BE90)</f>
        <v>129.322633611047</v>
      </c>
      <c r="BG90" s="5"/>
      <c r="BH90" s="5"/>
      <c r="BI90" s="61" t="n">
        <f aca="false">T97/AG97</f>
        <v>0.0180955831073184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169248202.069946</v>
      </c>
      <c r="E91" s="9"/>
      <c r="F91" s="82" t="n">
        <f aca="false">'High pensions'!I91</f>
        <v>30762864.1552635</v>
      </c>
      <c r="G91" s="82" t="n">
        <f aca="false">'High pensions'!K91</f>
        <v>3623960.69716625</v>
      </c>
      <c r="H91" s="82" t="n">
        <f aca="false">'High pensions'!V91</f>
        <v>19937962.5145401</v>
      </c>
      <c r="I91" s="82" t="n">
        <f aca="false">'High pensions'!M91</f>
        <v>112081.258675245</v>
      </c>
      <c r="J91" s="82" t="n">
        <f aca="false">'High pensions'!W91</f>
        <v>616638.015913613</v>
      </c>
      <c r="K91" s="9"/>
      <c r="L91" s="82" t="n">
        <f aca="false">'High pensions'!N91</f>
        <v>4631542.05496076</v>
      </c>
      <c r="M91" s="67"/>
      <c r="N91" s="82" t="n">
        <f aca="false">'High pensions'!L91</f>
        <v>1357843.29770522</v>
      </c>
      <c r="O91" s="9"/>
      <c r="P91" s="82" t="n">
        <f aca="false">'High pensions'!X91</f>
        <v>31503546.9360482</v>
      </c>
      <c r="Q91" s="67"/>
      <c r="R91" s="82" t="n">
        <f aca="false">'High SIPA income'!G86</f>
        <v>37269806.0512275</v>
      </c>
      <c r="S91" s="67"/>
      <c r="T91" s="82" t="n">
        <f aca="false">'High SIPA income'!J86</f>
        <v>142504333.674318</v>
      </c>
      <c r="U91" s="9"/>
      <c r="V91" s="82" t="n">
        <f aca="false">'High SIPA income'!F86</f>
        <v>122727.830653524</v>
      </c>
      <c r="W91" s="67"/>
      <c r="X91" s="82" t="n">
        <f aca="false">'High SIPA income'!M86</f>
        <v>308256.927186251</v>
      </c>
      <c r="Y91" s="9"/>
      <c r="Z91" s="9" t="n">
        <f aca="false">R91+V91-N91-L91-F91</f>
        <v>640284.373951547</v>
      </c>
      <c r="AA91" s="9"/>
      <c r="AB91" s="9" t="n">
        <f aca="false">T91-P91-D91</f>
        <v>-58247415.3316761</v>
      </c>
      <c r="AC91" s="50"/>
      <c r="AD91" s="9"/>
      <c r="AE91" s="9"/>
      <c r="AF91" s="9"/>
      <c r="AG91" s="9" t="n">
        <f aca="false">BF91/100*$AG$57</f>
        <v>7926431335.69254</v>
      </c>
      <c r="AH91" s="40" t="n">
        <f aca="false">(AG91-AG90)/AG90</f>
        <v>0.00503658124391461</v>
      </c>
      <c r="AI91" s="40"/>
      <c r="AJ91" s="40" t="n">
        <f aca="false">AB91/AG91</f>
        <v>-0.00734850437288081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14221056</v>
      </c>
      <c r="AX91" s="7"/>
      <c r="AY91" s="40" t="n">
        <f aca="false">(AW91-AW90)/AW90</f>
        <v>0.00532428844302242</v>
      </c>
      <c r="AZ91" s="12" t="n">
        <f aca="false">workers_and_wage_high!B79</f>
        <v>7950.42545790798</v>
      </c>
      <c r="BA91" s="40" t="n">
        <f aca="false">(AZ91-AZ90)/AZ90</f>
        <v>-0.000286183475735542</v>
      </c>
      <c r="BB91" s="39"/>
      <c r="BC91" s="39"/>
      <c r="BD91" s="39"/>
      <c r="BE91" s="39"/>
      <c r="BF91" s="7" t="n">
        <f aca="false">BF90*(1+AY91)*(1+BA91)*(1-BE91)</f>
        <v>129.973977561906</v>
      </c>
      <c r="BG91" s="7"/>
      <c r="BH91" s="7"/>
      <c r="BI91" s="40" t="n">
        <f aca="false">T98/AG98</f>
        <v>0.0157788489104996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168945099.26386</v>
      </c>
      <c r="E92" s="9"/>
      <c r="F92" s="82" t="n">
        <f aca="false">'High pensions'!I92</f>
        <v>30707771.6323613</v>
      </c>
      <c r="G92" s="82" t="n">
        <f aca="false">'High pensions'!K92</f>
        <v>3719488.11055818</v>
      </c>
      <c r="H92" s="82" t="n">
        <f aca="false">'High pensions'!V92</f>
        <v>20463526.1578789</v>
      </c>
      <c r="I92" s="82" t="n">
        <f aca="false">'High pensions'!M92</f>
        <v>115035.714759531</v>
      </c>
      <c r="J92" s="82" t="n">
        <f aca="false">'High pensions'!W92</f>
        <v>632892.561583882</v>
      </c>
      <c r="K92" s="9"/>
      <c r="L92" s="82" t="n">
        <f aca="false">'High pensions'!N92</f>
        <v>4607364.66404336</v>
      </c>
      <c r="M92" s="67"/>
      <c r="N92" s="82" t="n">
        <f aca="false">'High pensions'!L92</f>
        <v>1355842.93595229</v>
      </c>
      <c r="O92" s="9"/>
      <c r="P92" s="82" t="n">
        <f aca="false">'High pensions'!X92</f>
        <v>31367084.9394808</v>
      </c>
      <c r="Q92" s="67"/>
      <c r="R92" s="82" t="n">
        <f aca="false">'High SIPA income'!G87</f>
        <v>32791215.5665028</v>
      </c>
      <c r="S92" s="67"/>
      <c r="T92" s="82" t="n">
        <f aca="false">'High SIPA income'!J87</f>
        <v>125380054.788922</v>
      </c>
      <c r="U92" s="9"/>
      <c r="V92" s="82" t="n">
        <f aca="false">'High SIPA income'!F87</f>
        <v>124384.63868405</v>
      </c>
      <c r="W92" s="67"/>
      <c r="X92" s="82" t="n">
        <f aca="false">'High SIPA income'!M87</f>
        <v>312418.351287923</v>
      </c>
      <c r="Y92" s="9"/>
      <c r="Z92" s="9" t="n">
        <f aca="false">R92+V92-N92-L92-F92</f>
        <v>-3755379.02717013</v>
      </c>
      <c r="AA92" s="9"/>
      <c r="AB92" s="9" t="n">
        <f aca="false">T92-P92-D92</f>
        <v>-74932129.4144189</v>
      </c>
      <c r="AC92" s="50"/>
      <c r="AD92" s="9"/>
      <c r="AE92" s="9"/>
      <c r="AF92" s="9"/>
      <c r="AG92" s="9" t="n">
        <f aca="false">BF92/100*$AG$57</f>
        <v>7992308549.39681</v>
      </c>
      <c r="AH92" s="40" t="n">
        <f aca="false">(AG92-AG91)/AG91</f>
        <v>0.00831108110501442</v>
      </c>
      <c r="AI92" s="40"/>
      <c r="AJ92" s="40" t="n">
        <f aca="false">AB92/AG92</f>
        <v>-0.00937553010513766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14275558</v>
      </c>
      <c r="AX92" s="7"/>
      <c r="AY92" s="40" t="n">
        <f aca="false">(AW92-AW91)/AW91</f>
        <v>0.00383248613886339</v>
      </c>
      <c r="AZ92" s="12" t="n">
        <f aca="false">workers_and_wage_high!B80</f>
        <v>7985.89625201577</v>
      </c>
      <c r="BA92" s="40" t="n">
        <f aca="false">(AZ92-AZ91)/AZ91</f>
        <v>0.00446149634325669</v>
      </c>
      <c r="BB92" s="39"/>
      <c r="BC92" s="39"/>
      <c r="BD92" s="39"/>
      <c r="BE92" s="39"/>
      <c r="BF92" s="7" t="n">
        <f aca="false">BF91*(1+AY92)*(1+BA92)*(1-BE92)</f>
        <v>131.054201830965</v>
      </c>
      <c r="BG92" s="7"/>
      <c r="BH92" s="7"/>
      <c r="BI92" s="40" t="n">
        <f aca="false">T99/AG99</f>
        <v>0.0181411881686792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169155871.908388</v>
      </c>
      <c r="E93" s="9"/>
      <c r="F93" s="82" t="n">
        <f aca="false">'High pensions'!I93</f>
        <v>30746082.0554676</v>
      </c>
      <c r="G93" s="82" t="n">
        <f aca="false">'High pensions'!K93</f>
        <v>3796703.75933556</v>
      </c>
      <c r="H93" s="82" t="n">
        <f aca="false">'High pensions'!V93</f>
        <v>20888343.8751525</v>
      </c>
      <c r="I93" s="82" t="n">
        <f aca="false">'High pensions'!M93</f>
        <v>117423.827608316</v>
      </c>
      <c r="J93" s="82" t="n">
        <f aca="false">'High pensions'!W93</f>
        <v>646031.253870695</v>
      </c>
      <c r="K93" s="9"/>
      <c r="L93" s="82" t="n">
        <f aca="false">'High pensions'!N93</f>
        <v>4609817.80466671</v>
      </c>
      <c r="M93" s="67"/>
      <c r="N93" s="82" t="n">
        <f aca="false">'High pensions'!L93</f>
        <v>1357209.94684058</v>
      </c>
      <c r="O93" s="9"/>
      <c r="P93" s="82" t="n">
        <f aca="false">'High pensions'!X93</f>
        <v>31387335.1884111</v>
      </c>
      <c r="Q93" s="67"/>
      <c r="R93" s="82" t="n">
        <f aca="false">'High SIPA income'!G88</f>
        <v>38057648.6924332</v>
      </c>
      <c r="S93" s="67"/>
      <c r="T93" s="82" t="n">
        <f aca="false">'High SIPA income'!J88</f>
        <v>145516718.296629</v>
      </c>
      <c r="U93" s="9"/>
      <c r="V93" s="82" t="n">
        <f aca="false">'High SIPA income'!F88</f>
        <v>125833.104231844</v>
      </c>
      <c r="W93" s="67"/>
      <c r="X93" s="82" t="n">
        <f aca="false">'High SIPA income'!M88</f>
        <v>316056.479139778</v>
      </c>
      <c r="Y93" s="9"/>
      <c r="Z93" s="9" t="n">
        <f aca="false">R93+V93-N93-L93-F93</f>
        <v>1470371.98969013</v>
      </c>
      <c r="AA93" s="9"/>
      <c r="AB93" s="9" t="n">
        <f aca="false">T93-P93-D93</f>
        <v>-55026488.8001709</v>
      </c>
      <c r="AC93" s="50"/>
      <c r="AD93" s="9"/>
      <c r="AE93" s="9"/>
      <c r="AF93" s="9"/>
      <c r="AG93" s="9" t="n">
        <f aca="false">BF93/100*$AG$57</f>
        <v>8049337260.29704</v>
      </c>
      <c r="AH93" s="40" t="n">
        <f aca="false">(AG93-AG92)/AG92</f>
        <v>0.00713544910682113</v>
      </c>
      <c r="AI93" s="40" t="n">
        <f aca="false">(AG93-AG89)/AG89</f>
        <v>0.0208494291636333</v>
      </c>
      <c r="AJ93" s="40" t="n">
        <f aca="false">AB93/AG93</f>
        <v>-0.00683615147691555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14290123</v>
      </c>
      <c r="AX93" s="7"/>
      <c r="AY93" s="40" t="n">
        <f aca="false">(AW93-AW92)/AW92</f>
        <v>0.00102027535456057</v>
      </c>
      <c r="AZ93" s="12" t="n">
        <f aca="false">workers_and_wage_high!B81</f>
        <v>8034.68162065509</v>
      </c>
      <c r="BA93" s="40" t="n">
        <f aca="false">(AZ93-AZ92)/AZ92</f>
        <v>0.00610894095036648</v>
      </c>
      <c r="BB93" s="39"/>
      <c r="BC93" s="39"/>
      <c r="BD93" s="39"/>
      <c r="BE93" s="39"/>
      <c r="BF93" s="7" t="n">
        <f aca="false">BF92*(1+AY93)*(1+BA93)*(1-BE93)</f>
        <v>131.989332418364</v>
      </c>
      <c r="BG93" s="7"/>
      <c r="BH93" s="7"/>
      <c r="BI93" s="40" t="n">
        <f aca="false">T100/AG100</f>
        <v>0.0158006169840727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169991961.078612</v>
      </c>
      <c r="E94" s="6"/>
      <c r="F94" s="81" t="n">
        <f aca="false">'High pensions'!I94</f>
        <v>30898051.1591314</v>
      </c>
      <c r="G94" s="81" t="n">
        <f aca="false">'High pensions'!K94</f>
        <v>3889962.9993725</v>
      </c>
      <c r="H94" s="81" t="n">
        <f aca="false">'High pensions'!V94</f>
        <v>21401428.6979115</v>
      </c>
      <c r="I94" s="81" t="n">
        <f aca="false">'High pensions'!M94</f>
        <v>120308.134001211</v>
      </c>
      <c r="J94" s="81" t="n">
        <f aca="false">'High pensions'!W94</f>
        <v>661899.856636436</v>
      </c>
      <c r="K94" s="6"/>
      <c r="L94" s="81" t="n">
        <f aca="false">'High pensions'!N94</f>
        <v>5676610.49330642</v>
      </c>
      <c r="M94" s="8"/>
      <c r="N94" s="81" t="n">
        <f aca="false">'High pensions'!L94</f>
        <v>1363577.97332387</v>
      </c>
      <c r="O94" s="6"/>
      <c r="P94" s="81" t="n">
        <f aca="false">'High pensions'!X94</f>
        <v>36957962.5239211</v>
      </c>
      <c r="Q94" s="8"/>
      <c r="R94" s="81" t="n">
        <f aca="false">'High SIPA income'!G89</f>
        <v>33295646.144428</v>
      </c>
      <c r="S94" s="8"/>
      <c r="T94" s="81" t="n">
        <f aca="false">'High SIPA income'!J89</f>
        <v>127308788.823474</v>
      </c>
      <c r="U94" s="6"/>
      <c r="V94" s="81" t="n">
        <f aca="false">'High SIPA income'!F89</f>
        <v>128142.008643033</v>
      </c>
      <c r="W94" s="8"/>
      <c r="X94" s="81" t="n">
        <f aca="false">'High SIPA income'!M89</f>
        <v>321855.781345071</v>
      </c>
      <c r="Y94" s="6"/>
      <c r="Z94" s="6" t="n">
        <f aca="false">R94+V94-N94-L94-F94</f>
        <v>-4514451.47269072</v>
      </c>
      <c r="AA94" s="6"/>
      <c r="AB94" s="6" t="n">
        <f aca="false">T94-P94-D94</f>
        <v>-79641134.7790589</v>
      </c>
      <c r="AC94" s="50"/>
      <c r="AD94" s="6"/>
      <c r="AE94" s="6"/>
      <c r="AF94" s="6"/>
      <c r="AG94" s="6" t="n">
        <f aca="false">BF94/100*$AG$57</f>
        <v>8094846372.41592</v>
      </c>
      <c r="AH94" s="61" t="n">
        <f aca="false">(AG94-AG93)/AG93</f>
        <v>0.00565377131647268</v>
      </c>
      <c r="AI94" s="61"/>
      <c r="AJ94" s="61" t="n">
        <f aca="false">AB94/AG94</f>
        <v>-0.0098384986094912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0.00708815451845488</v>
      </c>
      <c r="AV94" s="5"/>
      <c r="AW94" s="5" t="n">
        <f aca="false">workers_and_wage_high!C82</f>
        <v>14377749</v>
      </c>
      <c r="AX94" s="5"/>
      <c r="AY94" s="61" t="n">
        <f aca="false">(AW94-AW93)/AW93</f>
        <v>0.0061319276258154</v>
      </c>
      <c r="AZ94" s="11" t="n">
        <f aca="false">workers_and_wage_high!B82</f>
        <v>8030.86320121625</v>
      </c>
      <c r="BA94" s="61" t="n">
        <f aca="false">(AZ94-AZ93)/AZ93</f>
        <v>-0.00047524215882021</v>
      </c>
      <c r="BB94" s="66"/>
      <c r="BC94" s="66"/>
      <c r="BD94" s="66"/>
      <c r="BE94" s="66"/>
      <c r="BF94" s="5" t="n">
        <f aca="false">BF93*(1+AY94)*(1+BA94)*(1-BE94)</f>
        <v>132.735569920072</v>
      </c>
      <c r="BG94" s="5"/>
      <c r="BH94" s="5"/>
      <c r="BI94" s="61" t="n">
        <f aca="false">T101/AG101</f>
        <v>0.0182379077422383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170804637.041043</v>
      </c>
      <c r="E95" s="9"/>
      <c r="F95" s="82" t="n">
        <f aca="false">'High pensions'!I95</f>
        <v>31045764.6351314</v>
      </c>
      <c r="G95" s="82" t="n">
        <f aca="false">'High pensions'!K95</f>
        <v>3943215.93465229</v>
      </c>
      <c r="H95" s="82" t="n">
        <f aca="false">'High pensions'!V95</f>
        <v>21694410.6356648</v>
      </c>
      <c r="I95" s="82" t="n">
        <f aca="false">'High pensions'!M95</f>
        <v>121955.131999556</v>
      </c>
      <c r="J95" s="82" t="n">
        <f aca="false">'High pensions'!W95</f>
        <v>670961.153680355</v>
      </c>
      <c r="K95" s="9"/>
      <c r="L95" s="82" t="n">
        <f aca="false">'High pensions'!N95</f>
        <v>4600921.84339619</v>
      </c>
      <c r="M95" s="67"/>
      <c r="N95" s="82" t="n">
        <f aca="false">'High pensions'!L95</f>
        <v>1369205.49498919</v>
      </c>
      <c r="O95" s="9"/>
      <c r="P95" s="82" t="n">
        <f aca="false">'High pensions'!X95</f>
        <v>31407169.9697435</v>
      </c>
      <c r="Q95" s="67"/>
      <c r="R95" s="82" t="n">
        <f aca="false">'High SIPA income'!G90</f>
        <v>38799327.7497626</v>
      </c>
      <c r="S95" s="67"/>
      <c r="T95" s="82" t="n">
        <f aca="false">'High SIPA income'!J90</f>
        <v>148352592.454912</v>
      </c>
      <c r="U95" s="9"/>
      <c r="V95" s="82" t="n">
        <f aca="false">'High SIPA income'!F90</f>
        <v>131307.646212826</v>
      </c>
      <c r="W95" s="67"/>
      <c r="X95" s="82" t="n">
        <f aca="false">'High SIPA income'!M90</f>
        <v>329806.950241755</v>
      </c>
      <c r="Y95" s="9"/>
      <c r="Z95" s="9" t="n">
        <f aca="false">R95+V95-N95-L95-F95</f>
        <v>1914743.4224586</v>
      </c>
      <c r="AA95" s="9"/>
      <c r="AB95" s="9" t="n">
        <f aca="false">T95-P95-D95</f>
        <v>-53859214.5558741</v>
      </c>
      <c r="AC95" s="50"/>
      <c r="AD95" s="9"/>
      <c r="AE95" s="9"/>
      <c r="AF95" s="9"/>
      <c r="AG95" s="9" t="n">
        <f aca="false">BF95/100*$AG$57</f>
        <v>8204474423.40894</v>
      </c>
      <c r="AH95" s="40" t="n">
        <f aca="false">(AG95-AG94)/AG94</f>
        <v>0.0135429439855199</v>
      </c>
      <c r="AI95" s="40"/>
      <c r="AJ95" s="40" t="n">
        <f aca="false">AB95/AG95</f>
        <v>-0.00656461484019055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14484307</v>
      </c>
      <c r="AX95" s="7"/>
      <c r="AY95" s="40" t="n">
        <f aca="false">(AW95-AW94)/AW94</f>
        <v>0.0074113131339266</v>
      </c>
      <c r="AZ95" s="12" t="n">
        <f aca="false">workers_and_wage_high!B83</f>
        <v>8079.74322462627</v>
      </c>
      <c r="BA95" s="40" t="n">
        <f aca="false">(AZ95-AZ94)/AZ94</f>
        <v>0.00608652173313267</v>
      </c>
      <c r="BB95" s="39"/>
      <c r="BC95" s="39"/>
      <c r="BD95" s="39"/>
      <c r="BE95" s="39"/>
      <c r="BF95" s="7" t="n">
        <f aca="false">BF94*(1+AY95)*(1+BA95)*(1-BE95)</f>
        <v>134.533200308385</v>
      </c>
      <c r="BG95" s="7"/>
      <c r="BH95" s="7"/>
      <c r="BI95" s="40" t="n">
        <f aca="false">T102/AG102</f>
        <v>0.0159118148920705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171248873.549934</v>
      </c>
      <c r="E96" s="9"/>
      <c r="F96" s="82" t="n">
        <f aca="false">'High pensions'!I96</f>
        <v>31126509.8791499</v>
      </c>
      <c r="G96" s="82" t="n">
        <f aca="false">'High pensions'!K96</f>
        <v>4031318.92879039</v>
      </c>
      <c r="H96" s="82" t="n">
        <f aca="false">'High pensions'!V96</f>
        <v>22179127.3148268</v>
      </c>
      <c r="I96" s="82" t="n">
        <f aca="false">'High pensions'!M96</f>
        <v>124679.966869805</v>
      </c>
      <c r="J96" s="82" t="n">
        <f aca="false">'High pensions'!W96</f>
        <v>685952.391180209</v>
      </c>
      <c r="K96" s="9"/>
      <c r="L96" s="82" t="n">
        <f aca="false">'High pensions'!N96</f>
        <v>4599604.27869328</v>
      </c>
      <c r="M96" s="67"/>
      <c r="N96" s="82" t="n">
        <f aca="false">'High pensions'!L96</f>
        <v>1372825.83241957</v>
      </c>
      <c r="O96" s="9"/>
      <c r="P96" s="82" t="n">
        <f aca="false">'High pensions'!X96</f>
        <v>31420251.1486063</v>
      </c>
      <c r="Q96" s="67"/>
      <c r="R96" s="82" t="n">
        <f aca="false">'High SIPA income'!G91</f>
        <v>33974368.6754973</v>
      </c>
      <c r="S96" s="67"/>
      <c r="T96" s="82" t="n">
        <f aca="false">'High SIPA income'!J91</f>
        <v>129903943.247053</v>
      </c>
      <c r="U96" s="9"/>
      <c r="V96" s="82" t="n">
        <f aca="false">'High SIPA income'!F91</f>
        <v>127113.29997044</v>
      </c>
      <c r="W96" s="67"/>
      <c r="X96" s="82" t="n">
        <f aca="false">'High SIPA income'!M91</f>
        <v>319271.961744457</v>
      </c>
      <c r="Y96" s="9"/>
      <c r="Z96" s="9" t="n">
        <f aca="false">R96+V96-N96-L96-F96</f>
        <v>-2997458.01479503</v>
      </c>
      <c r="AA96" s="9"/>
      <c r="AB96" s="9" t="n">
        <f aca="false">T96-P96-D96</f>
        <v>-72765181.4514868</v>
      </c>
      <c r="AC96" s="50"/>
      <c r="AD96" s="9"/>
      <c r="AE96" s="9"/>
      <c r="AF96" s="9"/>
      <c r="AG96" s="9" t="n">
        <f aca="false">BF96/100*$AG$57</f>
        <v>8234009490.6254</v>
      </c>
      <c r="AH96" s="40" t="n">
        <f aca="false">(AG96-AG95)/AG95</f>
        <v>0.00359987315362823</v>
      </c>
      <c r="AI96" s="40"/>
      <c r="AJ96" s="40" t="n">
        <f aca="false">AB96/AG96</f>
        <v>-0.0088371505442557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14480802</v>
      </c>
      <c r="AX96" s="7"/>
      <c r="AY96" s="40" t="n">
        <f aca="false">(AW96-AW95)/AW95</f>
        <v>-0.00024198603357413</v>
      </c>
      <c r="AZ96" s="12" t="n">
        <f aca="false">workers_and_wage_high!B84</f>
        <v>8110.79197372768</v>
      </c>
      <c r="BA96" s="40" t="n">
        <f aca="false">(AZ96-AZ95)/AZ95</f>
        <v>0.00384278908849188</v>
      </c>
      <c r="BB96" s="39"/>
      <c r="BC96" s="39"/>
      <c r="BD96" s="39"/>
      <c r="BE96" s="39"/>
      <c r="BF96" s="7" t="n">
        <f aca="false">BF95*(1+AY96)*(1+BA96)*(1-BE96)</f>
        <v>135.017502764447</v>
      </c>
      <c r="BG96" s="7"/>
      <c r="BH96" s="7"/>
      <c r="BI96" s="40" t="n">
        <f aca="false">T103/AG103</f>
        <v>0.0182961143972203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171705304.750523</v>
      </c>
      <c r="E97" s="9"/>
      <c r="F97" s="82" t="n">
        <f aca="false">'High pensions'!I97</f>
        <v>31209471.6527358</v>
      </c>
      <c r="G97" s="82" t="n">
        <f aca="false">'High pensions'!K97</f>
        <v>4169947.59990173</v>
      </c>
      <c r="H97" s="82" t="n">
        <f aca="false">'High pensions'!V97</f>
        <v>22941821.3612108</v>
      </c>
      <c r="I97" s="82" t="n">
        <f aca="false">'High pensions'!M97</f>
        <v>128967.451543353</v>
      </c>
      <c r="J97" s="82" t="n">
        <f aca="false">'High pensions'!W97</f>
        <v>709540.866841573</v>
      </c>
      <c r="K97" s="9"/>
      <c r="L97" s="82" t="n">
        <f aca="false">'High pensions'!N97</f>
        <v>4518030.52524186</v>
      </c>
      <c r="M97" s="67"/>
      <c r="N97" s="82" t="n">
        <f aca="false">'High pensions'!L97</f>
        <v>1376216.72854465</v>
      </c>
      <c r="O97" s="9"/>
      <c r="P97" s="82" t="n">
        <f aca="false">'High pensions'!X97</f>
        <v>31015620.2641657</v>
      </c>
      <c r="Q97" s="67"/>
      <c r="R97" s="82" t="n">
        <f aca="false">'High SIPA income'!G92</f>
        <v>39184948.5558142</v>
      </c>
      <c r="S97" s="67"/>
      <c r="T97" s="82" t="n">
        <f aca="false">'High SIPA income'!J92</f>
        <v>149827047.029261</v>
      </c>
      <c r="U97" s="9"/>
      <c r="V97" s="82" t="n">
        <f aca="false">'High SIPA income'!F92</f>
        <v>129493.099002579</v>
      </c>
      <c r="W97" s="67"/>
      <c r="X97" s="82" t="n">
        <f aca="false">'High SIPA income'!M92</f>
        <v>325249.330798091</v>
      </c>
      <c r="Y97" s="9"/>
      <c r="Z97" s="9" t="n">
        <f aca="false">R97+V97-N97-L97-F97</f>
        <v>2210722.74829448</v>
      </c>
      <c r="AA97" s="9"/>
      <c r="AB97" s="9" t="n">
        <f aca="false">T97-P97-D97</f>
        <v>-52893877.9854273</v>
      </c>
      <c r="AC97" s="50"/>
      <c r="AD97" s="9"/>
      <c r="AE97" s="9"/>
      <c r="AF97" s="9"/>
      <c r="AG97" s="9" t="n">
        <f aca="false">BF97/100*$AG$57</f>
        <v>8279757891.23184</v>
      </c>
      <c r="AH97" s="40" t="n">
        <f aca="false">(AG97-AG96)/AG96</f>
        <v>0.00555602961819864</v>
      </c>
      <c r="AI97" s="40" t="n">
        <f aca="false">(AG97-AG93)/AG93</f>
        <v>0.0286260375834097</v>
      </c>
      <c r="AJ97" s="40" t="n">
        <f aca="false">AB97/AG97</f>
        <v>-0.00638833631131186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14490769</v>
      </c>
      <c r="AX97" s="7"/>
      <c r="AY97" s="40" t="n">
        <f aca="false">(AW97-AW96)/AW96</f>
        <v>0.000688290607108639</v>
      </c>
      <c r="AZ97" s="12" t="n">
        <f aca="false">workers_and_wage_high!B85</f>
        <v>8150.2460363683</v>
      </c>
      <c r="BA97" s="40" t="n">
        <f aca="false">(AZ97-AZ96)/AZ96</f>
        <v>0.00486439089652677</v>
      </c>
      <c r="BB97" s="39"/>
      <c r="BC97" s="39"/>
      <c r="BD97" s="39"/>
      <c r="BE97" s="39"/>
      <c r="BF97" s="7" t="n">
        <f aca="false">BF96*(1+AY97)*(1+BA97)*(1-BE97)</f>
        <v>135.767664008782</v>
      </c>
      <c r="BG97" s="7"/>
      <c r="BH97" s="7"/>
      <c r="BI97" s="40" t="n">
        <f aca="false">T104/AG104</f>
        <v>0.0159274081156797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172584138.595399</v>
      </c>
      <c r="E98" s="6"/>
      <c r="F98" s="81" t="n">
        <f aca="false">'High pensions'!I98</f>
        <v>31369210.106996</v>
      </c>
      <c r="G98" s="81" t="n">
        <f aca="false">'High pensions'!K98</f>
        <v>4218089.19838041</v>
      </c>
      <c r="H98" s="81" t="n">
        <f aca="false">'High pensions'!V98</f>
        <v>23206682.2319727</v>
      </c>
      <c r="I98" s="81" t="n">
        <f aca="false">'High pensions'!M98</f>
        <v>130456.366960219</v>
      </c>
      <c r="J98" s="81" t="n">
        <f aca="false">'High pensions'!W98</f>
        <v>717732.440164104</v>
      </c>
      <c r="K98" s="6"/>
      <c r="L98" s="81" t="n">
        <f aca="false">'High pensions'!N98</f>
        <v>5522912.97556785</v>
      </c>
      <c r="M98" s="8"/>
      <c r="N98" s="81" t="n">
        <f aca="false">'High pensions'!L98</f>
        <v>1382940.85057036</v>
      </c>
      <c r="O98" s="6"/>
      <c r="P98" s="81" t="n">
        <f aca="false">'High pensions'!X98</f>
        <v>36266954.2113662</v>
      </c>
      <c r="Q98" s="8"/>
      <c r="R98" s="81" t="n">
        <f aca="false">'High SIPA income'!G93</f>
        <v>34310126.1466879</v>
      </c>
      <c r="S98" s="8"/>
      <c r="T98" s="81" t="n">
        <f aca="false">'High SIPA income'!J93</f>
        <v>131187741.038822</v>
      </c>
      <c r="U98" s="6"/>
      <c r="V98" s="81" t="n">
        <f aca="false">'High SIPA income'!F93</f>
        <v>130529.934222245</v>
      </c>
      <c r="W98" s="8"/>
      <c r="X98" s="81" t="n">
        <f aca="false">'High SIPA income'!M93</f>
        <v>327853.561942005</v>
      </c>
      <c r="Y98" s="6"/>
      <c r="Z98" s="6" t="n">
        <f aca="false">R98+V98-N98-L98-F98</f>
        <v>-3834407.85222404</v>
      </c>
      <c r="AA98" s="6"/>
      <c r="AB98" s="6" t="n">
        <f aca="false">T98-P98-D98</f>
        <v>-77663351.7679436</v>
      </c>
      <c r="AC98" s="50"/>
      <c r="AD98" s="6"/>
      <c r="AE98" s="6"/>
      <c r="AF98" s="6"/>
      <c r="AG98" s="6" t="n">
        <f aca="false">BF98/100*$AG$57</f>
        <v>8314151544.4467</v>
      </c>
      <c r="AH98" s="61" t="n">
        <f aca="false">(AG98-AG97)/AG97</f>
        <v>0.00415394431415446</v>
      </c>
      <c r="AI98" s="61"/>
      <c r="AJ98" s="61" t="n">
        <f aca="false">AB98/AG98</f>
        <v>-0.00934110370165403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0.00637309961226005</v>
      </c>
      <c r="AV98" s="5"/>
      <c r="AW98" s="5" t="n">
        <f aca="false">workers_and_wage_high!C86</f>
        <v>14538379</v>
      </c>
      <c r="AX98" s="5"/>
      <c r="AY98" s="61" t="n">
        <f aca="false">(AW98-AW97)/AW97</f>
        <v>0.00328553991855091</v>
      </c>
      <c r="AZ98" s="11" t="n">
        <f aca="false">workers_and_wage_high!B86</f>
        <v>8157.30056790656</v>
      </c>
      <c r="BA98" s="61" t="n">
        <f aca="false">(AZ98-AZ97)/AZ97</f>
        <v>0.000865560561825736</v>
      </c>
      <c r="BB98" s="66"/>
      <c r="BC98" s="66"/>
      <c r="BD98" s="66"/>
      <c r="BE98" s="66"/>
      <c r="BF98" s="5" t="n">
        <f aca="false">BF97*(1+AY98)*(1+BA98)*(1-BE98)</f>
        <v>136.331635324737</v>
      </c>
      <c r="BG98" s="5"/>
      <c r="BH98" s="5"/>
      <c r="BI98" s="61" t="n">
        <f aca="false">T105/AG105</f>
        <v>0.0182735380481314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173347473.063127</v>
      </c>
      <c r="E99" s="9"/>
      <c r="F99" s="82" t="n">
        <f aca="false">'High pensions'!I99</f>
        <v>31507955.1822674</v>
      </c>
      <c r="G99" s="82" t="n">
        <f aca="false">'High pensions'!K99</f>
        <v>4332212.03857813</v>
      </c>
      <c r="H99" s="82" t="n">
        <f aca="false">'High pensions'!V99</f>
        <v>23834552.427059</v>
      </c>
      <c r="I99" s="82" t="n">
        <f aca="false">'High pensions'!M99</f>
        <v>133985.939337469</v>
      </c>
      <c r="J99" s="82" t="n">
        <f aca="false">'High pensions'!W99</f>
        <v>737151.105991519</v>
      </c>
      <c r="K99" s="9"/>
      <c r="L99" s="82" t="n">
        <f aca="false">'High pensions'!N99</f>
        <v>4594992.1604229</v>
      </c>
      <c r="M99" s="67"/>
      <c r="N99" s="82" t="n">
        <f aca="false">'High pensions'!L99</f>
        <v>1389621.71770392</v>
      </c>
      <c r="O99" s="9"/>
      <c r="P99" s="82" t="n">
        <f aca="false">'High pensions'!X99</f>
        <v>31488724.8502235</v>
      </c>
      <c r="Q99" s="67"/>
      <c r="R99" s="82" t="n">
        <f aca="false">'High SIPA income'!G94</f>
        <v>39705195.5547067</v>
      </c>
      <c r="S99" s="67"/>
      <c r="T99" s="82" t="n">
        <f aca="false">'High SIPA income'!J94</f>
        <v>151816256.520219</v>
      </c>
      <c r="U99" s="9"/>
      <c r="V99" s="82" t="n">
        <f aca="false">'High SIPA income'!F94</f>
        <v>127150.635963389</v>
      </c>
      <c r="W99" s="67"/>
      <c r="X99" s="82" t="n">
        <f aca="false">'High SIPA income'!M94</f>
        <v>319365.73899448</v>
      </c>
      <c r="Y99" s="9"/>
      <c r="Z99" s="9" t="n">
        <f aca="false">R99+V99-N99-L99-F99</f>
        <v>2339777.13027585</v>
      </c>
      <c r="AA99" s="9"/>
      <c r="AB99" s="9" t="n">
        <f aca="false">T99-P99-D99</f>
        <v>-53019941.393132</v>
      </c>
      <c r="AC99" s="50"/>
      <c r="AD99" s="9"/>
      <c r="AE99" s="9"/>
      <c r="AF99" s="9"/>
      <c r="AG99" s="9" t="n">
        <f aca="false">BF99/100*$AG$57</f>
        <v>8368594995.46614</v>
      </c>
      <c r="AH99" s="40" t="n">
        <f aca="false">(AG99-AG98)/AG98</f>
        <v>0.00654828706554046</v>
      </c>
      <c r="AI99" s="40"/>
      <c r="AJ99" s="40" t="n">
        <f aca="false">AB99/AG99</f>
        <v>-0.00633558457803928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14580352</v>
      </c>
      <c r="AX99" s="7"/>
      <c r="AY99" s="40" t="n">
        <f aca="false">(AW99-AW98)/AW98</f>
        <v>0.00288704813652196</v>
      </c>
      <c r="AZ99" s="12" t="n">
        <f aca="false">workers_and_wage_high!B87</f>
        <v>8187.0804184395</v>
      </c>
      <c r="BA99" s="40" t="n">
        <f aca="false">(AZ99-AZ98)/AZ98</f>
        <v>0.00365069918474022</v>
      </c>
      <c r="BB99" s="39"/>
      <c r="BC99" s="39"/>
      <c r="BD99" s="39"/>
      <c r="BE99" s="39"/>
      <c r="BF99" s="7" t="n">
        <f aca="false">BF98*(1+AY99)*(1+BA99)*(1-BE99)</f>
        <v>137.224374008958</v>
      </c>
      <c r="BG99" s="7"/>
      <c r="BH99" s="7"/>
      <c r="BI99" s="40" t="n">
        <f aca="false">T106/AG106</f>
        <v>0.0159154984899839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174203813.509051</v>
      </c>
      <c r="E100" s="9"/>
      <c r="F100" s="82" t="n">
        <f aca="false">'High pensions'!I100</f>
        <v>31663605.1950086</v>
      </c>
      <c r="G100" s="82" t="n">
        <f aca="false">'High pensions'!K100</f>
        <v>4358428.44416732</v>
      </c>
      <c r="H100" s="82" t="n">
        <f aca="false">'High pensions'!V100</f>
        <v>23978787.3555205</v>
      </c>
      <c r="I100" s="82" t="n">
        <f aca="false">'High pensions'!M100</f>
        <v>134796.756005175</v>
      </c>
      <c r="J100" s="82" t="n">
        <f aca="false">'High pensions'!W100</f>
        <v>741611.980067643</v>
      </c>
      <c r="K100" s="9"/>
      <c r="L100" s="82" t="n">
        <f aca="false">'High pensions'!N100</f>
        <v>4632520.31678651</v>
      </c>
      <c r="M100" s="67"/>
      <c r="N100" s="82" t="n">
        <f aca="false">'High pensions'!L100</f>
        <v>1397275.12781681</v>
      </c>
      <c r="O100" s="9"/>
      <c r="P100" s="82" t="n">
        <f aca="false">'High pensions'!X100</f>
        <v>31725565.4363157</v>
      </c>
      <c r="Q100" s="67"/>
      <c r="R100" s="82" t="n">
        <f aca="false">'High SIPA income'!G95</f>
        <v>34871709.1333275</v>
      </c>
      <c r="S100" s="67"/>
      <c r="T100" s="82" t="n">
        <f aca="false">'High SIPA income'!J95</f>
        <v>133335002.26159</v>
      </c>
      <c r="U100" s="9"/>
      <c r="V100" s="82" t="n">
        <f aca="false">'High SIPA income'!F95</f>
        <v>130476.328257117</v>
      </c>
      <c r="W100" s="67"/>
      <c r="X100" s="82" t="n">
        <f aca="false">'High SIPA income'!M95</f>
        <v>327718.91921263</v>
      </c>
      <c r="Y100" s="9"/>
      <c r="Z100" s="9" t="n">
        <f aca="false">R100+V100-N100-L100-F100</f>
        <v>-2691215.17802729</v>
      </c>
      <c r="AA100" s="9"/>
      <c r="AB100" s="9" t="n">
        <f aca="false">T100-P100-D100</f>
        <v>-72594376.6837763</v>
      </c>
      <c r="AC100" s="50"/>
      <c r="AD100" s="9"/>
      <c r="AE100" s="9"/>
      <c r="AF100" s="9"/>
      <c r="AG100" s="9" t="n">
        <f aca="false">BF100/100*$AG$57</f>
        <v>8438594669.81537</v>
      </c>
      <c r="AH100" s="40" t="n">
        <f aca="false">(AG100-AG99)/AG99</f>
        <v>0.00836456709724316</v>
      </c>
      <c r="AI100" s="40"/>
      <c r="AJ100" s="40" t="n">
        <f aca="false">AB100/AG100</f>
        <v>-0.00860266187964264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14673796</v>
      </c>
      <c r="AX100" s="7"/>
      <c r="AY100" s="40" t="n">
        <f aca="false">(AW100-AW99)/AW99</f>
        <v>0.00640889877007085</v>
      </c>
      <c r="AZ100" s="12" t="n">
        <f aca="false">workers_and_wage_high!B88</f>
        <v>8202.9896715134</v>
      </c>
      <c r="BA100" s="40" t="n">
        <f aca="false">(AZ100-AZ99)/AZ99</f>
        <v>0.00194321446239423</v>
      </c>
      <c r="BB100" s="39"/>
      <c r="BC100" s="39"/>
      <c r="BD100" s="39"/>
      <c r="BE100" s="39"/>
      <c r="BF100" s="7" t="n">
        <f aca="false">BF99*(1+AY100)*(1+BA100)*(1-BE100)</f>
        <v>138.372196492733</v>
      </c>
      <c r="BG100" s="7"/>
      <c r="BH100" s="7"/>
      <c r="BI100" s="40" t="n">
        <f aca="false">T107/AG107</f>
        <v>0.0183342199652433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175655143.391538</v>
      </c>
      <c r="E101" s="9"/>
      <c r="F101" s="82" t="n">
        <f aca="false">'High pensions'!I101</f>
        <v>31927401.5808691</v>
      </c>
      <c r="G101" s="82" t="n">
        <f aca="false">'High pensions'!K101</f>
        <v>4482072.37649306</v>
      </c>
      <c r="H101" s="82" t="n">
        <f aca="false">'High pensions'!V101</f>
        <v>24659039.7903189</v>
      </c>
      <c r="I101" s="82" t="n">
        <f aca="false">'High pensions'!M101</f>
        <v>138620.79514927</v>
      </c>
      <c r="J101" s="82" t="n">
        <f aca="false">'High pensions'!W101</f>
        <v>762650.715164505</v>
      </c>
      <c r="K101" s="9"/>
      <c r="L101" s="82" t="n">
        <f aca="false">'High pensions'!N101</f>
        <v>4588154.68741598</v>
      </c>
      <c r="M101" s="67"/>
      <c r="N101" s="82" t="n">
        <f aca="false">'High pensions'!L101</f>
        <v>1409295.74501438</v>
      </c>
      <c r="O101" s="9"/>
      <c r="P101" s="82" t="n">
        <f aca="false">'High pensions'!X101</f>
        <v>31561485.8637722</v>
      </c>
      <c r="Q101" s="67"/>
      <c r="R101" s="82" t="n">
        <f aca="false">'High SIPA income'!G96</f>
        <v>40509406.2321956</v>
      </c>
      <c r="S101" s="67"/>
      <c r="T101" s="82" t="n">
        <f aca="false">'High SIPA income'!J96</f>
        <v>154891225.747904</v>
      </c>
      <c r="U101" s="9"/>
      <c r="V101" s="82" t="n">
        <f aca="false">'High SIPA income'!F96</f>
        <v>125730.977037547</v>
      </c>
      <c r="W101" s="67"/>
      <c r="X101" s="82" t="n">
        <f aca="false">'High SIPA income'!M96</f>
        <v>315799.965071791</v>
      </c>
      <c r="Y101" s="9"/>
      <c r="Z101" s="9" t="n">
        <f aca="false">R101+V101-N101-L101-F101</f>
        <v>2710285.19593376</v>
      </c>
      <c r="AA101" s="9"/>
      <c r="AB101" s="9" t="n">
        <f aca="false">T101-P101-D101</f>
        <v>-52325403.5074062</v>
      </c>
      <c r="AC101" s="50"/>
      <c r="AD101" s="9"/>
      <c r="AE101" s="9"/>
      <c r="AF101" s="9"/>
      <c r="AG101" s="9" t="n">
        <f aca="false">BF101/100*$AG$57</f>
        <v>8492817703.49032</v>
      </c>
      <c r="AH101" s="40" t="n">
        <f aca="false">(AG101-AG100)/AG100</f>
        <v>0.00642559997210212</v>
      </c>
      <c r="AI101" s="40" t="n">
        <f aca="false">(AG101-AG97)/AG97</f>
        <v>0.0257326138103755</v>
      </c>
      <c r="AJ101" s="40" t="n">
        <f aca="false">AB101/AG101</f>
        <v>-0.00616113583668491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14672099</v>
      </c>
      <c r="AX101" s="7"/>
      <c r="AY101" s="40" t="n">
        <f aca="false">(AW101-AW100)/AW100</f>
        <v>-0.000115648329852752</v>
      </c>
      <c r="AZ101" s="12" t="n">
        <f aca="false">workers_and_wage_high!B89</f>
        <v>8256.65366992492</v>
      </c>
      <c r="BA101" s="40" t="n">
        <f aca="false">(AZ101-AZ100)/AZ100</f>
        <v>0.00654200487389244</v>
      </c>
      <c r="BB101" s="39"/>
      <c r="BC101" s="39"/>
      <c r="BD101" s="39"/>
      <c r="BE101" s="39"/>
      <c r="BF101" s="7" t="n">
        <f aca="false">BF100*(1+AY101)*(1+BA101)*(1-BE101)</f>
        <v>139.261320874657</v>
      </c>
      <c r="BG101" s="7"/>
      <c r="BH101" s="7"/>
      <c r="BI101" s="40" t="n">
        <f aca="false">T108/AG108</f>
        <v>0.0159819637131739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176641097.792539</v>
      </c>
      <c r="E102" s="6"/>
      <c r="F102" s="81" t="n">
        <f aca="false">'High pensions'!I102</f>
        <v>32106610.464215</v>
      </c>
      <c r="G102" s="81" t="n">
        <f aca="false">'High pensions'!K102</f>
        <v>4591860.57853521</v>
      </c>
      <c r="H102" s="81" t="n">
        <f aca="false">'High pensions'!V102</f>
        <v>25263062.0851983</v>
      </c>
      <c r="I102" s="81" t="n">
        <f aca="false">'High pensions'!M102</f>
        <v>142016.306552636</v>
      </c>
      <c r="J102" s="81" t="n">
        <f aca="false">'High pensions'!W102</f>
        <v>781331.817067995</v>
      </c>
      <c r="K102" s="6"/>
      <c r="L102" s="81" t="n">
        <f aca="false">'High pensions'!N102</f>
        <v>5627285.81770285</v>
      </c>
      <c r="M102" s="8"/>
      <c r="N102" s="81" t="n">
        <f aca="false">'High pensions'!L102</f>
        <v>1418181.95252178</v>
      </c>
      <c r="O102" s="6"/>
      <c r="P102" s="81" t="n">
        <f aca="false">'High pensions'!X102</f>
        <v>37002431.530503</v>
      </c>
      <c r="Q102" s="8"/>
      <c r="R102" s="81" t="n">
        <f aca="false">'High SIPA income'!G97</f>
        <v>35488393.0196732</v>
      </c>
      <c r="S102" s="8"/>
      <c r="T102" s="81" t="n">
        <f aca="false">'High SIPA income'!J97</f>
        <v>135692946.550074</v>
      </c>
      <c r="U102" s="6"/>
      <c r="V102" s="81" t="n">
        <f aca="false">'High SIPA income'!F97</f>
        <v>125578.358947718</v>
      </c>
      <c r="W102" s="8"/>
      <c r="X102" s="81" t="n">
        <f aca="false">'High SIPA income'!M97</f>
        <v>315416.632431157</v>
      </c>
      <c r="Y102" s="6"/>
      <c r="Z102" s="6" t="n">
        <f aca="false">R102+V102-N102-L102-F102</f>
        <v>-3538106.85581876</v>
      </c>
      <c r="AA102" s="6"/>
      <c r="AB102" s="6" t="n">
        <f aca="false">T102-P102-D102</f>
        <v>-77950582.7729681</v>
      </c>
      <c r="AC102" s="50"/>
      <c r="AD102" s="6"/>
      <c r="AE102" s="6"/>
      <c r="AF102" s="6"/>
      <c r="AG102" s="6" t="n">
        <f aca="false">BF102/100*$AG$57</f>
        <v>8527810779.00138</v>
      </c>
      <c r="AH102" s="61" t="n">
        <f aca="false">(AG102-AG101)/AG101</f>
        <v>0.00412031397973849</v>
      </c>
      <c r="AI102" s="61"/>
      <c r="AJ102" s="61" t="n">
        <f aca="false">AB102/AG102</f>
        <v>-0.00914074957724335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0.00621482284724177</v>
      </c>
      <c r="AV102" s="5"/>
      <c r="AW102" s="5" t="n">
        <f aca="false">workers_and_wage_high!C90</f>
        <v>14659134</v>
      </c>
      <c r="AX102" s="5"/>
      <c r="AY102" s="61" t="n">
        <f aca="false">(AW102-AW101)/AW101</f>
        <v>-0.000883649980824148</v>
      </c>
      <c r="AZ102" s="11" t="n">
        <f aca="false">workers_and_wage_high!B90</f>
        <v>8298.00620849399</v>
      </c>
      <c r="BA102" s="61" t="n">
        <f aca="false">(AZ102-AZ101)/AZ101</f>
        <v>0.00500838962395796</v>
      </c>
      <c r="BB102" s="66"/>
      <c r="BC102" s="66"/>
      <c r="BD102" s="66"/>
      <c r="BE102" s="66"/>
      <c r="BF102" s="5" t="n">
        <f aca="false">BF101*(1+AY102)*(1+BA102)*(1-BE102)</f>
        <v>139.835121241893</v>
      </c>
      <c r="BG102" s="5"/>
      <c r="BH102" s="5"/>
      <c r="BI102" s="61" t="n">
        <f aca="false">T109/AG109</f>
        <v>0.0183857430204458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177987572.049752</v>
      </c>
      <c r="E103" s="9"/>
      <c r="F103" s="82" t="n">
        <f aca="false">'High pensions'!I103</f>
        <v>32351348.0989823</v>
      </c>
      <c r="G103" s="82" t="n">
        <f aca="false">'High pensions'!K103</f>
        <v>4698254.78102184</v>
      </c>
      <c r="H103" s="82" t="n">
        <f aca="false">'High pensions'!V103</f>
        <v>25848411.595915</v>
      </c>
      <c r="I103" s="82" t="n">
        <f aca="false">'High pensions'!M103</f>
        <v>145306.848897584</v>
      </c>
      <c r="J103" s="82" t="n">
        <f aca="false">'High pensions'!W103</f>
        <v>799435.410182945</v>
      </c>
      <c r="K103" s="9"/>
      <c r="L103" s="82" t="n">
        <f aca="false">'High pensions'!N103</f>
        <v>4653818.91184014</v>
      </c>
      <c r="M103" s="67"/>
      <c r="N103" s="82" t="n">
        <f aca="false">'High pensions'!L103</f>
        <v>1428613.17908052</v>
      </c>
      <c r="O103" s="9"/>
      <c r="P103" s="82" t="n">
        <f aca="false">'High pensions'!X103</f>
        <v>32008496.6591312</v>
      </c>
      <c r="Q103" s="67"/>
      <c r="R103" s="82" t="n">
        <f aca="false">'High SIPA income'!G98</f>
        <v>41155279.800759</v>
      </c>
      <c r="S103" s="67"/>
      <c r="T103" s="82" t="n">
        <f aca="false">'High SIPA income'!J98</f>
        <v>157360779.316266</v>
      </c>
      <c r="U103" s="9"/>
      <c r="V103" s="82" t="n">
        <f aca="false">'High SIPA income'!F98</f>
        <v>127254.344921904</v>
      </c>
      <c r="W103" s="67"/>
      <c r="X103" s="82" t="n">
        <f aca="false">'High SIPA income'!M98</f>
        <v>319626.225998148</v>
      </c>
      <c r="Y103" s="9"/>
      <c r="Z103" s="9" t="n">
        <f aca="false">R103+V103-N103-L103-F103</f>
        <v>2848753.95577794</v>
      </c>
      <c r="AA103" s="9"/>
      <c r="AB103" s="9" t="n">
        <f aca="false">T103-P103-D103</f>
        <v>-52635289.3926169</v>
      </c>
      <c r="AC103" s="50"/>
      <c r="AD103" s="9"/>
      <c r="AE103" s="9"/>
      <c r="AF103" s="9"/>
      <c r="AG103" s="9" t="n">
        <f aca="false">BF103/100*$AG$57</f>
        <v>8600775875.13193</v>
      </c>
      <c r="AH103" s="40" t="n">
        <f aca="false">(AG103-AG102)/AG102</f>
        <v>0.00855613451346977</v>
      </c>
      <c r="AI103" s="40"/>
      <c r="AJ103" s="40" t="n">
        <f aca="false">AB103/AG103</f>
        <v>-0.00611983036842121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14701903</v>
      </c>
      <c r="AX103" s="7"/>
      <c r="AY103" s="40" t="n">
        <f aca="false">(AW103-AW102)/AW102</f>
        <v>0.0029175666175096</v>
      </c>
      <c r="AZ103" s="12" t="n">
        <f aca="false">workers_and_wage_high!B91</f>
        <v>8344.65896736977</v>
      </c>
      <c r="BA103" s="40" t="n">
        <f aca="false">(AZ103-AZ102)/AZ102</f>
        <v>0.00562216485545975</v>
      </c>
      <c r="BB103" s="39"/>
      <c r="BC103" s="39"/>
      <c r="BD103" s="39"/>
      <c r="BE103" s="39"/>
      <c r="BF103" s="7" t="n">
        <f aca="false">BF102*(1+AY103)*(1+BA103)*(1-BE103)</f>
        <v>141.031569348946</v>
      </c>
      <c r="BG103" s="7"/>
      <c r="BH103" s="7"/>
      <c r="BI103" s="40" t="n">
        <f aca="false">T110/AG110</f>
        <v>0.0160468411559888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179019564.970105</v>
      </c>
      <c r="E104" s="9"/>
      <c r="F104" s="82" t="n">
        <f aca="false">'High pensions'!I104</f>
        <v>32538925.0281888</v>
      </c>
      <c r="G104" s="82" t="n">
        <f aca="false">'High pensions'!K104</f>
        <v>4778253.56250383</v>
      </c>
      <c r="H104" s="82" t="n">
        <f aca="false">'High pensions'!V104</f>
        <v>26288541.2881725</v>
      </c>
      <c r="I104" s="82" t="n">
        <f aca="false">'High pensions'!M104</f>
        <v>147781.038015584</v>
      </c>
      <c r="J104" s="82" t="n">
        <f aca="false">'High pensions'!W104</f>
        <v>813047.66870637</v>
      </c>
      <c r="K104" s="9"/>
      <c r="L104" s="82" t="n">
        <f aca="false">'High pensions'!N104</f>
        <v>4747380.18777451</v>
      </c>
      <c r="M104" s="67"/>
      <c r="N104" s="82" t="n">
        <f aca="false">'High pensions'!L104</f>
        <v>1437770.33574143</v>
      </c>
      <c r="O104" s="9"/>
      <c r="P104" s="82" t="n">
        <f aca="false">'High pensions'!X104</f>
        <v>32544366.5388765</v>
      </c>
      <c r="Q104" s="67"/>
      <c r="R104" s="82" t="n">
        <f aca="false">'High SIPA income'!G99</f>
        <v>36096942.2712945</v>
      </c>
      <c r="S104" s="67"/>
      <c r="T104" s="82" t="n">
        <f aca="false">'High SIPA income'!J99</f>
        <v>138019787.357646</v>
      </c>
      <c r="U104" s="9"/>
      <c r="V104" s="82" t="n">
        <f aca="false">'High SIPA income'!F99</f>
        <v>128774.32380845</v>
      </c>
      <c r="W104" s="67"/>
      <c r="X104" s="82" t="n">
        <f aca="false">'High SIPA income'!M99</f>
        <v>323443.974739079</v>
      </c>
      <c r="Y104" s="9"/>
      <c r="Z104" s="9" t="n">
        <f aca="false">R104+V104-N104-L104-F104</f>
        <v>-2498358.95660181</v>
      </c>
      <c r="AA104" s="9"/>
      <c r="AB104" s="9" t="n">
        <f aca="false">T104-P104-D104</f>
        <v>-73544144.1513354</v>
      </c>
      <c r="AC104" s="50"/>
      <c r="AD104" s="9"/>
      <c r="AE104" s="9"/>
      <c r="AF104" s="9"/>
      <c r="AG104" s="9" t="n">
        <f aca="false">BF104/100*$AG$57</f>
        <v>8665552257.79472</v>
      </c>
      <c r="AH104" s="40" t="n">
        <f aca="false">(AG104-AG103)/AG103</f>
        <v>0.00753145804555646</v>
      </c>
      <c r="AI104" s="40"/>
      <c r="AJ104" s="40" t="n">
        <f aca="false">AB104/AG104</f>
        <v>-0.0084869540871076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14780595</v>
      </c>
      <c r="AX104" s="7"/>
      <c r="AY104" s="40" t="n">
        <f aca="false">(AW104-AW103)/AW103</f>
        <v>0.0053525043662715</v>
      </c>
      <c r="AZ104" s="12" t="n">
        <f aca="false">workers_and_wage_high!B92</f>
        <v>8362.74478829364</v>
      </c>
      <c r="BA104" s="40" t="n">
        <f aca="false">(AZ104-AZ103)/AZ103</f>
        <v>0.00216735291335308</v>
      </c>
      <c r="BB104" s="39"/>
      <c r="BC104" s="39"/>
      <c r="BD104" s="39"/>
      <c r="BE104" s="39"/>
      <c r="BF104" s="7" t="n">
        <f aca="false">BF103*(1+AY104)*(1+BA104)*(1-BE104)</f>
        <v>142.093742696597</v>
      </c>
      <c r="BG104" s="7"/>
      <c r="BH104" s="7"/>
      <c r="BI104" s="40" t="n">
        <f aca="false">T111/AG111</f>
        <v>0.0184485932077247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179361579.826775</v>
      </c>
      <c r="E105" s="9"/>
      <c r="F105" s="82" t="n">
        <f aca="false">'High pensions'!I105</f>
        <v>32601090.2768955</v>
      </c>
      <c r="G105" s="82" t="n">
        <f aca="false">'High pensions'!K105</f>
        <v>4938339.89663515</v>
      </c>
      <c r="H105" s="82" t="n">
        <f aca="false">'High pensions'!V105</f>
        <v>27169289.0654583</v>
      </c>
      <c r="I105" s="82" t="n">
        <f aca="false">'High pensions'!M105</f>
        <v>152732.161751604</v>
      </c>
      <c r="J105" s="82" t="n">
        <f aca="false">'High pensions'!W105</f>
        <v>840287.290684283</v>
      </c>
      <c r="K105" s="9"/>
      <c r="L105" s="82" t="n">
        <f aca="false">'High pensions'!N105</f>
        <v>4721053.71848884</v>
      </c>
      <c r="M105" s="67"/>
      <c r="N105" s="82" t="n">
        <f aca="false">'High pensions'!L105</f>
        <v>1440469.87268813</v>
      </c>
      <c r="O105" s="9"/>
      <c r="P105" s="82" t="n">
        <f aca="false">'High pensions'!X105</f>
        <v>32422610.420391</v>
      </c>
      <c r="Q105" s="67"/>
      <c r="R105" s="82" t="n">
        <f aca="false">'High SIPA income'!G100</f>
        <v>41606706.1457345</v>
      </c>
      <c r="S105" s="67"/>
      <c r="T105" s="82" t="n">
        <f aca="false">'High SIPA income'!J100</f>
        <v>159086847.072169</v>
      </c>
      <c r="U105" s="9"/>
      <c r="V105" s="82" t="n">
        <f aca="false">'High SIPA income'!F100</f>
        <v>131462.954580714</v>
      </c>
      <c r="W105" s="67"/>
      <c r="X105" s="82" t="n">
        <f aca="false">'High SIPA income'!M100</f>
        <v>330197.040085245</v>
      </c>
      <c r="Y105" s="9"/>
      <c r="Z105" s="9" t="n">
        <f aca="false">R105+V105-N105-L105-F105</f>
        <v>2975555.23224274</v>
      </c>
      <c r="AA105" s="9"/>
      <c r="AB105" s="9" t="n">
        <f aca="false">T105-P105-D105</f>
        <v>-52697343.1749974</v>
      </c>
      <c r="AC105" s="50"/>
      <c r="AD105" s="9"/>
      <c r="AE105" s="9"/>
      <c r="AF105" s="9"/>
      <c r="AG105" s="9" t="n">
        <f aca="false">BF105/100*$AG$57</f>
        <v>8705859076.28527</v>
      </c>
      <c r="AH105" s="40" t="n">
        <f aca="false">(AG105-AG104)/AG104</f>
        <v>0.00465138485020238</v>
      </c>
      <c r="AI105" s="40" t="n">
        <f aca="false">(AG105-AG101)/AG101</f>
        <v>0.0250848870460736</v>
      </c>
      <c r="AJ105" s="40" t="n">
        <f aca="false">AB105/AG105</f>
        <v>-0.0060530893864966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14810128</v>
      </c>
      <c r="AX105" s="7"/>
      <c r="AY105" s="40" t="n">
        <f aca="false">(AW105-AW104)/AW104</f>
        <v>0.00199809276960772</v>
      </c>
      <c r="AZ105" s="12" t="n">
        <f aca="false">workers_and_wage_high!B93</f>
        <v>8384.88934593195</v>
      </c>
      <c r="BA105" s="40" t="n">
        <f aca="false">(AZ105-AZ104)/AZ104</f>
        <v>0.00264800112868528</v>
      </c>
      <c r="BB105" s="39"/>
      <c r="BC105" s="39"/>
      <c r="BD105" s="39"/>
      <c r="BE105" s="39"/>
      <c r="BF105" s="7" t="n">
        <f aca="false">BF104*(1+AY105)*(1+BA105)*(1-BE105)</f>
        <v>142.754675378684</v>
      </c>
      <c r="BG105" s="7"/>
      <c r="BH105" s="7"/>
      <c r="BI105" s="40" t="n">
        <f aca="false">T112/AG112</f>
        <v>0.0161286958398652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178284182.956199</v>
      </c>
      <c r="E106" s="6"/>
      <c r="F106" s="81" t="n">
        <f aca="false">'High pensions'!I106</f>
        <v>32405260.6422791</v>
      </c>
      <c r="G106" s="81" t="n">
        <f aca="false">'High pensions'!K106</f>
        <v>4991526.70430657</v>
      </c>
      <c r="H106" s="81" t="n">
        <f aca="false">'High pensions'!V106</f>
        <v>27461907.1886212</v>
      </c>
      <c r="I106" s="81" t="n">
        <f aca="false">'High pensions'!M106</f>
        <v>154377.114566184</v>
      </c>
      <c r="J106" s="81" t="n">
        <f aca="false">'High pensions'!W106</f>
        <v>849337.335730557</v>
      </c>
      <c r="K106" s="6"/>
      <c r="L106" s="81" t="n">
        <f aca="false">'High pensions'!N106</f>
        <v>5778813.57827022</v>
      </c>
      <c r="M106" s="8"/>
      <c r="N106" s="81" t="n">
        <f aca="false">'High pensions'!L106</f>
        <v>1431647.99571992</v>
      </c>
      <c r="O106" s="6"/>
      <c r="P106" s="81" t="n">
        <f aca="false">'High pensions'!X106</f>
        <v>37862795.9969708</v>
      </c>
      <c r="Q106" s="8"/>
      <c r="R106" s="81" t="n">
        <f aca="false">'High SIPA income'!G101</f>
        <v>36357408.5237022</v>
      </c>
      <c r="S106" s="8"/>
      <c r="T106" s="81" t="n">
        <f aca="false">'High SIPA income'!J101</f>
        <v>139015702.64878</v>
      </c>
      <c r="U106" s="6"/>
      <c r="V106" s="81" t="n">
        <f aca="false">'High SIPA income'!F101</f>
        <v>130271.744623769</v>
      </c>
      <c r="W106" s="8"/>
      <c r="X106" s="81" t="n">
        <f aca="false">'High SIPA income'!M101</f>
        <v>327205.06410876</v>
      </c>
      <c r="Y106" s="6"/>
      <c r="Z106" s="6" t="n">
        <f aca="false">R106+V106-N106-L106-F106</f>
        <v>-3128041.94794325</v>
      </c>
      <c r="AA106" s="6"/>
      <c r="AB106" s="6" t="n">
        <f aca="false">T106-P106-D106</f>
        <v>-77131276.3043902</v>
      </c>
      <c r="AC106" s="50"/>
      <c r="AD106" s="6"/>
      <c r="AE106" s="6"/>
      <c r="AF106" s="6"/>
      <c r="AG106" s="6" t="n">
        <f aca="false">BF106/100*$AG$57</f>
        <v>8734611909.03106</v>
      </c>
      <c r="AH106" s="61" t="n">
        <f aca="false">(AG106-AG105)/AG105</f>
        <v>0.00330269907815495</v>
      </c>
      <c r="AI106" s="61"/>
      <c r="AJ106" s="61" t="n">
        <f aca="false">AB106/AG106</f>
        <v>-0.00883053272517364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0.0049859091967692</v>
      </c>
      <c r="AV106" s="5"/>
      <c r="AW106" s="5" t="n">
        <f aca="false">workers_and_wage_high!C94</f>
        <v>14845434</v>
      </c>
      <c r="AX106" s="5"/>
      <c r="AY106" s="61" t="n">
        <f aca="false">(AW106-AW105)/AW105</f>
        <v>0.00238390917350613</v>
      </c>
      <c r="AZ106" s="11" t="n">
        <f aca="false">workers_and_wage_high!B94</f>
        <v>8392.57497577111</v>
      </c>
      <c r="BA106" s="61" t="n">
        <f aca="false">(AZ106-AZ105)/AZ105</f>
        <v>0.000916604802053076</v>
      </c>
      <c r="BB106" s="66"/>
      <c r="BC106" s="66"/>
      <c r="BD106" s="66"/>
      <c r="BE106" s="66"/>
      <c r="BF106" s="5" t="n">
        <f aca="false">BF105*(1+AY106)*(1+BA106)*(1-BE106)</f>
        <v>143.22615111346</v>
      </c>
      <c r="BG106" s="5"/>
      <c r="BH106" s="5"/>
      <c r="BI106" s="61" t="n">
        <f aca="false">T113/AG113</f>
        <v>0.0185507678485311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179017963.148449</v>
      </c>
      <c r="E107" s="9"/>
      <c r="F107" s="82" t="n">
        <f aca="false">'High pensions'!I107</f>
        <v>32538633.8781417</v>
      </c>
      <c r="G107" s="82" t="n">
        <f aca="false">'High pensions'!K107</f>
        <v>5077320.39727151</v>
      </c>
      <c r="H107" s="82" t="n">
        <f aca="false">'High pensions'!V107</f>
        <v>27933918.7740825</v>
      </c>
      <c r="I107" s="82" t="n">
        <f aca="false">'High pensions'!M107</f>
        <v>157030.527750664</v>
      </c>
      <c r="J107" s="82" t="n">
        <f aca="false">'High pensions'!W107</f>
        <v>863935.632188113</v>
      </c>
      <c r="K107" s="9"/>
      <c r="L107" s="82" t="n">
        <f aca="false">'High pensions'!N107</f>
        <v>4740758.11389921</v>
      </c>
      <c r="M107" s="67"/>
      <c r="N107" s="82" t="n">
        <f aca="false">'High pensions'!L107</f>
        <v>1437872.83623675</v>
      </c>
      <c r="O107" s="9"/>
      <c r="P107" s="82" t="n">
        <f aca="false">'High pensions'!X107</f>
        <v>32510568.4935403</v>
      </c>
      <c r="Q107" s="67"/>
      <c r="R107" s="82" t="n">
        <f aca="false">'High SIPA income'!G102</f>
        <v>42212969.2570735</v>
      </c>
      <c r="S107" s="67"/>
      <c r="T107" s="82" t="n">
        <f aca="false">'High SIPA income'!J102</f>
        <v>161404946.624228</v>
      </c>
      <c r="U107" s="9"/>
      <c r="V107" s="82" t="n">
        <f aca="false">'High SIPA income'!F102</f>
        <v>134534.024941565</v>
      </c>
      <c r="W107" s="67"/>
      <c r="X107" s="82" t="n">
        <f aca="false">'High SIPA income'!M102</f>
        <v>337910.683417548</v>
      </c>
      <c r="Y107" s="9"/>
      <c r="Z107" s="9" t="n">
        <f aca="false">R107+V107-N107-L107-F107</f>
        <v>3630238.45373735</v>
      </c>
      <c r="AA107" s="9"/>
      <c r="AB107" s="9" t="n">
        <f aca="false">T107-P107-D107</f>
        <v>-50123585.0177612</v>
      </c>
      <c r="AC107" s="50"/>
      <c r="AD107" s="9"/>
      <c r="AE107" s="9"/>
      <c r="AF107" s="9"/>
      <c r="AG107" s="9" t="n">
        <f aca="false">BF107/100*$AG$57</f>
        <v>8803480427.86702</v>
      </c>
      <c r="AH107" s="40" t="n">
        <f aca="false">(AG107-AG106)/AG106</f>
        <v>0.00788455395078888</v>
      </c>
      <c r="AI107" s="40"/>
      <c r="AJ107" s="40" t="n">
        <f aca="false">AB107/AG107</f>
        <v>-0.00569361009301472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14852208</v>
      </c>
      <c r="AX107" s="7"/>
      <c r="AY107" s="40" t="n">
        <f aca="false">(AW107-AW106)/AW106</f>
        <v>0.000456301917478465</v>
      </c>
      <c r="AZ107" s="12" t="n">
        <f aca="false">workers_and_wage_high!B95</f>
        <v>8454.88870402591</v>
      </c>
      <c r="BA107" s="40" t="n">
        <f aca="false">(AZ107-AZ106)/AZ106</f>
        <v>0.00742486405360597</v>
      </c>
      <c r="BB107" s="39"/>
      <c r="BC107" s="39"/>
      <c r="BD107" s="39"/>
      <c r="BE107" s="39"/>
      <c r="BF107" s="7" t="n">
        <f aca="false">BF106*(1+AY107)*(1+BA107)*(1-BE107)</f>
        <v>144.355425429078</v>
      </c>
      <c r="BG107" s="7"/>
      <c r="BH107" s="7"/>
      <c r="BI107" s="40" t="n">
        <f aca="false">T114/AG114</f>
        <v>0.0161578429058997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180159885.568246</v>
      </c>
      <c r="E108" s="9"/>
      <c r="F108" s="82" t="n">
        <f aca="false">'High pensions'!I108</f>
        <v>32746191.7951325</v>
      </c>
      <c r="G108" s="82" t="n">
        <f aca="false">'High pensions'!K108</f>
        <v>5209086.58815589</v>
      </c>
      <c r="H108" s="82" t="n">
        <f aca="false">'High pensions'!V108</f>
        <v>28658857.4790168</v>
      </c>
      <c r="I108" s="82" t="n">
        <f aca="false">'High pensions'!M108</f>
        <v>161105.770767707</v>
      </c>
      <c r="J108" s="82" t="n">
        <f aca="false">'High pensions'!W108</f>
        <v>886356.416876804</v>
      </c>
      <c r="K108" s="9"/>
      <c r="L108" s="82" t="n">
        <f aca="false">'High pensions'!N108</f>
        <v>4761108.21289965</v>
      </c>
      <c r="M108" s="67"/>
      <c r="N108" s="82" t="n">
        <f aca="false">'High pensions'!L108</f>
        <v>1446794.48695746</v>
      </c>
      <c r="O108" s="9"/>
      <c r="P108" s="82" t="n">
        <f aca="false">'High pensions'!X108</f>
        <v>32665249.5439467</v>
      </c>
      <c r="Q108" s="67"/>
      <c r="R108" s="82" t="n">
        <f aca="false">'High SIPA income'!G103</f>
        <v>36879442.1989054</v>
      </c>
      <c r="S108" s="67"/>
      <c r="T108" s="82" t="n">
        <f aca="false">'High SIPA income'!J103</f>
        <v>141011743.651465</v>
      </c>
      <c r="U108" s="9"/>
      <c r="V108" s="82" t="n">
        <f aca="false">'High SIPA income'!F103</f>
        <v>132762.245235198</v>
      </c>
      <c r="W108" s="67"/>
      <c r="X108" s="82" t="n">
        <f aca="false">'High SIPA income'!M103</f>
        <v>333460.483613418</v>
      </c>
      <c r="Y108" s="9"/>
      <c r="Z108" s="9" t="n">
        <f aca="false">R108+V108-N108-L108-F108</f>
        <v>-1941890.05084902</v>
      </c>
      <c r="AA108" s="9"/>
      <c r="AB108" s="9" t="n">
        <f aca="false">T108-P108-D108</f>
        <v>-71813391.4607276</v>
      </c>
      <c r="AC108" s="50"/>
      <c r="AD108" s="9"/>
      <c r="AE108" s="9"/>
      <c r="AF108" s="9"/>
      <c r="AG108" s="9" t="n">
        <f aca="false">BF108/100*$AG$57</f>
        <v>8823180066.116</v>
      </c>
      <c r="AH108" s="40" t="n">
        <f aca="false">(AG108-AG107)/AG107</f>
        <v>0.00223771023408211</v>
      </c>
      <c r="AI108" s="40"/>
      <c r="AJ108" s="40" t="n">
        <f aca="false">AB108/AG108</f>
        <v>-0.00813917328248976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14919176</v>
      </c>
      <c r="AX108" s="7"/>
      <c r="AY108" s="40" t="n">
        <f aca="false">(AW108-AW107)/AW107</f>
        <v>0.00450895920660416</v>
      </c>
      <c r="AZ108" s="12" t="n">
        <f aca="false">workers_and_wage_high!B96</f>
        <v>8435.7717443355</v>
      </c>
      <c r="BA108" s="40" t="n">
        <f aca="false">(AZ108-AZ107)/AZ107</f>
        <v>-0.00226105397239642</v>
      </c>
      <c r="BB108" s="39"/>
      <c r="BC108" s="39"/>
      <c r="BD108" s="39"/>
      <c r="BE108" s="39"/>
      <c r="BF108" s="7" t="n">
        <f aca="false">BF107*(1+AY108)*(1+BA108)*(1-BE108)</f>
        <v>144.678451041906</v>
      </c>
      <c r="BG108" s="7"/>
      <c r="BH108" s="7"/>
      <c r="BI108" s="40" t="n">
        <f aca="false">T115/AG115</f>
        <v>0.0185849646233926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181130636.397609</v>
      </c>
      <c r="E109" s="9"/>
      <c r="F109" s="82" t="n">
        <f aca="false">'High pensions'!I109</f>
        <v>32922637.2493652</v>
      </c>
      <c r="G109" s="82" t="n">
        <f aca="false">'High pensions'!K109</f>
        <v>5278195.94450937</v>
      </c>
      <c r="H109" s="82" t="n">
        <f aca="false">'High pensions'!V109</f>
        <v>29039076.767117</v>
      </c>
      <c r="I109" s="82" t="n">
        <f aca="false">'High pensions'!M109</f>
        <v>163243.173541528</v>
      </c>
      <c r="J109" s="82" t="n">
        <f aca="false">'High pensions'!W109</f>
        <v>898115.776302594</v>
      </c>
      <c r="K109" s="9"/>
      <c r="L109" s="82" t="n">
        <f aca="false">'High pensions'!N109</f>
        <v>4703625.4799809</v>
      </c>
      <c r="M109" s="67"/>
      <c r="N109" s="82" t="n">
        <f aca="false">'High pensions'!L109</f>
        <v>1454989.57840651</v>
      </c>
      <c r="O109" s="9"/>
      <c r="P109" s="82" t="n">
        <f aca="false">'High pensions'!X109</f>
        <v>32412058.3447797</v>
      </c>
      <c r="Q109" s="67"/>
      <c r="R109" s="82" t="n">
        <f aca="false">'High SIPA income'!G104</f>
        <v>42702885.8658635</v>
      </c>
      <c r="S109" s="67"/>
      <c r="T109" s="82" t="n">
        <f aca="false">'High SIPA income'!J104</f>
        <v>163278185.239842</v>
      </c>
      <c r="U109" s="9"/>
      <c r="V109" s="82" t="n">
        <f aca="false">'High SIPA income'!F104</f>
        <v>135419.954074019</v>
      </c>
      <c r="W109" s="67"/>
      <c r="X109" s="82" t="n">
        <f aca="false">'High SIPA income'!M104</f>
        <v>340135.881977816</v>
      </c>
      <c r="Y109" s="9"/>
      <c r="Z109" s="9" t="n">
        <f aca="false">R109+V109-N109-L109-F109</f>
        <v>3757053.51218492</v>
      </c>
      <c r="AA109" s="9"/>
      <c r="AB109" s="9" t="n">
        <f aca="false">T109-P109-D109</f>
        <v>-50264509.5025466</v>
      </c>
      <c r="AC109" s="50"/>
      <c r="AD109" s="9"/>
      <c r="AE109" s="9"/>
      <c r="AF109" s="9"/>
      <c r="AG109" s="9" t="n">
        <f aca="false">BF109/100*$AG$57</f>
        <v>8880695496.41092</v>
      </c>
      <c r="AH109" s="40" t="n">
        <f aca="false">(AG109-AG108)/AG108</f>
        <v>0.00651867352405087</v>
      </c>
      <c r="AI109" s="40" t="n">
        <f aca="false">(AG109-AG105)/AG105</f>
        <v>0.0200826154654754</v>
      </c>
      <c r="AJ109" s="40" t="n">
        <f aca="false">AB109/AG109</f>
        <v>-0.00565997443813502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14958991</v>
      </c>
      <c r="AX109" s="7"/>
      <c r="AY109" s="40" t="n">
        <f aca="false">(AW109-AW108)/AW108</f>
        <v>0.00266871307101679</v>
      </c>
      <c r="AZ109" s="12" t="n">
        <f aca="false">workers_and_wage_high!B97</f>
        <v>8468.16268980246</v>
      </c>
      <c r="BA109" s="40" t="n">
        <f aca="false">(AZ109-AZ108)/AZ108</f>
        <v>0.0038397133598015</v>
      </c>
      <c r="BB109" s="39"/>
      <c r="BC109" s="39"/>
      <c r="BD109" s="39"/>
      <c r="BE109" s="39"/>
      <c r="BF109" s="7" t="n">
        <f aca="false">BF108*(1+AY109)*(1+BA109)*(1-BE109)</f>
        <v>145.621562630213</v>
      </c>
      <c r="BG109" s="7"/>
      <c r="BH109" s="7"/>
      <c r="BI109" s="40" t="n">
        <f aca="false">T116/AG116</f>
        <v>0.0161908039501493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180852913.723089</v>
      </c>
      <c r="E110" s="6"/>
      <c r="F110" s="81" t="n">
        <f aca="false">'High pensions'!I110</f>
        <v>32872157.8658054</v>
      </c>
      <c r="G110" s="81" t="n">
        <f aca="false">'High pensions'!K110</f>
        <v>5442626.77228787</v>
      </c>
      <c r="H110" s="81" t="n">
        <f aca="false">'High pensions'!V110</f>
        <v>29943726.6666168</v>
      </c>
      <c r="I110" s="81" t="n">
        <f aca="false">'High pensions'!M110</f>
        <v>168328.663060449</v>
      </c>
      <c r="J110" s="81" t="n">
        <f aca="false">'High pensions'!W110</f>
        <v>926094.639173711</v>
      </c>
      <c r="K110" s="6"/>
      <c r="L110" s="81" t="n">
        <f aca="false">'High pensions'!N110</f>
        <v>5734334.11823168</v>
      </c>
      <c r="M110" s="8"/>
      <c r="N110" s="81" t="n">
        <f aca="false">'High pensions'!L110</f>
        <v>1452857.95762645</v>
      </c>
      <c r="O110" s="6"/>
      <c r="P110" s="81" t="n">
        <f aca="false">'High pensions'!X110</f>
        <v>37748682.8198436</v>
      </c>
      <c r="Q110" s="8"/>
      <c r="R110" s="81" t="n">
        <f aca="false">'High SIPA income'!G105</f>
        <v>37495802.7477881</v>
      </c>
      <c r="S110" s="8"/>
      <c r="T110" s="81" t="n">
        <f aca="false">'High SIPA income'!J105</f>
        <v>143368451.631135</v>
      </c>
      <c r="U110" s="6"/>
      <c r="V110" s="81" t="n">
        <f aca="false">'High SIPA income'!F105</f>
        <v>133198.190334649</v>
      </c>
      <c r="W110" s="8"/>
      <c r="X110" s="81" t="n">
        <f aca="false">'High SIPA income'!M105</f>
        <v>334555.45201678</v>
      </c>
      <c r="Y110" s="6"/>
      <c r="Z110" s="6" t="n">
        <f aca="false">R110+V110-N110-L110-F110</f>
        <v>-2430349.00354072</v>
      </c>
      <c r="AA110" s="6"/>
      <c r="AB110" s="6" t="n">
        <f aca="false">T110-P110-D110</f>
        <v>-75233144.9117974</v>
      </c>
      <c r="AC110" s="50"/>
      <c r="AD110" s="6"/>
      <c r="AE110" s="6"/>
      <c r="AF110" s="6"/>
      <c r="AG110" s="6" t="n">
        <f aca="false">BF110/100*$AG$57</f>
        <v>8934372206.80834</v>
      </c>
      <c r="AH110" s="61" t="n">
        <f aca="false">(AG110-AG109)/AG109</f>
        <v>0.00604420120238424</v>
      </c>
      <c r="AI110" s="61"/>
      <c r="AJ110" s="61" t="n">
        <f aca="false">AB110/AG110</f>
        <v>-0.00842064144747259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0.00645431459442584</v>
      </c>
      <c r="AV110" s="5"/>
      <c r="AW110" s="5" t="n">
        <f aca="false">workers_and_wage_high!C98</f>
        <v>14975772</v>
      </c>
      <c r="AX110" s="5"/>
      <c r="AY110" s="61" t="n">
        <f aca="false">(AW110-AW109)/AW109</f>
        <v>0.00112180026045874</v>
      </c>
      <c r="AZ110" s="11" t="n">
        <f aca="false">workers_and_wage_high!B98</f>
        <v>8509.79967342405</v>
      </c>
      <c r="BA110" s="61" t="n">
        <f aca="false">(AZ110-AZ109)/AZ109</f>
        <v>0.00491688517885125</v>
      </c>
      <c r="BB110" s="66"/>
      <c r="BC110" s="66"/>
      <c r="BD110" s="66"/>
      <c r="BE110" s="66"/>
      <c r="BF110" s="5" t="n">
        <f aca="false">BF109*(1+AY110)*(1+BA110)*(1-BE110)</f>
        <v>146.501728654156</v>
      </c>
      <c r="BG110" s="5"/>
      <c r="BH110" s="5"/>
      <c r="BI110" s="61" t="n">
        <f aca="false">T117/AG117</f>
        <v>0.0185912939694337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182570313.15385</v>
      </c>
      <c r="E111" s="9"/>
      <c r="F111" s="82" t="n">
        <f aca="false">'High pensions'!I111</f>
        <v>33184315.5415897</v>
      </c>
      <c r="G111" s="82" t="n">
        <f aca="false">'High pensions'!K111</f>
        <v>5488209.0384449</v>
      </c>
      <c r="H111" s="82" t="n">
        <f aca="false">'High pensions'!V111</f>
        <v>30194506.8460699</v>
      </c>
      <c r="I111" s="82" t="n">
        <f aca="false">'High pensions'!M111</f>
        <v>169738.423869431</v>
      </c>
      <c r="J111" s="82" t="n">
        <f aca="false">'High pensions'!W111</f>
        <v>933850.727198045</v>
      </c>
      <c r="K111" s="9"/>
      <c r="L111" s="82" t="n">
        <f aca="false">'High pensions'!N111</f>
        <v>4738513.647056</v>
      </c>
      <c r="M111" s="67"/>
      <c r="N111" s="82" t="n">
        <f aca="false">'High pensions'!L111</f>
        <v>1466592.08897379</v>
      </c>
      <c r="O111" s="9"/>
      <c r="P111" s="82" t="n">
        <f aca="false">'High pensions'!X111</f>
        <v>32656926.7994309</v>
      </c>
      <c r="Q111" s="67"/>
      <c r="R111" s="82" t="n">
        <f aca="false">'High SIPA income'!G106</f>
        <v>43362833.5331514</v>
      </c>
      <c r="S111" s="67"/>
      <c r="T111" s="82" t="n">
        <f aca="false">'High SIPA income'!J106</f>
        <v>165801552.344503</v>
      </c>
      <c r="U111" s="9"/>
      <c r="V111" s="82" t="n">
        <f aca="false">'High SIPA income'!F106</f>
        <v>130545.428577313</v>
      </c>
      <c r="W111" s="67"/>
      <c r="X111" s="82" t="n">
        <f aca="false">'High SIPA income'!M106</f>
        <v>327892.479294788</v>
      </c>
      <c r="Y111" s="9"/>
      <c r="Z111" s="9" t="n">
        <f aca="false">R111+V111-N111-L111-F111</f>
        <v>4103957.68410919</v>
      </c>
      <c r="AA111" s="9"/>
      <c r="AB111" s="9" t="n">
        <f aca="false">T111-P111-D111</f>
        <v>-49425687.6087774</v>
      </c>
      <c r="AC111" s="50"/>
      <c r="AD111" s="9"/>
      <c r="AE111" s="9"/>
      <c r="AF111" s="9"/>
      <c r="AG111" s="9" t="n">
        <f aca="false">BF111/100*$AG$57</f>
        <v>8987219268.02961</v>
      </c>
      <c r="AH111" s="40" t="n">
        <f aca="false">(AG111-AG110)/AG110</f>
        <v>0.00591502793906437</v>
      </c>
      <c r="AI111" s="40"/>
      <c r="AJ111" s="40" t="n">
        <f aca="false">AB111/AG111</f>
        <v>-0.00549955288001042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15056116</v>
      </c>
      <c r="AX111" s="7"/>
      <c r="AY111" s="40" t="n">
        <f aca="false">(AW111-AW110)/AW110</f>
        <v>0.00536493210500267</v>
      </c>
      <c r="AZ111" s="12" t="n">
        <f aca="false">workers_and_wage_high!B99</f>
        <v>8514.45589844202</v>
      </c>
      <c r="BA111" s="40" t="n">
        <f aca="false">(AZ111-AZ110)/AZ110</f>
        <v>0.000547160355901732</v>
      </c>
      <c r="BB111" s="39"/>
      <c r="BC111" s="39"/>
      <c r="BD111" s="39"/>
      <c r="BE111" s="39"/>
      <c r="BF111" s="7" t="n">
        <f aca="false">BF110*(1+AY111)*(1+BA111)*(1-BE111)</f>
        <v>147.368290472266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183369772.501164</v>
      </c>
      <c r="E112" s="9"/>
      <c r="F112" s="82" t="n">
        <f aca="false">'High pensions'!I112</f>
        <v>33329626.7413442</v>
      </c>
      <c r="G112" s="82" t="n">
        <f aca="false">'High pensions'!K112</f>
        <v>5607283.34348677</v>
      </c>
      <c r="H112" s="82" t="n">
        <f aca="false">'High pensions'!V112</f>
        <v>30849618.5398105</v>
      </c>
      <c r="I112" s="82" t="n">
        <f aca="false">'High pensions'!M112</f>
        <v>173421.134334642</v>
      </c>
      <c r="J112" s="82" t="n">
        <f aca="false">'High pensions'!W112</f>
        <v>954111.913602386</v>
      </c>
      <c r="K112" s="9"/>
      <c r="L112" s="82" t="n">
        <f aca="false">'High pensions'!N112</f>
        <v>4715445.69608009</v>
      </c>
      <c r="M112" s="67"/>
      <c r="N112" s="82" t="n">
        <f aca="false">'High pensions'!L112</f>
        <v>1473211.85338514</v>
      </c>
      <c r="O112" s="9"/>
      <c r="P112" s="82" t="n">
        <f aca="false">'High pensions'!X112</f>
        <v>32573647.0828014</v>
      </c>
      <c r="Q112" s="67"/>
      <c r="R112" s="82" t="n">
        <f aca="false">'High SIPA income'!G107</f>
        <v>38086818.8763438</v>
      </c>
      <c r="S112" s="67"/>
      <c r="T112" s="82" t="n">
        <f aca="false">'High SIPA income'!J107</f>
        <v>145628253.02304</v>
      </c>
      <c r="U112" s="9"/>
      <c r="V112" s="82" t="n">
        <f aca="false">'High SIPA income'!F107</f>
        <v>127852.976363608</v>
      </c>
      <c r="W112" s="67"/>
      <c r="X112" s="82" t="n">
        <f aca="false">'High SIPA income'!M107</f>
        <v>321129.815589473</v>
      </c>
      <c r="Y112" s="9"/>
      <c r="Z112" s="9" t="n">
        <f aca="false">R112+V112-N112-L112-F112</f>
        <v>-1303612.43810207</v>
      </c>
      <c r="AA112" s="9"/>
      <c r="AB112" s="9" t="n">
        <f aca="false">T112-P112-D112</f>
        <v>-70315166.5609254</v>
      </c>
      <c r="AC112" s="50"/>
      <c r="AD112" s="9"/>
      <c r="AE112" s="9"/>
      <c r="AF112" s="9"/>
      <c r="AG112" s="9" t="n">
        <f aca="false">BF112/100*$AG$57</f>
        <v>9029140016.58408</v>
      </c>
      <c r="AH112" s="40" t="n">
        <f aca="false">(AG112-AG111)/AG111</f>
        <v>0.00466448489841539</v>
      </c>
      <c r="AI112" s="40"/>
      <c r="AJ112" s="40" t="n">
        <f aca="false">AB112/AG112</f>
        <v>-0.00778758181086743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15059523</v>
      </c>
      <c r="AX112" s="7"/>
      <c r="AY112" s="40" t="n">
        <f aca="false">(AW112-AW111)/AW111</f>
        <v>0.000226286779405791</v>
      </c>
      <c r="AZ112" s="12" t="n">
        <f aca="false">workers_and_wage_high!B100</f>
        <v>8552.23619141405</v>
      </c>
      <c r="BA112" s="40" t="n">
        <f aca="false">(AZ112-AZ111)/AZ111</f>
        <v>0.00443719404066042</v>
      </c>
      <c r="BB112" s="39"/>
      <c r="BC112" s="39"/>
      <c r="BD112" s="39"/>
      <c r="BE112" s="39"/>
      <c r="BF112" s="7" t="n">
        <f aca="false">BF111*(1+AY112)*(1+BA112)*(1-BE112)</f>
        <v>148.05568763768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184199571.133577</v>
      </c>
      <c r="E113" s="9"/>
      <c r="F113" s="82" t="n">
        <f aca="false">'High pensions'!I113</f>
        <v>33480452.4652984</v>
      </c>
      <c r="G113" s="82" t="n">
        <f aca="false">'High pensions'!K113</f>
        <v>5711097.52467248</v>
      </c>
      <c r="H113" s="82" t="n">
        <f aca="false">'High pensions'!V113</f>
        <v>31420773.5345589</v>
      </c>
      <c r="I113" s="82" t="n">
        <f aca="false">'High pensions'!M113</f>
        <v>176631.882206365</v>
      </c>
      <c r="J113" s="82" t="n">
        <f aca="false">'High pensions'!W113</f>
        <v>971776.501068831</v>
      </c>
      <c r="K113" s="9"/>
      <c r="L113" s="82" t="n">
        <f aca="false">'High pensions'!N113</f>
        <v>4722310.39502873</v>
      </c>
      <c r="M113" s="67"/>
      <c r="N113" s="82" t="n">
        <f aca="false">'High pensions'!L113</f>
        <v>1479887.49547002</v>
      </c>
      <c r="O113" s="9"/>
      <c r="P113" s="82" t="n">
        <f aca="false">'High pensions'!X113</f>
        <v>32645995.4513975</v>
      </c>
      <c r="Q113" s="67"/>
      <c r="R113" s="82" t="n">
        <f aca="false">'High SIPA income'!G108</f>
        <v>44209113.1560964</v>
      </c>
      <c r="S113" s="67"/>
      <c r="T113" s="82" t="n">
        <f aca="false">'High SIPA income'!J108</f>
        <v>169037375.831327</v>
      </c>
      <c r="U113" s="9"/>
      <c r="V113" s="82" t="n">
        <f aca="false">'High SIPA income'!F108</f>
        <v>130388.950046621</v>
      </c>
      <c r="W113" s="67"/>
      <c r="X113" s="82" t="n">
        <f aca="false">'High SIPA income'!M108</f>
        <v>327499.450339701</v>
      </c>
      <c r="Y113" s="9"/>
      <c r="Z113" s="9" t="n">
        <f aca="false">R113+V113-N113-L113-F113</f>
        <v>4656851.75034584</v>
      </c>
      <c r="AA113" s="9"/>
      <c r="AB113" s="9" t="n">
        <f aca="false">T113-P113-D113</f>
        <v>-47808190.7536472</v>
      </c>
      <c r="AC113" s="50"/>
      <c r="AD113" s="9"/>
      <c r="AE113" s="9"/>
      <c r="AF113" s="9"/>
      <c r="AG113" s="9" t="n">
        <f aca="false">BF113/100*$AG$57</f>
        <v>9112149815.65911</v>
      </c>
      <c r="AH113" s="40" t="n">
        <f aca="false">(AG113-AG112)/AG112</f>
        <v>0.00919354433783938</v>
      </c>
      <c r="AI113" s="40" t="n">
        <f aca="false">(AG113-AG109)/AG109</f>
        <v>0.0260626343220218</v>
      </c>
      <c r="AJ113" s="40" t="n">
        <f aca="false">AB113/AG113</f>
        <v>-0.00524664230953375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15125752</v>
      </c>
      <c r="AX113" s="7"/>
      <c r="AY113" s="40" t="n">
        <f aca="false">(AW113-AW112)/AW112</f>
        <v>0.00439781525616714</v>
      </c>
      <c r="AZ113" s="12" t="n">
        <f aca="false">workers_and_wage_high!B101</f>
        <v>8593.07081609514</v>
      </c>
      <c r="BA113" s="40" t="n">
        <f aca="false">(AZ113-AZ112)/AZ112</f>
        <v>0.00477473069816363</v>
      </c>
      <c r="BB113" s="39"/>
      <c r="BC113" s="39"/>
      <c r="BD113" s="39"/>
      <c r="BE113" s="39"/>
      <c r="BF113" s="7" t="n">
        <f aca="false">BF112*(1+AY113)*(1+BA113)*(1-BE113)</f>
        <v>149.416844166446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184687629.841772</v>
      </c>
      <c r="E114" s="6"/>
      <c r="F114" s="81" t="n">
        <f aca="false">'High pensions'!I114</f>
        <v>33569162.9127735</v>
      </c>
      <c r="G114" s="81" t="n">
        <f aca="false">'High pensions'!K114</f>
        <v>5826802.51570428</v>
      </c>
      <c r="H114" s="81" t="n">
        <f aca="false">'High pensions'!V114</f>
        <v>32057348.2567243</v>
      </c>
      <c r="I114" s="81" t="n">
        <f aca="false">'High pensions'!M114</f>
        <v>180210.387083638</v>
      </c>
      <c r="J114" s="81" t="n">
        <f aca="false">'High pensions'!W114</f>
        <v>991464.379073948</v>
      </c>
      <c r="K114" s="6"/>
      <c r="L114" s="81" t="n">
        <f aca="false">'High pensions'!N114</f>
        <v>5678464.23567065</v>
      </c>
      <c r="M114" s="8"/>
      <c r="N114" s="81" t="n">
        <f aca="false">'High pensions'!L114</f>
        <v>1482992.86224863</v>
      </c>
      <c r="O114" s="6"/>
      <c r="P114" s="81" t="n">
        <f aca="false">'High pensions'!X114</f>
        <v>37624567.0876371</v>
      </c>
      <c r="Q114" s="8"/>
      <c r="R114" s="81" t="n">
        <f aca="false">'High SIPA income'!G109</f>
        <v>38696540.8591804</v>
      </c>
      <c r="S114" s="8"/>
      <c r="T114" s="81" t="n">
        <f aca="false">'High SIPA income'!J109</f>
        <v>147959577.870057</v>
      </c>
      <c r="U114" s="6"/>
      <c r="V114" s="81" t="n">
        <f aca="false">'High SIPA income'!F109</f>
        <v>126776.574901314</v>
      </c>
      <c r="W114" s="8"/>
      <c r="X114" s="81" t="n">
        <f aca="false">'High SIPA income'!M109</f>
        <v>318426.205451345</v>
      </c>
      <c r="Y114" s="6"/>
      <c r="Z114" s="6" t="n">
        <f aca="false">R114+V114-N114-L114-F114</f>
        <v>-1907302.57661112</v>
      </c>
      <c r="AA114" s="6"/>
      <c r="AB114" s="6" t="n">
        <f aca="false">T114-P114-D114</f>
        <v>-74352619.0593522</v>
      </c>
      <c r="AC114" s="50"/>
      <c r="AD114" s="6"/>
      <c r="AE114" s="6"/>
      <c r="AF114" s="6"/>
      <c r="AG114" s="6" t="n">
        <f aca="false">BF114/100*$AG$57</f>
        <v>9157136799.24638</v>
      </c>
      <c r="AH114" s="61" t="n">
        <f aca="false">(AG114-AG113)/AG113</f>
        <v>0.00493703291729898</v>
      </c>
      <c r="AI114" s="61"/>
      <c r="AJ114" s="61" t="n">
        <f aca="false">AB114/AG114</f>
        <v>-0.00811963615804793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0.00487220094122709</v>
      </c>
      <c r="AV114" s="5"/>
      <c r="AW114" s="5" t="n">
        <f aca="false">workers_and_wage_high!C102</f>
        <v>15119302</v>
      </c>
      <c r="AX114" s="5"/>
      <c r="AY114" s="61" t="n">
        <f aca="false">(AW114-AW113)/AW113</f>
        <v>-0.000426425079559681</v>
      </c>
      <c r="AZ114" s="11" t="n">
        <f aca="false">workers_and_wage_high!B102</f>
        <v>8639.17905218954</v>
      </c>
      <c r="BA114" s="61" t="n">
        <f aca="false">(AZ114-AZ113)/AZ113</f>
        <v>0.00536574608556016</v>
      </c>
      <c r="BB114" s="66"/>
      <c r="BC114" s="66"/>
      <c r="BD114" s="66"/>
      <c r="BE114" s="66"/>
      <c r="BF114" s="5" t="n">
        <f aca="false">BF113*(1+AY114)*(1+BA114)*(1-BE114)</f>
        <v>150.154520044495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185119918.066995</v>
      </c>
      <c r="E115" s="9"/>
      <c r="F115" s="82" t="n">
        <f aca="false">'High pensions'!I115</f>
        <v>33647736.414801</v>
      </c>
      <c r="G115" s="82" t="n">
        <f aca="false">'High pensions'!K115</f>
        <v>5945695.94145312</v>
      </c>
      <c r="H115" s="82" t="n">
        <f aca="false">'High pensions'!V115</f>
        <v>32711464.8059627</v>
      </c>
      <c r="I115" s="82" t="n">
        <f aca="false">'High pensions'!M115</f>
        <v>183887.503343911</v>
      </c>
      <c r="J115" s="82" t="n">
        <f aca="false">'High pensions'!W115</f>
        <v>1011694.78781328</v>
      </c>
      <c r="K115" s="9"/>
      <c r="L115" s="82" t="n">
        <f aca="false">'High pensions'!N115</f>
        <v>4625908.35398179</v>
      </c>
      <c r="M115" s="67"/>
      <c r="N115" s="82" t="n">
        <f aca="false">'High pensions'!L115</f>
        <v>1486866.1112486</v>
      </c>
      <c r="O115" s="9"/>
      <c r="P115" s="82" t="n">
        <f aca="false">'High pensions'!X115</f>
        <v>32184159.0871181</v>
      </c>
      <c r="Q115" s="67"/>
      <c r="R115" s="82" t="n">
        <f aca="false">'High SIPA income'!G110</f>
        <v>44709717.4674007</v>
      </c>
      <c r="S115" s="67"/>
      <c r="T115" s="82" t="n">
        <f aca="false">'High SIPA income'!J110</f>
        <v>170951479.803826</v>
      </c>
      <c r="U115" s="9"/>
      <c r="V115" s="82" t="n">
        <f aca="false">'High SIPA income'!F110</f>
        <v>128435.499127726</v>
      </c>
      <c r="W115" s="67"/>
      <c r="X115" s="82" t="n">
        <f aca="false">'High SIPA income'!M110</f>
        <v>322592.944826965</v>
      </c>
      <c r="Y115" s="9"/>
      <c r="Z115" s="9" t="n">
        <f aca="false">R115+V115-N115-L115-F115</f>
        <v>5077642.08649709</v>
      </c>
      <c r="AA115" s="9"/>
      <c r="AB115" s="9" t="n">
        <f aca="false">T115-P115-D115</f>
        <v>-46352597.3502875</v>
      </c>
      <c r="AC115" s="50"/>
      <c r="AD115" s="9"/>
      <c r="AE115" s="9"/>
      <c r="AF115" s="9"/>
      <c r="AG115" s="9" t="n">
        <f aca="false">BF115/100*$AG$57</f>
        <v>9198375314.02413</v>
      </c>
      <c r="AH115" s="40" t="n">
        <f aca="false">(AG115-AG114)/AG114</f>
        <v>0.00450342893000656</v>
      </c>
      <c r="AI115" s="40"/>
      <c r="AJ115" s="40" t="n">
        <f aca="false">AB115/AG115</f>
        <v>-0.00503921570580154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15168869</v>
      </c>
      <c r="AX115" s="7"/>
      <c r="AY115" s="40" t="n">
        <f aca="false">(AW115-AW114)/AW114</f>
        <v>0.00327839208450231</v>
      </c>
      <c r="AZ115" s="12" t="n">
        <f aca="false">workers_and_wage_high!B103</f>
        <v>8649.72778197117</v>
      </c>
      <c r="BA115" s="40" t="n">
        <f aca="false">(AZ115-AZ114)/AZ114</f>
        <v>0.00122103381790078</v>
      </c>
      <c r="BB115" s="39"/>
      <c r="BC115" s="39"/>
      <c r="BD115" s="39"/>
      <c r="BE115" s="39"/>
      <c r="BF115" s="7" t="n">
        <f aca="false">BF114*(1+AY115)*(1+BA115)*(1-BE115)</f>
        <v>150.830730254034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185623722.419371</v>
      </c>
      <c r="E116" s="9"/>
      <c r="F116" s="82" t="n">
        <f aca="false">'High pensions'!I116</f>
        <v>33739308.8194907</v>
      </c>
      <c r="G116" s="82" t="n">
        <f aca="false">'High pensions'!K116</f>
        <v>6010525.92926439</v>
      </c>
      <c r="H116" s="82" t="n">
        <f aca="false">'High pensions'!V116</f>
        <v>33068140.2709614</v>
      </c>
      <c r="I116" s="82" t="n">
        <f aca="false">'High pensions'!M116</f>
        <v>185892.554513331</v>
      </c>
      <c r="J116" s="82" t="n">
        <f aca="false">'High pensions'!W116</f>
        <v>1022725.98776169</v>
      </c>
      <c r="K116" s="9"/>
      <c r="L116" s="82" t="n">
        <f aca="false">'High pensions'!N116</f>
        <v>4656742.35612486</v>
      </c>
      <c r="M116" s="67"/>
      <c r="N116" s="82" t="n">
        <f aca="false">'High pensions'!L116</f>
        <v>1490048.44481834</v>
      </c>
      <c r="O116" s="9"/>
      <c r="P116" s="82" t="n">
        <f aca="false">'High pensions'!X116</f>
        <v>32361665.1311777</v>
      </c>
      <c r="Q116" s="67"/>
      <c r="R116" s="82" t="n">
        <f aca="false">'High SIPA income'!G111</f>
        <v>39199316.4312539</v>
      </c>
      <c r="S116" s="67"/>
      <c r="T116" s="82" t="n">
        <f aca="false">'High SIPA income'!J111</f>
        <v>149881983.846293</v>
      </c>
      <c r="U116" s="9"/>
      <c r="V116" s="82" t="n">
        <f aca="false">'High SIPA income'!F111</f>
        <v>131979.044965586</v>
      </c>
      <c r="W116" s="67"/>
      <c r="X116" s="82" t="n">
        <f aca="false">'High SIPA income'!M111</f>
        <v>331493.310339057</v>
      </c>
      <c r="Y116" s="9"/>
      <c r="Z116" s="9" t="n">
        <f aca="false">R116+V116-N116-L116-F116</f>
        <v>-554804.144214422</v>
      </c>
      <c r="AA116" s="9"/>
      <c r="AB116" s="9" t="n">
        <f aca="false">T116-P116-D116</f>
        <v>-68103403.7042556</v>
      </c>
      <c r="AC116" s="50"/>
      <c r="AD116" s="9"/>
      <c r="AE116" s="9"/>
      <c r="AF116" s="9"/>
      <c r="AG116" s="9" t="n">
        <f aca="false">BF116/100*$AG$57</f>
        <v>9257229246.16792</v>
      </c>
      <c r="AH116" s="40" t="n">
        <f aca="false">(AG116-AG115)/AG115</f>
        <v>0.00639829645285911</v>
      </c>
      <c r="AI116" s="40"/>
      <c r="AJ116" s="40" t="n">
        <f aca="false">AB116/AG116</f>
        <v>-0.00735678051102034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15204065</v>
      </c>
      <c r="AX116" s="7"/>
      <c r="AY116" s="40" t="n">
        <f aca="false">(AW116-AW115)/AW115</f>
        <v>0.00232027845978497</v>
      </c>
      <c r="AZ116" s="12" t="n">
        <f aca="false">workers_and_wage_high!B104</f>
        <v>8684.91987205267</v>
      </c>
      <c r="BA116" s="40" t="n">
        <f aca="false">(AZ116-AZ115)/AZ115</f>
        <v>0.00406857775973621</v>
      </c>
      <c r="BB116" s="39"/>
      <c r="BC116" s="39"/>
      <c r="BD116" s="39"/>
      <c r="BE116" s="39"/>
      <c r="BF116" s="7" t="n">
        <f aca="false">BF115*(1+AY116)*(1+BA116)*(1-BE116)</f>
        <v>151.795789980401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186694980.774374</v>
      </c>
      <c r="E117" s="9"/>
      <c r="F117" s="82" t="n">
        <f aca="false">'High pensions'!I117</f>
        <v>33934022.7062387</v>
      </c>
      <c r="G117" s="82" t="n">
        <f aca="false">'High pensions'!K117</f>
        <v>6153395.38604396</v>
      </c>
      <c r="H117" s="82" t="n">
        <f aca="false">'High pensions'!V117</f>
        <v>33854165.868858</v>
      </c>
      <c r="I117" s="82" t="n">
        <f aca="false">'High pensions'!M117</f>
        <v>190311.197506514</v>
      </c>
      <c r="J117" s="82" t="n">
        <f aca="false">'High pensions'!W117</f>
        <v>1047036.05779973</v>
      </c>
      <c r="K117" s="9"/>
      <c r="L117" s="82" t="n">
        <f aca="false">'High pensions'!N117</f>
        <v>4710090.23676346</v>
      </c>
      <c r="M117" s="67"/>
      <c r="N117" s="82" t="n">
        <f aca="false">'High pensions'!L117</f>
        <v>1499518.29792741</v>
      </c>
      <c r="O117" s="9"/>
      <c r="P117" s="82" t="n">
        <f aca="false">'High pensions'!X117</f>
        <v>32690587.8751642</v>
      </c>
      <c r="Q117" s="67"/>
      <c r="R117" s="82" t="n">
        <f aca="false">'High SIPA income'!G112</f>
        <v>45175399.9687023</v>
      </c>
      <c r="S117" s="67"/>
      <c r="T117" s="82" t="n">
        <f aca="false">'High SIPA income'!J112</f>
        <v>172732057.209047</v>
      </c>
      <c r="U117" s="9"/>
      <c r="V117" s="82" t="n">
        <f aca="false">'High SIPA income'!F112</f>
        <v>134353.723867606</v>
      </c>
      <c r="W117" s="67"/>
      <c r="X117" s="82" t="n">
        <f aca="false">'High SIPA income'!M112</f>
        <v>337457.819102005</v>
      </c>
      <c r="Y117" s="9"/>
      <c r="Z117" s="9" t="n">
        <f aca="false">R117+V117-N117-L117-F117</f>
        <v>5166122.45164028</v>
      </c>
      <c r="AA117" s="9"/>
      <c r="AB117" s="9" t="n">
        <f aca="false">T117-P117-D117</f>
        <v>-46653511.4404919</v>
      </c>
      <c r="AC117" s="50"/>
      <c r="AD117" s="9"/>
      <c r="AE117" s="9"/>
      <c r="AF117" s="9"/>
      <c r="AG117" s="9" t="n">
        <f aca="false">BF117/100*$AG$57</f>
        <v>9291018553.79399</v>
      </c>
      <c r="AH117" s="40" t="n">
        <f aca="false">(AG117-AG116)/AG116</f>
        <v>0.00365004546474372</v>
      </c>
      <c r="AI117" s="40" t="n">
        <f aca="false">(AG117-AG113)/AG113</f>
        <v>0.0196296968062898</v>
      </c>
      <c r="AJ117" s="40" t="n">
        <f aca="false">AB117/AG117</f>
        <v>-0.00502135596548141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15213399</v>
      </c>
      <c r="AX117" s="7"/>
      <c r="AY117" s="40" t="n">
        <f aca="false">(AW117-AW116)/AW116</f>
        <v>0.000613914765557764</v>
      </c>
      <c r="AZ117" s="12" t="n">
        <f aca="false">workers_and_wage_high!B105</f>
        <v>8711.27224578484</v>
      </c>
      <c r="BA117" s="40" t="n">
        <f aca="false">(AZ117-AZ116)/AZ116</f>
        <v>0.00303426791730896</v>
      </c>
      <c r="BB117" s="39"/>
      <c r="BC117" s="39"/>
      <c r="BD117" s="39"/>
      <c r="BE117" s="39"/>
      <c r="BF117" s="7" t="n">
        <f aca="false">BF116*(1+AY117)*(1+BA117)*(1-BE117)</f>
        <v>152.349851515186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135.651484962711</v>
      </c>
    </row>
    <row r="119" customFormat="false" ht="12.8" hidden="false" customHeight="false" outlineLevel="0" collapsed="false">
      <c r="AI119" s="32" t="n">
        <f aca="false">AVERAGE(AI29:AI117)</f>
        <v>0.0283879239823946</v>
      </c>
      <c r="BF119" s="0" t="s">
        <v>132</v>
      </c>
    </row>
    <row r="120" customFormat="false" ht="12.8" hidden="false" customHeight="false" outlineLevel="0" collapsed="false">
      <c r="AI120" s="32" t="n">
        <f aca="false">'Central scenario'!AI119</f>
        <v>0.021997795580577</v>
      </c>
      <c r="AJ120" s="32" t="n">
        <f aca="false">AI119-AI120</f>
        <v>0.0063901284018176</v>
      </c>
    </row>
    <row r="121" customFormat="false" ht="12.8" hidden="false" customHeight="false" outlineLevel="0" collapsed="false">
      <c r="AI121" s="32" t="n">
        <f aca="false">'Low scenario'!AI119</f>
        <v>0.0129459063539479</v>
      </c>
      <c r="AJ121" s="32" t="n">
        <f aca="false">AI120-AI121</f>
        <v>0.00905188922662914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914062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123</v>
      </c>
      <c r="C1" s="97" t="s">
        <v>0</v>
      </c>
      <c r="D1" s="97" t="s">
        <v>124</v>
      </c>
      <c r="E1" s="97" t="s">
        <v>125</v>
      </c>
      <c r="F1" s="97" t="s">
        <v>126</v>
      </c>
      <c r="G1" s="97" t="s">
        <v>127</v>
      </c>
      <c r="H1" s="97" t="s">
        <v>128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-0.0331795977538116</v>
      </c>
      <c r="D26" s="101" t="n">
        <f aca="false">'Central scenario'!BO5</f>
        <v>-0.0331995920570141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-0.0366051126539165</v>
      </c>
      <c r="D27" s="101" t="n">
        <f aca="false">'Central scenario'!BO6</f>
        <v>-0.0370530841535637</v>
      </c>
      <c r="E27" s="103" t="n">
        <f aca="false">'Low scenario'!AL6</f>
        <v>-0.0366051126539165</v>
      </c>
      <c r="F27" s="103" t="n">
        <f aca="false">'Low scenario'!BO6</f>
        <v>-0.0370530841535637</v>
      </c>
      <c r="G27" s="103" t="n">
        <f aca="false">'High scenario'!AL6</f>
        <v>-0.0366051126539165</v>
      </c>
      <c r="H27" s="103" t="n">
        <f aca="false">'High scenario'!BO6</f>
        <v>-0.0370530841535637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-0.0367867634379302</v>
      </c>
      <c r="D28" s="101" t="n">
        <f aca="false">'Central scenario'!BO7</f>
        <v>-0.0376732487763681</v>
      </c>
      <c r="E28" s="103" t="n">
        <f aca="false">'Low scenario'!AL7</f>
        <v>-0.0367867634379302</v>
      </c>
      <c r="F28" s="103" t="n">
        <f aca="false">'Low scenario'!BO7</f>
        <v>-0.0376732487763681</v>
      </c>
      <c r="G28" s="103" t="n">
        <f aca="false">'High scenario'!AL7</f>
        <v>-0.0367867634379302</v>
      </c>
      <c r="H28" s="103" t="n">
        <f aca="false">'High scenario'!BO7</f>
        <v>-0.0376732487763681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-0.0376961884096757</v>
      </c>
      <c r="D29" s="101" t="n">
        <f aca="false">'Central scenario'!BO8</f>
        <v>-0.0385800679980238</v>
      </c>
      <c r="E29" s="103" t="n">
        <f aca="false">'Low scenario'!AL8</f>
        <v>-0.0377389074028458</v>
      </c>
      <c r="F29" s="103" t="n">
        <f aca="false">'Low scenario'!BO8</f>
        <v>-0.0386227869911939</v>
      </c>
      <c r="G29" s="103" t="n">
        <f aca="false">'High scenario'!AL8</f>
        <v>-0.037696040868939</v>
      </c>
      <c r="H29" s="103" t="n">
        <f aca="false">'High scenario'!BO8</f>
        <v>-0.0385799204572871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-0.0462320911620017</v>
      </c>
      <c r="D30" s="101" t="n">
        <f aca="false">'Central scenario'!BO9</f>
        <v>-0.0476115469221648</v>
      </c>
      <c r="E30" s="103" t="n">
        <f aca="false">'Low scenario'!AL9</f>
        <v>-0.0466196684132554</v>
      </c>
      <c r="F30" s="103" t="n">
        <f aca="false">'Low scenario'!BO9</f>
        <v>-0.0480034414406569</v>
      </c>
      <c r="G30" s="103" t="n">
        <f aca="false">'High scenario'!AL9</f>
        <v>-0.0462005002089527</v>
      </c>
      <c r="H30" s="103" t="n">
        <f aca="false">'High scenario'!BO9</f>
        <v>-0.0475742926541286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-0.0357415071627705</v>
      </c>
      <c r="D31" s="101" t="n">
        <f aca="false">'Central scenario'!BO10</f>
        <v>-0.0372447336343861</v>
      </c>
      <c r="E31" s="103" t="n">
        <f aca="false">'Low scenario'!AL10</f>
        <v>-0.0369211880394162</v>
      </c>
      <c r="F31" s="103" t="n">
        <f aca="false">'Low scenario'!BO10</f>
        <v>-0.0384437009511105</v>
      </c>
      <c r="G31" s="103" t="n">
        <f aca="false">'High scenario'!AL10</f>
        <v>-0.0343253644501761</v>
      </c>
      <c r="H31" s="103" t="n">
        <f aca="false">'High scenario'!BO10</f>
        <v>-0.0358001576060533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-0.0387333494799945</v>
      </c>
      <c r="D32" s="101" t="n">
        <f aca="false">'Central scenario'!BO11</f>
        <v>-0.0405737450166259</v>
      </c>
      <c r="E32" s="103" t="n">
        <f aca="false">'Low scenario'!AL11</f>
        <v>-0.0402003474151781</v>
      </c>
      <c r="F32" s="103" t="n">
        <f aca="false">'Low scenario'!BO11</f>
        <v>-0.0420506627376168</v>
      </c>
      <c r="G32" s="103" t="n">
        <f aca="false">'High scenario'!AL11</f>
        <v>-0.0365643673430903</v>
      </c>
      <c r="H32" s="103" t="n">
        <f aca="false">'High scenario'!BO11</f>
        <v>-0.0384174137040469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-0.0411457786471801</v>
      </c>
      <c r="D33" s="101" t="n">
        <f aca="false">'Central scenario'!BO12</f>
        <v>-0.0433097922236909</v>
      </c>
      <c r="E33" s="103" t="n">
        <f aca="false">'Low scenario'!AL12</f>
        <v>-0.0429192588979491</v>
      </c>
      <c r="F33" s="103" t="n">
        <f aca="false">'Low scenario'!BO12</f>
        <v>-0.0450512062566339</v>
      </c>
      <c r="G33" s="103" t="n">
        <f aca="false">'High scenario'!AL12</f>
        <v>-0.0402920150608517</v>
      </c>
      <c r="H33" s="103" t="n">
        <f aca="false">'High scenario'!BO12</f>
        <v>-0.0424950228076962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-0.0439584557038234</v>
      </c>
      <c r="D34" s="104" t="n">
        <f aca="false">'Central scenario'!BO13</f>
        <v>-0.0465201935849405</v>
      </c>
      <c r="E34" s="103" t="n">
        <f aca="false">'Low scenario'!AL13</f>
        <v>-0.0451029676521247</v>
      </c>
      <c r="F34" s="103" t="n">
        <f aca="false">'Low scenario'!BO13</f>
        <v>-0.0476450824778735</v>
      </c>
      <c r="G34" s="103" t="n">
        <f aca="false">'High scenario'!AL13</f>
        <v>-0.0414916110222898</v>
      </c>
      <c r="H34" s="103" t="n">
        <f aca="false">'High scenario'!BO13</f>
        <v>-0.044141410376564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-0.0449642613971469</v>
      </c>
      <c r="D35" s="105" t="n">
        <f aca="false">'Central scenario'!BO14</f>
        <v>-0.048527419573857</v>
      </c>
      <c r="E35" s="103" t="n">
        <f aca="false">'Low scenario'!AL14</f>
        <v>-0.0460191804406613</v>
      </c>
      <c r="F35" s="103" t="n">
        <f aca="false">'Low scenario'!BO14</f>
        <v>-0.0495653097118646</v>
      </c>
      <c r="G35" s="103" t="n">
        <f aca="false">'High scenario'!AL14</f>
        <v>-0.0428591346251885</v>
      </c>
      <c r="H35" s="103" t="n">
        <f aca="false">'High scenario'!BO14</f>
        <v>-0.0464769562333408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-0.044938992406131</v>
      </c>
      <c r="D36" s="106" t="n">
        <f aca="false">'Central scenario'!BO15</f>
        <v>-0.0495378572706475</v>
      </c>
      <c r="E36" s="103" t="n">
        <f aca="false">'Low scenario'!AL15</f>
        <v>-0.047949633962965</v>
      </c>
      <c r="F36" s="103" t="n">
        <f aca="false">'Low scenario'!BO15</f>
        <v>-0.0526364906968142</v>
      </c>
      <c r="G36" s="103" t="n">
        <f aca="false">'High scenario'!AL15</f>
        <v>-0.0441312560702257</v>
      </c>
      <c r="H36" s="103" t="n">
        <f aca="false">'High scenario'!BO15</f>
        <v>-0.0488898776534656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-0.0430351391887787</v>
      </c>
      <c r="D37" s="106" t="n">
        <f aca="false">'Central scenario'!BO16</f>
        <v>-0.0484373609282349</v>
      </c>
      <c r="E37" s="103" t="n">
        <f aca="false">'Low scenario'!AL16</f>
        <v>-0.0484506344669808</v>
      </c>
      <c r="F37" s="103" t="n">
        <f aca="false">'Low scenario'!BO16</f>
        <v>-0.053909480138544</v>
      </c>
      <c r="G37" s="103" t="n">
        <f aca="false">'High scenario'!AL16</f>
        <v>-0.0436011106810022</v>
      </c>
      <c r="H37" s="103" t="n">
        <f aca="false">'High scenario'!BO16</f>
        <v>-0.0490614081670515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-0.0428605873014262</v>
      </c>
      <c r="D38" s="106" t="n">
        <f aca="false">'Central scenario'!BO17</f>
        <v>-0.0490406280562729</v>
      </c>
      <c r="E38" s="103" t="n">
        <f aca="false">'Low scenario'!AL17</f>
        <v>-0.0474195507894624</v>
      </c>
      <c r="F38" s="103" t="n">
        <f aca="false">'Low scenario'!BO17</f>
        <v>-0.0537835377408052</v>
      </c>
      <c r="G38" s="103" t="n">
        <f aca="false">'High scenario'!AL17</f>
        <v>-0.0405364098346346</v>
      </c>
      <c r="H38" s="103" t="n">
        <f aca="false">'High scenario'!BO17</f>
        <v>-0.0467388200438757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-0.042125519680503</v>
      </c>
      <c r="D39" s="105" t="n">
        <f aca="false">'Central scenario'!BO18</f>
        <v>-0.049180860131414</v>
      </c>
      <c r="E39" s="103" t="n">
        <f aca="false">'Low scenario'!AL18</f>
        <v>-0.0467257119328588</v>
      </c>
      <c r="F39" s="103" t="n">
        <f aca="false">'Low scenario'!BO18</f>
        <v>-0.0539802063226299</v>
      </c>
      <c r="G39" s="103" t="n">
        <f aca="false">'High scenario'!AL18</f>
        <v>-0.0395616259098304</v>
      </c>
      <c r="H39" s="103" t="n">
        <f aca="false">'High scenario'!BO18</f>
        <v>-0.0466530845938421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-0.0413092818514922</v>
      </c>
      <c r="D40" s="106" t="n">
        <f aca="false">'Central scenario'!BO19</f>
        <v>-0.0489573978614359</v>
      </c>
      <c r="E40" s="103" t="n">
        <f aca="false">'Low scenario'!AL19</f>
        <v>-0.0451096491781169</v>
      </c>
      <c r="F40" s="103" t="n">
        <f aca="false">'Low scenario'!BO19</f>
        <v>-0.0530306794756029</v>
      </c>
      <c r="G40" s="103" t="n">
        <f aca="false">'High scenario'!AL19</f>
        <v>-0.0378171872906692</v>
      </c>
      <c r="H40" s="103" t="n">
        <f aca="false">'High scenario'!BO19</f>
        <v>-0.0455244916375641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-0.0404048628020042</v>
      </c>
      <c r="D41" s="106" t="n">
        <f aca="false">'Central scenario'!BO20</f>
        <v>-0.0489175546910495</v>
      </c>
      <c r="E41" s="103" t="n">
        <f aca="false">'Low scenario'!AL20</f>
        <v>-0.0449126146490497</v>
      </c>
      <c r="F41" s="103" t="n">
        <f aca="false">'Low scenario'!BO20</f>
        <v>-0.0538027796703642</v>
      </c>
      <c r="G41" s="103" t="n">
        <f aca="false">'High scenario'!AL20</f>
        <v>-0.0371854996823038</v>
      </c>
      <c r="H41" s="103" t="n">
        <f aca="false">'High scenario'!BO20</f>
        <v>-0.0457548794510774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-0.0388323900790798</v>
      </c>
      <c r="D42" s="106" t="n">
        <f aca="false">'Central scenario'!BO21</f>
        <v>-0.0480236095707695</v>
      </c>
      <c r="E42" s="103" t="n">
        <f aca="false">'Low scenario'!AL21</f>
        <v>-0.0435164357194619</v>
      </c>
      <c r="F42" s="103" t="n">
        <f aca="false">'Low scenario'!BO21</f>
        <v>-0.0531974624066773</v>
      </c>
      <c r="G42" s="103" t="n">
        <f aca="false">'High scenario'!AL21</f>
        <v>-0.03575132348204</v>
      </c>
      <c r="H42" s="103" t="n">
        <f aca="false">'High scenario'!BO21</f>
        <v>-0.0450929707041797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-0.0374588410564858</v>
      </c>
      <c r="D43" s="105" t="n">
        <f aca="false">'Central scenario'!BO22</f>
        <v>-0.0473668535821536</v>
      </c>
      <c r="E43" s="103" t="n">
        <f aca="false">'Low scenario'!AL22</f>
        <v>-0.0424857485255831</v>
      </c>
      <c r="F43" s="103" t="n">
        <f aca="false">'Low scenario'!BO22</f>
        <v>-0.052886767857955</v>
      </c>
      <c r="G43" s="103" t="n">
        <f aca="false">'High scenario'!AL22</f>
        <v>-0.0344084976186949</v>
      </c>
      <c r="H43" s="103" t="n">
        <f aca="false">'High scenario'!BO22</f>
        <v>-0.0442700216138092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-0.0366767352490697</v>
      </c>
      <c r="D44" s="106" t="n">
        <f aca="false">'Central scenario'!BO23</f>
        <v>-0.0470044175824767</v>
      </c>
      <c r="E44" s="103" t="n">
        <f aca="false">'Low scenario'!AL23</f>
        <v>-0.0427304727767315</v>
      </c>
      <c r="F44" s="103" t="n">
        <f aca="false">'Low scenario'!BO23</f>
        <v>-0.0537811725717531</v>
      </c>
      <c r="G44" s="103" t="n">
        <f aca="false">'High scenario'!AL23</f>
        <v>-0.0339504449027445</v>
      </c>
      <c r="H44" s="103" t="n">
        <f aca="false">'High scenario'!BO23</f>
        <v>-0.0444371366354337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-0.0356733159678261</v>
      </c>
      <c r="D45" s="106" t="n">
        <f aca="false">'Central scenario'!BO24</f>
        <v>-0.0465913521392785</v>
      </c>
      <c r="E45" s="103" t="n">
        <f aca="false">'Low scenario'!AL24</f>
        <v>-0.0417407452324144</v>
      </c>
      <c r="F45" s="103" t="n">
        <f aca="false">'Low scenario'!BO24</f>
        <v>-0.0533171560997772</v>
      </c>
      <c r="G45" s="103" t="n">
        <f aca="false">'High scenario'!AL24</f>
        <v>-0.0315921997184179</v>
      </c>
      <c r="H45" s="103" t="n">
        <f aca="false">'High scenario'!BO24</f>
        <v>-0.0426786469050388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-0.0338932254903772</v>
      </c>
      <c r="D46" s="106" t="n">
        <f aca="false">'Central scenario'!BO25</f>
        <v>-0.0455791407952526</v>
      </c>
      <c r="E46" s="103" t="n">
        <f aca="false">'Low scenario'!AL25</f>
        <v>-0.0404020440725409</v>
      </c>
      <c r="F46" s="103" t="n">
        <f aca="false">'Low scenario'!BO25</f>
        <v>-0.0526828101843937</v>
      </c>
      <c r="G46" s="103" t="n">
        <f aca="false">'High scenario'!AL25</f>
        <v>-0.0304161200656125</v>
      </c>
      <c r="H46" s="103" t="n">
        <f aca="false">'High scenario'!BO25</f>
        <v>-0.0421538176591667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-0.0321095493994981</v>
      </c>
      <c r="D47" s="105" t="n">
        <f aca="false">'Central scenario'!BO26</f>
        <v>-0.0446419227124696</v>
      </c>
      <c r="E47" s="103" t="n">
        <f aca="false">'Low scenario'!AL26</f>
        <v>-0.0390869299528417</v>
      </c>
      <c r="F47" s="103" t="n">
        <f aca="false">'Low scenario'!BO26</f>
        <v>-0.0521934767769383</v>
      </c>
      <c r="G47" s="103" t="n">
        <f aca="false">'High scenario'!AL26</f>
        <v>-0.0297770868948643</v>
      </c>
      <c r="H47" s="103" t="n">
        <f aca="false">'High scenario'!BO26</f>
        <v>-0.0422760332725674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-0.0303038923801788</v>
      </c>
      <c r="D48" s="106" t="n">
        <f aca="false">'Central scenario'!BO27</f>
        <v>-0.0433247396035151</v>
      </c>
      <c r="E48" s="103" t="n">
        <f aca="false">'Low scenario'!AL27</f>
        <v>-0.037945813192475</v>
      </c>
      <c r="F48" s="103" t="n">
        <f aca="false">'Low scenario'!BO27</f>
        <v>-0.0518775717578922</v>
      </c>
      <c r="G48" s="103" t="n">
        <f aca="false">'High scenario'!AL27</f>
        <v>-0.0282995277672327</v>
      </c>
      <c r="H48" s="103" t="n">
        <f aca="false">'High scenario'!BO27</f>
        <v>-0.0415327848546541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-0.0304496598420048</v>
      </c>
      <c r="D49" s="106" t="n">
        <f aca="false">'Central scenario'!BO28</f>
        <v>-0.0441872900626339</v>
      </c>
      <c r="E49" s="103" t="n">
        <f aca="false">'Low scenario'!AL28</f>
        <v>-0.0368968160660742</v>
      </c>
      <c r="F49" s="103" t="n">
        <f aca="false">'Low scenario'!BO28</f>
        <v>-0.0515141175790936</v>
      </c>
      <c r="G49" s="103" t="n">
        <f aca="false">'High scenario'!AL28</f>
        <v>-0.0269287623213263</v>
      </c>
      <c r="H49" s="103" t="n">
        <f aca="false">'High scenario'!BO28</f>
        <v>-0.040925920040759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-0.0297757456806601</v>
      </c>
      <c r="D50" s="106" t="n">
        <f aca="false">'Central scenario'!BO29</f>
        <v>-0.0443440076521006</v>
      </c>
      <c r="E50" s="103" t="n">
        <f aca="false">'Low scenario'!AL29</f>
        <v>-0.0362208744326783</v>
      </c>
      <c r="F50" s="103" t="n">
        <f aca="false">'Low scenario'!BO29</f>
        <v>-0.0517774270383193</v>
      </c>
      <c r="G50" s="103" t="n">
        <f aca="false">'High scenario'!AL29</f>
        <v>-0.0255217497737903</v>
      </c>
      <c r="H50" s="103" t="n">
        <f aca="false">'High scenario'!BO29</f>
        <v>-0.0402372194965677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2021-01-20T18:26:05Z</dcterms:modified>
  <cp:revision>354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