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5.wmf" ContentType="image/x-wmf"/>
  <Override PartName="/xl/media/image26.wmf" ContentType="image/x-wmf"/>
  <Override PartName="/xl/charts/chart317.xml" ContentType="application/vnd.openxmlformats-officedocument.drawingml.chart+xml"/>
  <Override PartName="/xl/charts/chart322.xml" ContentType="application/vnd.openxmlformats-officedocument.drawingml.chart+xml"/>
  <Override PartName="/xl/charts/chart318.xml" ContentType="application/vnd.openxmlformats-officedocument.drawingml.chart+xml"/>
  <Override PartName="/xl/charts/chart323.xml" ContentType="application/vnd.openxmlformats-officedocument.drawingml.chart+xml"/>
  <Override PartName="/xl/charts/chart319.xml" ContentType="application/vnd.openxmlformats-officedocument.drawingml.chart+xml"/>
  <Override PartName="/xl/charts/chart324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low" sheetId="34" state="visible" r:id="rId35"/>
    <sheet name="IFE_cost_high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<sst xmlns="http://schemas.openxmlformats.org/spreadsheetml/2006/main" count="915" uniqueCount="280">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</sst>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113.822480288329</c:v>
                </c:pt>
                <c:pt idx="49">
                  <c:v>114.78351578514</c:v>
                </c:pt>
                <c:pt idx="50">
                  <c:v>116.567940907226</c:v>
                </c:pt>
                <c:pt idx="51">
                  <c:v>117.658861993291</c:v>
                </c:pt>
                <c:pt idx="52">
                  <c:v>119.00267999472</c:v>
                </c:pt>
                <c:pt idx="53">
                  <c:v>119.84393612688</c:v>
                </c:pt>
                <c:pt idx="54">
                  <c:v>121.215467924386</c:v>
                </c:pt>
                <c:pt idx="55">
                  <c:v>122.048523038967</c:v>
                </c:pt>
                <c:pt idx="56">
                  <c:v>122.928894788307</c:v>
                </c:pt>
                <c:pt idx="57">
                  <c:v>122.946090445347</c:v>
                </c:pt>
                <c:pt idx="58">
                  <c:v>124.033803148111</c:v>
                </c:pt>
                <c:pt idx="59">
                  <c:v>124.955291531635</c:v>
                </c:pt>
                <c:pt idx="60">
                  <c:v>126.197216549562</c:v>
                </c:pt>
                <c:pt idx="61">
                  <c:v>126.758490124235</c:v>
                </c:pt>
                <c:pt idx="62">
                  <c:v>127.730595255941</c:v>
                </c:pt>
                <c:pt idx="63">
                  <c:v>128.34375442621</c:v>
                </c:pt>
                <c:pt idx="64">
                  <c:v>129.273115311969</c:v>
                </c:pt>
                <c:pt idx="65">
                  <c:v>129.194326983363</c:v>
                </c:pt>
                <c:pt idx="66">
                  <c:v>129.908387003944</c:v>
                </c:pt>
                <c:pt idx="67">
                  <c:v>130.417273997492</c:v>
                </c:pt>
                <c:pt idx="68">
                  <c:v>131.563448336385</c:v>
                </c:pt>
                <c:pt idx="69">
                  <c:v>132.213709394397</c:v>
                </c:pt>
                <c:pt idx="70">
                  <c:v>132.723339061504</c:v>
                </c:pt>
                <c:pt idx="71">
                  <c:v>133.815793718398</c:v>
                </c:pt>
                <c:pt idx="72">
                  <c:v>134.79248116003</c:v>
                </c:pt>
                <c:pt idx="73">
                  <c:v>135.554780423893</c:v>
                </c:pt>
                <c:pt idx="74">
                  <c:v>135.79740536777</c:v>
                </c:pt>
                <c:pt idx="75">
                  <c:v>136.715154035723</c:v>
                </c:pt>
                <c:pt idx="76">
                  <c:v>136.781555343524</c:v>
                </c:pt>
                <c:pt idx="77">
                  <c:v>138.050744987369</c:v>
                </c:pt>
                <c:pt idx="78">
                  <c:v>138.555703739009</c:v>
                </c:pt>
                <c:pt idx="79">
                  <c:v>138.993720372843</c:v>
                </c:pt>
                <c:pt idx="80">
                  <c:v>140.335295401082</c:v>
                </c:pt>
                <c:pt idx="81">
                  <c:v>140.403398694541</c:v>
                </c:pt>
                <c:pt idx="82">
                  <c:v>141.079032618951</c:v>
                </c:pt>
                <c:pt idx="83">
                  <c:v>142.424407023166</c:v>
                </c:pt>
                <c:pt idx="84">
                  <c:v>143.36921635853</c:v>
                </c:pt>
                <c:pt idx="85">
                  <c:v>143.507492385473</c:v>
                </c:pt>
                <c:pt idx="86">
                  <c:v>143.740883763402</c:v>
                </c:pt>
                <c:pt idx="87">
                  <c:v>144.850638953599</c:v>
                </c:pt>
                <c:pt idx="88">
                  <c:v>145.65218209499</c:v>
                </c:pt>
                <c:pt idx="89">
                  <c:v>146.684687756022</c:v>
                </c:pt>
                <c:pt idx="90">
                  <c:v>147.741629735176</c:v>
                </c:pt>
                <c:pt idx="91">
                  <c:v>148.37083395905</c:v>
                </c:pt>
                <c:pt idx="92">
                  <c:v>148.917215823726</c:v>
                </c:pt>
                <c:pt idx="93">
                  <c:v>149.588343418682</c:v>
                </c:pt>
                <c:pt idx="94">
                  <c:v>150.903621204502</c:v>
                </c:pt>
                <c:pt idx="95">
                  <c:v>151.331613065501</c:v>
                </c:pt>
                <c:pt idx="96">
                  <c:v>152.328829742806</c:v>
                </c:pt>
                <c:pt idx="97">
                  <c:v>152.624497643086</c:v>
                </c:pt>
                <c:pt idx="98">
                  <c:v>153.282170409721</c:v>
                </c:pt>
                <c:pt idx="99">
                  <c:v>154.112755687103</c:v>
                </c:pt>
                <c:pt idx="100">
                  <c:v>154.070530414971</c:v>
                </c:pt>
                <c:pt idx="101">
                  <c:v>154.995979130019</c:v>
                </c:pt>
                <c:pt idx="102">
                  <c:v>155.466392665715</c:v>
                </c:pt>
                <c:pt idx="103">
                  <c:v>155.964186889838</c:v>
                </c:pt>
                <c:pt idx="104">
                  <c:v>156.988429053823</c:v>
                </c:pt>
                <c:pt idx="105">
                  <c:v>157.277881511453</c:v>
                </c:pt>
                <c:pt idx="106">
                  <c:v>157.6307962862</c:v>
                </c:pt>
                <c:pt idx="107">
                  <c:v>158.183310522203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298432"/>
        <c:axId val="7861289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0.0386602497519186</c:v>
                </c:pt>
                <c:pt idx="54">
                  <c:v>0.0416517760921473</c:v>
                </c:pt>
                <c:pt idx="58">
                  <c:v>0.0264534167907231</c:v>
                </c:pt>
                <c:pt idx="62">
                  <c:v>0.0286259945256631</c:v>
                </c:pt>
                <c:pt idx="66">
                  <c:v>0.0191797062254262</c:v>
                </c:pt>
                <c:pt idx="70">
                  <c:v>0.0222115273712975</c:v>
                </c:pt>
                <c:pt idx="74">
                  <c:v>0.0236529231727991</c:v>
                </c:pt>
                <c:pt idx="78">
                  <c:v>0.017540261937252</c:v>
                </c:pt>
                <c:pt idx="82">
                  <c:v>0.0214714006097136</c:v>
                </c:pt>
                <c:pt idx="86">
                  <c:v>0.0198958869818864</c:v>
                </c:pt>
                <c:pt idx="90">
                  <c:v>0.0225574608198205</c:v>
                </c:pt>
                <c:pt idx="94">
                  <c:v>0.0208878815328413</c:v>
                </c:pt>
                <c:pt idx="98">
                  <c:v>0.0193219107070113</c:v>
                </c:pt>
                <c:pt idx="102">
                  <c:v>0.0133075183467606</c:v>
                </c:pt>
                <c:pt idx="106">
                  <c:v>0.0154445982768858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42115"/>
        <c:axId val="85618271"/>
      </c:lineChart>
      <c:catAx>
        <c:axId val="492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612899"/>
        <c:crosses val="autoZero"/>
        <c:auto val="1"/>
        <c:lblAlgn val="ctr"/>
        <c:lblOffset val="100"/>
      </c:catAx>
      <c:valAx>
        <c:axId val="7861289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298432"/>
        <c:crossesAt val="1"/>
        <c:crossBetween val="midCat"/>
      </c:valAx>
      <c:catAx>
        <c:axId val="711421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618271"/>
        <c:auto val="1"/>
        <c:lblAlgn val="ctr"/>
        <c:lblOffset val="100"/>
      </c:catAx>
      <c:valAx>
        <c:axId val="8561827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14211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119.617064614661</c:v>
                </c:pt>
                <c:pt idx="49">
                  <c:v>121.334879327385</c:v>
                </c:pt>
                <c:pt idx="50">
                  <c:v>122.236235640921</c:v>
                </c:pt>
                <c:pt idx="51">
                  <c:v>123.6654512287</c:v>
                </c:pt>
                <c:pt idx="52">
                  <c:v>124.952527653373</c:v>
                </c:pt>
                <c:pt idx="53">
                  <c:v>125.635324115682</c:v>
                </c:pt>
                <c:pt idx="54">
                  <c:v>125.522873782307</c:v>
                </c:pt>
                <c:pt idx="55">
                  <c:v>127.822944279733</c:v>
                </c:pt>
                <c:pt idx="56">
                  <c:v>129.428370247673</c:v>
                </c:pt>
                <c:pt idx="57">
                  <c:v>130.128036992111</c:v>
                </c:pt>
                <c:pt idx="58">
                  <c:v>131.261308325781</c:v>
                </c:pt>
                <c:pt idx="59">
                  <c:v>132.279752380644</c:v>
                </c:pt>
                <c:pt idx="60">
                  <c:v>133.535797978915</c:v>
                </c:pt>
                <c:pt idx="61">
                  <c:v>134.295283099725</c:v>
                </c:pt>
                <c:pt idx="62">
                  <c:v>135.338800907228</c:v>
                </c:pt>
                <c:pt idx="63">
                  <c:v>136.561086249493</c:v>
                </c:pt>
                <c:pt idx="64">
                  <c:v>137.898500423369</c:v>
                </c:pt>
                <c:pt idx="65">
                  <c:v>139.697933636654</c:v>
                </c:pt>
                <c:pt idx="66">
                  <c:v>140.45690991431</c:v>
                </c:pt>
                <c:pt idx="67">
                  <c:v>140.785441409522</c:v>
                </c:pt>
                <c:pt idx="68">
                  <c:v>141.67058141839</c:v>
                </c:pt>
                <c:pt idx="69">
                  <c:v>142.604303683221</c:v>
                </c:pt>
                <c:pt idx="70">
                  <c:v>143.031733926672</c:v>
                </c:pt>
                <c:pt idx="71">
                  <c:v>144.2965777733</c:v>
                </c:pt>
                <c:pt idx="72">
                  <c:v>146.509742698302</c:v>
                </c:pt>
                <c:pt idx="73">
                  <c:v>147.291542257149</c:v>
                </c:pt>
                <c:pt idx="74">
                  <c:v>148.089828310835</c:v>
                </c:pt>
                <c:pt idx="75">
                  <c:v>148.591059790573</c:v>
                </c:pt>
                <c:pt idx="76">
                  <c:v>149.395309890553</c:v>
                </c:pt>
                <c:pt idx="77">
                  <c:v>150.491989416255</c:v>
                </c:pt>
                <c:pt idx="78">
                  <c:v>151.619707641888</c:v>
                </c:pt>
                <c:pt idx="79">
                  <c:v>152.558659088872</c:v>
                </c:pt>
                <c:pt idx="80">
                  <c:v>154.241941934974</c:v>
                </c:pt>
                <c:pt idx="81">
                  <c:v>155.178848611714</c:v>
                </c:pt>
                <c:pt idx="82">
                  <c:v>155.673887655743</c:v>
                </c:pt>
                <c:pt idx="83">
                  <c:v>157.076663863176</c:v>
                </c:pt>
                <c:pt idx="84">
                  <c:v>157.309661498003</c:v>
                </c:pt>
                <c:pt idx="85">
                  <c:v>158.434740003368</c:v>
                </c:pt>
                <c:pt idx="86">
                  <c:v>159.137386312554</c:v>
                </c:pt>
                <c:pt idx="87">
                  <c:v>160.890061977285</c:v>
                </c:pt>
                <c:pt idx="88">
                  <c:v>162.42483645927</c:v>
                </c:pt>
                <c:pt idx="89">
                  <c:v>163.215940931503</c:v>
                </c:pt>
                <c:pt idx="90">
                  <c:v>163.995863249418</c:v>
                </c:pt>
                <c:pt idx="91">
                  <c:v>165.365149911327</c:v>
                </c:pt>
                <c:pt idx="92">
                  <c:v>166.093035849915</c:v>
                </c:pt>
                <c:pt idx="93">
                  <c:v>167.148578077734</c:v>
                </c:pt>
                <c:pt idx="94">
                  <c:v>168.483009336684</c:v>
                </c:pt>
                <c:pt idx="95">
                  <c:v>169.739638213263</c:v>
                </c:pt>
                <c:pt idx="96">
                  <c:v>170.498272731354</c:v>
                </c:pt>
                <c:pt idx="97">
                  <c:v>171.616985726293</c:v>
                </c:pt>
                <c:pt idx="98">
                  <c:v>172.466948040104</c:v>
                </c:pt>
                <c:pt idx="99">
                  <c:v>173.716783653276</c:v>
                </c:pt>
                <c:pt idx="100">
                  <c:v>174.026175356006</c:v>
                </c:pt>
                <c:pt idx="101">
                  <c:v>174.499779805672</c:v>
                </c:pt>
                <c:pt idx="102">
                  <c:v>175.639253245659</c:v>
                </c:pt>
                <c:pt idx="103">
                  <c:v>176.472471657442</c:v>
                </c:pt>
                <c:pt idx="104">
                  <c:v>177.871532448003</c:v>
                </c:pt>
                <c:pt idx="105">
                  <c:v>179.030585351802</c:v>
                </c:pt>
                <c:pt idx="106">
                  <c:v>180.471065527613</c:v>
                </c:pt>
                <c:pt idx="107">
                  <c:v>181.632185465968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202501"/>
        <c:axId val="3561185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0.0384089696169552</c:v>
                </c:pt>
                <c:pt idx="54">
                  <c:v>0.0350824928448243</c:v>
                </c:pt>
                <c:pt idx="58">
                  <c:v>0.038028413782192</c:v>
                </c:pt>
                <c:pt idx="62">
                  <c:v>0.0317980898559078</c:v>
                </c:pt>
                <c:pt idx="66">
                  <c:v>0.0354024843357903</c:v>
                </c:pt>
                <c:pt idx="70">
                  <c:v>0.0228409547647288</c:v>
                </c:pt>
                <c:pt idx="74">
                  <c:v>0.0330281152395833</c:v>
                </c:pt>
                <c:pt idx="78">
                  <c:v>0.0230040695562213</c:v>
                </c:pt>
                <c:pt idx="82">
                  <c:v>0.0299730261890312</c:v>
                </c:pt>
                <c:pt idx="86">
                  <c:v>0.0218597463529078</c:v>
                </c:pt>
                <c:pt idx="90">
                  <c:v>0.0302466061789681</c:v>
                </c:pt>
                <c:pt idx="94">
                  <c:v>0.0251334746920573</c:v>
                </c:pt>
                <c:pt idx="98">
                  <c:v>0.0250716674576019</c:v>
                </c:pt>
                <c:pt idx="102">
                  <c:v>0.0179263519056503</c:v>
                </c:pt>
                <c:pt idx="106">
                  <c:v>0.0262156735945309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42809"/>
        <c:axId val="10618146"/>
      </c:lineChart>
      <c:catAx>
        <c:axId val="142025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611850"/>
        <c:crosses val="autoZero"/>
        <c:auto val="1"/>
        <c:lblAlgn val="ctr"/>
        <c:lblOffset val="100"/>
      </c:catAx>
      <c:valAx>
        <c:axId val="3561185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202501"/>
        <c:crossesAt val="1"/>
        <c:crossBetween val="midCat"/>
      </c:valAx>
      <c:catAx>
        <c:axId val="801428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618146"/>
        <c:auto val="1"/>
        <c:lblAlgn val="ctr"/>
        <c:lblOffset val="100"/>
      </c:catAx>
      <c:valAx>
        <c:axId val="1061814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428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91.9898699161297</c:v>
                </c:pt>
                <c:pt idx="28">
                  <c:v>92.1427496898989</c:v>
                </c:pt>
                <c:pt idx="29">
                  <c:v>92.5672889200262</c:v>
                </c:pt>
                <c:pt idx="30">
                  <c:v>92.3348941163913</c:v>
                </c:pt>
                <c:pt idx="31">
                  <c:v>93.3561296450189</c:v>
                </c:pt>
                <c:pt idx="32">
                  <c:v>94.9070321805956</c:v>
                </c:pt>
                <c:pt idx="33">
                  <c:v>96.2699804768268</c:v>
                </c:pt>
                <c:pt idx="34">
                  <c:v>96.9516388222108</c:v>
                </c:pt>
                <c:pt idx="35">
                  <c:v>98.9404586984118</c:v>
                </c:pt>
                <c:pt idx="36">
                  <c:v>99.6523837896256</c:v>
                </c:pt>
                <c:pt idx="37">
                  <c:v>100.1207796959</c:v>
                </c:pt>
                <c:pt idx="38">
                  <c:v>100.344946180988</c:v>
                </c:pt>
                <c:pt idx="39">
                  <c:v>100.498419367763</c:v>
                </c:pt>
                <c:pt idx="40">
                  <c:v>101.645431465418</c:v>
                </c:pt>
                <c:pt idx="41">
                  <c:v>103.124403086777</c:v>
                </c:pt>
                <c:pt idx="42">
                  <c:v>103.355294566418</c:v>
                </c:pt>
                <c:pt idx="43">
                  <c:v>104.509895786692</c:v>
                </c:pt>
                <c:pt idx="44">
                  <c:v>105.203021566708</c:v>
                </c:pt>
                <c:pt idx="45">
                  <c:v>105.702513163946</c:v>
                </c:pt>
                <c:pt idx="46">
                  <c:v>105.939176930578</c:v>
                </c:pt>
                <c:pt idx="47">
                  <c:v>106.106188866705</c:v>
                </c:pt>
                <c:pt idx="48">
                  <c:v>106.247829853921</c:v>
                </c:pt>
                <c:pt idx="49">
                  <c:v>106.83341579526</c:v>
                </c:pt>
                <c:pt idx="50">
                  <c:v>107.576374585486</c:v>
                </c:pt>
                <c:pt idx="51">
                  <c:v>108.407664349383</c:v>
                </c:pt>
                <c:pt idx="52">
                  <c:v>109.050406244308</c:v>
                </c:pt>
                <c:pt idx="53">
                  <c:v>109.41702324812</c:v>
                </c:pt>
                <c:pt idx="54">
                  <c:v>109.596446791357</c:v>
                </c:pt>
                <c:pt idx="55">
                  <c:v>110.532145014472</c:v>
                </c:pt>
                <c:pt idx="56">
                  <c:v>111.546783095006</c:v>
                </c:pt>
                <c:pt idx="57">
                  <c:v>111.956103569774</c:v>
                </c:pt>
                <c:pt idx="58">
                  <c:v>112.650410983027</c:v>
                </c:pt>
                <c:pt idx="59">
                  <c:v>113.244488608884</c:v>
                </c:pt>
                <c:pt idx="60">
                  <c:v>114.101190214706</c:v>
                </c:pt>
                <c:pt idx="61">
                  <c:v>114.744171897822</c:v>
                </c:pt>
                <c:pt idx="62">
                  <c:v>114.658509030886</c:v>
                </c:pt>
                <c:pt idx="63">
                  <c:v>115.461623121227</c:v>
                </c:pt>
                <c:pt idx="64">
                  <c:v>115.463445162235</c:v>
                </c:pt>
                <c:pt idx="65">
                  <c:v>115.702236876119</c:v>
                </c:pt>
                <c:pt idx="66">
                  <c:v>115.973762324662</c:v>
                </c:pt>
                <c:pt idx="67">
                  <c:v>117.018340402504</c:v>
                </c:pt>
                <c:pt idx="68">
                  <c:v>116.736747855111</c:v>
                </c:pt>
                <c:pt idx="69">
                  <c:v>117.243534721677</c:v>
                </c:pt>
                <c:pt idx="70">
                  <c:v>117.160244324052</c:v>
                </c:pt>
                <c:pt idx="71">
                  <c:v>117.547568957379</c:v>
                </c:pt>
                <c:pt idx="72">
                  <c:v>118.277829188845</c:v>
                </c:pt>
                <c:pt idx="73">
                  <c:v>118.358988213455</c:v>
                </c:pt>
                <c:pt idx="74">
                  <c:v>118.644620490774</c:v>
                </c:pt>
                <c:pt idx="75">
                  <c:v>119.443323252896</c:v>
                </c:pt>
                <c:pt idx="76">
                  <c:v>120.322549530994</c:v>
                </c:pt>
                <c:pt idx="77">
                  <c:v>119.841874364773</c:v>
                </c:pt>
                <c:pt idx="78">
                  <c:v>119.798853799307</c:v>
                </c:pt>
                <c:pt idx="79">
                  <c:v>120.115223322493</c:v>
                </c:pt>
                <c:pt idx="80">
                  <c:v>120.549629431568</c:v>
                </c:pt>
                <c:pt idx="81">
                  <c:v>120.911243368989</c:v>
                </c:pt>
                <c:pt idx="82">
                  <c:v>121.183423953319</c:v>
                </c:pt>
                <c:pt idx="83">
                  <c:v>121.402209172543</c:v>
                </c:pt>
                <c:pt idx="84">
                  <c:v>122.325338923501</c:v>
                </c:pt>
                <c:pt idx="85">
                  <c:v>122.982682706708</c:v>
                </c:pt>
                <c:pt idx="86">
                  <c:v>122.771557318113</c:v>
                </c:pt>
                <c:pt idx="87">
                  <c:v>123.978441139894</c:v>
                </c:pt>
                <c:pt idx="88">
                  <c:v>124.355592624819</c:v>
                </c:pt>
                <c:pt idx="89">
                  <c:v>124.711754333637</c:v>
                </c:pt>
                <c:pt idx="90">
                  <c:v>124.832650823957</c:v>
                </c:pt>
                <c:pt idx="91">
                  <c:v>124.948004287775</c:v>
                </c:pt>
                <c:pt idx="92">
                  <c:v>125.115778510349</c:v>
                </c:pt>
                <c:pt idx="93">
                  <c:v>125.473147470284</c:v>
                </c:pt>
                <c:pt idx="94">
                  <c:v>125.797970507929</c:v>
                </c:pt>
                <c:pt idx="95">
                  <c:v>126.359117102536</c:v>
                </c:pt>
                <c:pt idx="96">
                  <c:v>126.825369978193</c:v>
                </c:pt>
                <c:pt idx="97">
                  <c:v>127.453110621251</c:v>
                </c:pt>
                <c:pt idx="98">
                  <c:v>128.044982053862</c:v>
                </c:pt>
                <c:pt idx="99">
                  <c:v>128.076587841721</c:v>
                </c:pt>
                <c:pt idx="100">
                  <c:v>128.519717538784</c:v>
                </c:pt>
                <c:pt idx="101">
                  <c:v>129.209335392301</c:v>
                </c:pt>
                <c:pt idx="102">
                  <c:v>129.816333081849</c:v>
                </c:pt>
                <c:pt idx="103">
                  <c:v>129.714219657159</c:v>
                </c:pt>
                <c:pt idx="104">
                  <c:v>130.979303838354</c:v>
                </c:pt>
                <c:pt idx="105">
                  <c:v>130.980774526116</c:v>
                </c:pt>
                <c:pt idx="106">
                  <c:v>131.323209849701</c:v>
                </c:pt>
                <c:pt idx="107">
                  <c:v>131.913066887244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57188"/>
        <c:axId val="4151033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</c:v>
                </c:pt>
                <c:pt idx="38">
                  <c:v>0.0350000000000017</c:v>
                </c:pt>
                <c:pt idx="42">
                  <c:v>0.0299999999999976</c:v>
                </c:pt>
                <c:pt idx="46">
                  <c:v>0.0250000000000006</c:v>
                </c:pt>
                <c:pt idx="50">
                  <c:v>0.0144564866713366</c:v>
                </c:pt>
                <c:pt idx="54">
                  <c:v>0.022212789187656</c:v>
                </c:pt>
                <c:pt idx="58">
                  <c:v>0.024628050492709</c:v>
                </c:pt>
                <c:pt idx="62">
                  <c:v>0.0212900648390903</c:v>
                </c:pt>
                <c:pt idx="66">
                  <c:v>0.011313030207639</c:v>
                </c:pt>
                <c:pt idx="70">
                  <c:v>0.00976028247589911</c:v>
                </c:pt>
                <c:pt idx="74">
                  <c:v>0.0128799202307393</c:v>
                </c:pt>
                <c:pt idx="78">
                  <c:v>0.0112775660967701</c:v>
                </c:pt>
                <c:pt idx="82">
                  <c:v>0.0082653251508682</c:v>
                </c:pt>
                <c:pt idx="86">
                  <c:v>0.0165511248686008</c:v>
                </c:pt>
                <c:pt idx="90">
                  <c:v>0.0137991490937488</c:v>
                </c:pt>
                <c:pt idx="94">
                  <c:v>0.0078140265265807</c:v>
                </c:pt>
                <c:pt idx="98">
                  <c:v>0.0152244606561036</c:v>
                </c:pt>
                <c:pt idx="102">
                  <c:v>0.0134395660196607</c:v>
                </c:pt>
                <c:pt idx="106">
                  <c:v>0.0153438415532932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224793"/>
        <c:axId val="37230917"/>
      </c:lineChart>
      <c:catAx>
        <c:axId val="644571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510335"/>
        <c:crosses val="autoZero"/>
        <c:auto val="1"/>
        <c:lblAlgn val="ctr"/>
        <c:lblOffset val="100"/>
      </c:catAx>
      <c:valAx>
        <c:axId val="4151033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457188"/>
        <c:crossesAt val="1"/>
        <c:crossBetween val="midCat"/>
      </c:valAx>
      <c:catAx>
        <c:axId val="9022479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230917"/>
        <c:auto val="1"/>
        <c:lblAlgn val="ctr"/>
        <c:lblOffset val="100"/>
      </c:catAx>
      <c:valAx>
        <c:axId val="3723091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2479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000505"/>
        <c:axId val="5223003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91904"/>
        <c:axId val="32154614"/>
      </c:lineChart>
      <c:catAx>
        <c:axId val="330005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230036"/>
        <c:crosses val="autoZero"/>
        <c:auto val="1"/>
        <c:lblAlgn val="ctr"/>
        <c:lblOffset val="100"/>
      </c:catAx>
      <c:valAx>
        <c:axId val="5223003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000505"/>
        <c:crossesAt val="1"/>
        <c:crossBetween val="midCat"/>
      </c:valAx>
      <c:catAx>
        <c:axId val="527919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54614"/>
        <c:auto val="1"/>
        <c:lblAlgn val="ctr"/>
        <c:lblOffset val="100"/>
      </c:catAx>
      <c:valAx>
        <c:axId val="32154614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7919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98.3365725163733</c:v>
                </c:pt>
                <c:pt idx="13">
                  <c:v>98.4999999999999</c:v>
                </c:pt>
                <c:pt idx="14">
                  <c:v>98.9538296752405</c:v>
                </c:pt>
                <c:pt idx="15">
                  <c:v>98.7054011419585</c:v>
                </c:pt>
                <c:pt idx="16">
                  <c:v>99.7970952785928</c:v>
                </c:pt>
                <c:pt idx="17">
                  <c:v>101.455</c:v>
                </c:pt>
                <c:pt idx="18">
                  <c:v>102.91198286225</c:v>
                </c:pt>
                <c:pt idx="19">
                  <c:v>103.640671199056</c:v>
                </c:pt>
                <c:pt idx="20">
                  <c:v>105.766706708796</c:v>
                </c:pt>
                <c:pt idx="21">
                  <c:v>106.52775</c:v>
                </c:pt>
                <c:pt idx="22">
                  <c:v>107.02846217674</c:v>
                </c:pt>
                <c:pt idx="23">
                  <c:v>107.268094691023</c:v>
                </c:pt>
                <c:pt idx="24">
                  <c:v>107.432156529293</c:v>
                </c:pt>
                <c:pt idx="25">
                  <c:v>108.658305</c:v>
                </c:pt>
                <c:pt idx="26">
                  <c:v>110.239316042042</c:v>
                </c:pt>
                <c:pt idx="27">
                  <c:v>110.486137531754</c:v>
                </c:pt>
                <c:pt idx="28">
                  <c:v>111.720398725171</c:v>
                </c:pt>
                <c:pt idx="29">
                  <c:v>112.461345675</c:v>
                </c:pt>
                <c:pt idx="30">
                  <c:v>112.995298943093</c:v>
                </c:pt>
                <c:pt idx="31">
                  <c:v>113.248290970048</c:v>
                </c:pt>
                <c:pt idx="32">
                  <c:v>113.4268256433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94.6032947579028</c:v>
                </c:pt>
                <c:pt idx="13">
                  <c:v>94.2712801981941</c:v>
                </c:pt>
                <c:pt idx="14">
                  <c:v>95.2795437614978</c:v>
                </c:pt>
                <c:pt idx="15">
                  <c:v>96.4422841004756</c:v>
                </c:pt>
                <c:pt idx="16">
                  <c:v>96.4422841004755</c:v>
                </c:pt>
                <c:pt idx="17">
                  <c:v>96.4422841004753</c:v>
                </c:pt>
                <c:pt idx="18">
                  <c:v>96.4422841004754</c:v>
                </c:pt>
                <c:pt idx="19">
                  <c:v>96.4422841004758</c:v>
                </c:pt>
                <c:pt idx="20">
                  <c:v>96.4950136161127</c:v>
                </c:pt>
                <c:pt idx="21">
                  <c:v>96.7247636485321</c:v>
                </c:pt>
                <c:pt idx="22">
                  <c:v>96.9336273143676</c:v>
                </c:pt>
                <c:pt idx="23">
                  <c:v>97.1243289223047</c:v>
                </c:pt>
                <c:pt idx="24">
                  <c:v>97.2991387295803</c:v>
                </c:pt>
                <c:pt idx="25">
                  <c:v>97.3774905499101</c:v>
                </c:pt>
                <c:pt idx="26">
                  <c:v>97.4559054644029</c:v>
                </c:pt>
                <c:pt idx="27">
                  <c:v>97.534383523867</c:v>
                </c:pt>
                <c:pt idx="28">
                  <c:v>97.6129247791515</c:v>
                </c:pt>
                <c:pt idx="29">
                  <c:v>97.6852485041286</c:v>
                </c:pt>
                <c:pt idx="30">
                  <c:v>97.7576258154646</c:v>
                </c:pt>
                <c:pt idx="31">
                  <c:v>97.8300567528624</c:v>
                </c:pt>
                <c:pt idx="32">
                  <c:v>97.9025413560557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711199"/>
        <c:axId val="63289026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135590"/>
        <c:axId val="39986323"/>
      </c:lineChart>
      <c:catAx>
        <c:axId val="3871119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289026"/>
        <c:crosses val="autoZero"/>
        <c:auto val="1"/>
        <c:lblAlgn val="ctr"/>
        <c:lblOffset val="100"/>
      </c:catAx>
      <c:valAx>
        <c:axId val="632890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711199"/>
        <c:crossesAt val="1"/>
        <c:crossBetween val="midCat"/>
      </c:valAx>
      <c:catAx>
        <c:axId val="7113559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986323"/>
        <c:auto val="1"/>
        <c:lblAlgn val="ctr"/>
        <c:lblOffset val="100"/>
      </c:catAx>
      <c:valAx>
        <c:axId val="39986323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13559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-0.0329745750899215</c:v>
                </c:pt>
                <c:pt idx="2">
                  <c:v>-0.0331795977538115</c:v>
                </c:pt>
                <c:pt idx="3">
                  <c:v>-0.0366051126539163</c:v>
                </c:pt>
                <c:pt idx="4">
                  <c:v>-0.0367867634379302</c:v>
                </c:pt>
                <c:pt idx="5">
                  <c:v>-0.0376961884096757</c:v>
                </c:pt>
                <c:pt idx="6">
                  <c:v>-0.0462320911620017</c:v>
                </c:pt>
                <c:pt idx="7">
                  <c:v>-0.0360534773795272</c:v>
                </c:pt>
                <c:pt idx="8">
                  <c:v>-0.0402714430145308</c:v>
                </c:pt>
                <c:pt idx="9">
                  <c:v>-0.0425258697260034</c:v>
                </c:pt>
                <c:pt idx="10">
                  <c:v>-0.0448059169493496</c:v>
                </c:pt>
                <c:pt idx="11">
                  <c:v>-0.0458369743199365</c:v>
                </c:pt>
                <c:pt idx="12">
                  <c:v>-0.0458922437780094</c:v>
                </c:pt>
                <c:pt idx="13">
                  <c:v>-0.0458122306448693</c:v>
                </c:pt>
                <c:pt idx="14">
                  <c:v>-0.0456409451568934</c:v>
                </c:pt>
                <c:pt idx="15">
                  <c:v>-0.0440261230363049</c:v>
                </c:pt>
                <c:pt idx="16">
                  <c:v>-0.0430776517237123</c:v>
                </c:pt>
                <c:pt idx="17">
                  <c:v>-0.0422230068663907</c:v>
                </c:pt>
                <c:pt idx="18">
                  <c:v>-0.0405663308386471</c:v>
                </c:pt>
                <c:pt idx="19">
                  <c:v>-0.0395859493838531</c:v>
                </c:pt>
                <c:pt idx="20">
                  <c:v>-0.0380384577662801</c:v>
                </c:pt>
                <c:pt idx="21">
                  <c:v>-0.0365664122983473</c:v>
                </c:pt>
                <c:pt idx="22">
                  <c:v>-0.0349179521316241</c:v>
                </c:pt>
                <c:pt idx="23">
                  <c:v>-0.0338558120563807</c:v>
                </c:pt>
                <c:pt idx="24">
                  <c:v>-0.0321724910779188</c:v>
                </c:pt>
                <c:pt idx="25">
                  <c:v>-0.0322780900263813</c:v>
                </c:pt>
                <c:pt idx="26">
                  <c:v>-0.0322898191216915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-0.0329745750899215</c:v>
                </c:pt>
                <c:pt idx="2">
                  <c:v>-0.0331995920570141</c:v>
                </c:pt>
                <c:pt idx="3">
                  <c:v>-0.0370530841535635</c:v>
                </c:pt>
                <c:pt idx="4">
                  <c:v>-0.0376732487763681</c:v>
                </c:pt>
                <c:pt idx="5">
                  <c:v>-0.0385800679980237</c:v>
                </c:pt>
                <c:pt idx="6">
                  <c:v>-0.0476115469221648</c:v>
                </c:pt>
                <c:pt idx="7">
                  <c:v>-0.0375617164580465</c:v>
                </c:pt>
                <c:pt idx="8">
                  <c:v>-0.0421420091934734</c:v>
                </c:pt>
                <c:pt idx="9">
                  <c:v>-0.0447306364468187</c:v>
                </c:pt>
                <c:pt idx="10">
                  <c:v>-0.0473752693162867</c:v>
                </c:pt>
                <c:pt idx="11">
                  <c:v>-0.0493026075165562</c:v>
                </c:pt>
                <c:pt idx="12">
                  <c:v>-0.050407246590893</c:v>
                </c:pt>
                <c:pt idx="13">
                  <c:v>-0.0511885842920729</c:v>
                </c:pt>
                <c:pt idx="14">
                  <c:v>-0.0518467884345717</c:v>
                </c:pt>
                <c:pt idx="15">
                  <c:v>-0.0511091427663353</c:v>
                </c:pt>
                <c:pt idx="16">
                  <c:v>-0.0508586875406001</c:v>
                </c:pt>
                <c:pt idx="17">
                  <c:v>-0.0508766642930631</c:v>
                </c:pt>
                <c:pt idx="18">
                  <c:v>-0.0500304899031464</c:v>
                </c:pt>
                <c:pt idx="19">
                  <c:v>-0.0499683516844673</c:v>
                </c:pt>
                <c:pt idx="20">
                  <c:v>-0.0491160355993957</c:v>
                </c:pt>
                <c:pt idx="21">
                  <c:v>-0.0482221286801964</c:v>
                </c:pt>
                <c:pt idx="22">
                  <c:v>-0.0472259304322618</c:v>
                </c:pt>
                <c:pt idx="23">
                  <c:v>-0.0466649848671752</c:v>
                </c:pt>
                <c:pt idx="24">
                  <c:v>-0.0455579189078258</c:v>
                </c:pt>
                <c:pt idx="25">
                  <c:v>-0.0466659186772056</c:v>
                </c:pt>
                <c:pt idx="26">
                  <c:v>-0.0472218130600067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-0.0466196684132554</c:v>
                </c:pt>
                <c:pt idx="7">
                  <c:v>-0.0370043688205311</c:v>
                </c:pt>
                <c:pt idx="8">
                  <c:v>-0.041932648062877</c:v>
                </c:pt>
                <c:pt idx="9">
                  <c:v>-0.0447440319607941</c:v>
                </c:pt>
                <c:pt idx="10">
                  <c:v>-0.0466388009436124</c:v>
                </c:pt>
                <c:pt idx="11">
                  <c:v>-0.0478665632615032</c:v>
                </c:pt>
                <c:pt idx="12">
                  <c:v>-0.0487369032217682</c:v>
                </c:pt>
                <c:pt idx="13">
                  <c:v>-0.0476317296793073</c:v>
                </c:pt>
                <c:pt idx="14">
                  <c:v>-0.0460042414951905</c:v>
                </c:pt>
                <c:pt idx="15">
                  <c:v>-0.0446132709973281</c:v>
                </c:pt>
                <c:pt idx="16">
                  <c:v>-0.0439396290764242</c:v>
                </c:pt>
                <c:pt idx="17">
                  <c:v>-0.0439124404244875</c:v>
                </c:pt>
                <c:pt idx="18">
                  <c:v>-0.0435894108879853</c:v>
                </c:pt>
                <c:pt idx="19">
                  <c:v>-0.0424548780947794</c:v>
                </c:pt>
                <c:pt idx="20">
                  <c:v>-0.0432025969692482</c:v>
                </c:pt>
                <c:pt idx="21">
                  <c:v>-0.0419183747047501</c:v>
                </c:pt>
                <c:pt idx="22">
                  <c:v>-0.039764034581559</c:v>
                </c:pt>
                <c:pt idx="23">
                  <c:v>-0.0395918848268734</c:v>
                </c:pt>
                <c:pt idx="24">
                  <c:v>-0.0372622228313234</c:v>
                </c:pt>
                <c:pt idx="25">
                  <c:v>-0.0362333941330909</c:v>
                </c:pt>
                <c:pt idx="26">
                  <c:v>-0.0345989097518635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-0.0385283065692347</c:v>
                </c:pt>
                <c:pt idx="8">
                  <c:v>-0.0438253451645566</c:v>
                </c:pt>
                <c:pt idx="9">
                  <c:v>-0.0469310039119423</c:v>
                </c:pt>
                <c:pt idx="10">
                  <c:v>-0.0493006047176969</c:v>
                </c:pt>
                <c:pt idx="11">
                  <c:v>-0.0515144887667785</c:v>
                </c:pt>
                <c:pt idx="12">
                  <c:v>-0.0535340970166234</c:v>
                </c:pt>
                <c:pt idx="13">
                  <c:v>-0.0532836459320114</c:v>
                </c:pt>
                <c:pt idx="14">
                  <c:v>-0.0524428125469393</c:v>
                </c:pt>
                <c:pt idx="15">
                  <c:v>-0.0519376803210926</c:v>
                </c:pt>
                <c:pt idx="16">
                  <c:v>-0.0518864822933799</c:v>
                </c:pt>
                <c:pt idx="17">
                  <c:v>-0.0528229286098893</c:v>
                </c:pt>
                <c:pt idx="18">
                  <c:v>-0.0534729521643625</c:v>
                </c:pt>
                <c:pt idx="19">
                  <c:v>-0.053092061830144</c:v>
                </c:pt>
                <c:pt idx="20">
                  <c:v>-0.0544357195996025</c:v>
                </c:pt>
                <c:pt idx="21">
                  <c:v>-0.0536377973025707</c:v>
                </c:pt>
                <c:pt idx="22">
                  <c:v>-0.0522414898963034</c:v>
                </c:pt>
                <c:pt idx="23">
                  <c:v>-0.0530754565082424</c:v>
                </c:pt>
                <c:pt idx="24">
                  <c:v>-0.0513480970909546</c:v>
                </c:pt>
                <c:pt idx="25">
                  <c:v>-0.0511845312020811</c:v>
                </c:pt>
                <c:pt idx="26">
                  <c:v>-0.0501038187810681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-0.0462005002089527</c:v>
                </c:pt>
                <c:pt idx="7">
                  <c:v>-0.0347445682567747</c:v>
                </c:pt>
                <c:pt idx="8">
                  <c:v>-0.0392118569581186</c:v>
                </c:pt>
                <c:pt idx="9">
                  <c:v>-0.0426060763223517</c:v>
                </c:pt>
                <c:pt idx="10">
                  <c:v>-0.0437567818572988</c:v>
                </c:pt>
                <c:pt idx="11">
                  <c:v>-0.0442892293802801</c:v>
                </c:pt>
                <c:pt idx="12">
                  <c:v>-0.0442404498623131</c:v>
                </c:pt>
                <c:pt idx="13">
                  <c:v>-0.0440791094429514</c:v>
                </c:pt>
                <c:pt idx="14">
                  <c:v>-0.041917923789826</c:v>
                </c:pt>
                <c:pt idx="15">
                  <c:v>-0.0407984583494418</c:v>
                </c:pt>
                <c:pt idx="16">
                  <c:v>-0.0390961039010693</c:v>
                </c:pt>
                <c:pt idx="17">
                  <c:v>-0.0386426945577926</c:v>
                </c:pt>
                <c:pt idx="18">
                  <c:v>-0.0366977649519881</c:v>
                </c:pt>
                <c:pt idx="19">
                  <c:v>-0.0351943521715372</c:v>
                </c:pt>
                <c:pt idx="20">
                  <c:v>-0.0333682721155591</c:v>
                </c:pt>
                <c:pt idx="21">
                  <c:v>-0.0317412515288214</c:v>
                </c:pt>
                <c:pt idx="22">
                  <c:v>-0.0293756252350876</c:v>
                </c:pt>
                <c:pt idx="23">
                  <c:v>-0.0273662694502638</c:v>
                </c:pt>
                <c:pt idx="24">
                  <c:v>-0.0252293555231728</c:v>
                </c:pt>
                <c:pt idx="25">
                  <c:v>-0.0241932452810167</c:v>
                </c:pt>
                <c:pt idx="26">
                  <c:v>-0.0230004767405712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-0.0475742926541286</c:v>
                </c:pt>
                <c:pt idx="7">
                  <c:v>-0.0362260633424428</c:v>
                </c:pt>
                <c:pt idx="8">
                  <c:v>-0.041108217275102</c:v>
                </c:pt>
                <c:pt idx="9">
                  <c:v>-0.0448590454865833</c:v>
                </c:pt>
                <c:pt idx="10">
                  <c:v>-0.0465002816180733</c:v>
                </c:pt>
                <c:pt idx="11">
                  <c:v>-0.0479333135862351</c:v>
                </c:pt>
                <c:pt idx="12">
                  <c:v>-0.0489373177603514</c:v>
                </c:pt>
                <c:pt idx="13">
                  <c:v>-0.0494825370460818</c:v>
                </c:pt>
                <c:pt idx="14">
                  <c:v>-0.0480228181219091</c:v>
                </c:pt>
                <c:pt idx="15">
                  <c:v>-0.0478576857421132</c:v>
                </c:pt>
                <c:pt idx="16">
                  <c:v>-0.0468186770658491</c:v>
                </c:pt>
                <c:pt idx="17">
                  <c:v>-0.0472134810097206</c:v>
                </c:pt>
                <c:pt idx="18">
                  <c:v>-0.0460478037969424</c:v>
                </c:pt>
                <c:pt idx="19">
                  <c:v>-0.0453141955857052</c:v>
                </c:pt>
                <c:pt idx="20">
                  <c:v>-0.043929955218184</c:v>
                </c:pt>
                <c:pt idx="21">
                  <c:v>-0.0429167926587359</c:v>
                </c:pt>
                <c:pt idx="22">
                  <c:v>-0.0412088451253336</c:v>
                </c:pt>
                <c:pt idx="23">
                  <c:v>-0.0401283758522299</c:v>
                </c:pt>
                <c:pt idx="24">
                  <c:v>-0.0387465504745147</c:v>
                </c:pt>
                <c:pt idx="25">
                  <c:v>-0.0385886007664137</c:v>
                </c:pt>
                <c:pt idx="26">
                  <c:v>-0.0379940420680148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300918"/>
        <c:axId val="49675821"/>
      </c:lineChart>
      <c:catAx>
        <c:axId val="59300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675821"/>
        <c:crosses val="autoZero"/>
        <c:auto val="1"/>
        <c:lblAlgn val="ctr"/>
        <c:lblOffset val="100"/>
      </c:catAx>
      <c:valAx>
        <c:axId val="496758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00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020144"/>
        <c:axId val="7598186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090294"/>
        <c:axId val="9435401"/>
      </c:lineChart>
      <c:catAx>
        <c:axId val="140201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981860"/>
        <c:crosses val="autoZero"/>
        <c:auto val="1"/>
        <c:lblAlgn val="ctr"/>
        <c:lblOffset val="100"/>
      </c:catAx>
      <c:valAx>
        <c:axId val="75981860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020144"/>
        <c:crossesAt val="1"/>
        <c:crossBetween val="midCat"/>
      </c:valAx>
      <c:catAx>
        <c:axId val="440902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35401"/>
        <c:auto val="1"/>
        <c:lblAlgn val="ctr"/>
        <c:lblOffset val="100"/>
      </c:catAx>
      <c:valAx>
        <c:axId val="943540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0902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-0.0329745750899215</c:v>
                </c:pt>
                <c:pt idx="24">
                  <c:v>-0.0331795977538115</c:v>
                </c:pt>
                <c:pt idx="25">
                  <c:v>-0.0366051126539163</c:v>
                </c:pt>
                <c:pt idx="26">
                  <c:v>-0.0367867634379302</c:v>
                </c:pt>
                <c:pt idx="27">
                  <c:v>-0.0376961884096757</c:v>
                </c:pt>
                <c:pt idx="28">
                  <c:v>-0.0462320911620017</c:v>
                </c:pt>
                <c:pt idx="29">
                  <c:v>-0.0360534773795272</c:v>
                </c:pt>
                <c:pt idx="30">
                  <c:v>-0.0402714430145308</c:v>
                </c:pt>
                <c:pt idx="31">
                  <c:v>-0.0425258697260034</c:v>
                </c:pt>
                <c:pt idx="32">
                  <c:v>-0.0448059169493496</c:v>
                </c:pt>
                <c:pt idx="33">
                  <c:v>-0.0458369743199365</c:v>
                </c:pt>
                <c:pt idx="34">
                  <c:v>-0.0458922437780094</c:v>
                </c:pt>
                <c:pt idx="35">
                  <c:v>-0.0458122306448693</c:v>
                </c:pt>
                <c:pt idx="36">
                  <c:v>-0.0456409451568934</c:v>
                </c:pt>
                <c:pt idx="37">
                  <c:v>-0.0440261230363049</c:v>
                </c:pt>
                <c:pt idx="38">
                  <c:v>-0.0430776517237123</c:v>
                </c:pt>
                <c:pt idx="39">
                  <c:v>-0.0422230068663907</c:v>
                </c:pt>
                <c:pt idx="40">
                  <c:v>-0.0405663308386471</c:v>
                </c:pt>
                <c:pt idx="41">
                  <c:v>-0.0395859493838531</c:v>
                </c:pt>
                <c:pt idx="42">
                  <c:v>-0.0380384577662801</c:v>
                </c:pt>
                <c:pt idx="43">
                  <c:v>-0.0365664122983473</c:v>
                </c:pt>
                <c:pt idx="44">
                  <c:v>-0.0349179521316241</c:v>
                </c:pt>
                <c:pt idx="45">
                  <c:v>-0.0338558120563807</c:v>
                </c:pt>
                <c:pt idx="46">
                  <c:v>-0.0321724910779188</c:v>
                </c:pt>
                <c:pt idx="47">
                  <c:v>-0.0322780900263813</c:v>
                </c:pt>
                <c:pt idx="48">
                  <c:v>-0.0322898191216915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-0.0370530841535635</c:v>
                </c:pt>
                <c:pt idx="26">
                  <c:v>-0.0376732487763681</c:v>
                </c:pt>
                <c:pt idx="27">
                  <c:v>-0.0385800679980237</c:v>
                </c:pt>
                <c:pt idx="28">
                  <c:v>-0.0476115469221648</c:v>
                </c:pt>
                <c:pt idx="29">
                  <c:v>-0.0375617164580465</c:v>
                </c:pt>
                <c:pt idx="30">
                  <c:v>-0.0421420091934734</c:v>
                </c:pt>
                <c:pt idx="31">
                  <c:v>-0.0447306364468187</c:v>
                </c:pt>
                <c:pt idx="32">
                  <c:v>-0.0473752693162867</c:v>
                </c:pt>
                <c:pt idx="33">
                  <c:v>-0.0493026075165562</c:v>
                </c:pt>
                <c:pt idx="34">
                  <c:v>-0.050407246590893</c:v>
                </c:pt>
                <c:pt idx="35">
                  <c:v>-0.0511885842920729</c:v>
                </c:pt>
                <c:pt idx="36">
                  <c:v>-0.0518467884345717</c:v>
                </c:pt>
                <c:pt idx="37">
                  <c:v>-0.0511091427663353</c:v>
                </c:pt>
                <c:pt idx="38">
                  <c:v>-0.0508586875406001</c:v>
                </c:pt>
                <c:pt idx="39">
                  <c:v>-0.0508766642930631</c:v>
                </c:pt>
                <c:pt idx="40">
                  <c:v>-0.0500304899031464</c:v>
                </c:pt>
                <c:pt idx="41">
                  <c:v>-0.0499683516844673</c:v>
                </c:pt>
                <c:pt idx="42">
                  <c:v>-0.0491160355993957</c:v>
                </c:pt>
                <c:pt idx="43">
                  <c:v>-0.0482221286801964</c:v>
                </c:pt>
                <c:pt idx="44">
                  <c:v>-0.0472259304322618</c:v>
                </c:pt>
                <c:pt idx="45">
                  <c:v>-0.0466649848671752</c:v>
                </c:pt>
                <c:pt idx="46">
                  <c:v>-0.0455579189078258</c:v>
                </c:pt>
                <c:pt idx="47">
                  <c:v>-0.0466659186772056</c:v>
                </c:pt>
                <c:pt idx="48">
                  <c:v>-0.0472218130600067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-0.0466196684132554</c:v>
                </c:pt>
                <c:pt idx="29">
                  <c:v>-0.0370043688205311</c:v>
                </c:pt>
                <c:pt idx="30">
                  <c:v>-0.041932648062877</c:v>
                </c:pt>
                <c:pt idx="31">
                  <c:v>-0.0447440319607941</c:v>
                </c:pt>
                <c:pt idx="32">
                  <c:v>-0.0466388009436124</c:v>
                </c:pt>
                <c:pt idx="33">
                  <c:v>-0.0478665632615032</c:v>
                </c:pt>
                <c:pt idx="34">
                  <c:v>-0.0487369032217682</c:v>
                </c:pt>
                <c:pt idx="35">
                  <c:v>-0.0476317296793073</c:v>
                </c:pt>
                <c:pt idx="36">
                  <c:v>-0.0460042414951905</c:v>
                </c:pt>
                <c:pt idx="37">
                  <c:v>-0.0446132709973281</c:v>
                </c:pt>
                <c:pt idx="38">
                  <c:v>-0.0439396290764242</c:v>
                </c:pt>
                <c:pt idx="39">
                  <c:v>-0.0439124404244875</c:v>
                </c:pt>
                <c:pt idx="40">
                  <c:v>-0.0435894108879853</c:v>
                </c:pt>
                <c:pt idx="41">
                  <c:v>-0.0424548780947794</c:v>
                </c:pt>
                <c:pt idx="42">
                  <c:v>-0.0432025969692482</c:v>
                </c:pt>
                <c:pt idx="43">
                  <c:v>-0.0419183747047501</c:v>
                </c:pt>
                <c:pt idx="44">
                  <c:v>-0.039764034581559</c:v>
                </c:pt>
                <c:pt idx="45">
                  <c:v>-0.0395918848268734</c:v>
                </c:pt>
                <c:pt idx="46">
                  <c:v>-0.0372622228313234</c:v>
                </c:pt>
                <c:pt idx="47">
                  <c:v>-0.0362333941330909</c:v>
                </c:pt>
                <c:pt idx="48">
                  <c:v>-0.0345989097518635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-0.0480034414406569</c:v>
                </c:pt>
                <c:pt idx="29">
                  <c:v>-0.0385283065692347</c:v>
                </c:pt>
                <c:pt idx="30">
                  <c:v>-0.0438253451645566</c:v>
                </c:pt>
                <c:pt idx="31">
                  <c:v>-0.0469310039119423</c:v>
                </c:pt>
                <c:pt idx="32">
                  <c:v>-0.0493006047176969</c:v>
                </c:pt>
                <c:pt idx="33">
                  <c:v>-0.0515144887667785</c:v>
                </c:pt>
                <c:pt idx="34">
                  <c:v>-0.0535340970166234</c:v>
                </c:pt>
                <c:pt idx="35">
                  <c:v>-0.0532836459320114</c:v>
                </c:pt>
                <c:pt idx="36">
                  <c:v>-0.0524428125469393</c:v>
                </c:pt>
                <c:pt idx="37">
                  <c:v>-0.0519376803210926</c:v>
                </c:pt>
                <c:pt idx="38">
                  <c:v>-0.0518864822933799</c:v>
                </c:pt>
                <c:pt idx="39">
                  <c:v>-0.0528229286098893</c:v>
                </c:pt>
                <c:pt idx="40">
                  <c:v>-0.0534729521643625</c:v>
                </c:pt>
                <c:pt idx="41">
                  <c:v>-0.053092061830144</c:v>
                </c:pt>
                <c:pt idx="42">
                  <c:v>-0.0544357195996025</c:v>
                </c:pt>
                <c:pt idx="43">
                  <c:v>-0.0536377973025707</c:v>
                </c:pt>
                <c:pt idx="44">
                  <c:v>-0.0522414898963034</c:v>
                </c:pt>
                <c:pt idx="45">
                  <c:v>-0.0530754565082424</c:v>
                </c:pt>
                <c:pt idx="46">
                  <c:v>-0.0513480970909546</c:v>
                </c:pt>
                <c:pt idx="47">
                  <c:v>-0.0511845312020811</c:v>
                </c:pt>
                <c:pt idx="48">
                  <c:v>-0.0501038187810681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-0.0462005002089527</c:v>
                </c:pt>
                <c:pt idx="29">
                  <c:v>-0.0347445682567747</c:v>
                </c:pt>
                <c:pt idx="30">
                  <c:v>-0.0392118569581186</c:v>
                </c:pt>
                <c:pt idx="31">
                  <c:v>-0.0426060763223517</c:v>
                </c:pt>
                <c:pt idx="32">
                  <c:v>-0.0437567818572988</c:v>
                </c:pt>
                <c:pt idx="33">
                  <c:v>-0.0442892293802801</c:v>
                </c:pt>
                <c:pt idx="34">
                  <c:v>-0.0442404498623131</c:v>
                </c:pt>
                <c:pt idx="35">
                  <c:v>-0.0440791094429514</c:v>
                </c:pt>
                <c:pt idx="36">
                  <c:v>-0.041917923789826</c:v>
                </c:pt>
                <c:pt idx="37">
                  <c:v>-0.0407984583494418</c:v>
                </c:pt>
                <c:pt idx="38">
                  <c:v>-0.0390961039010693</c:v>
                </c:pt>
                <c:pt idx="39">
                  <c:v>-0.0386426945577926</c:v>
                </c:pt>
                <c:pt idx="40">
                  <c:v>-0.0366977649519881</c:v>
                </c:pt>
                <c:pt idx="41">
                  <c:v>-0.0351943521715372</c:v>
                </c:pt>
                <c:pt idx="42">
                  <c:v>-0.0333682721155591</c:v>
                </c:pt>
                <c:pt idx="43">
                  <c:v>-0.0317412515288214</c:v>
                </c:pt>
                <c:pt idx="44">
                  <c:v>-0.0293756252350876</c:v>
                </c:pt>
                <c:pt idx="45">
                  <c:v>-0.0273662694502638</c:v>
                </c:pt>
                <c:pt idx="46">
                  <c:v>-0.0252293555231728</c:v>
                </c:pt>
                <c:pt idx="47">
                  <c:v>-0.0241932452810167</c:v>
                </c:pt>
                <c:pt idx="48">
                  <c:v>-0.0230004767405712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-0.0475742926541286</c:v>
                </c:pt>
                <c:pt idx="29">
                  <c:v>-0.0362260633424428</c:v>
                </c:pt>
                <c:pt idx="30">
                  <c:v>-0.041108217275102</c:v>
                </c:pt>
                <c:pt idx="31">
                  <c:v>-0.0448590454865833</c:v>
                </c:pt>
                <c:pt idx="32">
                  <c:v>-0.0465002816180733</c:v>
                </c:pt>
                <c:pt idx="33">
                  <c:v>-0.0479333135862351</c:v>
                </c:pt>
                <c:pt idx="34">
                  <c:v>-0.0489373177603514</c:v>
                </c:pt>
                <c:pt idx="35">
                  <c:v>-0.0494825370460818</c:v>
                </c:pt>
                <c:pt idx="36">
                  <c:v>-0.0480228181219091</c:v>
                </c:pt>
                <c:pt idx="37">
                  <c:v>-0.0478576857421132</c:v>
                </c:pt>
                <c:pt idx="38">
                  <c:v>-0.0468186770658491</c:v>
                </c:pt>
                <c:pt idx="39">
                  <c:v>-0.0472134810097206</c:v>
                </c:pt>
                <c:pt idx="40">
                  <c:v>-0.0460478037969424</c:v>
                </c:pt>
                <c:pt idx="41">
                  <c:v>-0.0453141955857052</c:v>
                </c:pt>
                <c:pt idx="42">
                  <c:v>-0.043929955218184</c:v>
                </c:pt>
                <c:pt idx="43">
                  <c:v>-0.0429167926587359</c:v>
                </c:pt>
                <c:pt idx="44">
                  <c:v>-0.0412088451253336</c:v>
                </c:pt>
                <c:pt idx="45">
                  <c:v>-0.0401283758522299</c:v>
                </c:pt>
                <c:pt idx="46">
                  <c:v>-0.0387465504745147</c:v>
                </c:pt>
                <c:pt idx="47">
                  <c:v>-0.0385886007664137</c:v>
                </c:pt>
                <c:pt idx="48">
                  <c:v>-0.0379940420680148</c:v>
                </c:pt>
              </c:numCache>
            </c:numRef>
          </c:yVal>
          <c:smooth val="0"/>
        </c:ser>
        <c:axId val="10197070"/>
        <c:axId val="38713892"/>
      </c:scatterChart>
      <c:valAx>
        <c:axId val="101970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713892"/>
        <c:crosses val="autoZero"/>
        <c:crossBetween val="midCat"/>
      </c:valAx>
      <c:valAx>
        <c:axId val="38713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19707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-0.0117328132990593</c:v>
                </c:pt>
                <c:pt idx="25">
                  <c:v>-0.0157640611870121</c:v>
                </c:pt>
                <c:pt idx="26">
                  <c:v>-0.0182231542809676</c:v>
                </c:pt>
                <c:pt idx="27">
                  <c:v>-0.00936350280989436</c:v>
                </c:pt>
                <c:pt idx="28">
                  <c:v>-0.01105229587983</c:v>
                </c:pt>
                <c:pt idx="29">
                  <c:v>-0.0135058990219316</c:v>
                </c:pt>
                <c:pt idx="30">
                  <c:v>-0.00576766953080951</c:v>
                </c:pt>
                <c:pt idx="31">
                  <c:v>-0.00998563516581312</c:v>
                </c:pt>
                <c:pt idx="32">
                  <c:v>-0.0122400618772858</c:v>
                </c:pt>
                <c:pt idx="33">
                  <c:v>-0.014520109100632</c:v>
                </c:pt>
                <c:pt idx="34">
                  <c:v>-0.0155511664712189</c:v>
                </c:pt>
                <c:pt idx="35">
                  <c:v>-0.0156064359292917</c:v>
                </c:pt>
                <c:pt idx="36">
                  <c:v>-0.0155264227961517</c:v>
                </c:pt>
                <c:pt idx="37">
                  <c:v>-0.0153551373081758</c:v>
                </c:pt>
                <c:pt idx="38">
                  <c:v>-0.0137403151875873</c:v>
                </c:pt>
                <c:pt idx="39">
                  <c:v>-0.0127918438749946</c:v>
                </c:pt>
                <c:pt idx="40">
                  <c:v>-0.0119371990176731</c:v>
                </c:pt>
                <c:pt idx="41">
                  <c:v>-0.0102805229899294</c:v>
                </c:pt>
                <c:pt idx="42">
                  <c:v>-0.00930014153513548</c:v>
                </c:pt>
                <c:pt idx="43">
                  <c:v>-0.00775264991756251</c:v>
                </c:pt>
                <c:pt idx="44">
                  <c:v>-0.00628060444962963</c:v>
                </c:pt>
                <c:pt idx="45">
                  <c:v>-0.00463214428290643</c:v>
                </c:pt>
                <c:pt idx="46">
                  <c:v>-0.00357000420766302</c:v>
                </c:pt>
                <c:pt idx="47">
                  <c:v>-0.00188668322920115</c:v>
                </c:pt>
                <c:pt idx="48">
                  <c:v>-0.00199228217766362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-0.0117328132990593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-0.0229684357199346</c:v>
                </c:pt>
                <c:pt idx="31">
                  <c:v>-0.0275487284553616</c:v>
                </c:pt>
                <c:pt idx="32">
                  <c:v>-0.0301373557087068</c:v>
                </c:pt>
                <c:pt idx="33">
                  <c:v>-0.0327819885781748</c:v>
                </c:pt>
                <c:pt idx="34">
                  <c:v>-0.0347093267784444</c:v>
                </c:pt>
                <c:pt idx="35">
                  <c:v>-0.0358139658527812</c:v>
                </c:pt>
                <c:pt idx="36">
                  <c:v>-0.0365953035539611</c:v>
                </c:pt>
                <c:pt idx="37">
                  <c:v>-0.0372535076964599</c:v>
                </c:pt>
                <c:pt idx="38">
                  <c:v>-0.0365158620282235</c:v>
                </c:pt>
                <c:pt idx="39">
                  <c:v>-0.0362654068024882</c:v>
                </c:pt>
                <c:pt idx="40">
                  <c:v>-0.0362833835549512</c:v>
                </c:pt>
                <c:pt idx="41">
                  <c:v>-0.0354372091650345</c:v>
                </c:pt>
                <c:pt idx="42">
                  <c:v>-0.0353750709463555</c:v>
                </c:pt>
                <c:pt idx="43">
                  <c:v>-0.0345227548612838</c:v>
                </c:pt>
                <c:pt idx="44">
                  <c:v>-0.0336288479420846</c:v>
                </c:pt>
                <c:pt idx="45">
                  <c:v>-0.03263264969415</c:v>
                </c:pt>
                <c:pt idx="46">
                  <c:v>-0.0320717041290634</c:v>
                </c:pt>
                <c:pt idx="47">
                  <c:v>-0.030964638169714</c:v>
                </c:pt>
                <c:pt idx="48">
                  <c:v>-0.0320726379390938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-0.0138166334913605</c:v>
                </c:pt>
                <c:pt idx="30">
                  <c:v>-0.00586586952903719</c:v>
                </c:pt>
                <c:pt idx="31">
                  <c:v>-0.0108370590054508</c:v>
                </c:pt>
                <c:pt idx="32">
                  <c:v>-0.0137006919835303</c:v>
                </c:pt>
                <c:pt idx="33">
                  <c:v>-0.0157064556819844</c:v>
                </c:pt>
                <c:pt idx="34">
                  <c:v>-0.0170673473475729</c:v>
                </c:pt>
                <c:pt idx="35">
                  <c:v>-0.0184510953730506</c:v>
                </c:pt>
                <c:pt idx="36">
                  <c:v>-0.0173459218305897</c:v>
                </c:pt>
                <c:pt idx="37">
                  <c:v>-0.0157184336464729</c:v>
                </c:pt>
                <c:pt idx="38">
                  <c:v>-0.0143274631486105</c:v>
                </c:pt>
                <c:pt idx="39">
                  <c:v>-0.0136538212277066</c:v>
                </c:pt>
                <c:pt idx="40">
                  <c:v>-0.0136266325757699</c:v>
                </c:pt>
                <c:pt idx="41">
                  <c:v>-0.0133036030392676</c:v>
                </c:pt>
                <c:pt idx="42">
                  <c:v>-0.0121690702460617</c:v>
                </c:pt>
                <c:pt idx="43">
                  <c:v>-0.0129167891205306</c:v>
                </c:pt>
                <c:pt idx="44">
                  <c:v>-0.0116325668560325</c:v>
                </c:pt>
                <c:pt idx="45">
                  <c:v>-0.00947822673284138</c:v>
                </c:pt>
                <c:pt idx="46">
                  <c:v>-0.00930607697815577</c:v>
                </c:pt>
                <c:pt idx="47">
                  <c:v>-0.00697641498260581</c:v>
                </c:pt>
                <c:pt idx="48">
                  <c:v>-0.00594758628437329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-0.0308929336293678</c:v>
                </c:pt>
                <c:pt idx="30">
                  <c:v>-0.0230823343883466</c:v>
                </c:pt>
                <c:pt idx="31">
                  <c:v>-0.0284222832177362</c:v>
                </c:pt>
                <c:pt idx="32">
                  <c:v>-0.0315801910452842</c:v>
                </c:pt>
                <c:pt idx="33">
                  <c:v>-0.0340607865666747</c:v>
                </c:pt>
                <c:pt idx="34">
                  <c:v>-0.0364077999634541</c:v>
                </c:pt>
                <c:pt idx="35">
                  <c:v>-0.0389408162785116</c:v>
                </c:pt>
                <c:pt idx="36">
                  <c:v>-0.0386903651938996</c:v>
                </c:pt>
                <c:pt idx="37">
                  <c:v>-0.0378495318088274</c:v>
                </c:pt>
                <c:pt idx="38">
                  <c:v>-0.0373443995829808</c:v>
                </c:pt>
                <c:pt idx="39">
                  <c:v>-0.037293201555268</c:v>
                </c:pt>
                <c:pt idx="40">
                  <c:v>-0.0382296478717774</c:v>
                </c:pt>
                <c:pt idx="41">
                  <c:v>-0.0388796714262506</c:v>
                </c:pt>
                <c:pt idx="42">
                  <c:v>-0.0384987810920321</c:v>
                </c:pt>
                <c:pt idx="43">
                  <c:v>-0.0398424388614907</c:v>
                </c:pt>
                <c:pt idx="44">
                  <c:v>-0.0390445165644589</c:v>
                </c:pt>
                <c:pt idx="45">
                  <c:v>-0.0376482091581915</c:v>
                </c:pt>
                <c:pt idx="46">
                  <c:v>-0.0384821757701306</c:v>
                </c:pt>
                <c:pt idx="47">
                  <c:v>-0.0367548163528427</c:v>
                </c:pt>
                <c:pt idx="48">
                  <c:v>-0.0365912504639693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-0.0134743080688826</c:v>
                </c:pt>
                <c:pt idx="30">
                  <c:v>-0.00445876040805703</c:v>
                </c:pt>
                <c:pt idx="31">
                  <c:v>-0.00892604910940097</c:v>
                </c:pt>
                <c:pt idx="32">
                  <c:v>-0.012320268473634</c:v>
                </c:pt>
                <c:pt idx="33">
                  <c:v>-0.0134709740085812</c:v>
                </c:pt>
                <c:pt idx="34">
                  <c:v>-0.0140034215315624</c:v>
                </c:pt>
                <c:pt idx="35">
                  <c:v>-0.0139546420135954</c:v>
                </c:pt>
                <c:pt idx="36">
                  <c:v>-0.0137933015942338</c:v>
                </c:pt>
                <c:pt idx="37">
                  <c:v>-0.0116321159411084</c:v>
                </c:pt>
                <c:pt idx="38">
                  <c:v>-0.0105126505007242</c:v>
                </c:pt>
                <c:pt idx="39">
                  <c:v>-0.00881029605235169</c:v>
                </c:pt>
                <c:pt idx="40">
                  <c:v>-0.00835688670907497</c:v>
                </c:pt>
                <c:pt idx="41">
                  <c:v>-0.00641195710327049</c:v>
                </c:pt>
                <c:pt idx="42">
                  <c:v>-0.00490854432281957</c:v>
                </c:pt>
                <c:pt idx="43">
                  <c:v>-0.00308246426684145</c:v>
                </c:pt>
                <c:pt idx="44">
                  <c:v>-0.00145544368010374</c:v>
                </c:pt>
                <c:pt idx="45">
                  <c:v>0.000910182613630052</c:v>
                </c:pt>
                <c:pt idx="46">
                  <c:v>0.00291953839845386</c:v>
                </c:pt>
                <c:pt idx="47">
                  <c:v>0.00505645232554484</c:v>
                </c:pt>
                <c:pt idx="48">
                  <c:v>0.00609256256770099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-0.021632782604331</c:v>
                </c:pt>
                <c:pt idx="31">
                  <c:v>-0.0265149365369901</c:v>
                </c:pt>
                <c:pt idx="32">
                  <c:v>-0.0302657647484715</c:v>
                </c:pt>
                <c:pt idx="33">
                  <c:v>-0.0319070008799614</c:v>
                </c:pt>
                <c:pt idx="34">
                  <c:v>-0.0333400328481232</c:v>
                </c:pt>
                <c:pt idx="35">
                  <c:v>-0.0343440370222396</c:v>
                </c:pt>
                <c:pt idx="36">
                  <c:v>-0.03488925630797</c:v>
                </c:pt>
                <c:pt idx="37">
                  <c:v>-0.0334295373837973</c:v>
                </c:pt>
                <c:pt idx="38">
                  <c:v>-0.0332644050040014</c:v>
                </c:pt>
                <c:pt idx="39">
                  <c:v>-0.0322253963277373</c:v>
                </c:pt>
                <c:pt idx="40">
                  <c:v>-0.0326202002716088</c:v>
                </c:pt>
                <c:pt idx="41">
                  <c:v>-0.0314545230588305</c:v>
                </c:pt>
                <c:pt idx="42">
                  <c:v>-0.0307209148475934</c:v>
                </c:pt>
                <c:pt idx="43">
                  <c:v>-0.0293366744800722</c:v>
                </c:pt>
                <c:pt idx="44">
                  <c:v>-0.0283235119206241</c:v>
                </c:pt>
                <c:pt idx="45">
                  <c:v>-0.0266155643872218</c:v>
                </c:pt>
                <c:pt idx="46">
                  <c:v>-0.025535095114118</c:v>
                </c:pt>
                <c:pt idx="47">
                  <c:v>-0.0241532697364029</c:v>
                </c:pt>
                <c:pt idx="48">
                  <c:v>-0.0239953200283019</c:v>
                </c:pt>
              </c:numCache>
            </c:numRef>
          </c:yVal>
          <c:smooth val="0"/>
        </c:ser>
        <c:axId val="92077471"/>
        <c:axId val="24097328"/>
      </c:scatterChart>
      <c:valAx>
        <c:axId val="920774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097328"/>
        <c:crosses val="autoZero"/>
        <c:crossBetween val="midCat"/>
      </c:valAx>
      <c:valAx>
        <c:axId val="24097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7747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1.15%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-0.0133276696706493</c:v>
                </c:pt>
                <c:pt idx="9">
                  <c:v>-0.0141111517348281</c:v>
                </c:pt>
                <c:pt idx="10">
                  <c:v>-0.0144141436934074</c:v>
                </c:pt>
                <c:pt idx="11">
                  <c:v>-0.0147294809919543</c:v>
                </c:pt>
                <c:pt idx="12">
                  <c:v>-0.0148967477950981</c:v>
                </c:pt>
                <c:pt idx="13">
                  <c:v>-0.0147769775619343</c:v>
                </c:pt>
                <c:pt idx="14">
                  <c:v>-0.0147434349018104</c:v>
                </c:pt>
                <c:pt idx="15">
                  <c:v>-0.0146045759231064</c:v>
                </c:pt>
                <c:pt idx="16">
                  <c:v>-0.0144098620447174</c:v>
                </c:pt>
                <c:pt idx="17">
                  <c:v>-0.0139189002793714</c:v>
                </c:pt>
                <c:pt idx="18">
                  <c:v>-0.0136332017947046</c:v>
                </c:pt>
                <c:pt idx="19">
                  <c:v>-0.0131729608665253</c:v>
                </c:pt>
                <c:pt idx="20">
                  <c:v>-0.0129186349673382</c:v>
                </c:pt>
                <c:pt idx="21">
                  <c:v>-0.0126055297786813</c:v>
                </c:pt>
                <c:pt idx="22">
                  <c:v>-0.0123308225780074</c:v>
                </c:pt>
                <c:pt idx="23">
                  <c:v>-0.0121307553377747</c:v>
                </c:pt>
                <c:pt idx="24">
                  <c:v>-0.0118894629358879</c:v>
                </c:pt>
                <c:pt idx="25">
                  <c:v>-0.011643121715082</c:v>
                </c:pt>
                <c:pt idx="26">
                  <c:v>-0.0116043647431833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10.10%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</c:v>
                </c:pt>
                <c:pt idx="3">
                  <c:v>-0.0819364794999319</c:v>
                </c:pt>
                <c:pt idx="4">
                  <c:v>-0.0850072793541842</c:v>
                </c:pt>
                <c:pt idx="5">
                  <c:v>-0.0819274924771436</c:v>
                </c:pt>
                <c:pt idx="6">
                  <c:v>-0.0762877740608487</c:v>
                </c:pt>
                <c:pt idx="7">
                  <c:v>-0.0918289547978347</c:v>
                </c:pt>
                <c:pt idx="8">
                  <c:v>-0.0825260273262338</c:v>
                </c:pt>
                <c:pt idx="9">
                  <c:v>-0.0868156249529548</c:v>
                </c:pt>
                <c:pt idx="10">
                  <c:v>-0.0899379527831423</c:v>
                </c:pt>
                <c:pt idx="11">
                  <c:v>-0.092573376567598</c:v>
                </c:pt>
                <c:pt idx="12">
                  <c:v>-0.0952700966730557</c:v>
                </c:pt>
                <c:pt idx="13">
                  <c:v>-0.0968756391303401</c:v>
                </c:pt>
                <c:pt idx="14">
                  <c:v>-0.0985955048034082</c:v>
                </c:pt>
                <c:pt idx="15">
                  <c:v>-0.0997750744832883</c:v>
                </c:pt>
                <c:pt idx="16">
                  <c:v>-0.0995692168296483</c:v>
                </c:pt>
                <c:pt idx="17">
                  <c:v>-0.0999342976441134</c:v>
                </c:pt>
                <c:pt idx="18">
                  <c:v>-0.100662684270669</c:v>
                </c:pt>
                <c:pt idx="19">
                  <c:v>-0.100779577840595</c:v>
                </c:pt>
                <c:pt idx="20">
                  <c:v>-0.100848758622517</c:v>
                </c:pt>
                <c:pt idx="21">
                  <c:v>-0.100573130779917</c:v>
                </c:pt>
                <c:pt idx="22">
                  <c:v>-0.100319533535619</c:v>
                </c:pt>
                <c:pt idx="23">
                  <c:v>-0.0998816065620453</c:v>
                </c:pt>
                <c:pt idx="24">
                  <c:v>-0.0997323083834841</c:v>
                </c:pt>
                <c:pt idx="25">
                  <c:v>-0.0989212464758247</c:v>
                </c:pt>
                <c:pt idx="26">
                  <c:v>-0.100263448003142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6.52%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0.0582919805388366</c:v>
                </c:pt>
                <c:pt idx="9">
                  <c:v>0.0587847674943095</c:v>
                </c:pt>
                <c:pt idx="10">
                  <c:v>0.0596214600297311</c:v>
                </c:pt>
                <c:pt idx="11">
                  <c:v>0.0599275882432656</c:v>
                </c:pt>
                <c:pt idx="12">
                  <c:v>0.0608642369515975</c:v>
                </c:pt>
                <c:pt idx="13">
                  <c:v>0.0612453701013813</c:v>
                </c:pt>
                <c:pt idx="14">
                  <c:v>0.0621503554131457</c:v>
                </c:pt>
                <c:pt idx="15">
                  <c:v>0.0625328619718229</c:v>
                </c:pt>
                <c:pt idx="16">
                  <c:v>0.0628699361080303</c:v>
                </c:pt>
                <c:pt idx="17">
                  <c:v>0.0629945103828847</c:v>
                </c:pt>
                <c:pt idx="18">
                  <c:v>0.0634192217723101</c:v>
                </c:pt>
                <c:pt idx="19">
                  <c:v>0.0639220488039741</c:v>
                </c:pt>
                <c:pt idx="20">
                  <c:v>0.0637990419053882</c:v>
                </c:pt>
                <c:pt idx="21">
                  <c:v>0.0640626249592031</c:v>
                </c:pt>
                <c:pt idx="22">
                  <c:v>0.06442822743343</c:v>
                </c:pt>
                <c:pt idx="23">
                  <c:v>0.0647864314675581</c:v>
                </c:pt>
                <c:pt idx="24">
                  <c:v>0.0649567864521968</c:v>
                </c:pt>
                <c:pt idx="25">
                  <c:v>0.0650064492830809</c:v>
                </c:pt>
                <c:pt idx="26">
                  <c:v>0.0652018940691192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9469091"/>
        <c:axId val="4604539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-3.11%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-0.0117328132990593</c:v>
                </c:pt>
                <c:pt idx="3">
                  <c:v>-0.0195881331115993</c:v>
                </c:pt>
                <c:pt idx="4">
                  <c:v>-0.0259966260361924</c:v>
                </c:pt>
                <c:pt idx="5">
                  <c:v>-0.0217929820184041</c:v>
                </c:pt>
                <c:pt idx="6">
                  <c:v>-0.0261186809053805</c:v>
                </c:pt>
                <c:pt idx="7">
                  <c:v>-0.0332953053344539</c:v>
                </c:pt>
                <c:pt idx="8">
                  <c:v>-0.0234763547828089</c:v>
                </c:pt>
                <c:pt idx="9">
                  <c:v>-0.0277808895195857</c:v>
                </c:pt>
                <c:pt idx="10">
                  <c:v>-0.0301208055958199</c:v>
                </c:pt>
                <c:pt idx="11">
                  <c:v>-0.032632723844536</c:v>
                </c:pt>
                <c:pt idx="12">
                  <c:v>-0.0344538685817505</c:v>
                </c:pt>
                <c:pt idx="13">
                  <c:v>-0.0342686307051116</c:v>
                </c:pt>
                <c:pt idx="14">
                  <c:v>-0.0350499684062915</c:v>
                </c:pt>
                <c:pt idx="15">
                  <c:v>-0.0357081725487903</c:v>
                </c:pt>
                <c:pt idx="16">
                  <c:v>-0.0349705268805539</c:v>
                </c:pt>
                <c:pt idx="17">
                  <c:v>-0.0347200716548187</c:v>
                </c:pt>
                <c:pt idx="18">
                  <c:v>-0.0347380484072817</c:v>
                </c:pt>
                <c:pt idx="19">
                  <c:v>-0.033891874017365</c:v>
                </c:pt>
                <c:pt idx="20">
                  <c:v>-0.0338297357986859</c:v>
                </c:pt>
                <c:pt idx="21">
                  <c:v>-0.0329774197136143</c:v>
                </c:pt>
                <c:pt idx="22">
                  <c:v>-0.032083512794415</c:v>
                </c:pt>
                <c:pt idx="23">
                  <c:v>-0.0310873145464804</c:v>
                </c:pt>
                <c:pt idx="24">
                  <c:v>-0.0305263689813938</c:v>
                </c:pt>
                <c:pt idx="25">
                  <c:v>-0.0294193030220444</c:v>
                </c:pt>
                <c:pt idx="26">
                  <c:v>-0.0305273027914242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469091"/>
        <c:axId val="4604539"/>
      </c:lineChart>
      <c:catAx>
        <c:axId val="194690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04539"/>
        <c:crosses val="autoZero"/>
        <c:auto val="1"/>
        <c:lblAlgn val="ctr"/>
        <c:lblOffset val="100"/>
      </c:catAx>
      <c:valAx>
        <c:axId val="4604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6909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-0.0117328132990593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-0.0305778818927004</c:v>
                </c:pt>
                <c:pt idx="30">
                  <c:v>-0.0229684357199346</c:v>
                </c:pt>
                <c:pt idx="31">
                  <c:v>-0.0275487284553616</c:v>
                </c:pt>
                <c:pt idx="32">
                  <c:v>-0.0301373557087068</c:v>
                </c:pt>
                <c:pt idx="33">
                  <c:v>-0.0327819885781748</c:v>
                </c:pt>
                <c:pt idx="34">
                  <c:v>-0.0347093267784444</c:v>
                </c:pt>
                <c:pt idx="35">
                  <c:v>-0.0358139658527812</c:v>
                </c:pt>
                <c:pt idx="36">
                  <c:v>-0.0365953035539611</c:v>
                </c:pt>
                <c:pt idx="37">
                  <c:v>-0.0372535076964599</c:v>
                </c:pt>
                <c:pt idx="38">
                  <c:v>-0.0365158620282235</c:v>
                </c:pt>
                <c:pt idx="39">
                  <c:v>-0.0362654068024882</c:v>
                </c:pt>
                <c:pt idx="40">
                  <c:v>-0.0362833835549512</c:v>
                </c:pt>
                <c:pt idx="41">
                  <c:v>-0.0354372091650345</c:v>
                </c:pt>
                <c:pt idx="42">
                  <c:v>-0.0353750709463555</c:v>
                </c:pt>
                <c:pt idx="43">
                  <c:v>-0.0345227548612838</c:v>
                </c:pt>
                <c:pt idx="44">
                  <c:v>-0.0336288479420846</c:v>
                </c:pt>
                <c:pt idx="45">
                  <c:v>-0.03263264969415</c:v>
                </c:pt>
                <c:pt idx="46">
                  <c:v>-0.0320717041290634</c:v>
                </c:pt>
                <c:pt idx="47">
                  <c:v>-0.030964638169714</c:v>
                </c:pt>
                <c:pt idx="48">
                  <c:v>-0.0320726379390938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-0.0308929336293678</c:v>
                </c:pt>
                <c:pt idx="30">
                  <c:v>-0.0230823343883466</c:v>
                </c:pt>
                <c:pt idx="31">
                  <c:v>-0.0284222832177362</c:v>
                </c:pt>
                <c:pt idx="32">
                  <c:v>-0.0315801910452842</c:v>
                </c:pt>
                <c:pt idx="33">
                  <c:v>-0.0340607865666747</c:v>
                </c:pt>
                <c:pt idx="34">
                  <c:v>-0.0364077999634541</c:v>
                </c:pt>
                <c:pt idx="35">
                  <c:v>-0.0389408162785116</c:v>
                </c:pt>
                <c:pt idx="36">
                  <c:v>-0.0386903651938996</c:v>
                </c:pt>
                <c:pt idx="37">
                  <c:v>-0.0378495318088274</c:v>
                </c:pt>
                <c:pt idx="38">
                  <c:v>-0.0373443995829808</c:v>
                </c:pt>
                <c:pt idx="39">
                  <c:v>-0.037293201555268</c:v>
                </c:pt>
                <c:pt idx="40">
                  <c:v>-0.0382296478717774</c:v>
                </c:pt>
                <c:pt idx="41">
                  <c:v>-0.0388796714262506</c:v>
                </c:pt>
                <c:pt idx="42">
                  <c:v>-0.0384987810920321</c:v>
                </c:pt>
                <c:pt idx="43">
                  <c:v>-0.0398424388614907</c:v>
                </c:pt>
                <c:pt idx="44">
                  <c:v>-0.0390445165644589</c:v>
                </c:pt>
                <c:pt idx="45">
                  <c:v>-0.0376482091581915</c:v>
                </c:pt>
                <c:pt idx="46">
                  <c:v>-0.0384821757701306</c:v>
                </c:pt>
                <c:pt idx="47">
                  <c:v>-0.0367548163528427</c:v>
                </c:pt>
                <c:pt idx="48">
                  <c:v>-0.0365912504639693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-0.0305406276246643</c:v>
                </c:pt>
                <c:pt idx="30">
                  <c:v>-0.021632782604331</c:v>
                </c:pt>
                <c:pt idx="31">
                  <c:v>-0.0265149365369901</c:v>
                </c:pt>
                <c:pt idx="32">
                  <c:v>-0.0302657647484715</c:v>
                </c:pt>
                <c:pt idx="33">
                  <c:v>-0.0319070008799614</c:v>
                </c:pt>
                <c:pt idx="34">
                  <c:v>-0.0333400328481232</c:v>
                </c:pt>
                <c:pt idx="35">
                  <c:v>-0.0343440370222396</c:v>
                </c:pt>
                <c:pt idx="36">
                  <c:v>-0.03488925630797</c:v>
                </c:pt>
                <c:pt idx="37">
                  <c:v>-0.0334295373837973</c:v>
                </c:pt>
                <c:pt idx="38">
                  <c:v>-0.0332644050040014</c:v>
                </c:pt>
                <c:pt idx="39">
                  <c:v>-0.0322253963277373</c:v>
                </c:pt>
                <c:pt idx="40">
                  <c:v>-0.0326202002716088</c:v>
                </c:pt>
                <c:pt idx="41">
                  <c:v>-0.0314545230588305</c:v>
                </c:pt>
                <c:pt idx="42">
                  <c:v>-0.0307209148475934</c:v>
                </c:pt>
                <c:pt idx="43">
                  <c:v>-0.0293366744800722</c:v>
                </c:pt>
                <c:pt idx="44">
                  <c:v>-0.0283235119206241</c:v>
                </c:pt>
                <c:pt idx="45">
                  <c:v>-0.0266155643872218</c:v>
                </c:pt>
                <c:pt idx="46">
                  <c:v>-0.025535095114118</c:v>
                </c:pt>
                <c:pt idx="47">
                  <c:v>-0.0241532697364029</c:v>
                </c:pt>
                <c:pt idx="48">
                  <c:v>-0.0239953200283019</c:v>
                </c:pt>
              </c:numCache>
            </c:numRef>
          </c:yVal>
          <c:smooth val="0"/>
        </c:ser>
        <c:axId val="39513373"/>
        <c:axId val="64221826"/>
      </c:scatterChart>
      <c:valAx>
        <c:axId val="395133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221826"/>
        <c:crosses val="autoZero"/>
        <c:crossBetween val="midCat"/>
      </c:valAx>
      <c:valAx>
        <c:axId val="64221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51337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-0.0133276696706493</c:v>
                </c:pt>
                <c:pt idx="8">
                  <c:v>-0.0141111517348281</c:v>
                </c:pt>
                <c:pt idx="9">
                  <c:v>-0.0144141436934074</c:v>
                </c:pt>
                <c:pt idx="10">
                  <c:v>-0.0147294809919543</c:v>
                </c:pt>
                <c:pt idx="11">
                  <c:v>-0.0148967477950981</c:v>
                </c:pt>
                <c:pt idx="12">
                  <c:v>-0.0147769775619343</c:v>
                </c:pt>
                <c:pt idx="13">
                  <c:v>-0.0147434349018104</c:v>
                </c:pt>
                <c:pt idx="14">
                  <c:v>-0.0146045759231064</c:v>
                </c:pt>
                <c:pt idx="15">
                  <c:v>-0.0144098620447174</c:v>
                </c:pt>
                <c:pt idx="16">
                  <c:v>-0.0139189002793714</c:v>
                </c:pt>
                <c:pt idx="17">
                  <c:v>-0.0136332017947046</c:v>
                </c:pt>
                <c:pt idx="18">
                  <c:v>-0.0131729608665253</c:v>
                </c:pt>
                <c:pt idx="19">
                  <c:v>-0.0129186349673382</c:v>
                </c:pt>
                <c:pt idx="20">
                  <c:v>-0.0126055297786813</c:v>
                </c:pt>
                <c:pt idx="21">
                  <c:v>-0.0123308225780074</c:v>
                </c:pt>
                <c:pt idx="22">
                  <c:v>-0.0121307553377747</c:v>
                </c:pt>
                <c:pt idx="23">
                  <c:v>-0.0118894629358879</c:v>
                </c:pt>
                <c:pt idx="24">
                  <c:v>-0.011643121715082</c:v>
                </c:pt>
                <c:pt idx="25">
                  <c:v>-0.0116043647431833</c:v>
                </c:pt>
                <c:pt idx="26">
                  <c:v>-0.0114908177998353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-0.0850072793541842</c:v>
                </c:pt>
                <c:pt idx="4">
                  <c:v>-0.0819274924771436</c:v>
                </c:pt>
                <c:pt idx="5">
                  <c:v>-0.0762877740608487</c:v>
                </c:pt>
                <c:pt idx="6">
                  <c:v>-0.0918289547978347</c:v>
                </c:pt>
                <c:pt idx="7">
                  <c:v>-0.0825260273262338</c:v>
                </c:pt>
                <c:pt idx="8">
                  <c:v>-0.0868156249529548</c:v>
                </c:pt>
                <c:pt idx="9">
                  <c:v>-0.0899379527831423</c:v>
                </c:pt>
                <c:pt idx="10">
                  <c:v>-0.092573376567598</c:v>
                </c:pt>
                <c:pt idx="11">
                  <c:v>-0.0952700966730557</c:v>
                </c:pt>
                <c:pt idx="12">
                  <c:v>-0.0968756391303401</c:v>
                </c:pt>
                <c:pt idx="13">
                  <c:v>-0.0985955048034082</c:v>
                </c:pt>
                <c:pt idx="14">
                  <c:v>-0.0997750744832883</c:v>
                </c:pt>
                <c:pt idx="15">
                  <c:v>-0.0995692168296483</c:v>
                </c:pt>
                <c:pt idx="16">
                  <c:v>-0.0999342976441134</c:v>
                </c:pt>
                <c:pt idx="17">
                  <c:v>-0.100662684270669</c:v>
                </c:pt>
                <c:pt idx="18">
                  <c:v>-0.100779577840595</c:v>
                </c:pt>
                <c:pt idx="19">
                  <c:v>-0.100848758622517</c:v>
                </c:pt>
                <c:pt idx="20">
                  <c:v>-0.100573130779917</c:v>
                </c:pt>
                <c:pt idx="21">
                  <c:v>-0.100319533535619</c:v>
                </c:pt>
                <c:pt idx="22">
                  <c:v>-0.0998816065620453</c:v>
                </c:pt>
                <c:pt idx="23">
                  <c:v>-0.0997323083834841</c:v>
                </c:pt>
                <c:pt idx="24">
                  <c:v>-0.0989212464758247</c:v>
                </c:pt>
                <c:pt idx="25">
                  <c:v>-0.100263448003142</c:v>
                </c:pt>
                <c:pt idx="26">
                  <c:v>-0.100961849262665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0.0582919805388366</c:v>
                </c:pt>
                <c:pt idx="8">
                  <c:v>0.0587847674943095</c:v>
                </c:pt>
                <c:pt idx="9">
                  <c:v>0.0596214600297311</c:v>
                </c:pt>
                <c:pt idx="10">
                  <c:v>0.0599275882432656</c:v>
                </c:pt>
                <c:pt idx="11">
                  <c:v>0.0608642369515975</c:v>
                </c:pt>
                <c:pt idx="12">
                  <c:v>0.0612453701013813</c:v>
                </c:pt>
                <c:pt idx="13">
                  <c:v>0.0621503554131457</c:v>
                </c:pt>
                <c:pt idx="14">
                  <c:v>0.0625328619718229</c:v>
                </c:pt>
                <c:pt idx="15">
                  <c:v>0.0628699361080303</c:v>
                </c:pt>
                <c:pt idx="16">
                  <c:v>0.0629945103828847</c:v>
                </c:pt>
                <c:pt idx="17">
                  <c:v>0.0634192217723101</c:v>
                </c:pt>
                <c:pt idx="18">
                  <c:v>0.0639220488039741</c:v>
                </c:pt>
                <c:pt idx="19">
                  <c:v>0.0637990419053882</c:v>
                </c:pt>
                <c:pt idx="20">
                  <c:v>0.0640626249592031</c:v>
                </c:pt>
                <c:pt idx="21">
                  <c:v>0.06442822743343</c:v>
                </c:pt>
                <c:pt idx="22">
                  <c:v>0.0647864314675581</c:v>
                </c:pt>
                <c:pt idx="23">
                  <c:v>0.0649567864521968</c:v>
                </c:pt>
                <c:pt idx="24">
                  <c:v>0.0650064492830809</c:v>
                </c:pt>
                <c:pt idx="25">
                  <c:v>0.0652018940691192</c:v>
                </c:pt>
                <c:pt idx="26">
                  <c:v>0.0652308540024931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3884902"/>
        <c:axId val="1640889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-0.0117328132990593</c:v>
                </c:pt>
                <c:pt idx="2">
                  <c:v>-0.0195881331115993</c:v>
                </c:pt>
                <c:pt idx="3">
                  <c:v>-0.0259966260361924</c:v>
                </c:pt>
                <c:pt idx="4">
                  <c:v>-0.0217929820184041</c:v>
                </c:pt>
                <c:pt idx="5">
                  <c:v>-0.0261186809053805</c:v>
                </c:pt>
                <c:pt idx="6">
                  <c:v>-0.0332953053344539</c:v>
                </c:pt>
                <c:pt idx="7">
                  <c:v>-0.0234763547828089</c:v>
                </c:pt>
                <c:pt idx="8">
                  <c:v>-0.0277808895195857</c:v>
                </c:pt>
                <c:pt idx="9">
                  <c:v>-0.0301208055958199</c:v>
                </c:pt>
                <c:pt idx="10">
                  <c:v>-0.032632723844536</c:v>
                </c:pt>
                <c:pt idx="11">
                  <c:v>-0.0344538685817505</c:v>
                </c:pt>
                <c:pt idx="12">
                  <c:v>-0.0342686307051116</c:v>
                </c:pt>
                <c:pt idx="13">
                  <c:v>-0.0350499684062915</c:v>
                </c:pt>
                <c:pt idx="14">
                  <c:v>-0.0357081725487903</c:v>
                </c:pt>
                <c:pt idx="15">
                  <c:v>-0.0349705268805539</c:v>
                </c:pt>
                <c:pt idx="16">
                  <c:v>-0.0347200716548187</c:v>
                </c:pt>
                <c:pt idx="17">
                  <c:v>-0.0347380484072817</c:v>
                </c:pt>
                <c:pt idx="18">
                  <c:v>-0.033891874017365</c:v>
                </c:pt>
                <c:pt idx="19">
                  <c:v>-0.0338297357986859</c:v>
                </c:pt>
                <c:pt idx="20">
                  <c:v>-0.0329774197136143</c:v>
                </c:pt>
                <c:pt idx="21">
                  <c:v>-0.032083512794415</c:v>
                </c:pt>
                <c:pt idx="22">
                  <c:v>-0.0310873145464804</c:v>
                </c:pt>
                <c:pt idx="23">
                  <c:v>-0.0305263689813938</c:v>
                </c:pt>
                <c:pt idx="24">
                  <c:v>-0.0294193030220444</c:v>
                </c:pt>
                <c:pt idx="25">
                  <c:v>-0.0305273027914242</c:v>
                </c:pt>
                <c:pt idx="26">
                  <c:v>-0.0310831971742253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884902"/>
        <c:axId val="16408893"/>
      </c:lineChart>
      <c:catAx>
        <c:axId val="93884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16408893"/>
        <c:crosses val="autoZero"/>
        <c:auto val="1"/>
        <c:lblAlgn val="ctr"/>
        <c:lblOffset val="100"/>
      </c:catAx>
      <c:valAx>
        <c:axId val="16408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388490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-0.0117328132990593</c:v>
                </c:pt>
                <c:pt idx="23">
                  <c:v>-0.0195881331115993</c:v>
                </c:pt>
                <c:pt idx="24">
                  <c:v>-0.0259966260361925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-0.0305778818927004</c:v>
                </c:pt>
                <c:pt idx="28">
                  <c:v>-0.0229684357199346</c:v>
                </c:pt>
                <c:pt idx="29">
                  <c:v>-0.0275487284553616</c:v>
                </c:pt>
                <c:pt idx="30">
                  <c:v>-0.0301373557087068</c:v>
                </c:pt>
                <c:pt idx="31">
                  <c:v>-0.0327819885781748</c:v>
                </c:pt>
                <c:pt idx="32">
                  <c:v>-0.0347093267784444</c:v>
                </c:pt>
                <c:pt idx="33">
                  <c:v>-0.0358139658527812</c:v>
                </c:pt>
                <c:pt idx="34">
                  <c:v>-0.0365953035539611</c:v>
                </c:pt>
                <c:pt idx="35">
                  <c:v>-0.0372535076964599</c:v>
                </c:pt>
                <c:pt idx="36">
                  <c:v>-0.0365158620282235</c:v>
                </c:pt>
                <c:pt idx="37">
                  <c:v>-0.0362654068024882</c:v>
                </c:pt>
                <c:pt idx="38">
                  <c:v>-0.0362833835549512</c:v>
                </c:pt>
                <c:pt idx="39">
                  <c:v>-0.0354372091650345</c:v>
                </c:pt>
                <c:pt idx="40">
                  <c:v>-0.0353750709463555</c:v>
                </c:pt>
                <c:pt idx="41">
                  <c:v>-0.0345227548612838</c:v>
                </c:pt>
                <c:pt idx="42">
                  <c:v>-0.0336288479420846</c:v>
                </c:pt>
                <c:pt idx="43">
                  <c:v>-0.03263264969415</c:v>
                </c:pt>
                <c:pt idx="44">
                  <c:v>-0.0320717041290634</c:v>
                </c:pt>
                <c:pt idx="45">
                  <c:v>-0.030964638169714</c:v>
                </c:pt>
                <c:pt idx="46">
                  <c:v>-0.0320726379390938</c:v>
                </c:pt>
                <c:pt idx="47">
                  <c:v>-0.0326285323218949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-0.0308929336293678</c:v>
                </c:pt>
                <c:pt idx="28">
                  <c:v>-0.0230823343883466</c:v>
                </c:pt>
                <c:pt idx="29">
                  <c:v>-0.0284222832177362</c:v>
                </c:pt>
                <c:pt idx="30">
                  <c:v>-0.0315801910452842</c:v>
                </c:pt>
                <c:pt idx="31">
                  <c:v>-0.0340607865666747</c:v>
                </c:pt>
                <c:pt idx="32">
                  <c:v>-0.0364077999634541</c:v>
                </c:pt>
                <c:pt idx="33">
                  <c:v>-0.0389408162785116</c:v>
                </c:pt>
                <c:pt idx="34">
                  <c:v>-0.0386903651938996</c:v>
                </c:pt>
                <c:pt idx="35">
                  <c:v>-0.0378495318088274</c:v>
                </c:pt>
                <c:pt idx="36">
                  <c:v>-0.0373443995829808</c:v>
                </c:pt>
                <c:pt idx="37">
                  <c:v>-0.037293201555268</c:v>
                </c:pt>
                <c:pt idx="38">
                  <c:v>-0.0382296478717774</c:v>
                </c:pt>
                <c:pt idx="39">
                  <c:v>-0.0388796714262506</c:v>
                </c:pt>
                <c:pt idx="40">
                  <c:v>-0.0384987810920321</c:v>
                </c:pt>
                <c:pt idx="41">
                  <c:v>-0.0398424388614907</c:v>
                </c:pt>
                <c:pt idx="42">
                  <c:v>-0.0390445165644589</c:v>
                </c:pt>
                <c:pt idx="43">
                  <c:v>-0.0376482091581915</c:v>
                </c:pt>
                <c:pt idx="44">
                  <c:v>-0.0384821757701306</c:v>
                </c:pt>
                <c:pt idx="45">
                  <c:v>-0.0367548163528427</c:v>
                </c:pt>
                <c:pt idx="46">
                  <c:v>-0.0365912504639693</c:v>
                </c:pt>
                <c:pt idx="47">
                  <c:v>-0.0355105380429562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-0.0305406276246643</c:v>
                </c:pt>
                <c:pt idx="28">
                  <c:v>-0.021632782604331</c:v>
                </c:pt>
                <c:pt idx="29">
                  <c:v>-0.0265149365369901</c:v>
                </c:pt>
                <c:pt idx="30">
                  <c:v>-0.0302657647484715</c:v>
                </c:pt>
                <c:pt idx="31">
                  <c:v>-0.0319070008799614</c:v>
                </c:pt>
                <c:pt idx="32">
                  <c:v>-0.0333400328481232</c:v>
                </c:pt>
                <c:pt idx="33">
                  <c:v>-0.0343440370222396</c:v>
                </c:pt>
                <c:pt idx="34">
                  <c:v>-0.03488925630797</c:v>
                </c:pt>
                <c:pt idx="35">
                  <c:v>-0.0334295373837973</c:v>
                </c:pt>
                <c:pt idx="36">
                  <c:v>-0.0332644050040014</c:v>
                </c:pt>
                <c:pt idx="37">
                  <c:v>-0.0322253963277373</c:v>
                </c:pt>
                <c:pt idx="38">
                  <c:v>-0.0326202002716088</c:v>
                </c:pt>
                <c:pt idx="39">
                  <c:v>-0.0314545230588305</c:v>
                </c:pt>
                <c:pt idx="40">
                  <c:v>-0.0307209148475934</c:v>
                </c:pt>
                <c:pt idx="41">
                  <c:v>-0.0293366744800722</c:v>
                </c:pt>
                <c:pt idx="42">
                  <c:v>-0.0283235119206241</c:v>
                </c:pt>
                <c:pt idx="43">
                  <c:v>-0.0266155643872218</c:v>
                </c:pt>
                <c:pt idx="44">
                  <c:v>-0.025535095114118</c:v>
                </c:pt>
                <c:pt idx="45">
                  <c:v>-0.0241532697364029</c:v>
                </c:pt>
                <c:pt idx="46">
                  <c:v>-0.0239953200283019</c:v>
                </c:pt>
                <c:pt idx="47">
                  <c:v>-0.023400761329903</c:v>
                </c:pt>
              </c:numCache>
            </c:numRef>
          </c:yVal>
          <c:smooth val="0"/>
        </c:ser>
        <c:axId val="37713470"/>
        <c:axId val="79844398"/>
      </c:scatterChart>
      <c:valAx>
        <c:axId val="37713470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44398"/>
        <c:crosses val="autoZero"/>
        <c:crossBetween val="midCat"/>
        <c:majorUnit val="2"/>
      </c:valAx>
      <c:valAx>
        <c:axId val="7984439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7134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-0.0133276696706493</c:v>
                </c:pt>
                <c:pt idx="8">
                  <c:v>-0.0141111517348281</c:v>
                </c:pt>
                <c:pt idx="9">
                  <c:v>-0.0144141436934074</c:v>
                </c:pt>
                <c:pt idx="10">
                  <c:v>-0.0147294809919543</c:v>
                </c:pt>
                <c:pt idx="11">
                  <c:v>-0.0148967477950981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-0.0850072793541842</c:v>
                </c:pt>
                <c:pt idx="4">
                  <c:v>-0.0819274924771436</c:v>
                </c:pt>
                <c:pt idx="5">
                  <c:v>-0.0762877740608487</c:v>
                </c:pt>
                <c:pt idx="6">
                  <c:v>-0.0918289547978347</c:v>
                </c:pt>
                <c:pt idx="7">
                  <c:v>-0.0825260273262338</c:v>
                </c:pt>
                <c:pt idx="8">
                  <c:v>-0.0868156249529548</c:v>
                </c:pt>
                <c:pt idx="9">
                  <c:v>-0.0899379527831423</c:v>
                </c:pt>
                <c:pt idx="10">
                  <c:v>-0.092573376567598</c:v>
                </c:pt>
                <c:pt idx="11">
                  <c:v>-0.0952700966730557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0.0582919805388366</c:v>
                </c:pt>
                <c:pt idx="8">
                  <c:v>0.0587847674943095</c:v>
                </c:pt>
                <c:pt idx="9">
                  <c:v>0.0596214600297311</c:v>
                </c:pt>
                <c:pt idx="10">
                  <c:v>0.0599275882432656</c:v>
                </c:pt>
                <c:pt idx="11">
                  <c:v>0.0608642369515975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88171580"/>
        <c:axId val="7258192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-0.0117328132990593</c:v>
                </c:pt>
                <c:pt idx="2">
                  <c:v>-0.0195881331115993</c:v>
                </c:pt>
                <c:pt idx="3">
                  <c:v>-0.0259966260361924</c:v>
                </c:pt>
                <c:pt idx="4">
                  <c:v>-0.0217929820184041</c:v>
                </c:pt>
                <c:pt idx="5">
                  <c:v>-0.0261186809053805</c:v>
                </c:pt>
                <c:pt idx="6">
                  <c:v>-0.0332953053344539</c:v>
                </c:pt>
                <c:pt idx="7">
                  <c:v>-0.0234763547828089</c:v>
                </c:pt>
                <c:pt idx="8">
                  <c:v>-0.0277808895195857</c:v>
                </c:pt>
                <c:pt idx="9">
                  <c:v>-0.0301208055958199</c:v>
                </c:pt>
                <c:pt idx="10">
                  <c:v>-0.032632723844536</c:v>
                </c:pt>
                <c:pt idx="11">
                  <c:v>-0.0344538685817505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71580"/>
        <c:axId val="72581920"/>
      </c:lineChart>
      <c:catAx>
        <c:axId val="881715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2581920"/>
        <c:crosses val="autoZero"/>
        <c:auto val="1"/>
        <c:lblAlgn val="ctr"/>
        <c:lblOffset val="100"/>
      </c:catAx>
      <c:valAx>
        <c:axId val="72581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817158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889719335124"/>
          <c:y val="0.0309473756763277"/>
          <c:w val="0.882984935186266"/>
          <c:h val="0.877657924664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-0.0146305712707108</c:v>
                </c:pt>
                <c:pt idx="7">
                  <c:v>-0.0135172728572165</c:v>
                </c:pt>
                <c:pt idx="8">
                  <c:v>-0.0143991419994997</c:v>
                </c:pt>
                <c:pt idx="9">
                  <c:v>-0.0147055136905318</c:v>
                </c:pt>
                <c:pt idx="10">
                  <c:v>-0.0151248194139655</c:v>
                </c:pt>
                <c:pt idx="11">
                  <c:v>-0.0152142287791075</c:v>
                </c:pt>
                <c:pt idx="12">
                  <c:v>-0.0151197148279353</c:v>
                </c:pt>
                <c:pt idx="13">
                  <c:v>-0.0148763555376266</c:v>
                </c:pt>
                <c:pt idx="14">
                  <c:v>-0.0145903236594757</c:v>
                </c:pt>
                <c:pt idx="15">
                  <c:v>-0.0143540440494674</c:v>
                </c:pt>
                <c:pt idx="16">
                  <c:v>-0.0140079089313849</c:v>
                </c:pt>
                <c:pt idx="17">
                  <c:v>-0.01379255955844</c:v>
                </c:pt>
                <c:pt idx="18">
                  <c:v>-0.0134795900272589</c:v>
                </c:pt>
                <c:pt idx="19">
                  <c:v>-0.0133399607188942</c:v>
                </c:pt>
                <c:pt idx="20">
                  <c:v>-0.01331914072764</c:v>
                </c:pt>
                <c:pt idx="21">
                  <c:v>-0.0132016891602724</c:v>
                </c:pt>
                <c:pt idx="22">
                  <c:v>-0.0124704461964434</c:v>
                </c:pt>
                <c:pt idx="23">
                  <c:v>-0.0125375362957354</c:v>
                </c:pt>
                <c:pt idx="24">
                  <c:v>-0.0120935687815651</c:v>
                </c:pt>
                <c:pt idx="25">
                  <c:v>-0.0120757154083596</c:v>
                </c:pt>
                <c:pt idx="26">
                  <c:v>-0.0117599946064108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-0.0763314877812945</c:v>
                </c:pt>
                <c:pt idx="6">
                  <c:v>-0.0920801247775264</c:v>
                </c:pt>
                <c:pt idx="7">
                  <c:v>-0.083358585912391</c:v>
                </c:pt>
                <c:pt idx="8">
                  <c:v>-0.0878793415826943</c:v>
                </c:pt>
                <c:pt idx="9">
                  <c:v>-0.0900961592604219</c:v>
                </c:pt>
                <c:pt idx="10">
                  <c:v>-0.0920512318518391</c:v>
                </c:pt>
                <c:pt idx="11">
                  <c:v>-0.0939344549785885</c:v>
                </c:pt>
                <c:pt idx="12">
                  <c:v>-0.0965142734584626</c:v>
                </c:pt>
                <c:pt idx="13">
                  <c:v>-0.0967974289517673</c:v>
                </c:pt>
                <c:pt idx="14">
                  <c:v>-0.0966721209293096</c:v>
                </c:pt>
                <c:pt idx="15">
                  <c:v>-0.0964923964629407</c:v>
                </c:pt>
                <c:pt idx="16">
                  <c:v>-0.0969551927112008</c:v>
                </c:pt>
                <c:pt idx="17">
                  <c:v>-0.0981425328983116</c:v>
                </c:pt>
                <c:pt idx="18">
                  <c:v>-0.0992492668689517</c:v>
                </c:pt>
                <c:pt idx="19">
                  <c:v>-0.0992611585536819</c:v>
                </c:pt>
                <c:pt idx="20">
                  <c:v>-0.100309315137079</c:v>
                </c:pt>
                <c:pt idx="21">
                  <c:v>-0.0998236553975475</c:v>
                </c:pt>
                <c:pt idx="22">
                  <c:v>-0.0995564928694236</c:v>
                </c:pt>
                <c:pt idx="23">
                  <c:v>-0.100275873618904</c:v>
                </c:pt>
                <c:pt idx="24">
                  <c:v>-0.0991601245647712</c:v>
                </c:pt>
                <c:pt idx="25">
                  <c:v>-0.0990927498492631</c:v>
                </c:pt>
                <c:pt idx="26">
                  <c:v>-0.0986606681686903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0.0587072546075803</c:v>
                </c:pt>
                <c:pt idx="7">
                  <c:v>0.0583475522003728</c:v>
                </c:pt>
                <c:pt idx="8">
                  <c:v>0.0584531384176375</c:v>
                </c:pt>
                <c:pt idx="9">
                  <c:v>0.0578706690390115</c:v>
                </c:pt>
                <c:pt idx="10">
                  <c:v>0.0578754465481077</c:v>
                </c:pt>
                <c:pt idx="11">
                  <c:v>0.0576341949909174</c:v>
                </c:pt>
                <c:pt idx="12">
                  <c:v>0.0580998912697744</c:v>
                </c:pt>
                <c:pt idx="13">
                  <c:v>0.0583901385573825</c:v>
                </c:pt>
                <c:pt idx="14">
                  <c:v>0.058819632041846</c:v>
                </c:pt>
                <c:pt idx="15">
                  <c:v>0.0589087601913155</c:v>
                </c:pt>
                <c:pt idx="16">
                  <c:v>0.0590766193492058</c:v>
                </c:pt>
                <c:pt idx="17">
                  <c:v>0.0591121638468623</c:v>
                </c:pt>
                <c:pt idx="18">
                  <c:v>0.0592559047318481</c:v>
                </c:pt>
                <c:pt idx="19">
                  <c:v>0.0595090574424321</c:v>
                </c:pt>
                <c:pt idx="20">
                  <c:v>0.0591927362651169</c:v>
                </c:pt>
                <c:pt idx="21">
                  <c:v>0.0593875472552492</c:v>
                </c:pt>
                <c:pt idx="22">
                  <c:v>0.0597854491695636</c:v>
                </c:pt>
                <c:pt idx="23">
                  <c:v>0.0597379534063966</c:v>
                </c:pt>
                <c:pt idx="24">
                  <c:v>0.0599055962553817</c:v>
                </c:pt>
                <c:pt idx="25">
                  <c:v>0.0599839340555416</c:v>
                </c:pt>
                <c:pt idx="26">
                  <c:v>0.0603168439940331</c:v>
                </c:pt>
              </c:numCache>
            </c:numRef>
          </c:val>
        </c:ser>
        <c:gapWidth val="100"/>
        <c:overlap val="100"/>
        <c:axId val="62703323"/>
        <c:axId val="39315596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-0.0480034414406569</c:v>
                </c:pt>
                <c:pt idx="7">
                  <c:v>-0.0385283065692347</c:v>
                </c:pt>
                <c:pt idx="8">
                  <c:v>-0.0438253451645566</c:v>
                </c:pt>
                <c:pt idx="9">
                  <c:v>-0.0469310039119423</c:v>
                </c:pt>
                <c:pt idx="10">
                  <c:v>-0.0493006047176969</c:v>
                </c:pt>
                <c:pt idx="11">
                  <c:v>-0.0515144887667785</c:v>
                </c:pt>
                <c:pt idx="12">
                  <c:v>-0.0535340970166234</c:v>
                </c:pt>
                <c:pt idx="13">
                  <c:v>-0.0532836459320114</c:v>
                </c:pt>
                <c:pt idx="14">
                  <c:v>-0.0524428125469393</c:v>
                </c:pt>
                <c:pt idx="15">
                  <c:v>-0.0519376803210926</c:v>
                </c:pt>
                <c:pt idx="16">
                  <c:v>-0.0518864822933798</c:v>
                </c:pt>
                <c:pt idx="17">
                  <c:v>-0.0528229286098893</c:v>
                </c:pt>
                <c:pt idx="18">
                  <c:v>-0.0534729521643625</c:v>
                </c:pt>
                <c:pt idx="19">
                  <c:v>-0.053092061830144</c:v>
                </c:pt>
                <c:pt idx="20">
                  <c:v>-0.0544357195996025</c:v>
                </c:pt>
                <c:pt idx="21">
                  <c:v>-0.0536377973025707</c:v>
                </c:pt>
                <c:pt idx="22">
                  <c:v>-0.0522414898963034</c:v>
                </c:pt>
                <c:pt idx="23">
                  <c:v>-0.0530754565082424</c:v>
                </c:pt>
                <c:pt idx="24">
                  <c:v>-0.0513480970909546</c:v>
                </c:pt>
                <c:pt idx="25">
                  <c:v>-0.0511845312020811</c:v>
                </c:pt>
                <c:pt idx="26">
                  <c:v>-0.050103818781068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703323"/>
        <c:axId val="39315596"/>
      </c:lineChart>
      <c:catAx>
        <c:axId val="62703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39315596"/>
        <c:crossesAt val="0"/>
        <c:auto val="1"/>
        <c:lblAlgn val="ctr"/>
        <c:lblOffset val="100"/>
      </c:catAx>
      <c:valAx>
        <c:axId val="39315596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270332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3587793701862"/>
          <c:y val="0.913743193879661"/>
          <c:w val="0.858918734461073"/>
          <c:h val="0.075059447909845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7.xml"/><Relationship Id="rId2" Type="http://schemas.openxmlformats.org/officeDocument/2006/relationships/chart" Target="../charts/chart318.xml"/><Relationship Id="rId3" Type="http://schemas.openxmlformats.org/officeDocument/2006/relationships/chart" Target="../charts/chart3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5.wmf"/><Relationship Id="rId2" Type="http://schemas.openxmlformats.org/officeDocument/2006/relationships/image" Target="../media/image26.wmf"/><Relationship Id="rId3" Type="http://schemas.openxmlformats.org/officeDocument/2006/relationships/chart" Target="../charts/chart3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25.xml"/><Relationship Id="rId2" Type="http://schemas.openxmlformats.org/officeDocument/2006/relationships/chart" Target="../charts/chart326.xml"/><Relationship Id="rId3" Type="http://schemas.openxmlformats.org/officeDocument/2006/relationships/chart" Target="../charts/chart327.xml"/><Relationship Id="rId4" Type="http://schemas.openxmlformats.org/officeDocument/2006/relationships/chart" Target="../charts/chart328.xml"/><Relationship Id="rId5" Type="http://schemas.openxmlformats.org/officeDocument/2006/relationships/chart" Target="../charts/chart329.xml"/><Relationship Id="rId6" Type="http://schemas.openxmlformats.org/officeDocument/2006/relationships/chart" Target="../charts/chart330.xml"/><Relationship Id="rId7" Type="http://schemas.openxmlformats.org/officeDocument/2006/relationships/chart" Target="../charts/chart3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104760</xdr:colOff>
      <xdr:row>142</xdr:row>
      <xdr:rowOff>137520</xdr:rowOff>
    </xdr:to>
    <xdr:graphicFrame>
      <xdr:nvGraphicFramePr>
        <xdr:cNvPr id="0" name=""/>
        <xdr:cNvGraphicFramePr/>
      </xdr:nvGraphicFramePr>
      <xdr:xfrm>
        <a:off x="2855520" y="19997280"/>
        <a:ext cx="6026760" cy="32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196200</xdr:colOff>
      <xdr:row>140</xdr:row>
      <xdr:rowOff>54000</xdr:rowOff>
    </xdr:to>
    <xdr:graphicFrame>
      <xdr:nvGraphicFramePr>
        <xdr:cNvPr id="1" name=""/>
        <xdr:cNvGraphicFramePr/>
      </xdr:nvGraphicFramePr>
      <xdr:xfrm>
        <a:off x="12126600" y="19589400"/>
        <a:ext cx="6015240" cy="32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372240</xdr:colOff>
      <xdr:row>142</xdr:row>
      <xdr:rowOff>97560</xdr:rowOff>
    </xdr:to>
    <xdr:graphicFrame>
      <xdr:nvGraphicFramePr>
        <xdr:cNvPr id="2" name=""/>
        <xdr:cNvGraphicFramePr/>
      </xdr:nvGraphicFramePr>
      <xdr:xfrm>
        <a:off x="18273960" y="19958040"/>
        <a:ext cx="6058080" cy="32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764280</xdr:colOff>
      <xdr:row>21</xdr:row>
      <xdr:rowOff>132120</xdr:rowOff>
    </xdr:to>
    <xdr:graphicFrame>
      <xdr:nvGraphicFramePr>
        <xdr:cNvPr id="3" name=""/>
        <xdr:cNvGraphicFramePr/>
      </xdr:nvGraphicFramePr>
      <xdr:xfrm>
        <a:off x="12152880" y="460800"/>
        <a:ext cx="3754080" cy="35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759600</xdr:colOff>
      <xdr:row>26</xdr:row>
      <xdr:rowOff>55080</xdr:rowOff>
    </xdr:to>
    <xdr:graphicFrame>
      <xdr:nvGraphicFramePr>
        <xdr:cNvPr id="4" name=""/>
        <xdr:cNvGraphicFramePr/>
      </xdr:nvGraphicFramePr>
      <xdr:xfrm>
        <a:off x="11295720" y="1212840"/>
        <a:ext cx="3752640" cy="35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566640</xdr:colOff>
      <xdr:row>35</xdr:row>
      <xdr:rowOff>39960</xdr:rowOff>
    </xdr:to>
    <xdr:graphicFrame>
      <xdr:nvGraphicFramePr>
        <xdr:cNvPr id="5" name="Chart 1"/>
        <xdr:cNvGraphicFramePr/>
      </xdr:nvGraphicFramePr>
      <xdr:xfrm>
        <a:off x="6232680" y="46080"/>
        <a:ext cx="7478280" cy="68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766800</xdr:colOff>
      <xdr:row>26</xdr:row>
      <xdr:rowOff>11160</xdr:rowOff>
    </xdr:to>
    <xdr:graphicFrame>
      <xdr:nvGraphicFramePr>
        <xdr:cNvPr id="6" name=""/>
        <xdr:cNvGraphicFramePr/>
      </xdr:nvGraphicFramePr>
      <xdr:xfrm>
        <a:off x="11302920" y="1168920"/>
        <a:ext cx="3752640" cy="35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241560</xdr:colOff>
      <xdr:row>83</xdr:row>
      <xdr:rowOff>150840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93480" y="13689000"/>
          <a:ext cx="10303560" cy="125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420480</xdr:colOff>
      <xdr:row>73</xdr:row>
      <xdr:rowOff>109800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56640" y="7844400"/>
          <a:ext cx="13523040" cy="543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713520</xdr:colOff>
      <xdr:row>36</xdr:row>
      <xdr:rowOff>139680</xdr:rowOff>
    </xdr:to>
    <xdr:graphicFrame>
      <xdr:nvGraphicFramePr>
        <xdr:cNvPr id="9" name="Chart 1"/>
        <xdr:cNvGraphicFramePr/>
      </xdr:nvGraphicFramePr>
      <xdr:xfrm>
        <a:off x="6831000" y="327960"/>
        <a:ext cx="14060160" cy="69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639360</xdr:colOff>
      <xdr:row>41</xdr:row>
      <xdr:rowOff>141480</xdr:rowOff>
    </xdr:to>
    <xdr:graphicFrame>
      <xdr:nvGraphicFramePr>
        <xdr:cNvPr id="10" name="Chart 1"/>
        <xdr:cNvGraphicFramePr/>
      </xdr:nvGraphicFramePr>
      <xdr:xfrm>
        <a:off x="10960920" y="1496520"/>
        <a:ext cx="1405980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635760</xdr:colOff>
      <xdr:row>194</xdr:row>
      <xdr:rowOff>30600</xdr:rowOff>
    </xdr:to>
    <xdr:graphicFrame>
      <xdr:nvGraphicFramePr>
        <xdr:cNvPr id="11" name=""/>
        <xdr:cNvGraphicFramePr/>
      </xdr:nvGraphicFramePr>
      <xdr:xfrm>
        <a:off x="6753960" y="24629760"/>
        <a:ext cx="6492600" cy="86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636480</xdr:colOff>
      <xdr:row>41</xdr:row>
      <xdr:rowOff>146520</xdr:rowOff>
    </xdr:to>
    <xdr:graphicFrame>
      <xdr:nvGraphicFramePr>
        <xdr:cNvPr id="12" name="Chart 1"/>
        <xdr:cNvGraphicFramePr/>
      </xdr:nvGraphicFramePr>
      <xdr:xfrm>
        <a:off x="26931960" y="1501560"/>
        <a:ext cx="1405980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398520</xdr:colOff>
      <xdr:row>180</xdr:row>
      <xdr:rowOff>58680</xdr:rowOff>
    </xdr:to>
    <xdr:graphicFrame>
      <xdr:nvGraphicFramePr>
        <xdr:cNvPr id="13" name=""/>
        <xdr:cNvGraphicFramePr/>
      </xdr:nvGraphicFramePr>
      <xdr:xfrm>
        <a:off x="12336480" y="21723840"/>
        <a:ext cx="7398720" cy="935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74160</xdr:colOff>
      <xdr:row>150</xdr:row>
      <xdr:rowOff>27720</xdr:rowOff>
    </xdr:to>
    <xdr:graphicFrame>
      <xdr:nvGraphicFramePr>
        <xdr:cNvPr id="14" name="Chart 1"/>
        <xdr:cNvGraphicFramePr/>
      </xdr:nvGraphicFramePr>
      <xdr:xfrm>
        <a:off x="21274560" y="16814880"/>
        <a:ext cx="7384680" cy="93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659520</xdr:colOff>
      <xdr:row>223</xdr:row>
      <xdr:rowOff>26280</xdr:rowOff>
    </xdr:to>
    <xdr:graphicFrame>
      <xdr:nvGraphicFramePr>
        <xdr:cNvPr id="15" name=""/>
        <xdr:cNvGraphicFramePr/>
      </xdr:nvGraphicFramePr>
      <xdr:xfrm>
        <a:off x="18497160" y="28681560"/>
        <a:ext cx="7384320" cy="935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554400</xdr:colOff>
      <xdr:row>271</xdr:row>
      <xdr:rowOff>113400</xdr:rowOff>
    </xdr:to>
    <xdr:graphicFrame>
      <xdr:nvGraphicFramePr>
        <xdr:cNvPr id="16" name=""/>
        <xdr:cNvGraphicFramePr/>
      </xdr:nvGraphicFramePr>
      <xdr:xfrm>
        <a:off x="5599080" y="35477640"/>
        <a:ext cx="9247680" cy="104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9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91.9898699161297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4721785222.67767</v>
      </c>
      <c r="Q35" s="6" t="n">
        <f aca="false">P35/$B$14*100</f>
        <v>92.1427496898989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4731631517.87382</v>
      </c>
      <c r="Q37" s="9" t="n">
        <f aca="false">P37/$B$14*100</f>
        <v>92.3348941163913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4783963956.87934</v>
      </c>
      <c r="Q38" s="9" t="n">
        <f aca="false">P38/$B$14*100</f>
        <v>93.3561296450189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4863438779.35799</v>
      </c>
      <c r="Q39" s="6" t="n">
        <f aca="false">P39/$B$14*100</f>
        <v>94.9070321805956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4968213093.76751</v>
      </c>
      <c r="Q41" s="9" t="n">
        <f aca="false">P41/$B$14*100</f>
        <v>96.9516388222108</v>
      </c>
      <c r="R41" s="10" t="n">
        <f aca="false">AVERAGE(P39:P42)/AVERAGE(P35:P38)-1</f>
        <v>0.044999999999999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5070128657.7551</v>
      </c>
      <c r="Q42" s="9" t="n">
        <f aca="false">P42/$B$14*100</f>
        <v>98.9404586984118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5106610718.3259</v>
      </c>
      <c r="Q43" s="6" t="n">
        <f aca="false">P43/$B$14*100</f>
        <v>99.6523837896256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5142100552.04938</v>
      </c>
      <c r="Q45" s="9" t="n">
        <f aca="false">P45/$B$14*100</f>
        <v>100.344946180988</v>
      </c>
      <c r="R45" s="10" t="n">
        <f aca="false">AVERAGE(P43:P46)/AVERAGE(P39:P42)-1</f>
        <v>0.0350000000000017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5149965168.93816</v>
      </c>
      <c r="Q46" s="9" t="n">
        <f aca="false">P46/$B$14*100</f>
        <v>100.498419367763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5208742932.69241</v>
      </c>
      <c r="Q47" s="6" t="n">
        <f aca="false">P47/$B$14*100</f>
        <v>101.645431465418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5296363568.61086</v>
      </c>
      <c r="Q49" s="9" t="n">
        <f aca="false">P49/$B$14*100</f>
        <v>103.355294566418</v>
      </c>
      <c r="R49" s="10" t="n">
        <f aca="false">AVERAGE(P47:P50)/AVERAGE(P43:P46)-1</f>
        <v>0.0299999999999976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5355530231.18955</v>
      </c>
      <c r="Q50" s="9" t="n">
        <f aca="false">P50/$B$14*100</f>
        <v>104.509895786692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5391048935.33666</v>
      </c>
      <c r="Q51" s="6" t="n">
        <f aca="false">P51/$B$14*100</f>
        <v>105.203021566708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5416645002.85829</v>
      </c>
      <c r="Q52" s="9" t="n">
        <f aca="false">P52/$B$14*100</f>
        <v>105.702513163946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5428772657.82613</v>
      </c>
      <c r="Q53" s="9" t="n">
        <f aca="false">P53/$B$14*100</f>
        <v>105.939176930578</v>
      </c>
      <c r="R53" s="10" t="n">
        <f aca="false">AVERAGE(P51:P54)/AVERAGE(P47:P50)-1</f>
        <v>0.0250000000000006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5437331057.64237</v>
      </c>
      <c r="Q54" s="9" t="n">
        <f aca="false">P54/$B$14*100</f>
        <v>106.106188866705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5832746550.78881</v>
      </c>
      <c r="F55" s="6" t="n">
        <f aca="false">E55/$B$14*100</f>
        <v>113.822480288329</v>
      </c>
      <c r="G55" s="7"/>
      <c r="H55" s="2" t="n">
        <f aca="false">H54</f>
        <v>52</v>
      </c>
      <c r="K55" s="6" t="n">
        <f aca="false">'High scenario'!AG58</f>
        <v>6129685623.43115</v>
      </c>
      <c r="L55" s="6" t="n">
        <f aca="false">K55/$B$14*100</f>
        <v>119.617064614661</v>
      </c>
      <c r="M55" s="7"/>
      <c r="O55" s="5" t="n">
        <f aca="false">O51+1</f>
        <v>2026</v>
      </c>
      <c r="P55" s="6" t="n">
        <f aca="false">'Low scenario'!AG58</f>
        <v>5444589342.45166</v>
      </c>
      <c r="Q55" s="6" t="n">
        <f aca="false">P55/$B$14*100</f>
        <v>106.247829853921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5881994084.88761</v>
      </c>
      <c r="F56" s="9" t="n">
        <f aca="false">E56/$B$14*100</f>
        <v>114.78351578514</v>
      </c>
      <c r="G56" s="7"/>
      <c r="H56" s="2" t="n">
        <f aca="false">H55</f>
        <v>52</v>
      </c>
      <c r="K56" s="9" t="n">
        <f aca="false">'High scenario'!AG59</f>
        <v>6217713733.65291</v>
      </c>
      <c r="L56" s="9" t="n">
        <f aca="false">K56/$B$14*100</f>
        <v>121.334879327385</v>
      </c>
      <c r="M56" s="7"/>
      <c r="O56" s="7" t="n">
        <f aca="false">O52+1</f>
        <v>2026</v>
      </c>
      <c r="P56" s="9" t="n">
        <f aca="false">'Low scenario'!AG59</f>
        <v>5474597249.24551</v>
      </c>
      <c r="Q56" s="9" t="n">
        <f aca="false">P56/$B$14*100</f>
        <v>106.83341579526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5973435594.94451</v>
      </c>
      <c r="F57" s="9" t="n">
        <f aca="false">E57/$B$14*100</f>
        <v>116.567940907226</v>
      </c>
      <c r="G57" s="10" t="n">
        <f aca="false">AVERAGE(E55:E58)/AVERAGE(E51:E54)-1</f>
        <v>0.0386602497519186</v>
      </c>
      <c r="H57" s="2" t="n">
        <f aca="false">H56</f>
        <v>52</v>
      </c>
      <c r="K57" s="9" t="n">
        <f aca="false">'High scenario'!AG60</f>
        <v>6263903053.33289</v>
      </c>
      <c r="L57" s="9" t="n">
        <f aca="false">K57/$B$14*100</f>
        <v>122.236235640921</v>
      </c>
      <c r="M57" s="10" t="n">
        <f aca="false">AVERAGE(K55:K58)/AVERAGE(K51:K54)-1</f>
        <v>0.0384089696169552</v>
      </c>
      <c r="O57" s="7" t="n">
        <f aca="false">O53+1</f>
        <v>2026</v>
      </c>
      <c r="P57" s="9" t="n">
        <f aca="false">'Low scenario'!AG60</f>
        <v>5512669608.15116</v>
      </c>
      <c r="Q57" s="9" t="n">
        <f aca="false">P57/$B$14*100</f>
        <v>107.576374585486</v>
      </c>
      <c r="R57" s="10" t="n">
        <f aca="false">AVERAGE(P55:P58)/AVERAGE(P51:P54)-1</f>
        <v>0.0144564866713366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6029339017.41261</v>
      </c>
      <c r="F58" s="9" t="n">
        <f aca="false">E58/$B$14*100</f>
        <v>117.658861993291</v>
      </c>
      <c r="G58" s="7"/>
      <c r="H58" s="2" t="n">
        <f aca="false">H57</f>
        <v>52</v>
      </c>
      <c r="K58" s="9" t="n">
        <f aca="false">'High scenario'!AG61</f>
        <v>6337142120.59652</v>
      </c>
      <c r="L58" s="9" t="n">
        <f aca="false">K58/$B$14*100</f>
        <v>123.6654512287</v>
      </c>
      <c r="M58" s="7"/>
      <c r="O58" s="7" t="n">
        <f aca="false">O54+1</f>
        <v>2026</v>
      </c>
      <c r="P58" s="9" t="n">
        <f aca="false">'Low scenario'!AG61</f>
        <v>5555268420.71256</v>
      </c>
      <c r="Q58" s="9" t="n">
        <f aca="false">P58/$B$14*100</f>
        <v>108.407664349383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6098201950.2258</v>
      </c>
      <c r="F59" s="6" t="n">
        <f aca="false">E59/$B$14*100</f>
        <v>119.00267999472</v>
      </c>
      <c r="G59" s="7"/>
      <c r="H59" s="2" t="n">
        <f aca="false">H58</f>
        <v>52</v>
      </c>
      <c r="K59" s="6" t="n">
        <f aca="false">'High scenario'!AG62</f>
        <v>6403097374.40577</v>
      </c>
      <c r="L59" s="6" t="n">
        <f aca="false">K59/$B$14*100</f>
        <v>124.952527653373</v>
      </c>
      <c r="M59" s="7"/>
      <c r="O59" s="5" t="n">
        <f aca="false">O55+1</f>
        <v>2027</v>
      </c>
      <c r="P59" s="6" t="n">
        <f aca="false">'Low scenario'!AG62</f>
        <v>5588205240.93624</v>
      </c>
      <c r="Q59" s="6" t="n">
        <f aca="false">P59/$B$14*100</f>
        <v>109.050406244308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6141311481.75909</v>
      </c>
      <c r="F60" s="9" t="n">
        <f aca="false">E60/$B$14*100</f>
        <v>119.84393612688</v>
      </c>
      <c r="G60" s="7"/>
      <c r="H60" s="2" t="n">
        <f aca="false">H59</f>
        <v>52</v>
      </c>
      <c r="K60" s="9" t="n">
        <f aca="false">'High scenario'!AG63</f>
        <v>6438086760.51241</v>
      </c>
      <c r="L60" s="9" t="n">
        <f aca="false">K60/$B$14*100</f>
        <v>125.635324115682</v>
      </c>
      <c r="M60" s="7"/>
      <c r="O60" s="7" t="n">
        <f aca="false">O56+1</f>
        <v>2027</v>
      </c>
      <c r="P60" s="9" t="n">
        <f aca="false">'Low scenario'!AG63</f>
        <v>5606992250.83997</v>
      </c>
      <c r="Q60" s="9" t="n">
        <f aca="false">P60/$B$14*100</f>
        <v>109.41702324812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6211594587.00274</v>
      </c>
      <c r="F61" s="9" t="n">
        <f aca="false">E61/$B$14*100</f>
        <v>121.215467924386</v>
      </c>
      <c r="G61" s="10" t="n">
        <f aca="false">AVERAGE(E59:E62)/AVERAGE(E55:E58)-1</f>
        <v>0.0416517760921473</v>
      </c>
      <c r="H61" s="2" t="n">
        <f aca="false">H60</f>
        <v>52</v>
      </c>
      <c r="K61" s="9" t="n">
        <f aca="false">'High scenario'!AG64</f>
        <v>6432324328.58799</v>
      </c>
      <c r="L61" s="9" t="n">
        <f aca="false">K61/$B$14*100</f>
        <v>125.522873782307</v>
      </c>
      <c r="M61" s="10" t="n">
        <f aca="false">AVERAGE(K59:K62)/AVERAGE(K55:K58)-1</f>
        <v>0.0350824928448243</v>
      </c>
      <c r="O61" s="7" t="n">
        <f aca="false">O57+1</f>
        <v>2027</v>
      </c>
      <c r="P61" s="9" t="n">
        <f aca="false">'Low scenario'!AG64</f>
        <v>5616186674.03562</v>
      </c>
      <c r="Q61" s="9" t="n">
        <f aca="false">P61/$B$14*100</f>
        <v>109.596446791357</v>
      </c>
      <c r="R61" s="10" t="n">
        <f aca="false">AVERAGE(P59:P62)/AVERAGE(P55:P58)-1</f>
        <v>0.022212789187656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6254283863.61911</v>
      </c>
      <c r="F62" s="9" t="n">
        <f aca="false">E62/$B$14*100</f>
        <v>122.048523038967</v>
      </c>
      <c r="G62" s="7"/>
      <c r="H62" s="2" t="n">
        <f aca="false">H61</f>
        <v>52</v>
      </c>
      <c r="K62" s="9" t="n">
        <f aca="false">'High scenario'!AG65</f>
        <v>6550189694.25607</v>
      </c>
      <c r="L62" s="9" t="n">
        <f aca="false">K62/$B$14*100</f>
        <v>127.822944279733</v>
      </c>
      <c r="M62" s="7"/>
      <c r="O62" s="7" t="n">
        <f aca="false">O58+1</f>
        <v>2027</v>
      </c>
      <c r="P62" s="9" t="n">
        <f aca="false">'Low scenario'!AG65</f>
        <v>5664135818.78828</v>
      </c>
      <c r="Q62" s="9" t="n">
        <f aca="false">P62/$B$14*100</f>
        <v>110.532145014472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6299397845.24529</v>
      </c>
      <c r="F63" s="6" t="n">
        <f aca="false">E63/$B$14*100</f>
        <v>122.928894788307</v>
      </c>
      <c r="G63" s="7"/>
      <c r="H63" s="2" t="n">
        <f aca="false">H62</f>
        <v>52</v>
      </c>
      <c r="K63" s="6" t="n">
        <f aca="false">'High scenario'!AG66</f>
        <v>6632458528.61401</v>
      </c>
      <c r="L63" s="6" t="n">
        <f aca="false">K63/$B$14*100</f>
        <v>129.428370247673</v>
      </c>
      <c r="M63" s="7"/>
      <c r="O63" s="5" t="n">
        <f aca="false">O59+1</f>
        <v>2028</v>
      </c>
      <c r="P63" s="6" t="n">
        <f aca="false">'Low scenario'!AG66</f>
        <v>5716130176.57722</v>
      </c>
      <c r="Q63" s="6" t="n">
        <f aca="false">P63/$B$14*100</f>
        <v>111.546783095006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6300279023.6297</v>
      </c>
      <c r="F64" s="9" t="n">
        <f aca="false">E64/$B$14*100</f>
        <v>122.946090445347</v>
      </c>
      <c r="G64" s="7"/>
      <c r="H64" s="2" t="n">
        <f aca="false">H63</f>
        <v>52</v>
      </c>
      <c r="K64" s="9" t="n">
        <f aca="false">'High scenario'!AG67</f>
        <v>6668312419.5149</v>
      </c>
      <c r="L64" s="9" t="n">
        <f aca="false">K64/$B$14*100</f>
        <v>130.128036992111</v>
      </c>
      <c r="M64" s="7"/>
      <c r="O64" s="7" t="n">
        <f aca="false">O60+1</f>
        <v>2028</v>
      </c>
      <c r="P64" s="9" t="n">
        <f aca="false">'Low scenario'!AG67</f>
        <v>5737105493.41553</v>
      </c>
      <c r="Q64" s="9" t="n">
        <f aca="false">P64/$B$14*100</f>
        <v>111.956103569774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6356018034.93244</v>
      </c>
      <c r="F65" s="9" t="n">
        <f aca="false">E65/$B$14*100</f>
        <v>124.033803148111</v>
      </c>
      <c r="G65" s="10" t="n">
        <f aca="false">AVERAGE(E63:E66)/AVERAGE(E59:E62)-1</f>
        <v>0.0264534167907231</v>
      </c>
      <c r="H65" s="2" t="n">
        <f aca="false">H64</f>
        <v>52</v>
      </c>
      <c r="K65" s="9" t="n">
        <f aca="false">'High scenario'!AG68</f>
        <v>6726386048.25525</v>
      </c>
      <c r="L65" s="9" t="n">
        <f aca="false">K65/$B$14*100</f>
        <v>131.261308325781</v>
      </c>
      <c r="M65" s="10" t="n">
        <f aca="false">AVERAGE(K63:K66)/AVERAGE(K59:K62)-1</f>
        <v>0.038028413782192</v>
      </c>
      <c r="O65" s="7" t="n">
        <f aca="false">O61+1</f>
        <v>2028</v>
      </c>
      <c r="P65" s="9" t="n">
        <f aca="false">'Low scenario'!AG68</f>
        <v>5772684749.46038</v>
      </c>
      <c r="Q65" s="9" t="n">
        <f aca="false">P65/$B$14*100</f>
        <v>112.650410983027</v>
      </c>
      <c r="R65" s="10" t="n">
        <f aca="false">AVERAGE(P63:P66)/AVERAGE(P59:P62)-1</f>
        <v>0.024628050492709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6403239007.24804</v>
      </c>
      <c r="F66" s="9" t="n">
        <f aca="false">E66/$B$14*100</f>
        <v>124.955291531635</v>
      </c>
      <c r="G66" s="7"/>
      <c r="H66" s="2" t="n">
        <f aca="false">H65</f>
        <v>52</v>
      </c>
      <c r="K66" s="9" t="n">
        <f aca="false">'High scenario'!AG69</f>
        <v>6778575440.30791</v>
      </c>
      <c r="L66" s="9" t="n">
        <f aca="false">K66/$B$14*100</f>
        <v>132.279752380644</v>
      </c>
      <c r="M66" s="7"/>
      <c r="O66" s="7" t="n">
        <f aca="false">O62+1</f>
        <v>2028</v>
      </c>
      <c r="P66" s="9" t="n">
        <f aca="false">'Low scenario'!AG69</f>
        <v>5803127806.17762</v>
      </c>
      <c r="Q66" s="9" t="n">
        <f aca="false">P66/$B$14*100</f>
        <v>113.244488608884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6466880511.51246</v>
      </c>
      <c r="F67" s="6" t="n">
        <f aca="false">E67/$B$14*100</f>
        <v>126.197216549562</v>
      </c>
      <c r="G67" s="7"/>
      <c r="H67" s="2" t="n">
        <f aca="false">H66</f>
        <v>52</v>
      </c>
      <c r="K67" s="6" t="n">
        <f aca="false">'High scenario'!AG70</f>
        <v>6842940542.98701</v>
      </c>
      <c r="L67" s="6" t="n">
        <f aca="false">K67/$B$14*100</f>
        <v>133.535797978915</v>
      </c>
      <c r="M67" s="7"/>
      <c r="O67" s="5" t="n">
        <f aca="false">O63+1</f>
        <v>2029</v>
      </c>
      <c r="P67" s="6" t="n">
        <f aca="false">'Low scenario'!AG70</f>
        <v>5847028829.27743</v>
      </c>
      <c r="Q67" s="6" t="n">
        <f aca="false">P67/$B$14*100</f>
        <v>114.101190214706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6495642549.54242</v>
      </c>
      <c r="F68" s="9" t="n">
        <f aca="false">E68/$B$14*100</f>
        <v>126.758490124235</v>
      </c>
      <c r="G68" s="7"/>
      <c r="H68" s="2" t="n">
        <f aca="false">H67</f>
        <v>52</v>
      </c>
      <c r="K68" s="9" t="n">
        <f aca="false">'High scenario'!AG71</f>
        <v>6881859781.15116</v>
      </c>
      <c r="L68" s="9" t="n">
        <f aca="false">K68/$B$14*100</f>
        <v>134.295283099725</v>
      </c>
      <c r="M68" s="7"/>
      <c r="O68" s="7" t="n">
        <f aca="false">O64+1</f>
        <v>2029</v>
      </c>
      <c r="P68" s="9" t="n">
        <f aca="false">'Low scenario'!AG71</f>
        <v>5879977937.26483</v>
      </c>
      <c r="Q68" s="9" t="n">
        <f aca="false">P68/$B$14*100</f>
        <v>114.744171897822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6545457338.67371</v>
      </c>
      <c r="F69" s="9" t="n">
        <f aca="false">E69/$B$14*100</f>
        <v>127.730595255941</v>
      </c>
      <c r="G69" s="10" t="n">
        <f aca="false">AVERAGE(E67:E70)/AVERAGE(E63:E66)-1</f>
        <v>0.0286259945256631</v>
      </c>
      <c r="H69" s="2" t="n">
        <f aca="false">H68</f>
        <v>52</v>
      </c>
      <c r="K69" s="9" t="n">
        <f aca="false">'High scenario'!AG72</f>
        <v>6935334058.61364</v>
      </c>
      <c r="L69" s="9" t="n">
        <f aca="false">K69/$B$14*100</f>
        <v>135.338800907228</v>
      </c>
      <c r="M69" s="10" t="n">
        <f aca="false">AVERAGE(K67:K70)/AVERAGE(K63:K66)-1</f>
        <v>0.0317980898559078</v>
      </c>
      <c r="O69" s="7" t="n">
        <f aca="false">O65+1</f>
        <v>2029</v>
      </c>
      <c r="P69" s="9" t="n">
        <f aca="false">'Low scenario'!AG72</f>
        <v>5875588208.71221</v>
      </c>
      <c r="Q69" s="9" t="n">
        <f aca="false">P69/$B$14*100</f>
        <v>114.658509030886</v>
      </c>
      <c r="R69" s="10" t="n">
        <f aca="false">AVERAGE(P67:P70)/AVERAGE(P63:P66)-1</f>
        <v>0.0212900648390903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6576878214.64141</v>
      </c>
      <c r="F70" s="9" t="n">
        <f aca="false">E70/$B$14*100</f>
        <v>128.34375442621</v>
      </c>
      <c r="G70" s="7"/>
      <c r="H70" s="2" t="n">
        <f aca="false">H69</f>
        <v>52</v>
      </c>
      <c r="K70" s="9" t="n">
        <f aca="false">'High scenario'!AG73</f>
        <v>6997969142.61561</v>
      </c>
      <c r="L70" s="9" t="n">
        <f aca="false">K70/$B$14*100</f>
        <v>136.561086249493</v>
      </c>
      <c r="M70" s="7"/>
      <c r="O70" s="7" t="n">
        <f aca="false">O66+1</f>
        <v>2029</v>
      </c>
      <c r="P70" s="9" t="n">
        <f aca="false">'Low scenario'!AG73</f>
        <v>5916743180.28249</v>
      </c>
      <c r="Q70" s="9" t="n">
        <f aca="false">P70/$B$14*100</f>
        <v>115.461623121227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6624502607.35464</v>
      </c>
      <c r="F71" s="6" t="n">
        <f aca="false">E71/$B$14*100</f>
        <v>129.273115311969</v>
      </c>
      <c r="G71" s="7"/>
      <c r="H71" s="2" t="n">
        <f aca="false">H70</f>
        <v>52</v>
      </c>
      <c r="K71" s="6" t="n">
        <f aca="false">'High scenario'!AG74</f>
        <v>7066503916.1497</v>
      </c>
      <c r="L71" s="6" t="n">
        <f aca="false">K71/$B$14*100</f>
        <v>137.898500423369</v>
      </c>
      <c r="M71" s="7"/>
      <c r="O71" s="5" t="n">
        <f aca="false">O67+1</f>
        <v>2030</v>
      </c>
      <c r="P71" s="6" t="n">
        <f aca="false">'Low scenario'!AG74</f>
        <v>5916836549.3901</v>
      </c>
      <c r="Q71" s="6" t="n">
        <f aca="false">P71/$B$14*100</f>
        <v>115.463445162235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6620465159.29734</v>
      </c>
      <c r="F72" s="9" t="n">
        <f aca="false">E72/$B$14*100</f>
        <v>129.194326983363</v>
      </c>
      <c r="G72" s="7"/>
      <c r="H72" s="2" t="n">
        <f aca="false">H71</f>
        <v>52</v>
      </c>
      <c r="K72" s="9" t="n">
        <f aca="false">'High scenario'!AG75</f>
        <v>7158714504.44105</v>
      </c>
      <c r="L72" s="9" t="n">
        <f aca="false">K72/$B$14*100</f>
        <v>139.697933636654</v>
      </c>
      <c r="M72" s="7"/>
      <c r="O72" s="7" t="n">
        <f aca="false">O68+1</f>
        <v>2030</v>
      </c>
      <c r="P72" s="9" t="n">
        <f aca="false">'Low scenario'!AG75</f>
        <v>5929073249.39857</v>
      </c>
      <c r="Q72" s="9" t="n">
        <f aca="false">P72/$B$14*100</f>
        <v>115.702236876119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6657056622.70198</v>
      </c>
      <c r="F73" s="9" t="n">
        <f aca="false">E73/$B$14*100</f>
        <v>129.908387003944</v>
      </c>
      <c r="G73" s="10" t="n">
        <f aca="false">AVERAGE(E71:E74)/AVERAGE(E67:E70)-1</f>
        <v>0.0191797062254262</v>
      </c>
      <c r="H73" s="2" t="n">
        <f aca="false">H72</f>
        <v>52</v>
      </c>
      <c r="K73" s="9" t="n">
        <f aca="false">'High scenario'!AG76</f>
        <v>7197607667.32425</v>
      </c>
      <c r="L73" s="9" t="n">
        <f aca="false">K73/$B$14*100</f>
        <v>140.45690991431</v>
      </c>
      <c r="M73" s="10" t="n">
        <f aca="false">AVERAGE(K71:K74)/AVERAGE(K67:K70)-1</f>
        <v>0.0354024843357903</v>
      </c>
      <c r="O73" s="7" t="n">
        <f aca="false">O69+1</f>
        <v>2030</v>
      </c>
      <c r="P73" s="9" t="n">
        <f aca="false">'Low scenario'!AG76</f>
        <v>5942987364.77748</v>
      </c>
      <c r="Q73" s="9" t="n">
        <f aca="false">P73/$B$14*100</f>
        <v>115.973762324662</v>
      </c>
      <c r="R73" s="10" t="n">
        <f aca="false">AVERAGE(P71:P74)/AVERAGE(P67:P70)-1</f>
        <v>0.011313030207639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6683134150.17142</v>
      </c>
      <c r="F74" s="9" t="n">
        <f aca="false">E74/$B$14*100</f>
        <v>130.417273997492</v>
      </c>
      <c r="G74" s="7"/>
      <c r="H74" s="2" t="n">
        <f aca="false">H73</f>
        <v>52</v>
      </c>
      <c r="K74" s="9" t="n">
        <f aca="false">'High scenario'!AG77</f>
        <v>7214443014.2669</v>
      </c>
      <c r="L74" s="9" t="n">
        <f aca="false">K74/$B$14*100</f>
        <v>140.785441409522</v>
      </c>
      <c r="M74" s="7"/>
      <c r="O74" s="7" t="n">
        <f aca="false">O70+1</f>
        <v>2030</v>
      </c>
      <c r="P74" s="9" t="n">
        <f aca="false">'Low scenario'!AG77</f>
        <v>5996515974.98809</v>
      </c>
      <c r="Q74" s="9" t="n">
        <f aca="false">P74/$B$14*100</f>
        <v>117.018340402504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6741868983.61424</v>
      </c>
      <c r="F75" s="6" t="n">
        <f aca="false">E75/$B$14*100</f>
        <v>131.563448336385</v>
      </c>
      <c r="G75" s="7"/>
      <c r="H75" s="2" t="n">
        <f aca="false">H74</f>
        <v>52</v>
      </c>
      <c r="K75" s="6" t="n">
        <f aca="false">'High scenario'!AG78</f>
        <v>7259801341.73097</v>
      </c>
      <c r="L75" s="6" t="n">
        <f aca="false">K75/$B$14*100</f>
        <v>141.67058141839</v>
      </c>
      <c r="M75" s="7"/>
      <c r="O75" s="5" t="n">
        <f aca="false">O71+1</f>
        <v>2031</v>
      </c>
      <c r="P75" s="6" t="n">
        <f aca="false">'Low scenario'!AG78</f>
        <v>5982085978.77495</v>
      </c>
      <c r="Q75" s="6" t="n">
        <f aca="false">P75/$B$14*100</f>
        <v>116.736747855111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6775191117.63927</v>
      </c>
      <c r="F76" s="9" t="n">
        <f aca="false">E76/$B$14*100</f>
        <v>132.213709394397</v>
      </c>
      <c r="G76" s="7"/>
      <c r="H76" s="2" t="n">
        <f aca="false">H75</f>
        <v>52</v>
      </c>
      <c r="K76" s="9" t="n">
        <f aca="false">'High scenario'!AG79</f>
        <v>7307649230.00216</v>
      </c>
      <c r="L76" s="9" t="n">
        <f aca="false">K76/$B$14*100</f>
        <v>142.604303683221</v>
      </c>
      <c r="M76" s="7"/>
      <c r="O76" s="7" t="n">
        <f aca="false">O72+1</f>
        <v>2031</v>
      </c>
      <c r="P76" s="9" t="n">
        <f aca="false">'Low scenario'!AG79</f>
        <v>6008055886.83228</v>
      </c>
      <c r="Q76" s="9" t="n">
        <f aca="false">P76/$B$14*100</f>
        <v>117.243534721677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6801306702.8512</v>
      </c>
      <c r="F77" s="9" t="n">
        <f aca="false">E77/$B$14*100</f>
        <v>132.723339061504</v>
      </c>
      <c r="G77" s="10" t="n">
        <f aca="false">AVERAGE(E75:E78)/AVERAGE(E71:E74)-1</f>
        <v>0.0222115273712975</v>
      </c>
      <c r="H77" s="2" t="n">
        <f aca="false">H76</f>
        <v>52</v>
      </c>
      <c r="K77" s="9" t="n">
        <f aca="false">'High scenario'!AG80</f>
        <v>7329552568.18172</v>
      </c>
      <c r="L77" s="9" t="n">
        <f aca="false">K77/$B$14*100</f>
        <v>143.031733926672</v>
      </c>
      <c r="M77" s="10" t="n">
        <f aca="false">AVERAGE(K75:K78)/AVERAGE(K71:K74)-1</f>
        <v>0.0228409547647288</v>
      </c>
      <c r="O77" s="7" t="n">
        <f aca="false">O73+1</f>
        <v>2031</v>
      </c>
      <c r="P77" s="9" t="n">
        <f aca="false">'Low scenario'!AG80</f>
        <v>6003787733.66755</v>
      </c>
      <c r="Q77" s="9" t="n">
        <f aca="false">P77/$B$14*100</f>
        <v>117.160244324052</v>
      </c>
      <c r="R77" s="10" t="n">
        <f aca="false">AVERAGE(P75:P78)/AVERAGE(P71:P74)-1</f>
        <v>0.00976028247589911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6857288711.99163</v>
      </c>
      <c r="F78" s="9" t="n">
        <f aca="false">E78/$B$14*100</f>
        <v>133.815793718398</v>
      </c>
      <c r="G78" s="7"/>
      <c r="H78" s="2" t="n">
        <f aca="false">H77</f>
        <v>52</v>
      </c>
      <c r="K78" s="9" t="n">
        <f aca="false">'High scenario'!AG81</f>
        <v>7394368530.41535</v>
      </c>
      <c r="L78" s="9" t="n">
        <f aca="false">K78/$B$14*100</f>
        <v>144.2965777733</v>
      </c>
      <c r="M78" s="7"/>
      <c r="O78" s="7" t="n">
        <f aca="false">O74+1</f>
        <v>2031</v>
      </c>
      <c r="P78" s="9" t="n">
        <f aca="false">'Low scenario'!AG81</f>
        <v>6023635890.3177</v>
      </c>
      <c r="Q78" s="9" t="n">
        <f aca="false">P78/$B$14*100</f>
        <v>117.547568957379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6907338318.11469</v>
      </c>
      <c r="F79" s="6" t="n">
        <f aca="false">E79/$B$14*100</f>
        <v>134.79248116003</v>
      </c>
      <c r="G79" s="7"/>
      <c r="H79" s="2" t="n">
        <f aca="false">H78</f>
        <v>52</v>
      </c>
      <c r="K79" s="6" t="n">
        <f aca="false">'High scenario'!AG82</f>
        <v>7507780486.03198</v>
      </c>
      <c r="L79" s="6" t="n">
        <f aca="false">K79/$B$14*100</f>
        <v>146.509742698302</v>
      </c>
      <c r="M79" s="7"/>
      <c r="O79" s="5" t="n">
        <f aca="false">O75+1</f>
        <v>2032</v>
      </c>
      <c r="P79" s="6" t="n">
        <f aca="false">'Low scenario'!AG82</f>
        <v>6061057521.22464</v>
      </c>
      <c r="Q79" s="6" t="n">
        <f aca="false">P79/$B$14*100</f>
        <v>118.277829188845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6946401764.90222</v>
      </c>
      <c r="F80" s="9" t="n">
        <f aca="false">E80/$B$14*100</f>
        <v>135.554780423893</v>
      </c>
      <c r="G80" s="7"/>
      <c r="H80" s="2" t="n">
        <f aca="false">H79</f>
        <v>52</v>
      </c>
      <c r="K80" s="9" t="n">
        <f aca="false">'High scenario'!AG83</f>
        <v>7547843210.62485</v>
      </c>
      <c r="L80" s="9" t="n">
        <f aca="false">K80/$B$14*100</f>
        <v>147.291542257149</v>
      </c>
      <c r="M80" s="7"/>
      <c r="O80" s="7" t="n">
        <f aca="false">O76+1</f>
        <v>2032</v>
      </c>
      <c r="P80" s="9" t="n">
        <f aca="false">'Low scenario'!AG83</f>
        <v>6065216453.7981</v>
      </c>
      <c r="Q80" s="9" t="n">
        <f aca="false">P80/$B$14*100</f>
        <v>118.358988213455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6958834895.87024</v>
      </c>
      <c r="F81" s="9" t="n">
        <f aca="false">E81/$B$14*100</f>
        <v>135.79740536777</v>
      </c>
      <c r="G81" s="10" t="n">
        <f aca="false">AVERAGE(E79:E82)/AVERAGE(E75:E78)-1</f>
        <v>0.0236529231727991</v>
      </c>
      <c r="H81" s="2" t="n">
        <f aca="false">H80</f>
        <v>52</v>
      </c>
      <c r="K81" s="9" t="n">
        <f aca="false">'High scenario'!AG84</f>
        <v>7588750773.12383</v>
      </c>
      <c r="L81" s="9" t="n">
        <f aca="false">K81/$B$14*100</f>
        <v>148.089828310835</v>
      </c>
      <c r="M81" s="10" t="n">
        <f aca="false">AVERAGE(K79:K82)/AVERAGE(K75:K78)-1</f>
        <v>0.0330281152395833</v>
      </c>
      <c r="O81" s="7" t="n">
        <f aca="false">O77+1</f>
        <v>2032</v>
      </c>
      <c r="P81" s="9" t="n">
        <f aca="false">'Low scenario'!AG84</f>
        <v>6079853462.90299</v>
      </c>
      <c r="Q81" s="9" t="n">
        <f aca="false">P81/$B$14*100</f>
        <v>118.644620490774</v>
      </c>
      <c r="R81" s="10" t="n">
        <f aca="false">AVERAGE(P79:P82)/AVERAGE(P75:P78)-1</f>
        <v>0.0128799202307393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7005864229.30187</v>
      </c>
      <c r="F82" s="9" t="n">
        <f aca="false">E82/$B$14*100</f>
        <v>136.715154035723</v>
      </c>
      <c r="G82" s="7"/>
      <c r="H82" s="2" t="n">
        <f aca="false">H81</f>
        <v>52</v>
      </c>
      <c r="K82" s="9" t="n">
        <f aca="false">'High scenario'!AG85</f>
        <v>7614435999.60267</v>
      </c>
      <c r="L82" s="9" t="n">
        <f aca="false">K82/$B$14*100</f>
        <v>148.591059790573</v>
      </c>
      <c r="M82" s="7"/>
      <c r="O82" s="7" t="n">
        <f aca="false">O78+1</f>
        <v>2032</v>
      </c>
      <c r="P82" s="9" t="n">
        <f aca="false">'Low scenario'!AG85</f>
        <v>6120782379.30926</v>
      </c>
      <c r="Q82" s="9" t="n">
        <f aca="false">P82/$B$14*100</f>
        <v>119.443323252896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7009266913.88637</v>
      </c>
      <c r="F83" s="6" t="n">
        <f aca="false">E83/$B$14*100</f>
        <v>136.781555343524</v>
      </c>
      <c r="G83" s="7"/>
      <c r="H83" s="2" t="n">
        <f aca="false">H82</f>
        <v>52</v>
      </c>
      <c r="K83" s="6" t="n">
        <f aca="false">'High scenario'!AG86</f>
        <v>7655649185.12407</v>
      </c>
      <c r="L83" s="6" t="n">
        <f aca="false">K83/$B$14*100</f>
        <v>149.395309890553</v>
      </c>
      <c r="M83" s="7"/>
      <c r="O83" s="5" t="n">
        <f aca="false">O79+1</f>
        <v>2033</v>
      </c>
      <c r="P83" s="6" t="n">
        <f aca="false">'Low scenario'!AG86</f>
        <v>6165837662.13168</v>
      </c>
      <c r="Q83" s="6" t="n">
        <f aca="false">P83/$B$14*100</f>
        <v>120.322549530994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7074305573.19761</v>
      </c>
      <c r="F84" s="9" t="n">
        <f aca="false">E84/$B$14*100</f>
        <v>138.050744987369</v>
      </c>
      <c r="G84" s="7"/>
      <c r="H84" s="2" t="n">
        <f aca="false">H83</f>
        <v>52</v>
      </c>
      <c r="K84" s="9" t="n">
        <f aca="false">'High scenario'!AG87</f>
        <v>7711847694.45767</v>
      </c>
      <c r="L84" s="9" t="n">
        <f aca="false">K84/$B$14*100</f>
        <v>150.491989416255</v>
      </c>
      <c r="M84" s="7"/>
      <c r="O84" s="7" t="n">
        <f aca="false">O80+1</f>
        <v>2033</v>
      </c>
      <c r="P84" s="9" t="n">
        <f aca="false">'Low scenario'!AG87</f>
        <v>6141205828.32587</v>
      </c>
      <c r="Q84" s="9" t="n">
        <f aca="false">P84/$B$14*100</f>
        <v>119.841874364773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7100181800.89405</v>
      </c>
      <c r="F85" s="9" t="n">
        <f aca="false">E85/$B$14*100</f>
        <v>138.555703739009</v>
      </c>
      <c r="G85" s="10" t="n">
        <f aca="false">AVERAGE(E83:E86)/AVERAGE(E79:E82)-1</f>
        <v>0.017540261937252</v>
      </c>
      <c r="H85" s="2" t="n">
        <f aca="false">H84</f>
        <v>52</v>
      </c>
      <c r="K85" s="9" t="n">
        <f aca="false">'High scenario'!AG88</f>
        <v>7769636758.39445</v>
      </c>
      <c r="L85" s="9" t="n">
        <f aca="false">K85/$B$14*100</f>
        <v>151.619707641888</v>
      </c>
      <c r="M85" s="10" t="n">
        <f aca="false">AVERAGE(K83:K86)/AVERAGE(K79:K82)-1</f>
        <v>0.0230040695562213</v>
      </c>
      <c r="O85" s="7" t="n">
        <f aca="false">O81+1</f>
        <v>2033</v>
      </c>
      <c r="P85" s="9" t="n">
        <f aca="false">'Low scenario'!AG88</f>
        <v>6139001272.12397</v>
      </c>
      <c r="Q85" s="9" t="n">
        <f aca="false">P85/$B$14*100</f>
        <v>119.798853799307</v>
      </c>
      <c r="R85" s="10" t="n">
        <f aca="false">AVERAGE(P83:P86)/AVERAGE(P79:P82)-1</f>
        <v>0.0112775660967701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7122627630.60814</v>
      </c>
      <c r="F86" s="9" t="n">
        <f aca="false">E86/$B$14*100</f>
        <v>138.993720372843</v>
      </c>
      <c r="G86" s="7"/>
      <c r="H86" s="2" t="n">
        <f aca="false">H85</f>
        <v>52</v>
      </c>
      <c r="K86" s="9" t="n">
        <f aca="false">'High scenario'!AG89</f>
        <v>7817752612.13334</v>
      </c>
      <c r="L86" s="9" t="n">
        <f aca="false">K86/$B$14*100</f>
        <v>152.558659088872</v>
      </c>
      <c r="M86" s="7"/>
      <c r="O86" s="7" t="n">
        <f aca="false">O82+1</f>
        <v>2033</v>
      </c>
      <c r="P86" s="9" t="n">
        <f aca="false">'Low scenario'!AG89</f>
        <v>6155213388.0475</v>
      </c>
      <c r="Q86" s="9" t="n">
        <f aca="false">P86/$B$14*100</f>
        <v>120.115223322493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7191375623.96379</v>
      </c>
      <c r="F87" s="6" t="n">
        <f aca="false">E87/$B$14*100</f>
        <v>140.335295401082</v>
      </c>
      <c r="G87" s="7"/>
      <c r="H87" s="2" t="n">
        <f aca="false">H86</f>
        <v>52</v>
      </c>
      <c r="K87" s="6" t="n">
        <f aca="false">'High scenario'!AG90</f>
        <v>7904011163.07806</v>
      </c>
      <c r="L87" s="6" t="n">
        <f aca="false">K87/$B$14*100</f>
        <v>154.241941934974</v>
      </c>
      <c r="M87" s="7"/>
      <c r="O87" s="5" t="n">
        <f aca="false">O83+1</f>
        <v>2034</v>
      </c>
      <c r="P87" s="6" t="n">
        <f aca="false">'Low scenario'!AG90</f>
        <v>6177474199.16258</v>
      </c>
      <c r="Q87" s="6" t="n">
        <f aca="false">P87/$B$14*100</f>
        <v>120.549629431568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7194865525.51058</v>
      </c>
      <c r="F88" s="9" t="n">
        <f aca="false">E88/$B$14*100</f>
        <v>140.403398694541</v>
      </c>
      <c r="G88" s="7"/>
      <c r="H88" s="2" t="n">
        <f aca="false">H87</f>
        <v>52</v>
      </c>
      <c r="K88" s="9" t="n">
        <f aca="false">'High scenario'!AG91</f>
        <v>7952022234.1189</v>
      </c>
      <c r="L88" s="9" t="n">
        <f aca="false">K88/$B$14*100</f>
        <v>155.178848611714</v>
      </c>
      <c r="M88" s="7"/>
      <c r="O88" s="7" t="n">
        <f aca="false">O84+1</f>
        <v>2034</v>
      </c>
      <c r="P88" s="9" t="n">
        <f aca="false">'Low scenario'!AG91</f>
        <v>6196004830.72908</v>
      </c>
      <c r="Q88" s="9" t="n">
        <f aca="false">P88/$B$14*100</f>
        <v>120.911243368989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7229487872.80278</v>
      </c>
      <c r="F89" s="9" t="n">
        <f aca="false">E89/$B$14*100</f>
        <v>141.079032618951</v>
      </c>
      <c r="G89" s="10" t="n">
        <f aca="false">AVERAGE(E87:E90)/AVERAGE(E83:E86)-1</f>
        <v>0.0214714006097136</v>
      </c>
      <c r="H89" s="2" t="n">
        <f aca="false">H88</f>
        <v>52</v>
      </c>
      <c r="K89" s="9" t="n">
        <f aca="false">'High scenario'!AG92</f>
        <v>7977390133.93314</v>
      </c>
      <c r="L89" s="9" t="n">
        <f aca="false">K89/$B$14*100</f>
        <v>155.673887655743</v>
      </c>
      <c r="M89" s="10" t="n">
        <f aca="false">AVERAGE(K87:K90)/AVERAGE(K83:K86)-1</f>
        <v>0.0299730261890312</v>
      </c>
      <c r="O89" s="7" t="n">
        <f aca="false">O85+1</f>
        <v>2034</v>
      </c>
      <c r="P89" s="9" t="n">
        <f aca="false">'Low scenario'!AG92</f>
        <v>6209952518.04378</v>
      </c>
      <c r="Q89" s="9" t="n">
        <f aca="false">P89/$B$14*100</f>
        <v>121.183423953319</v>
      </c>
      <c r="R89" s="10" t="n">
        <f aca="false">AVERAGE(P87:P90)/AVERAGE(P83:P86)-1</f>
        <v>0.0082653251508682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7298430562.29453</v>
      </c>
      <c r="F90" s="9" t="n">
        <f aca="false">E90/$B$14*100</f>
        <v>142.424407023166</v>
      </c>
      <c r="G90" s="7"/>
      <c r="H90" s="2" t="n">
        <f aca="false">H89</f>
        <v>52</v>
      </c>
      <c r="K90" s="9" t="n">
        <f aca="false">'High scenario'!AG93</f>
        <v>8049274335.23245</v>
      </c>
      <c r="L90" s="9" t="n">
        <f aca="false">K90/$B$14*100</f>
        <v>157.076663863176</v>
      </c>
      <c r="M90" s="7"/>
      <c r="O90" s="7" t="n">
        <f aca="false">O86+1</f>
        <v>2034</v>
      </c>
      <c r="P90" s="9" t="n">
        <f aca="false">'Low scenario'!AG93</f>
        <v>6221164000.42898</v>
      </c>
      <c r="Q90" s="9" t="n">
        <f aca="false">P90/$B$14*100</f>
        <v>121.402209172543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7346846599.07427</v>
      </c>
      <c r="F91" s="6" t="n">
        <f aca="false">E91/$B$14*100</f>
        <v>143.36921635853</v>
      </c>
      <c r="G91" s="7"/>
      <c r="H91" s="2" t="n">
        <f aca="false">H90</f>
        <v>52</v>
      </c>
      <c r="K91" s="6" t="n">
        <f aca="false">'High scenario'!AG94</f>
        <v>8061214122.06049</v>
      </c>
      <c r="L91" s="6" t="n">
        <f aca="false">K91/$B$14*100</f>
        <v>157.309661498003</v>
      </c>
      <c r="M91" s="7"/>
      <c r="O91" s="5" t="n">
        <f aca="false">O87+1</f>
        <v>2035</v>
      </c>
      <c r="P91" s="6" t="n">
        <f aca="false">'Low scenario'!AG94</f>
        <v>6268469083.37211</v>
      </c>
      <c r="Q91" s="6" t="n">
        <f aca="false">P91/$B$14*100</f>
        <v>122.325338923501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7353932449.05019</v>
      </c>
      <c r="F92" s="9" t="n">
        <f aca="false">E92/$B$14*100</f>
        <v>143.507492385473</v>
      </c>
      <c r="G92" s="7"/>
      <c r="H92" s="2" t="n">
        <f aca="false">H91</f>
        <v>52</v>
      </c>
      <c r="K92" s="9" t="n">
        <f aca="false">'High scenario'!AG95</f>
        <v>8118867915.53707</v>
      </c>
      <c r="L92" s="9" t="n">
        <f aca="false">K92/$B$14*100</f>
        <v>158.434740003368</v>
      </c>
      <c r="M92" s="7"/>
      <c r="O92" s="7" t="n">
        <f aca="false">O88+1</f>
        <v>2035</v>
      </c>
      <c r="P92" s="9" t="n">
        <f aca="false">'Low scenario'!AG95</f>
        <v>6302154166.27021</v>
      </c>
      <c r="Q92" s="9" t="n">
        <f aca="false">P92/$B$14*100</f>
        <v>122.982682706708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7365892412.94439</v>
      </c>
      <c r="F93" s="9" t="n">
        <f aca="false">E93/$B$14*100</f>
        <v>143.740883763402</v>
      </c>
      <c r="G93" s="10" t="n">
        <f aca="false">AVERAGE(E91:E94)/AVERAGE(E87:E90)-1</f>
        <v>0.0198958869818864</v>
      </c>
      <c r="H93" s="2" t="n">
        <f aca="false">H92</f>
        <v>52</v>
      </c>
      <c r="K93" s="9" t="n">
        <f aca="false">'High scenario'!AG96</f>
        <v>8154874491.97033</v>
      </c>
      <c r="L93" s="9" t="n">
        <f aca="false">K93/$B$14*100</f>
        <v>159.137386312554</v>
      </c>
      <c r="M93" s="10" t="n">
        <f aca="false">AVERAGE(K91:K94)/AVERAGE(K87:K90)-1</f>
        <v>0.0218597463529078</v>
      </c>
      <c r="O93" s="7" t="n">
        <f aca="false">O89+1</f>
        <v>2035</v>
      </c>
      <c r="P93" s="9" t="n">
        <f aca="false">'Low scenario'!AG96</f>
        <v>6291335206.08776</v>
      </c>
      <c r="Q93" s="9" t="n">
        <f aca="false">P93/$B$14*100</f>
        <v>122.771557318113</v>
      </c>
      <c r="R93" s="10" t="n">
        <f aca="false">AVERAGE(P91:P94)/AVERAGE(P87:P90)-1</f>
        <v>0.0165511248686008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7422760974.77371</v>
      </c>
      <c r="F94" s="9" t="n">
        <f aca="false">E94/$B$14*100</f>
        <v>144.850638953599</v>
      </c>
      <c r="G94" s="7"/>
      <c r="H94" s="2" t="n">
        <f aca="false">H93</f>
        <v>52</v>
      </c>
      <c r="K94" s="9" t="n">
        <f aca="false">'High scenario'!AG97</f>
        <v>8244689025.19975</v>
      </c>
      <c r="L94" s="9" t="n">
        <f aca="false">K94/$B$14*100</f>
        <v>160.890061977285</v>
      </c>
      <c r="M94" s="7"/>
      <c r="O94" s="7" t="n">
        <f aca="false">O90+1</f>
        <v>2035</v>
      </c>
      <c r="P94" s="9" t="n">
        <f aca="false">'Low scenario'!AG97</f>
        <v>6353181050.87046</v>
      </c>
      <c r="Q94" s="9" t="n">
        <f aca="false">P94/$B$14*100</f>
        <v>123.978441139894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7463835444.25821</v>
      </c>
      <c r="F95" s="6" t="n">
        <f aca="false">E95/$B$14*100</f>
        <v>145.65218209499</v>
      </c>
      <c r="G95" s="7"/>
      <c r="H95" s="2" t="n">
        <f aca="false">H94</f>
        <v>52</v>
      </c>
      <c r="K95" s="6" t="n">
        <f aca="false">'High scenario'!AG98</f>
        <v>8323337377.82186</v>
      </c>
      <c r="L95" s="6" t="n">
        <f aca="false">K95/$B$14*100</f>
        <v>162.42483645927</v>
      </c>
      <c r="M95" s="7"/>
      <c r="O95" s="5" t="n">
        <f aca="false">O91+1</f>
        <v>2036</v>
      </c>
      <c r="P95" s="6" t="n">
        <f aca="false">'Low scenario'!AG98</f>
        <v>6372507892.25759</v>
      </c>
      <c r="Q95" s="6" t="n">
        <f aca="false">P95/$B$14*100</f>
        <v>124.355592624819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7516745412.63881</v>
      </c>
      <c r="F96" s="9" t="n">
        <f aca="false">E96/$B$14*100</f>
        <v>146.684687756022</v>
      </c>
      <c r="G96" s="7"/>
      <c r="H96" s="2" t="n">
        <f aca="false">H95</f>
        <v>52</v>
      </c>
      <c r="K96" s="9" t="n">
        <f aca="false">'High scenario'!AG99</f>
        <v>8363876925.63386</v>
      </c>
      <c r="L96" s="9" t="n">
        <f aca="false">K96/$B$14*100</f>
        <v>163.215940931503</v>
      </c>
      <c r="M96" s="7"/>
      <c r="O96" s="7" t="n">
        <f aca="false">O92+1</f>
        <v>2036</v>
      </c>
      <c r="P96" s="9" t="n">
        <f aca="false">'Low scenario'!AG99</f>
        <v>6390759128.51048</v>
      </c>
      <c r="Q96" s="9" t="n">
        <f aca="false">P96/$B$14*100</f>
        <v>124.711754333637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7570907601.58143</v>
      </c>
      <c r="F97" s="9" t="n">
        <f aca="false">E97/$B$14*100</f>
        <v>147.741629735176</v>
      </c>
      <c r="G97" s="10" t="n">
        <f aca="false">AVERAGE(E95:E98)/AVERAGE(E91:E94)-1</f>
        <v>0.0225574608198205</v>
      </c>
      <c r="H97" s="2" t="n">
        <f aca="false">H96</f>
        <v>52</v>
      </c>
      <c r="K97" s="9" t="n">
        <f aca="false">'High scenario'!AG100</f>
        <v>8403843452.44106</v>
      </c>
      <c r="L97" s="9" t="n">
        <f aca="false">K97/$B$14*100</f>
        <v>163.995863249418</v>
      </c>
      <c r="M97" s="10" t="n">
        <f aca="false">AVERAGE(K95:K98)/AVERAGE(K91:K94)-1</f>
        <v>0.0302466061789681</v>
      </c>
      <c r="O97" s="7" t="n">
        <f aca="false">O93+1</f>
        <v>2036</v>
      </c>
      <c r="P97" s="9" t="n">
        <f aca="false">'Low scenario'!AG100</f>
        <v>6396954377.33238</v>
      </c>
      <c r="Q97" s="9" t="n">
        <f aca="false">P97/$B$14*100</f>
        <v>124.832650823957</v>
      </c>
      <c r="R97" s="10" t="n">
        <f aca="false">AVERAGE(P95:P98)/AVERAGE(P91:P94)-1</f>
        <v>0.0137991490937488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7603150694.13437</v>
      </c>
      <c r="F98" s="9" t="n">
        <f aca="false">E98/$B$14*100</f>
        <v>148.37083395905</v>
      </c>
      <c r="G98" s="7"/>
      <c r="H98" s="2" t="n">
        <f aca="false">H97</f>
        <v>52</v>
      </c>
      <c r="K98" s="9" t="n">
        <f aca="false">'High scenario'!AG101</f>
        <v>8474011507.41628</v>
      </c>
      <c r="L98" s="9" t="n">
        <f aca="false">K98/$B$14*100</f>
        <v>165.365149911327</v>
      </c>
      <c r="M98" s="7"/>
      <c r="O98" s="7" t="n">
        <f aca="false">O94+1</f>
        <v>2036</v>
      </c>
      <c r="P98" s="9" t="n">
        <f aca="false">'Low scenario'!AG101</f>
        <v>6402865577.97134</v>
      </c>
      <c r="Q98" s="9" t="n">
        <f aca="false">P98/$B$14*100</f>
        <v>124.948004287775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7631149617.79627</v>
      </c>
      <c r="F99" s="6" t="n">
        <f aca="false">E99/$B$14*100</f>
        <v>148.917215823726</v>
      </c>
      <c r="G99" s="7"/>
      <c r="H99" s="2" t="n">
        <f aca="false">H98</f>
        <v>52</v>
      </c>
      <c r="K99" s="6" t="n">
        <f aca="false">'High scenario'!AG102</f>
        <v>8511311469.48805</v>
      </c>
      <c r="L99" s="6" t="n">
        <f aca="false">K99/$B$14*100</f>
        <v>166.093035849915</v>
      </c>
      <c r="M99" s="7"/>
      <c r="O99" s="5" t="n">
        <f aca="false">O95+1</f>
        <v>2037</v>
      </c>
      <c r="P99" s="6" t="n">
        <f aca="false">'Low scenario'!AG102</f>
        <v>6411463040.57758</v>
      </c>
      <c r="Q99" s="6" t="n">
        <f aca="false">P99/$B$14*100</f>
        <v>125.115778510349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7665541041.65825</v>
      </c>
      <c r="F100" s="9" t="n">
        <f aca="false">E100/$B$14*100</f>
        <v>149.588343418682</v>
      </c>
      <c r="G100" s="7"/>
      <c r="H100" s="2" t="n">
        <f aca="false">H99</f>
        <v>52</v>
      </c>
      <c r="K100" s="9" t="n">
        <f aca="false">'High scenario'!AG103</f>
        <v>8565401929.23667</v>
      </c>
      <c r="L100" s="9" t="n">
        <f aca="false">K100/$B$14*100</f>
        <v>167.148578077734</v>
      </c>
      <c r="M100" s="7"/>
      <c r="O100" s="7" t="n">
        <f aca="false">O96+1</f>
        <v>2037</v>
      </c>
      <c r="P100" s="9" t="n">
        <f aca="false">'Low scenario'!AG103</f>
        <v>6429776141.49701</v>
      </c>
      <c r="Q100" s="9" t="n">
        <f aca="false">P100/$B$14*100</f>
        <v>125.473147470284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7732941452.79971</v>
      </c>
      <c r="F101" s="9" t="n">
        <f aca="false">E101/$B$14*100</f>
        <v>150.903621204502</v>
      </c>
      <c r="G101" s="10" t="n">
        <f aca="false">AVERAGE(E99:E102)/AVERAGE(E95:E98)-1</f>
        <v>0.0208878815328413</v>
      </c>
      <c r="H101" s="2" t="n">
        <f aca="false">H100</f>
        <v>52</v>
      </c>
      <c r="K101" s="9" t="n">
        <f aca="false">'High scenario'!AG104</f>
        <v>8633783845.56101</v>
      </c>
      <c r="L101" s="9" t="n">
        <f aca="false">K101/$B$14*100</f>
        <v>168.483009336684</v>
      </c>
      <c r="M101" s="10" t="n">
        <f aca="false">AVERAGE(K99:K102)/AVERAGE(K95:K98)-1</f>
        <v>0.0251334746920573</v>
      </c>
      <c r="O101" s="7" t="n">
        <f aca="false">O97+1</f>
        <v>2037</v>
      </c>
      <c r="P101" s="9" t="n">
        <f aca="false">'Low scenario'!AG104</f>
        <v>6446421451.34828</v>
      </c>
      <c r="Q101" s="9" t="n">
        <f aca="false">P101/$B$14*100</f>
        <v>125.797970507929</v>
      </c>
      <c r="R101" s="10" t="n">
        <f aca="false">AVERAGE(P99:P102)/AVERAGE(P95:P98)-1</f>
        <v>0.0078140265265807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7754873570.64394</v>
      </c>
      <c r="F102" s="9" t="n">
        <f aca="false">E102/$B$14*100</f>
        <v>151.331613065501</v>
      </c>
      <c r="G102" s="7"/>
      <c r="H102" s="2" t="n">
        <f aca="false">H101</f>
        <v>52</v>
      </c>
      <c r="K102" s="9" t="n">
        <f aca="false">'High scenario'!AG105</f>
        <v>8698178837.89397</v>
      </c>
      <c r="L102" s="9" t="n">
        <f aca="false">K102/$B$14*100</f>
        <v>169.739638213263</v>
      </c>
      <c r="M102" s="7"/>
      <c r="O102" s="7" t="n">
        <f aca="false">O98+1</f>
        <v>2037</v>
      </c>
      <c r="P102" s="9" t="n">
        <f aca="false">'Low scenario'!AG105</f>
        <v>6475176982.38124</v>
      </c>
      <c r="Q102" s="9" t="n">
        <f aca="false">P102/$B$14*100</f>
        <v>126.359117102536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7805975181.85649</v>
      </c>
      <c r="F103" s="6" t="n">
        <f aca="false">E103/$B$14*100</f>
        <v>152.328829742806</v>
      </c>
      <c r="G103" s="7"/>
      <c r="H103" s="2" t="n">
        <f aca="false">H102</f>
        <v>52</v>
      </c>
      <c r="K103" s="6" t="n">
        <f aca="false">'High scenario'!AG106</f>
        <v>8737054487.56788</v>
      </c>
      <c r="L103" s="6" t="n">
        <f aca="false">K103/$B$14*100</f>
        <v>170.498272731354</v>
      </c>
      <c r="M103" s="7"/>
      <c r="O103" s="5" t="n">
        <f aca="false">O99+1</f>
        <v>2038</v>
      </c>
      <c r="P103" s="6" t="n">
        <f aca="false">'Low scenario'!AG106</f>
        <v>6499069756.86126</v>
      </c>
      <c r="Q103" s="6" t="n">
        <f aca="false">P103/$B$14*100</f>
        <v>126.825369978193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7821126458.83768</v>
      </c>
      <c r="F104" s="9" t="n">
        <f aca="false">E104/$B$14*100</f>
        <v>152.624497643086</v>
      </c>
      <c r="G104" s="7"/>
      <c r="H104" s="2" t="n">
        <f aca="false">H103</f>
        <v>52</v>
      </c>
      <c r="K104" s="9" t="n">
        <f aca="false">'High scenario'!AG107</f>
        <v>8794382085.29747</v>
      </c>
      <c r="L104" s="9" t="n">
        <f aca="false">K104/$B$14*100</f>
        <v>171.616985726293</v>
      </c>
      <c r="M104" s="7"/>
      <c r="O104" s="7" t="n">
        <f aca="false">O100+1</f>
        <v>2038</v>
      </c>
      <c r="P104" s="9" t="n">
        <f aca="false">'Low scenario'!AG107</f>
        <v>6531237849.32695</v>
      </c>
      <c r="Q104" s="9" t="n">
        <f aca="false">P104/$B$14*100</f>
        <v>127.453110621251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7854828400.24172</v>
      </c>
      <c r="F105" s="9" t="n">
        <f aca="false">E105/$B$14*100</f>
        <v>153.282170409721</v>
      </c>
      <c r="G105" s="10" t="n">
        <f aca="false">AVERAGE(E103:E106)/AVERAGE(E99:E102)-1</f>
        <v>0.0193219107070113</v>
      </c>
      <c r="H105" s="2" t="n">
        <f aca="false">H104</f>
        <v>52</v>
      </c>
      <c r="K105" s="9" t="n">
        <f aca="false">'High scenario'!AG108</f>
        <v>8837937758.49686</v>
      </c>
      <c r="L105" s="9" t="n">
        <f aca="false">K105/$B$14*100</f>
        <v>172.466948040104</v>
      </c>
      <c r="M105" s="10" t="n">
        <f aca="false">AVERAGE(K103:K106)/AVERAGE(K99:K102)-1</f>
        <v>0.0250716674576019</v>
      </c>
      <c r="O105" s="7" t="n">
        <f aca="false">O101+1</f>
        <v>2038</v>
      </c>
      <c r="P105" s="9" t="n">
        <f aca="false">'Low scenario'!AG108</f>
        <v>6561567851.347</v>
      </c>
      <c r="Q105" s="9" t="n">
        <f aca="false">P105/$B$14*100</f>
        <v>128.044982053862</v>
      </c>
      <c r="R105" s="10" t="n">
        <f aca="false">AVERAGE(P103:P106)/AVERAGE(P99:P102)-1</f>
        <v>0.0152244606561036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7897391111.92671</v>
      </c>
      <c r="F106" s="9" t="n">
        <f aca="false">E106/$B$14*100</f>
        <v>154.112755687103</v>
      </c>
      <c r="G106" s="7"/>
      <c r="H106" s="2" t="n">
        <f aca="false">H105</f>
        <v>52</v>
      </c>
      <c r="K106" s="9" t="n">
        <f aca="false">'High scenario'!AG109</f>
        <v>8901984635.20623</v>
      </c>
      <c r="L106" s="9" t="n">
        <f aca="false">K106/$B$14*100</f>
        <v>173.716783653276</v>
      </c>
      <c r="M106" s="7"/>
      <c r="O106" s="7" t="n">
        <f aca="false">O102+1</f>
        <v>2038</v>
      </c>
      <c r="P106" s="9" t="n">
        <f aca="false">'Low scenario'!AG109</f>
        <v>6563187465.9403</v>
      </c>
      <c r="Q106" s="9" t="n">
        <f aca="false">P106/$B$14*100</f>
        <v>128.076587841721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7895227309.92769</v>
      </c>
      <c r="F107" s="6" t="n">
        <f aca="false">E107/$B$14*100</f>
        <v>154.070530414971</v>
      </c>
      <c r="G107" s="7"/>
      <c r="H107" s="2" t="n">
        <f aca="false">H106</f>
        <v>52</v>
      </c>
      <c r="K107" s="6" t="n">
        <f aca="false">'High scenario'!AG110</f>
        <v>8917839178.02034</v>
      </c>
      <c r="L107" s="6" t="n">
        <f aca="false">K107/$B$14*100</f>
        <v>174.026175356006</v>
      </c>
      <c r="M107" s="7"/>
      <c r="O107" s="5" t="n">
        <f aca="false">O103+1</f>
        <v>2039</v>
      </c>
      <c r="P107" s="6" t="n">
        <f aca="false">'Low scenario'!AG110</f>
        <v>6585895310.69596</v>
      </c>
      <c r="Q107" s="6" t="n">
        <f aca="false">P107/$B$14*100</f>
        <v>128.519717538784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7942651226.42429</v>
      </c>
      <c r="F108" s="9" t="n">
        <f aca="false">E108/$B$14*100</f>
        <v>154.995979130019</v>
      </c>
      <c r="G108" s="7"/>
      <c r="H108" s="2" t="n">
        <f aca="false">H107</f>
        <v>52</v>
      </c>
      <c r="K108" s="9" t="n">
        <f aca="false">'High scenario'!AG111</f>
        <v>8942108678.32671</v>
      </c>
      <c r="L108" s="9" t="n">
        <f aca="false">K108/$B$14*100</f>
        <v>174.499779805672</v>
      </c>
      <c r="M108" s="7"/>
      <c r="O108" s="7" t="n">
        <f aca="false">O104+1</f>
        <v>2039</v>
      </c>
      <c r="P108" s="9" t="n">
        <f aca="false">'Low scenario'!AG111</f>
        <v>6621234253.81404</v>
      </c>
      <c r="Q108" s="9" t="n">
        <f aca="false">P108/$B$14*100</f>
        <v>129.209335392301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7966757210.76785</v>
      </c>
      <c r="F109" s="9" t="n">
        <f aca="false">E109/$B$14*100</f>
        <v>155.466392665715</v>
      </c>
      <c r="G109" s="10" t="n">
        <f aca="false">AVERAGE(E107:E110)/AVERAGE(E103:E106)-1</f>
        <v>0.0133075183467606</v>
      </c>
      <c r="H109" s="2" t="n">
        <f aca="false">H108</f>
        <v>52</v>
      </c>
      <c r="K109" s="9" t="n">
        <f aca="false">'High scenario'!AG112</f>
        <v>9000500129.2946</v>
      </c>
      <c r="L109" s="9" t="n">
        <f aca="false">K109/$B$14*100</f>
        <v>175.639253245659</v>
      </c>
      <c r="M109" s="10" t="n">
        <f aca="false">AVERAGE(K107:K110)/AVERAGE(K103:K106)-1</f>
        <v>0.0179263519056503</v>
      </c>
      <c r="O109" s="7" t="n">
        <f aca="false">O105+1</f>
        <v>2039</v>
      </c>
      <c r="P109" s="9" t="n">
        <f aca="false">'Low scenario'!AG112</f>
        <v>6652339389.38198</v>
      </c>
      <c r="Q109" s="9" t="n">
        <f aca="false">P109/$B$14*100</f>
        <v>129.816333081849</v>
      </c>
      <c r="R109" s="10" t="n">
        <f aca="false">AVERAGE(P107:P110)/AVERAGE(P103:P106)-1</f>
        <v>0.0134395660196607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7992266297.69339</v>
      </c>
      <c r="F110" s="9" t="n">
        <f aca="false">E110/$B$14*100</f>
        <v>155.964186889838</v>
      </c>
      <c r="G110" s="7"/>
      <c r="H110" s="2" t="n">
        <f aca="false">H109</f>
        <v>52</v>
      </c>
      <c r="K110" s="9" t="n">
        <f aca="false">'High scenario'!AG113</f>
        <v>9043197773.95202</v>
      </c>
      <c r="L110" s="9" t="n">
        <f aca="false">K110/$B$14*100</f>
        <v>176.472471657442</v>
      </c>
      <c r="M110" s="7"/>
      <c r="O110" s="7" t="n">
        <f aca="false">O106+1</f>
        <v>2039</v>
      </c>
      <c r="P110" s="9" t="n">
        <f aca="false">'Low scenario'!AG113</f>
        <v>6647106664.49195</v>
      </c>
      <c r="Q110" s="9" t="n">
        <f aca="false">P110/$B$14*100</f>
        <v>129.714219657159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8044752809.44415</v>
      </c>
      <c r="F111" s="6" t="n">
        <f aca="false">E111/$B$14*100</f>
        <v>156.988429053823</v>
      </c>
      <c r="G111" s="7"/>
      <c r="H111" s="2" t="n">
        <f aca="false">H110</f>
        <v>52</v>
      </c>
      <c r="K111" s="6" t="n">
        <f aca="false">'High scenario'!AG114</f>
        <v>9114891581.53573</v>
      </c>
      <c r="L111" s="6" t="n">
        <f aca="false">K111/$B$14*100</f>
        <v>177.871532448003</v>
      </c>
      <c r="M111" s="7"/>
      <c r="O111" s="5" t="n">
        <f aca="false">O107+1</f>
        <v>2040</v>
      </c>
      <c r="P111" s="6" t="n">
        <f aca="false">'Low scenario'!AG114</f>
        <v>6711934942.48788</v>
      </c>
      <c r="Q111" s="6" t="n">
        <f aca="false">P111/$B$14*100</f>
        <v>130.979303838354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8059585580.78757</v>
      </c>
      <c r="F112" s="9" t="n">
        <f aca="false">E112/$B$14*100</f>
        <v>157.277881511453</v>
      </c>
      <c r="G112" s="7"/>
      <c r="H112" s="2" t="n">
        <f aca="false">H111</f>
        <v>52</v>
      </c>
      <c r="K112" s="9" t="n">
        <f aca="false">'High scenario'!AG115</f>
        <v>9174286367.25547</v>
      </c>
      <c r="L112" s="9" t="n">
        <f aca="false">K112/$B$14*100</f>
        <v>179.030585351802</v>
      </c>
      <c r="M112" s="7"/>
      <c r="O112" s="7" t="n">
        <f aca="false">O108+1</f>
        <v>2040</v>
      </c>
      <c r="P112" s="9" t="n">
        <f aca="false">'Low scenario'!AG115</f>
        <v>6712010306.76523</v>
      </c>
      <c r="Q112" s="9" t="n">
        <f aca="false">P112/$B$14*100</f>
        <v>130.980774526116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8077670430.37014</v>
      </c>
      <c r="F113" s="9" t="n">
        <f aca="false">E113/$B$14*100</f>
        <v>157.6307962862</v>
      </c>
      <c r="G113" s="10" t="n">
        <f aca="false">AVERAGE(E111:E114)/AVERAGE(E107:E110)-1</f>
        <v>0.0154445982768858</v>
      </c>
      <c r="H113" s="2" t="n">
        <f aca="false">H112</f>
        <v>52</v>
      </c>
      <c r="K113" s="9" t="n">
        <f aca="false">'High scenario'!AG116</f>
        <v>9248102679.77704</v>
      </c>
      <c r="L113" s="9" t="n">
        <f aca="false">K113/$B$14*100</f>
        <v>180.471065527613</v>
      </c>
      <c r="M113" s="10" t="n">
        <f aca="false">AVERAGE(K111:K114)/AVERAGE(K107:K110)-1</f>
        <v>0.0262156735945309</v>
      </c>
      <c r="O113" s="7" t="n">
        <f aca="false">O109+1</f>
        <v>2040</v>
      </c>
      <c r="P113" s="9" t="n">
        <f aca="false">'Low scenario'!AG116</f>
        <v>6729558144.83244</v>
      </c>
      <c r="Q113" s="9" t="n">
        <f aca="false">P113/$B$14*100</f>
        <v>131.323209849701</v>
      </c>
      <c r="R113" s="10" t="n">
        <f aca="false">AVERAGE(P111:P114)/AVERAGE(P107:P110)-1</f>
        <v>0.0153438415532932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8105983602.74299</v>
      </c>
      <c r="F114" s="9" t="n">
        <f aca="false">E114/$B$14*100</f>
        <v>158.183310522203</v>
      </c>
      <c r="G114" s="7"/>
      <c r="H114" s="2" t="n">
        <f aca="false">H113</f>
        <v>52</v>
      </c>
      <c r="K114" s="9" t="n">
        <f aca="false">'High scenario'!AG117</f>
        <v>9307603389.1126</v>
      </c>
      <c r="L114" s="9" t="n">
        <f aca="false">K114/$B$14*100</f>
        <v>181.632185465968</v>
      </c>
      <c r="M114" s="7"/>
      <c r="O114" s="7" t="n">
        <f aca="false">O110+1</f>
        <v>2040</v>
      </c>
      <c r="P114" s="9" t="n">
        <f aca="false">'Low scenario'!AG117</f>
        <v>6759784920.70724</v>
      </c>
      <c r="Q114" s="9" t="n">
        <f aca="false">P114/$B$14*100</f>
        <v>131.913066887244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94" colorId="64" zoomScale="60" zoomScaleNormal="60" zoomScalePageLayoutView="100" workbookViewId="0">
      <pane xSplit="1" ySplit="0" topLeftCell="T94" activePane="topRight" state="frozen"/>
      <selection pane="topLeft" activeCell="A94" activeCellId="0" sqref="A94"/>
      <selection pane="topRight" activeCell="T246" activeCellId="0" sqref="T246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-0.0117328132990593</v>
      </c>
      <c r="D26" s="101" t="n">
        <f aca="false">'Central scenario'!$AL4-SUM($K107:$Q107)+Projected_fiscal_income!$C4</f>
        <v>-0.0117328132990593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-0.0157640611870121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-0.0182231542809676</v>
      </c>
      <c r="D28" s="101" t="n">
        <f aca="false">'Central scenario'!$BO6-SUM($K109:$Q109)+Projected_fiscal_income!$C6</f>
        <v>-0.0259966260361925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-0.00936350280989436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</v>
      </c>
      <c r="D30" s="101" t="n">
        <f aca="false">'Central scenario'!$BO8-SUM($K111:$Q111)+Projected_fiscal_income!$C8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-0.0135058990219316</v>
      </c>
      <c r="D31" s="101" t="n">
        <f aca="false">'Central scenario'!$BO9-SUM($K$114:$Q$114)+Projected_fiscal_income!$C9</f>
        <v>-0.0305778818927004</v>
      </c>
      <c r="E31" s="103" t="n">
        <f aca="false">'Low scenario'!AL9-SUM($K$114:$Q$114)+Projected_fiscal_income!D9+$I$114</f>
        <v>-0.0138166334913605</v>
      </c>
      <c r="F31" s="103" t="n">
        <f aca="false">'Low scenario'!$BO9-SUM($K$114:$Q$114)+Projected_fiscal_income!$D9</f>
        <v>-0.0308929336293678</v>
      </c>
      <c r="G31" s="103" t="n">
        <f aca="false">'High scenario'!AL9-SUM($K$114:$Q$114)+Projected_fiscal_income!E9+$I$114</f>
        <v>-0.0134743080688826</v>
      </c>
      <c r="H31" s="103" t="n">
        <f aca="false">'High scenario'!$BO9-SUM($K$114:$Q$114)+Projected_fiscal_income!$E9</f>
        <v>-0.0305406276246643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-0.00576766953080951</v>
      </c>
      <c r="D32" s="101" t="n">
        <f aca="false">'Central scenario'!$BO10-SUM($K$114:$Q$114)+Projected_fiscal_income!$C10</f>
        <v>-0.0229684357199346</v>
      </c>
      <c r="E32" s="103" t="n">
        <f aca="false">'Low scenario'!AL10-SUM($K$114:$Q$114)+Projected_fiscal_income!D10+$I$114</f>
        <v>-0.00586586952903719</v>
      </c>
      <c r="F32" s="103" t="n">
        <f aca="false">'Low scenario'!$BO10-SUM($K$114:$Q$114)+Projected_fiscal_income!$D10</f>
        <v>-0.0230823343883466</v>
      </c>
      <c r="G32" s="103" t="n">
        <f aca="false">'High scenario'!AL10-SUM($K$114:$Q$114)+Projected_fiscal_income!E10+$I$114</f>
        <v>-0.00445876040805703</v>
      </c>
      <c r="H32" s="103" t="n">
        <f aca="false">'High scenario'!$BO10-SUM($K$114:$Q$114)+Projected_fiscal_income!$E10</f>
        <v>-0.021632782604331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-0.00998563516581312</v>
      </c>
      <c r="D33" s="101" t="n">
        <f aca="false">'Central scenario'!$BO11-SUM($K$114:$Q$114)+Projected_fiscal_income!$C11</f>
        <v>-0.0275487284553616</v>
      </c>
      <c r="E33" s="103" t="n">
        <f aca="false">'Low scenario'!AL11-SUM($K$114:$Q$114)+Projected_fiscal_income!D11+$I$114</f>
        <v>-0.0108370590054508</v>
      </c>
      <c r="F33" s="103" t="n">
        <f aca="false">'Low scenario'!$BO11-SUM($K$114:$Q$114)+Projected_fiscal_income!$D11</f>
        <v>-0.0284222832177362</v>
      </c>
      <c r="G33" s="103" t="n">
        <f aca="false">'High scenario'!AL11-SUM($K$114:$Q$114)+Projected_fiscal_income!E11+$I$114</f>
        <v>-0.00892604910940097</v>
      </c>
      <c r="H33" s="103" t="n">
        <f aca="false">'High scenario'!$BO11-SUM($K$114:$Q$114)+Projected_fiscal_income!$E11</f>
        <v>-0.0265149365369901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-0.0122400618772858</v>
      </c>
      <c r="D34" s="101" t="n">
        <f aca="false">'Central scenario'!$BO12-SUM($K$114:$Q$114)+Projected_fiscal_income!$C12</f>
        <v>-0.0301373557087068</v>
      </c>
      <c r="E34" s="103" t="n">
        <f aca="false">'Low scenario'!AL12-SUM($K$114:$Q$114)+Projected_fiscal_income!D12+$I$114</f>
        <v>-0.0137006919835303</v>
      </c>
      <c r="F34" s="103" t="n">
        <f aca="false">'Low scenario'!$BO12-SUM($K$114:$Q$114)+Projected_fiscal_income!$D12</f>
        <v>-0.0315801910452842</v>
      </c>
      <c r="G34" s="103" t="n">
        <f aca="false">'High scenario'!AL12-SUM($K$114:$Q$114)+Projected_fiscal_income!E12+$I$114</f>
        <v>-0.012320268473634</v>
      </c>
      <c r="H34" s="103" t="n">
        <f aca="false">'High scenario'!$BO12-SUM($K$114:$Q$114)+Projected_fiscal_income!$E12</f>
        <v>-0.0302657647484715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-0.014520109100632</v>
      </c>
      <c r="D35" s="104" t="n">
        <f aca="false">'Central scenario'!$BO13-SUM($K$114:$Q$114)+Projected_fiscal_income!$C13</f>
        <v>-0.0327819885781748</v>
      </c>
      <c r="E35" s="103" t="n">
        <f aca="false">'Low scenario'!AL13-SUM($K$114:$Q$114)+Projected_fiscal_income!D13+$I$114</f>
        <v>-0.0157064556819844</v>
      </c>
      <c r="F35" s="103" t="n">
        <f aca="false">'Low scenario'!$BO13-SUM($K$114:$Q$114)+Projected_fiscal_income!$D13</f>
        <v>-0.0340607865666747</v>
      </c>
      <c r="G35" s="103" t="n">
        <f aca="false">'High scenario'!AL13-SUM($K$114:$Q$114)+Projected_fiscal_income!E13+$I$114</f>
        <v>-0.0134709740085812</v>
      </c>
      <c r="H35" s="103" t="n">
        <f aca="false">'High scenario'!$BO13-SUM($K$114:$Q$114)+Projected_fiscal_income!$E13</f>
        <v>-0.0319070008799614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-0.0155511664712189</v>
      </c>
      <c r="D36" s="105" t="n">
        <f aca="false">'Central scenario'!$BO14-SUM($K$114:$Q$114)+Projected_fiscal_income!$C14</f>
        <v>-0.0347093267784444</v>
      </c>
      <c r="E36" s="103" t="n">
        <f aca="false">'Low scenario'!AL14-SUM($K$114:$Q$114)+Projected_fiscal_income!D14+$I$114</f>
        <v>-0.0170673473475729</v>
      </c>
      <c r="F36" s="103" t="n">
        <f aca="false">'Low scenario'!$BO14-SUM($K$114:$Q$114)+Projected_fiscal_income!$D14</f>
        <v>-0.0364077999634541</v>
      </c>
      <c r="G36" s="103" t="n">
        <f aca="false">'High scenario'!AL14-SUM($K$114:$Q$114)+Projected_fiscal_income!E14+$I$114</f>
        <v>-0.0140034215315624</v>
      </c>
      <c r="H36" s="103" t="n">
        <f aca="false">'High scenario'!$BO14-SUM($K$114:$Q$114)+Projected_fiscal_income!$E14</f>
        <v>-0.0333400328481232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-0.0156064359292917</v>
      </c>
      <c r="D37" s="106" t="n">
        <f aca="false">'Central scenario'!$BO15-SUM($K$114:$Q$114)+Projected_fiscal_income!$C15</f>
        <v>-0.0358139658527812</v>
      </c>
      <c r="E37" s="103" t="n">
        <f aca="false">'Low scenario'!AL15-SUM($K$114:$Q$114)+Projected_fiscal_income!D15+$I$114</f>
        <v>-0.0184510953730506</v>
      </c>
      <c r="F37" s="103" t="n">
        <f aca="false">'Low scenario'!$BO15-SUM($K$114:$Q$114)+Projected_fiscal_income!$D15</f>
        <v>-0.0389408162785116</v>
      </c>
      <c r="G37" s="103" t="n">
        <f aca="false">'High scenario'!AL15-SUM($K$114:$Q$114)+Projected_fiscal_income!E15+$I$114</f>
        <v>-0.0139546420135954</v>
      </c>
      <c r="H37" s="103" t="n">
        <f aca="false">'High scenario'!$BO15-SUM($K$114:$Q$114)+Projected_fiscal_income!$E15</f>
        <v>-0.0343440370222396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-0.0155264227961517</v>
      </c>
      <c r="D38" s="106" t="n">
        <f aca="false">'Central scenario'!$BO16-SUM($K$114:$Q$114)+Projected_fiscal_income!$C16</f>
        <v>-0.0365953035539611</v>
      </c>
      <c r="E38" s="103" t="n">
        <f aca="false">'Low scenario'!AL16-SUM($K$114:$Q$114)+Projected_fiscal_income!D16+$I$114</f>
        <v>-0.0173459218305897</v>
      </c>
      <c r="F38" s="103" t="n">
        <f aca="false">'Low scenario'!$BO16-SUM($K$114:$Q$114)+Projected_fiscal_income!$D16</f>
        <v>-0.0386903651938996</v>
      </c>
      <c r="G38" s="103" t="n">
        <f aca="false">'High scenario'!AL16-SUM($K$114:$Q$114)+Projected_fiscal_income!E16+$I$114</f>
        <v>-0.0137933015942338</v>
      </c>
      <c r="H38" s="103" t="n">
        <f aca="false">'High scenario'!$BO16-SUM($K$114:$Q$114)+Projected_fiscal_income!$E16</f>
        <v>-0.03488925630797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-0.0153551373081758</v>
      </c>
      <c r="D39" s="106" t="n">
        <f aca="false">'Central scenario'!$BO17-SUM($K$114:$Q$114)+Projected_fiscal_income!$C17</f>
        <v>-0.0372535076964599</v>
      </c>
      <c r="E39" s="103" t="n">
        <f aca="false">'Low scenario'!AL17-SUM($K$114:$Q$114)+Projected_fiscal_income!D17+$I$114</f>
        <v>-0.0157184336464729</v>
      </c>
      <c r="F39" s="103" t="n">
        <f aca="false">'Low scenario'!$BO17-SUM($K$114:$Q$114)+Projected_fiscal_income!$D17</f>
        <v>-0.0378495318088274</v>
      </c>
      <c r="G39" s="103" t="n">
        <f aca="false">'High scenario'!AL17-SUM($K$114:$Q$114)+Projected_fiscal_income!E17+$I$114</f>
        <v>-0.0116321159411084</v>
      </c>
      <c r="H39" s="103" t="n">
        <f aca="false">'High scenario'!$BO17-SUM($K$114:$Q$114)+Projected_fiscal_income!$E17</f>
        <v>-0.0334295373837973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-0.0137403151875873</v>
      </c>
      <c r="D40" s="105" t="n">
        <f aca="false">'Central scenario'!$BO18-SUM($K$114:$Q$114)+Projected_fiscal_income!$C18</f>
        <v>-0.0365158620282235</v>
      </c>
      <c r="E40" s="103" t="n">
        <f aca="false">'Low scenario'!AL18-SUM($K$114:$Q$114)+Projected_fiscal_income!D18+$I$114</f>
        <v>-0.0143274631486105</v>
      </c>
      <c r="F40" s="103" t="n">
        <f aca="false">'Low scenario'!$BO18-SUM($K$114:$Q$114)+Projected_fiscal_income!$D18</f>
        <v>-0.0373443995829808</v>
      </c>
      <c r="G40" s="103" t="n">
        <f aca="false">'High scenario'!AL18-SUM($K$114:$Q$114)+Projected_fiscal_income!E18+$I$114</f>
        <v>-0.0105126505007242</v>
      </c>
      <c r="H40" s="103" t="n">
        <f aca="false">'High scenario'!$BO18-SUM($K$114:$Q$114)+Projected_fiscal_income!$E18</f>
        <v>-0.0332644050040014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-0.0127918438749946</v>
      </c>
      <c r="D41" s="106" t="n">
        <f aca="false">'Central scenario'!$BO19-SUM($K$114:$Q$114)+Projected_fiscal_income!$C19</f>
        <v>-0.0362654068024882</v>
      </c>
      <c r="E41" s="103" t="n">
        <f aca="false">'Low scenario'!AL19-SUM($K$114:$Q$114)+Projected_fiscal_income!D19+$I$114</f>
        <v>-0.0136538212277066</v>
      </c>
      <c r="F41" s="103" t="n">
        <f aca="false">'Low scenario'!$BO19-SUM($K$114:$Q$114)+Projected_fiscal_income!$D19</f>
        <v>-0.037293201555268</v>
      </c>
      <c r="G41" s="103" t="n">
        <f aca="false">'High scenario'!AL19-SUM($K$114:$Q$114)+Projected_fiscal_income!E19+$I$114</f>
        <v>-0.00881029605235169</v>
      </c>
      <c r="H41" s="103" t="n">
        <f aca="false">'High scenario'!$BO19-SUM($K$114:$Q$114)+Projected_fiscal_income!$E19</f>
        <v>-0.0322253963277373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-0.0119371990176731</v>
      </c>
      <c r="D42" s="106" t="n">
        <f aca="false">'Central scenario'!$BO20-SUM($K$114:$Q$114)+Projected_fiscal_income!$C20</f>
        <v>-0.0362833835549512</v>
      </c>
      <c r="E42" s="103" t="n">
        <f aca="false">'Low scenario'!AL20-SUM($K$114:$Q$114)+Projected_fiscal_income!D20+$I$114</f>
        <v>-0.0136266325757699</v>
      </c>
      <c r="F42" s="103" t="n">
        <f aca="false">'Low scenario'!$BO20-SUM($K$114:$Q$114)+Projected_fiscal_income!$D20</f>
        <v>-0.0382296478717774</v>
      </c>
      <c r="G42" s="103" t="n">
        <f aca="false">'High scenario'!AL20-SUM($K$114:$Q$114)+Projected_fiscal_income!E20+$I$114</f>
        <v>-0.00835688670907497</v>
      </c>
      <c r="H42" s="103" t="n">
        <f aca="false">'High scenario'!$BO20-SUM($K$114:$Q$114)+Projected_fiscal_income!$E20</f>
        <v>-0.0326202002716088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-0.0102805229899294</v>
      </c>
      <c r="D43" s="106" t="n">
        <f aca="false">'Central scenario'!$BO21-SUM($K$114:$Q$114)+Projected_fiscal_income!$C21</f>
        <v>-0.0354372091650345</v>
      </c>
      <c r="E43" s="103" t="n">
        <f aca="false">'Low scenario'!AL21-SUM($K$114:$Q$114)+Projected_fiscal_income!D21+$I$114</f>
        <v>-0.0133036030392676</v>
      </c>
      <c r="F43" s="103" t="n">
        <f aca="false">'Low scenario'!$BO21-SUM($K$114:$Q$114)+Projected_fiscal_income!$D21</f>
        <v>-0.0388796714262506</v>
      </c>
      <c r="G43" s="103" t="n">
        <f aca="false">'High scenario'!AL21-SUM($K$114:$Q$114)+Projected_fiscal_income!E21+$I$114</f>
        <v>-0.00641195710327049</v>
      </c>
      <c r="H43" s="103" t="n">
        <f aca="false">'High scenario'!$BO21-SUM($K$114:$Q$114)+Projected_fiscal_income!$E21</f>
        <v>-0.0314545230588305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-0.00930014153513548</v>
      </c>
      <c r="D44" s="105" t="n">
        <f aca="false">'Central scenario'!$BO22-SUM($K$114:$Q$114)+Projected_fiscal_income!$C22</f>
        <v>-0.0353750709463555</v>
      </c>
      <c r="E44" s="103" t="n">
        <f aca="false">'Low scenario'!AL22-SUM($K$114:$Q$114)+Projected_fiscal_income!D22+$I$114</f>
        <v>-0.0121690702460617</v>
      </c>
      <c r="F44" s="103" t="n">
        <f aca="false">'Low scenario'!$BO22-SUM($K$114:$Q$114)+Projected_fiscal_income!$D22</f>
        <v>-0.0384987810920321</v>
      </c>
      <c r="G44" s="103" t="n">
        <f aca="false">'High scenario'!AL22-SUM($K$114:$Q$114)+Projected_fiscal_income!E22+$I$114</f>
        <v>-0.00490854432281957</v>
      </c>
      <c r="H44" s="103" t="n">
        <f aca="false">'High scenario'!$BO22-SUM($K$114:$Q$114)+Projected_fiscal_income!$E22</f>
        <v>-0.0307209148475934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-0.00775264991756251</v>
      </c>
      <c r="D45" s="106" t="n">
        <f aca="false">'Central scenario'!$BO23-SUM($K$114:$Q$114)+Projected_fiscal_income!$C23</f>
        <v>-0.0345227548612838</v>
      </c>
      <c r="E45" s="103" t="n">
        <f aca="false">'Low scenario'!AL23-SUM($K$114:$Q$114)+Projected_fiscal_income!D23+$I$114</f>
        <v>-0.0129167891205306</v>
      </c>
      <c r="F45" s="103" t="n">
        <f aca="false">'Low scenario'!$BO23-SUM($K$114:$Q$114)+Projected_fiscal_income!$D23</f>
        <v>-0.0398424388614907</v>
      </c>
      <c r="G45" s="103" t="n">
        <f aca="false">'High scenario'!AL23-SUM($K$114:$Q$114)+Projected_fiscal_income!E23+$I$114</f>
        <v>-0.00308246426684145</v>
      </c>
      <c r="H45" s="103" t="n">
        <f aca="false">'High scenario'!$BO23-SUM($K$114:$Q$114)+Projected_fiscal_income!$E23</f>
        <v>-0.0293366744800722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-0.00628060444962963</v>
      </c>
      <c r="D46" s="106" t="n">
        <f aca="false">'Central scenario'!$BO24-SUM($K$114:$Q$114)+Projected_fiscal_income!$C24</f>
        <v>-0.0336288479420846</v>
      </c>
      <c r="E46" s="103" t="n">
        <f aca="false">'Low scenario'!AL24-SUM($K$114:$Q$114)+Projected_fiscal_income!D24+$I$114</f>
        <v>-0.0116325668560325</v>
      </c>
      <c r="F46" s="103" t="n">
        <f aca="false">'Low scenario'!$BO24-SUM($K$114:$Q$114)+Projected_fiscal_income!$D24</f>
        <v>-0.0390445165644589</v>
      </c>
      <c r="G46" s="103" t="n">
        <f aca="false">'High scenario'!AL24-SUM($K$114:$Q$114)+Projected_fiscal_income!E24+$I$114</f>
        <v>-0.00145544368010374</v>
      </c>
      <c r="H46" s="103" t="n">
        <f aca="false">'High scenario'!$BO24-SUM($K$114:$Q$114)+Projected_fiscal_income!$E24</f>
        <v>-0.0283235119206241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-0.00463214428290643</v>
      </c>
      <c r="D47" s="106" t="n">
        <f aca="false">'Central scenario'!$BO25-SUM($K$114:$Q$114)+Projected_fiscal_income!$C25</f>
        <v>-0.03263264969415</v>
      </c>
      <c r="E47" s="103" t="n">
        <f aca="false">'Low scenario'!AL25-SUM($K$114:$Q$114)+Projected_fiscal_income!D25+$I$114</f>
        <v>-0.00947822673284138</v>
      </c>
      <c r="F47" s="103" t="n">
        <f aca="false">'Low scenario'!$BO25-SUM($K$114:$Q$114)+Projected_fiscal_income!$D25</f>
        <v>-0.0376482091581915</v>
      </c>
      <c r="G47" s="103" t="n">
        <f aca="false">'High scenario'!AL25-SUM($K$114:$Q$114)+Projected_fiscal_income!E25+$I$114</f>
        <v>0.000910182613630052</v>
      </c>
      <c r="H47" s="103" t="n">
        <f aca="false">'High scenario'!$BO25-SUM($K$114:$Q$114)+Projected_fiscal_income!$E25</f>
        <v>-0.0266155643872218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-0.00357000420766302</v>
      </c>
      <c r="D48" s="105" t="n">
        <f aca="false">'Central scenario'!$BO26-SUM($K$114:$Q$114)+Projected_fiscal_income!$C26</f>
        <v>-0.0320717041290634</v>
      </c>
      <c r="E48" s="103" t="n">
        <f aca="false">'Low scenario'!AL26-SUM($K$114:$Q$114)+Projected_fiscal_income!D26+$I$114</f>
        <v>-0.00930607697815577</v>
      </c>
      <c r="F48" s="103" t="n">
        <f aca="false">'Low scenario'!$BO26-SUM($K$114:$Q$114)+Projected_fiscal_income!$D26</f>
        <v>-0.0384821757701306</v>
      </c>
      <c r="G48" s="103" t="n">
        <f aca="false">'High scenario'!AL26-SUM($K$114:$Q$114)+Projected_fiscal_income!E26+$I$114</f>
        <v>0.00291953839845386</v>
      </c>
      <c r="H48" s="103" t="n">
        <f aca="false">'High scenario'!$BO26-SUM($K$114:$Q$114)+Projected_fiscal_income!$E26</f>
        <v>-0.025535095114118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-0.00188668322920115</v>
      </c>
      <c r="D49" s="106" t="n">
        <f aca="false">'Central scenario'!$BO27-SUM($K$114:$Q$114)+Projected_fiscal_income!$C27</f>
        <v>-0.030964638169714</v>
      </c>
      <c r="E49" s="103" t="n">
        <f aca="false">'Low scenario'!AL27-SUM($K$114:$Q$114)+Projected_fiscal_income!D27+$I$114</f>
        <v>-0.00697641498260581</v>
      </c>
      <c r="F49" s="103" t="n">
        <f aca="false">'Low scenario'!$BO27-SUM($K$114:$Q$114)+Projected_fiscal_income!$D27</f>
        <v>-0.0367548163528427</v>
      </c>
      <c r="G49" s="103" t="n">
        <f aca="false">'High scenario'!AL27-SUM($K$114:$Q$114)+Projected_fiscal_income!E27+$I$114</f>
        <v>0.00505645232554484</v>
      </c>
      <c r="H49" s="103" t="n">
        <f aca="false">'High scenario'!$BO27-SUM($K$114:$Q$114)+Projected_fiscal_income!$E27</f>
        <v>-0.0241532697364029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-0.00199228217766362</v>
      </c>
      <c r="D50" s="106" t="n">
        <f aca="false">'Central scenario'!$BO28-SUM($K$114:$Q$114)+Projected_fiscal_income!$C28</f>
        <v>-0.0320726379390938</v>
      </c>
      <c r="E50" s="103" t="n">
        <f aca="false">'Low scenario'!AL28-SUM($K$114:$Q$114)+Projected_fiscal_income!D28+$I$114</f>
        <v>-0.00594758628437329</v>
      </c>
      <c r="F50" s="103" t="n">
        <f aca="false">'Low scenario'!$BO28-SUM($K$114:$Q$114)+Projected_fiscal_income!$D28</f>
        <v>-0.0365912504639693</v>
      </c>
      <c r="G50" s="103" t="n">
        <f aca="false">'High scenario'!AL28-SUM($K$114:$Q$114)+Projected_fiscal_income!E28+$I$114</f>
        <v>0.00609256256770099</v>
      </c>
      <c r="H50" s="103" t="n">
        <f aca="false">'High scenario'!$BO28-SUM($K$114:$Q$114)+Projected_fiscal_income!$E28</f>
        <v>-0.0239953200283019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-0.0020040112729739</v>
      </c>
      <c r="D51" s="106" t="n">
        <f aca="false">'Central scenario'!$BO29-SUM($K$114:$Q$114)+Projected_fiscal_income!$C29</f>
        <v>-0.0326285323218949</v>
      </c>
      <c r="E51" s="103" t="n">
        <f aca="false">'Low scenario'!AL29-SUM($K$114:$Q$114)+Projected_fiscal_income!D29+$I$114</f>
        <v>-0.0043131019031459</v>
      </c>
      <c r="F51" s="103" t="n">
        <f aca="false">'Low scenario'!$BO29-SUM($K$114:$Q$114)+Projected_fiscal_income!$D29</f>
        <v>-0.0355105380429562</v>
      </c>
      <c r="G51" s="103" t="n">
        <f aca="false">'High scenario'!AL29-SUM($K$114:$Q$114)+Projected_fiscal_income!E29+$I$114</f>
        <v>0.00728533110814646</v>
      </c>
      <c r="H51" s="103" t="n">
        <f aca="false">'High scenario'!$BO29-SUM($K$114:$Q$114)+Projected_fiscal_income!$E29</f>
        <v>-0.023400761329903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-0.0117328132990593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0.0850072793541842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-0.0259966260361924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0.0762877740608487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-0.0261186809053805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0.0133276696706493</v>
      </c>
      <c r="D128" s="32" t="n">
        <f aca="false">'Central scenario'!BM10+'Central scenario'!BN10+'Central scenario'!BL10-C128</f>
        <v>0.0825260273262338</v>
      </c>
      <c r="E128" s="32" t="n">
        <f aca="false">'Central scenario'!BK10</f>
        <v>0.0582919805388366</v>
      </c>
      <c r="F128" s="32" t="n">
        <f aca="false">J128-SUM($K$114:$Q$114)</f>
        <v>0.0140853616752376</v>
      </c>
      <c r="G128" s="32" t="n">
        <f aca="false">E128+F128-D128-C128</f>
        <v>-0.0234763547828089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0.0141111517348281</v>
      </c>
      <c r="D129" s="61" t="n">
        <f aca="false">'Central scenario'!BM11+'Central scenario'!BN11+'Central scenario'!BL11-C129</f>
        <v>0.0868156249529548</v>
      </c>
      <c r="E129" s="61" t="n">
        <f aca="false">'Central scenario'!BK11</f>
        <v>0.0587847674943095</v>
      </c>
      <c r="F129" s="61" t="n">
        <f aca="false">J129-SUM($K$114:$Q$114)</f>
        <v>0.0143611196738877</v>
      </c>
      <c r="G129" s="61" t="n">
        <f aca="false">E129+F129-D129-C129</f>
        <v>-0.0277808895195857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0.0144141436934074</v>
      </c>
      <c r="D130" s="32" t="n">
        <f aca="false">'Central scenario'!BM12+'Central scenario'!BN12+'Central scenario'!BL12-C130</f>
        <v>0.0899379527831423</v>
      </c>
      <c r="E130" s="32" t="n">
        <f aca="false">'Central scenario'!BK12</f>
        <v>0.0596214600297311</v>
      </c>
      <c r="F130" s="32" t="n">
        <f aca="false">J130-SUM($K$114:$Q$114)</f>
        <v>0.0146098308509987</v>
      </c>
      <c r="G130" s="32" t="n">
        <f aca="false">E130+F130-D130-C130</f>
        <v>-0.0301208055958199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0.0147294809919543</v>
      </c>
      <c r="D131" s="61" t="n">
        <f aca="false">'Central scenario'!BM13+'Central scenario'!BN13+'Central scenario'!BL13-C131</f>
        <v>0.092573376567598</v>
      </c>
      <c r="E131" s="61" t="n">
        <f aca="false">'Central scenario'!BK13</f>
        <v>0.0599275882432656</v>
      </c>
      <c r="F131" s="61" t="n">
        <f aca="false">J131-SUM($K$114:$Q$114)</f>
        <v>0.0147425454717507</v>
      </c>
      <c r="G131" s="61" t="n">
        <f aca="false">E131+F131-D131-C131</f>
        <v>-0.032632723844536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0.0148967477950981</v>
      </c>
      <c r="D132" s="32" t="n">
        <f aca="false">'Central scenario'!BM14+'Central scenario'!BN14+'Central scenario'!BL14-C132</f>
        <v>0.0952700966730557</v>
      </c>
      <c r="E132" s="32" t="n">
        <f aca="false">'Central scenario'!BK14</f>
        <v>0.0608642369515975</v>
      </c>
      <c r="F132" s="32" t="n">
        <f aca="false">J132-SUM($K$114:$Q$114)</f>
        <v>0.0148487389348057</v>
      </c>
      <c r="G132" s="32" t="n">
        <f aca="false">E132+F132-D132-C132</f>
        <v>-0.0344538685817505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0.0147769775619343</v>
      </c>
      <c r="D133" s="61" t="n">
        <f aca="false">'Central scenario'!BM15+'Central scenario'!BN15+'Central scenario'!BL15-C133</f>
        <v>0.0968756391303401</v>
      </c>
      <c r="E133" s="61" t="n">
        <f aca="false">'Central scenario'!BK15</f>
        <v>0.0612453701013813</v>
      </c>
      <c r="F133" s="61" t="n">
        <f aca="false">SUM($D$114:$J$114)-SUM($K$114:$Q$114)-$I$114+$I$116</f>
        <v>0.0161386158857814</v>
      </c>
      <c r="G133" s="61" t="n">
        <f aca="false">E133+F133-D133-C133</f>
        <v>-0.0342686307051116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0.0147434349018104</v>
      </c>
      <c r="D134" s="32" t="n">
        <f aca="false">'Central scenario'!BM16+'Central scenario'!BN16+'Central scenario'!BL16-C134</f>
        <v>0.0985955048034082</v>
      </c>
      <c r="E134" s="32" t="n">
        <f aca="false">'Central scenario'!BK16</f>
        <v>0.0621503554131457</v>
      </c>
      <c r="F134" s="32" t="n">
        <f aca="false">SUM($D$114:$J$114)-SUM($K$114:$Q$114)-$I$114+$I$116</f>
        <v>0.0161386158857814</v>
      </c>
      <c r="G134" s="32" t="n">
        <f aca="false">E134+F134-D134-C134</f>
        <v>-0.0350499684062915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0.0146045759231064</v>
      </c>
      <c r="D135" s="61" t="n">
        <f aca="false">'Central scenario'!BM17+'Central scenario'!BN17+'Central scenario'!BL17-C135</f>
        <v>0.0997750744832883</v>
      </c>
      <c r="E135" s="61" t="n">
        <f aca="false">'Central scenario'!BK17</f>
        <v>0.0625328619718229</v>
      </c>
      <c r="F135" s="61" t="n">
        <f aca="false">SUM($D$114:$J$114)-SUM($K$114:$Q$114)-$I$114+$I$116</f>
        <v>0.0161386158857814</v>
      </c>
      <c r="G135" s="61" t="n">
        <f aca="false">E135+F135-D135-C135</f>
        <v>-0.0357081725487903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0.0144098620447174</v>
      </c>
      <c r="D136" s="32" t="n">
        <f aca="false">'Central scenario'!BM18+'Central scenario'!BN18+'Central scenario'!BL18-C136</f>
        <v>0.0995692168296483</v>
      </c>
      <c r="E136" s="32" t="n">
        <f aca="false">'Central scenario'!BK18</f>
        <v>0.0628699361080303</v>
      </c>
      <c r="F136" s="32" t="n">
        <f aca="false">SUM($D$114:$J$114)-SUM($K$114:$Q$114)-$I$114+$I$116</f>
        <v>0.0161386158857814</v>
      </c>
      <c r="G136" s="32" t="n">
        <f aca="false">E136+F136-D136-C136</f>
        <v>-0.0349705268805539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0.0139189002793714</v>
      </c>
      <c r="D137" s="61" t="n">
        <f aca="false">'Central scenario'!BM19+'Central scenario'!BN19+'Central scenario'!BL19-C137</f>
        <v>0.0999342976441134</v>
      </c>
      <c r="E137" s="61" t="n">
        <f aca="false">'Central scenario'!BK19</f>
        <v>0.0629945103828847</v>
      </c>
      <c r="F137" s="61" t="n">
        <f aca="false">SUM($D$114:$J$114)-SUM($K$114:$Q$114)-$I$114+$I$116</f>
        <v>0.0161386158857814</v>
      </c>
      <c r="G137" s="61" t="n">
        <f aca="false">E137+F137-D137-C137</f>
        <v>-0.0347200716548187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0.0136332017947046</v>
      </c>
      <c r="D138" s="32" t="n">
        <f aca="false">'Central scenario'!BM20+'Central scenario'!BN20+'Central scenario'!BL20-C138</f>
        <v>0.100662684270669</v>
      </c>
      <c r="E138" s="32" t="n">
        <f aca="false">'Central scenario'!BK20</f>
        <v>0.0634192217723101</v>
      </c>
      <c r="F138" s="32" t="n">
        <f aca="false">SUM($D$114:$J$114)-SUM($K$114:$Q$114)-$I$114+$I$116</f>
        <v>0.0161386158857814</v>
      </c>
      <c r="G138" s="32" t="n">
        <f aca="false">E138+F138-D138-C138</f>
        <v>-0.0347380484072817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0.0131729608665253</v>
      </c>
      <c r="D139" s="61" t="n">
        <f aca="false">'Central scenario'!BM21+'Central scenario'!BN21+'Central scenario'!BL21-C139</f>
        <v>0.100779577840595</v>
      </c>
      <c r="E139" s="61" t="n">
        <f aca="false">'Central scenario'!BK21</f>
        <v>0.0639220488039741</v>
      </c>
      <c r="F139" s="61" t="n">
        <f aca="false">SUM($D$114:$J$114)-SUM($K$114:$Q$114)-$I$114+$I$116</f>
        <v>0.0161386158857814</v>
      </c>
      <c r="G139" s="61" t="n">
        <f aca="false">E139+F139-D139-C139</f>
        <v>-0.033891874017365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0.0129186349673382</v>
      </c>
      <c r="D140" s="32" t="n">
        <f aca="false">'Central scenario'!BM22+'Central scenario'!BN22+'Central scenario'!BL22-C140</f>
        <v>0.100848758622517</v>
      </c>
      <c r="E140" s="32" t="n">
        <f aca="false">'Central scenario'!BK22</f>
        <v>0.0637990419053882</v>
      </c>
      <c r="F140" s="32" t="n">
        <f aca="false">SUM($D$114:$J$114)-SUM($K$114:$Q$114)-$I$114+$I$116</f>
        <v>0.0161386158857814</v>
      </c>
      <c r="G140" s="32" t="n">
        <f aca="false">E140+F140-D140-C140</f>
        <v>-0.0338297357986859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0.0126055297786813</v>
      </c>
      <c r="D141" s="61" t="n">
        <f aca="false">'Central scenario'!BM23+'Central scenario'!BN23+'Central scenario'!BL23-C141</f>
        <v>0.100573130779917</v>
      </c>
      <c r="E141" s="61" t="n">
        <f aca="false">'Central scenario'!BK23</f>
        <v>0.0640626249592031</v>
      </c>
      <c r="F141" s="61" t="n">
        <f aca="false">SUM($D$114:$J$114)-SUM($K$114:$Q$114)-$I$114+$I$116</f>
        <v>0.0161386158857814</v>
      </c>
      <c r="G141" s="61" t="n">
        <f aca="false">E141+F141-D141-C141</f>
        <v>-0.0329774197136143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0.0123308225780074</v>
      </c>
      <c r="D142" s="32" t="n">
        <f aca="false">'Central scenario'!BM24+'Central scenario'!BN24+'Central scenario'!BL24-C142</f>
        <v>0.100319533535619</v>
      </c>
      <c r="E142" s="32" t="n">
        <f aca="false">'Central scenario'!BK24</f>
        <v>0.06442822743343</v>
      </c>
      <c r="F142" s="32" t="n">
        <f aca="false">SUM($D$114:$J$114)-SUM($K$114:$Q$114)-$I$114+$I$116</f>
        <v>0.0161386158857814</v>
      </c>
      <c r="G142" s="32" t="n">
        <f aca="false">E142+F142-D142-C142</f>
        <v>-0.032083512794415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0.0121307553377747</v>
      </c>
      <c r="D143" s="61" t="n">
        <f aca="false">'Central scenario'!BM25+'Central scenario'!BN25+'Central scenario'!BL25-C143</f>
        <v>0.0998816065620453</v>
      </c>
      <c r="E143" s="61" t="n">
        <f aca="false">'Central scenario'!BK25</f>
        <v>0.0647864314675581</v>
      </c>
      <c r="F143" s="61" t="n">
        <f aca="false">SUM($D$114:$J$114)-SUM($K$114:$Q$114)-$I$114+$I$116</f>
        <v>0.0161386158857814</v>
      </c>
      <c r="G143" s="61" t="n">
        <f aca="false">E143+F143-D143-C143</f>
        <v>-0.0310873145464804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0.0118894629358879</v>
      </c>
      <c r="D144" s="32" t="n">
        <f aca="false">'Central scenario'!BM26+'Central scenario'!BN26+'Central scenario'!BL26-C144</f>
        <v>0.0997323083834841</v>
      </c>
      <c r="E144" s="32" t="n">
        <f aca="false">'Central scenario'!BK26</f>
        <v>0.0649567864521968</v>
      </c>
      <c r="F144" s="32" t="n">
        <f aca="false">SUM($D$114:$J$114)-SUM($K$114:$Q$114)-$I$114+$I$116</f>
        <v>0.0161386158857814</v>
      </c>
      <c r="G144" s="32" t="n">
        <f aca="false">E144+F144-D144-C144</f>
        <v>-0.0305263689813938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0.011643121715082</v>
      </c>
      <c r="D145" s="61" t="n">
        <f aca="false">'Central scenario'!BM27+'Central scenario'!BN27+'Central scenario'!BL27-C145</f>
        <v>0.0989212464758247</v>
      </c>
      <c r="E145" s="61" t="n">
        <f aca="false">'Central scenario'!BK27</f>
        <v>0.0650064492830809</v>
      </c>
      <c r="F145" s="61" t="n">
        <f aca="false">SUM($D$114:$J$114)-SUM($K$114:$Q$114)-$I$114+$I$116</f>
        <v>0.0161386158857814</v>
      </c>
      <c r="G145" s="61" t="n">
        <f aca="false">E145+F145-D145-C145</f>
        <v>-0.0294193030220444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0.0116043647431833</v>
      </c>
      <c r="D146" s="32" t="n">
        <f aca="false">'Central scenario'!BM28+'Central scenario'!BN28+'Central scenario'!BL28-C146</f>
        <v>0.100263448003142</v>
      </c>
      <c r="E146" s="32" t="n">
        <f aca="false">'Central scenario'!BK28</f>
        <v>0.0652018940691192</v>
      </c>
      <c r="F146" s="32" t="n">
        <f aca="false">SUM($D$114:$J$114)-SUM($K$114:$Q$114)-$I$114+$I$116</f>
        <v>0.0161386158857814</v>
      </c>
      <c r="G146" s="32" t="n">
        <f aca="false">E146+F146-D146-C146</f>
        <v>-0.0305273027914242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0.0114908177998353</v>
      </c>
      <c r="D147" s="61" t="n">
        <f aca="false">'Central scenario'!BM29+'Central scenario'!BN29+'Central scenario'!BL29-C147</f>
        <v>0.100961849262665</v>
      </c>
      <c r="E147" s="61" t="n">
        <f aca="false">'Central scenario'!BK29</f>
        <v>0.0652308540024931</v>
      </c>
      <c r="F147" s="61" t="n">
        <f aca="false">SUM($D$114:$J$114)-SUM($K$114:$Q$114)-$I$114+$I$116</f>
        <v>0.0161386158857814</v>
      </c>
      <c r="G147" s="61" t="n">
        <f aca="false">E147+F147-D147-C147</f>
        <v>-0.0310831971742253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-0.0117328132990593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-0.0850072793541842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-0.0259966260361924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-0.0762877740608487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-0.0261186809053805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-0.0133276696706493</v>
      </c>
      <c r="D156" s="32" t="n">
        <f aca="false">-D128</f>
        <v>-0.0825260273262338</v>
      </c>
      <c r="E156" s="32" t="n">
        <f aca="false">E128</f>
        <v>0.0582919805388366</v>
      </c>
      <c r="F156" s="32" t="n">
        <f aca="false">F128</f>
        <v>0.0140853616752376</v>
      </c>
      <c r="G156" s="32" t="n">
        <f aca="false">G128</f>
        <v>-0.0234763547828089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-0.0141111517348281</v>
      </c>
      <c r="D157" s="61" t="n">
        <f aca="false">-D129</f>
        <v>-0.0868156249529548</v>
      </c>
      <c r="E157" s="61" t="n">
        <f aca="false">E129</f>
        <v>0.0587847674943095</v>
      </c>
      <c r="F157" s="61" t="n">
        <f aca="false">F129</f>
        <v>0.0143611196738877</v>
      </c>
      <c r="G157" s="61" t="n">
        <f aca="false">G129</f>
        <v>-0.0277808895195857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-0.0144141436934074</v>
      </c>
      <c r="D158" s="32" t="n">
        <f aca="false">-D130</f>
        <v>-0.0899379527831423</v>
      </c>
      <c r="E158" s="32" t="n">
        <f aca="false">E130</f>
        <v>0.0596214600297311</v>
      </c>
      <c r="F158" s="32" t="n">
        <f aca="false">F130</f>
        <v>0.0146098308509987</v>
      </c>
      <c r="G158" s="32" t="n">
        <f aca="false">G130</f>
        <v>-0.0301208055958199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-0.0147294809919543</v>
      </c>
      <c r="D159" s="61" t="n">
        <f aca="false">-D131</f>
        <v>-0.092573376567598</v>
      </c>
      <c r="E159" s="61" t="n">
        <f aca="false">E131</f>
        <v>0.0599275882432656</v>
      </c>
      <c r="F159" s="61" t="n">
        <f aca="false">F131</f>
        <v>0.0147425454717507</v>
      </c>
      <c r="G159" s="61" t="n">
        <f aca="false">G131</f>
        <v>-0.032632723844536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-0.0148967477950981</v>
      </c>
      <c r="D160" s="32" t="n">
        <f aca="false">-D132</f>
        <v>-0.0952700966730557</v>
      </c>
      <c r="E160" s="32" t="n">
        <f aca="false">E132</f>
        <v>0.0608642369515975</v>
      </c>
      <c r="F160" s="32" t="n">
        <f aca="false">F132</f>
        <v>0.0148487389348057</v>
      </c>
      <c r="G160" s="32" t="n">
        <f aca="false">G132</f>
        <v>-0.0344538685817505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-0.0147769775619343</v>
      </c>
      <c r="D161" s="61" t="n">
        <f aca="false">-D133</f>
        <v>-0.0968756391303401</v>
      </c>
      <c r="E161" s="61" t="n">
        <f aca="false">E133</f>
        <v>0.0612453701013813</v>
      </c>
      <c r="F161" s="61" t="n">
        <f aca="false">F133</f>
        <v>0.0161386158857814</v>
      </c>
      <c r="G161" s="61" t="n">
        <f aca="false">G133</f>
        <v>-0.0342686307051116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-0.0147434349018104</v>
      </c>
      <c r="D162" s="32" t="n">
        <f aca="false">-D134</f>
        <v>-0.0985955048034082</v>
      </c>
      <c r="E162" s="32" t="n">
        <f aca="false">E134</f>
        <v>0.0621503554131457</v>
      </c>
      <c r="F162" s="32" t="n">
        <f aca="false">F134</f>
        <v>0.0161386158857814</v>
      </c>
      <c r="G162" s="32" t="n">
        <f aca="false">G134</f>
        <v>-0.0350499684062915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-0.0146045759231064</v>
      </c>
      <c r="D163" s="61" t="n">
        <f aca="false">-D135</f>
        <v>-0.0997750744832883</v>
      </c>
      <c r="E163" s="61" t="n">
        <f aca="false">E135</f>
        <v>0.0625328619718229</v>
      </c>
      <c r="F163" s="61" t="n">
        <f aca="false">F135</f>
        <v>0.0161386158857814</v>
      </c>
      <c r="G163" s="61" t="n">
        <f aca="false">G135</f>
        <v>-0.0357081725487903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-0.0144098620447174</v>
      </c>
      <c r="D164" s="32" t="n">
        <f aca="false">-D136</f>
        <v>-0.0995692168296483</v>
      </c>
      <c r="E164" s="32" t="n">
        <f aca="false">E136</f>
        <v>0.0628699361080303</v>
      </c>
      <c r="F164" s="32" t="n">
        <f aca="false">F136</f>
        <v>0.0161386158857814</v>
      </c>
      <c r="G164" s="32" t="n">
        <f aca="false">G136</f>
        <v>-0.0349705268805539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-0.0139189002793714</v>
      </c>
      <c r="D165" s="61" t="n">
        <f aca="false">-D137</f>
        <v>-0.0999342976441134</v>
      </c>
      <c r="E165" s="61" t="n">
        <f aca="false">E137</f>
        <v>0.0629945103828847</v>
      </c>
      <c r="F165" s="61" t="n">
        <f aca="false">F137</f>
        <v>0.0161386158857814</v>
      </c>
      <c r="G165" s="61" t="n">
        <f aca="false">G137</f>
        <v>-0.0347200716548187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-0.0136332017947046</v>
      </c>
      <c r="D166" s="32" t="n">
        <f aca="false">-D138</f>
        <v>-0.100662684270669</v>
      </c>
      <c r="E166" s="32" t="n">
        <f aca="false">E138</f>
        <v>0.0634192217723101</v>
      </c>
      <c r="F166" s="32" t="n">
        <f aca="false">F138</f>
        <v>0.0161386158857814</v>
      </c>
      <c r="G166" s="32" t="n">
        <f aca="false">G138</f>
        <v>-0.0347380484072817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-0.0131729608665253</v>
      </c>
      <c r="D167" s="61" t="n">
        <f aca="false">-D139</f>
        <v>-0.100779577840595</v>
      </c>
      <c r="E167" s="61" t="n">
        <f aca="false">E139</f>
        <v>0.0639220488039741</v>
      </c>
      <c r="F167" s="61" t="n">
        <f aca="false">F139</f>
        <v>0.0161386158857814</v>
      </c>
      <c r="G167" s="61" t="n">
        <f aca="false">G139</f>
        <v>-0.033891874017365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-0.0129186349673382</v>
      </c>
      <c r="D168" s="32" t="n">
        <f aca="false">-D140</f>
        <v>-0.100848758622517</v>
      </c>
      <c r="E168" s="32" t="n">
        <f aca="false">E140</f>
        <v>0.0637990419053882</v>
      </c>
      <c r="F168" s="32" t="n">
        <f aca="false">F140</f>
        <v>0.0161386158857814</v>
      </c>
      <c r="G168" s="32" t="n">
        <f aca="false">G140</f>
        <v>-0.0338297357986859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-0.0126055297786813</v>
      </c>
      <c r="D169" s="61" t="n">
        <f aca="false">-D141</f>
        <v>-0.100573130779917</v>
      </c>
      <c r="E169" s="61" t="n">
        <f aca="false">E141</f>
        <v>0.0640626249592031</v>
      </c>
      <c r="F169" s="61" t="n">
        <f aca="false">F141</f>
        <v>0.0161386158857814</v>
      </c>
      <c r="G169" s="61" t="n">
        <f aca="false">G141</f>
        <v>-0.0329774197136143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-0.0123308225780074</v>
      </c>
      <c r="D170" s="32" t="n">
        <f aca="false">-D142</f>
        <v>-0.100319533535619</v>
      </c>
      <c r="E170" s="32" t="n">
        <f aca="false">E142</f>
        <v>0.06442822743343</v>
      </c>
      <c r="F170" s="32" t="n">
        <f aca="false">F142</f>
        <v>0.0161386158857814</v>
      </c>
      <c r="G170" s="32" t="n">
        <f aca="false">G142</f>
        <v>-0.032083512794415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-0.0121307553377747</v>
      </c>
      <c r="D171" s="61" t="n">
        <f aca="false">-D143</f>
        <v>-0.0998816065620453</v>
      </c>
      <c r="E171" s="61" t="n">
        <f aca="false">E143</f>
        <v>0.0647864314675581</v>
      </c>
      <c r="F171" s="61" t="n">
        <f aca="false">F143</f>
        <v>0.0161386158857814</v>
      </c>
      <c r="G171" s="61" t="n">
        <f aca="false">G143</f>
        <v>-0.0310873145464804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-0.0118894629358879</v>
      </c>
      <c r="D172" s="32" t="n">
        <f aca="false">-D144</f>
        <v>-0.0997323083834841</v>
      </c>
      <c r="E172" s="32" t="n">
        <f aca="false">E144</f>
        <v>0.0649567864521968</v>
      </c>
      <c r="F172" s="32" t="n">
        <f aca="false">F144</f>
        <v>0.0161386158857814</v>
      </c>
      <c r="G172" s="32" t="n">
        <f aca="false">G144</f>
        <v>-0.0305263689813938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-0.011643121715082</v>
      </c>
      <c r="D173" s="61" t="n">
        <f aca="false">-D145</f>
        <v>-0.0989212464758247</v>
      </c>
      <c r="E173" s="61" t="n">
        <f aca="false">E145</f>
        <v>0.0650064492830809</v>
      </c>
      <c r="F173" s="61" t="n">
        <f aca="false">F145</f>
        <v>0.0161386158857814</v>
      </c>
      <c r="G173" s="61" t="n">
        <f aca="false">G145</f>
        <v>-0.0294193030220444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-0.0116043647431833</v>
      </c>
      <c r="D174" s="32" t="n">
        <f aca="false">-D146</f>
        <v>-0.100263448003142</v>
      </c>
      <c r="E174" s="32" t="n">
        <f aca="false">E146</f>
        <v>0.0652018940691192</v>
      </c>
      <c r="F174" s="32" t="n">
        <f aca="false">F146</f>
        <v>0.0161386158857814</v>
      </c>
      <c r="G174" s="32" t="n">
        <f aca="false">G146</f>
        <v>-0.0305273027914242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-0.0114908177998353</v>
      </c>
      <c r="D175" s="61" t="n">
        <f aca="false">-D147</f>
        <v>-0.100961849262665</v>
      </c>
      <c r="E175" s="61" t="n">
        <f aca="false">E147</f>
        <v>0.0652308540024931</v>
      </c>
      <c r="F175" s="61" t="n">
        <f aca="false">F147</f>
        <v>0.0161386158857814</v>
      </c>
      <c r="G175" s="61" t="n">
        <f aca="false">G147</f>
        <v>-0.0310831971742253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-0.0763314877812945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-0.0146305712707108</v>
      </c>
      <c r="D185" s="61" t="n">
        <f aca="false">-('Low scenario'!BM9+'Low scenario'!BN9+'Low scenario'!BL9+C185)</f>
        <v>-0.0920801247775264</v>
      </c>
      <c r="E185" s="61" t="n">
        <f aca="false">'Low scenario'!BK9</f>
        <v>0.0587072546075803</v>
      </c>
      <c r="F185" s="61" t="n">
        <f aca="false">E185+D185+C185</f>
        <v>-0.0480034414406569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-0.0135172728572165</v>
      </c>
      <c r="D186" s="32" t="n">
        <f aca="false">-('Low scenario'!BM10+'Low scenario'!BN10+'Low scenario'!BL10+C186)</f>
        <v>-0.083358585912391</v>
      </c>
      <c r="E186" s="32" t="n">
        <f aca="false">'Low scenario'!BK10</f>
        <v>0.0583475522003728</v>
      </c>
      <c r="F186" s="32" t="n">
        <f aca="false">E186+D186+C186</f>
        <v>-0.0385283065692347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-0.0143991419994997</v>
      </c>
      <c r="D187" s="61" t="n">
        <f aca="false">-('Low scenario'!BM11+'Low scenario'!BN11+'Low scenario'!BL11+C187)</f>
        <v>-0.0878793415826943</v>
      </c>
      <c r="E187" s="61" t="n">
        <f aca="false">'Low scenario'!BK11</f>
        <v>0.0584531384176375</v>
      </c>
      <c r="F187" s="61" t="n">
        <f aca="false">E187+D187+C187</f>
        <v>-0.0438253451645566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-0.0147055136905318</v>
      </c>
      <c r="D188" s="32" t="n">
        <f aca="false">-('Low scenario'!BM12+'Low scenario'!BN12+'Low scenario'!BL12+C188)</f>
        <v>-0.0900961592604219</v>
      </c>
      <c r="E188" s="32" t="n">
        <f aca="false">'Low scenario'!BK12</f>
        <v>0.0578706690390115</v>
      </c>
      <c r="F188" s="32" t="n">
        <f aca="false">E188+D188+C188</f>
        <v>-0.0469310039119423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-0.0151248194139655</v>
      </c>
      <c r="D189" s="61" t="n">
        <f aca="false">-('Low scenario'!BM13+'Low scenario'!BN13+'Low scenario'!BL13+C189)</f>
        <v>-0.0920512318518391</v>
      </c>
      <c r="E189" s="61" t="n">
        <f aca="false">'Low scenario'!BK13</f>
        <v>0.0578754465481077</v>
      </c>
      <c r="F189" s="61" t="n">
        <f aca="false">E189+D189+C189</f>
        <v>-0.0493006047176969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-0.0152142287791075</v>
      </c>
      <c r="D190" s="32" t="n">
        <f aca="false">-('Low scenario'!BM14+'Low scenario'!BN14+'Low scenario'!BL14+C190)</f>
        <v>-0.0939344549785885</v>
      </c>
      <c r="E190" s="32" t="n">
        <f aca="false">'Low scenario'!BK14</f>
        <v>0.0576341949909174</v>
      </c>
      <c r="F190" s="32" t="n">
        <f aca="false">E190+D190+C190</f>
        <v>-0.0515144887667785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-0.0151197148279353</v>
      </c>
      <c r="D191" s="61" t="n">
        <f aca="false">-('Low scenario'!BM15+'Low scenario'!BN15+'Low scenario'!BL15+C191)</f>
        <v>-0.0965142734584626</v>
      </c>
      <c r="E191" s="61" t="n">
        <f aca="false">'Low scenario'!BK15</f>
        <v>0.0580998912697744</v>
      </c>
      <c r="F191" s="61" t="n">
        <f aca="false">E191+D191+C191</f>
        <v>-0.0535340970166234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-0.0148763555376266</v>
      </c>
      <c r="D192" s="32" t="n">
        <f aca="false">-('Low scenario'!BM16+'Low scenario'!BN16+'Low scenario'!BL16+C192)</f>
        <v>-0.0967974289517673</v>
      </c>
      <c r="E192" s="32" t="n">
        <f aca="false">'Low scenario'!BK16</f>
        <v>0.0583901385573825</v>
      </c>
      <c r="F192" s="32" t="n">
        <f aca="false">E192+D192+C192</f>
        <v>-0.0532836459320114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-0.0145903236594757</v>
      </c>
      <c r="D193" s="61" t="n">
        <f aca="false">-('Low scenario'!BM17+'Low scenario'!BN17+'Low scenario'!BL17+C193)</f>
        <v>-0.0966721209293096</v>
      </c>
      <c r="E193" s="61" t="n">
        <f aca="false">'Low scenario'!BK17</f>
        <v>0.058819632041846</v>
      </c>
      <c r="F193" s="61" t="n">
        <f aca="false">E193+D193+C193</f>
        <v>-0.0524428125469393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-0.0143540440494674</v>
      </c>
      <c r="D194" s="32" t="n">
        <f aca="false">-('Low scenario'!BM18+'Low scenario'!BN18+'Low scenario'!BL18+C194)</f>
        <v>-0.0964923964629407</v>
      </c>
      <c r="E194" s="32" t="n">
        <f aca="false">'Low scenario'!BK18</f>
        <v>0.0589087601913155</v>
      </c>
      <c r="F194" s="32" t="n">
        <f aca="false">E194+D194+C194</f>
        <v>-0.0519376803210926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-0.0140079089313849</v>
      </c>
      <c r="D195" s="61" t="n">
        <f aca="false">-('Low scenario'!BM19+'Low scenario'!BN19+'Low scenario'!BL19+C195)</f>
        <v>-0.0969551927112008</v>
      </c>
      <c r="E195" s="61" t="n">
        <f aca="false">'Low scenario'!BK19</f>
        <v>0.0590766193492058</v>
      </c>
      <c r="F195" s="61" t="n">
        <f aca="false">E195+D195+C195</f>
        <v>-0.0518864822933798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-0.01379255955844</v>
      </c>
      <c r="D196" s="32" t="n">
        <f aca="false">-('Low scenario'!BM20+'Low scenario'!BN20+'Low scenario'!BL20+C196)</f>
        <v>-0.0981425328983116</v>
      </c>
      <c r="E196" s="32" t="n">
        <f aca="false">'Low scenario'!BK20</f>
        <v>0.0591121638468623</v>
      </c>
      <c r="F196" s="32" t="n">
        <f aca="false">E196+D196+C196</f>
        <v>-0.0528229286098893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-0.0134795900272589</v>
      </c>
      <c r="D197" s="61" t="n">
        <f aca="false">-('Low scenario'!BM21+'Low scenario'!BN21+'Low scenario'!BL21+C197)</f>
        <v>-0.0992492668689517</v>
      </c>
      <c r="E197" s="61" t="n">
        <f aca="false">'Low scenario'!BK21</f>
        <v>0.0592559047318481</v>
      </c>
      <c r="F197" s="61" t="n">
        <f aca="false">E197+D197+C197</f>
        <v>-0.0534729521643625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-0.0133399607188942</v>
      </c>
      <c r="D198" s="32" t="n">
        <f aca="false">-('Low scenario'!BM22+'Low scenario'!BN22+'Low scenario'!BL22+C198)</f>
        <v>-0.0992611585536819</v>
      </c>
      <c r="E198" s="32" t="n">
        <f aca="false">'Low scenario'!BK22</f>
        <v>0.0595090574424321</v>
      </c>
      <c r="F198" s="32" t="n">
        <f aca="false">E198+D198+C198</f>
        <v>-0.053092061830144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-0.01331914072764</v>
      </c>
      <c r="D199" s="61" t="n">
        <f aca="false">-('Low scenario'!BM23+'Low scenario'!BN23+'Low scenario'!BL23+C199)</f>
        <v>-0.100309315137079</v>
      </c>
      <c r="E199" s="61" t="n">
        <f aca="false">'Low scenario'!BK23</f>
        <v>0.0591927362651169</v>
      </c>
      <c r="F199" s="61" t="n">
        <f aca="false">E199+D199+C199</f>
        <v>-0.0544357195996025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-0.0132016891602724</v>
      </c>
      <c r="D200" s="32" t="n">
        <f aca="false">-('Low scenario'!BM24+'Low scenario'!BN24+'Low scenario'!BL24+C200)</f>
        <v>-0.0998236553975475</v>
      </c>
      <c r="E200" s="32" t="n">
        <f aca="false">'Low scenario'!BK24</f>
        <v>0.0593875472552492</v>
      </c>
      <c r="F200" s="32" t="n">
        <f aca="false">E200+D200+C200</f>
        <v>-0.0536377973025707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-0.0124704461964434</v>
      </c>
      <c r="D201" s="61" t="n">
        <f aca="false">-('Low scenario'!BM25+'Low scenario'!BN25+'Low scenario'!BL25+C201)</f>
        <v>-0.0995564928694236</v>
      </c>
      <c r="E201" s="61" t="n">
        <f aca="false">'Low scenario'!BK25</f>
        <v>0.0597854491695636</v>
      </c>
      <c r="F201" s="61" t="n">
        <f aca="false">E201+D201+C201</f>
        <v>-0.0522414898963034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-0.0125375362957354</v>
      </c>
      <c r="D202" s="32" t="n">
        <f aca="false">-('Low scenario'!BM26+'Low scenario'!BN26+'Low scenario'!BL26+C202)</f>
        <v>-0.100275873618904</v>
      </c>
      <c r="E202" s="32" t="n">
        <f aca="false">'Low scenario'!BK26</f>
        <v>0.0597379534063966</v>
      </c>
      <c r="F202" s="32" t="n">
        <f aca="false">E202+D202+C202</f>
        <v>-0.0530754565082424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-0.0120935687815651</v>
      </c>
      <c r="D203" s="61" t="n">
        <f aca="false">-('Low scenario'!BM27+'Low scenario'!BN27+'Low scenario'!BL27+C203)</f>
        <v>-0.0991601245647712</v>
      </c>
      <c r="E203" s="61" t="n">
        <f aca="false">'Low scenario'!BK27</f>
        <v>0.0599055962553817</v>
      </c>
      <c r="F203" s="61" t="n">
        <f aca="false">E203+D203+C203</f>
        <v>-0.0513480970909546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-0.0120757154083596</v>
      </c>
      <c r="D204" s="32" t="n">
        <f aca="false">-('Low scenario'!BM28+'Low scenario'!BN28+'Low scenario'!BL28+C204)</f>
        <v>-0.0990927498492631</v>
      </c>
      <c r="E204" s="32" t="n">
        <f aca="false">'Low scenario'!BK28</f>
        <v>0.0599839340555416</v>
      </c>
      <c r="F204" s="32" t="n">
        <f aca="false">E204+D204+C204</f>
        <v>-0.0511845312020811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-0.0117599946064108</v>
      </c>
      <c r="D205" s="61" t="n">
        <f aca="false">-('Low scenario'!BM29+'Low scenario'!BN29+'Low scenario'!BL29+C205)</f>
        <v>-0.0986606681686903</v>
      </c>
      <c r="E205" s="61" t="n">
        <f aca="false">'Low scenario'!BK29</f>
        <v>0.0603168439940331</v>
      </c>
      <c r="F205" s="61" t="n">
        <f aca="false">E205+D205+C205</f>
        <v>-0.050103818781068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3593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18007334.7214737</v>
      </c>
      <c r="G39" s="165" t="n">
        <f aca="false">high_v2_m!E27+temporary_pension_bonus_high!B27</f>
        <v>17292986.1276364</v>
      </c>
      <c r="H39" s="67" t="n">
        <f aca="false">F39-J39</f>
        <v>17678956.3483214</v>
      </c>
      <c r="I39" s="67" t="n">
        <f aca="false">G39-K39</f>
        <v>16974459.1056787</v>
      </c>
      <c r="J39" s="165" t="n">
        <f aca="false">high_v2_m!J27</f>
        <v>328378.373152309</v>
      </c>
      <c r="K39" s="165" t="n">
        <f aca="false">high_v2_m!K27</f>
        <v>318527.02195774</v>
      </c>
      <c r="L39" s="67" t="n">
        <f aca="false">H39-I39</f>
        <v>704497.242642697</v>
      </c>
      <c r="M39" s="67" t="n">
        <f aca="false">J39-K39</f>
        <v>9851.35119456932</v>
      </c>
      <c r="N39" s="165" t="n">
        <f aca="false">SUM(high_v5_m!C27:J27)</f>
        <v>2920270.0300548</v>
      </c>
      <c r="O39" s="7"/>
      <c r="P39" s="7"/>
      <c r="Q39" s="67" t="n">
        <f aca="false">I39*5.5017049523</f>
        <v>93388465.7243261</v>
      </c>
      <c r="R39" s="67"/>
      <c r="S39" s="67"/>
      <c r="T39" s="7"/>
      <c r="U39" s="7"/>
      <c r="V39" s="67" t="n">
        <f aca="false">K39*5.5017049523</f>
        <v>1752441.69414627</v>
      </c>
      <c r="W39" s="67" t="n">
        <f aca="false">M39*5.5017049523</f>
        <v>54199.2276540085</v>
      </c>
      <c r="X39" s="67" t="n">
        <f aca="false">N39*5.1890047538+L39*5.5017049523</f>
        <v>19029231.037063</v>
      </c>
      <c r="Y39" s="67" t="n">
        <f aca="false">N39*5.1890047538</f>
        <v>15153295.068334</v>
      </c>
      <c r="Z39" s="67" t="n">
        <f aca="false">L39*5.5017049523</f>
        <v>3875935.96872902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18597309.6583073</v>
      </c>
      <c r="G40" s="165" t="n">
        <f aca="false">high_v2_m!E28+temporary_pension_bonus_high!B28</f>
        <v>17858859.8629008</v>
      </c>
      <c r="H40" s="67" t="n">
        <f aca="false">F40-J40</f>
        <v>18246034.8075389</v>
      </c>
      <c r="I40" s="67" t="n">
        <f aca="false">G40-K40</f>
        <v>17518123.2576555</v>
      </c>
      <c r="J40" s="165" t="n">
        <f aca="false">high_v2_m!J28</f>
        <v>351274.850768366</v>
      </c>
      <c r="K40" s="165" t="n">
        <f aca="false">high_v2_m!K28</f>
        <v>340736.605245315</v>
      </c>
      <c r="L40" s="67" t="n">
        <f aca="false">H40-I40</f>
        <v>727911.549883451</v>
      </c>
      <c r="M40" s="67" t="n">
        <f aca="false">J40-K40</f>
        <v>10538.245523051</v>
      </c>
      <c r="N40" s="165" t="n">
        <f aca="false">SUM(high_v5_m!C28:J28)</f>
        <v>3051933.22723136</v>
      </c>
      <c r="O40" s="7"/>
      <c r="P40" s="7"/>
      <c r="Q40" s="67" t="n">
        <f aca="false">I40*5.5017049523</f>
        <v>96379545.481645</v>
      </c>
      <c r="R40" s="67"/>
      <c r="S40" s="67"/>
      <c r="T40" s="7"/>
      <c r="U40" s="7"/>
      <c r="V40" s="67" t="n">
        <f aca="false">K40*5.5017049523</f>
        <v>1874632.26850804</v>
      </c>
      <c r="W40" s="67" t="n">
        <f aca="false">M40*5.5017049523</f>
        <v>57978.3175827227</v>
      </c>
      <c r="X40" s="67" t="n">
        <f aca="false">N40*5.1890047538+L40*5.5017049523</f>
        <v>19841250.6032139</v>
      </c>
      <c r="Y40" s="67" t="n">
        <f aca="false">N40*5.1890047538</f>
        <v>15836496.0243837</v>
      </c>
      <c r="Z40" s="67" t="n">
        <f aca="false">L40*5.5017049523</f>
        <v>4004754.57883015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19569795.677169</v>
      </c>
      <c r="G41" s="165" t="n">
        <f aca="false">high_v2_m!E29+temporary_pension_bonus_high!B29</f>
        <v>18790268.6365604</v>
      </c>
      <c r="H41" s="67" t="n">
        <f aca="false">F41-J41</f>
        <v>19201591.5909938</v>
      </c>
      <c r="I41" s="67" t="n">
        <f aca="false">G41-K41</f>
        <v>18433110.6729704</v>
      </c>
      <c r="J41" s="165" t="n">
        <f aca="false">high_v2_m!J29</f>
        <v>368204.086175228</v>
      </c>
      <c r="K41" s="165" t="n">
        <f aca="false">high_v2_m!K29</f>
        <v>357157.963589971</v>
      </c>
      <c r="L41" s="67" t="n">
        <f aca="false">H41-I41</f>
        <v>768480.91802337</v>
      </c>
      <c r="M41" s="67" t="n">
        <f aca="false">J41-K41</f>
        <v>11046.1225852569</v>
      </c>
      <c r="N41" s="165" t="n">
        <f aca="false">SUM(high_v5_m!C29:J29)</f>
        <v>3201530.00722401</v>
      </c>
      <c r="O41" s="7"/>
      <c r="P41" s="7"/>
      <c r="Q41" s="67" t="n">
        <f aca="false">I41*5.5017049523</f>
        <v>101413536.275775</v>
      </c>
      <c r="R41" s="67"/>
      <c r="S41" s="67"/>
      <c r="T41" s="7"/>
      <c r="U41" s="7"/>
      <c r="V41" s="67" t="n">
        <f aca="false">K41*5.5017049523</f>
        <v>1964977.73703632</v>
      </c>
      <c r="W41" s="67" t="n">
        <f aca="false">M41*5.5017049523</f>
        <v>60772.507331021</v>
      </c>
      <c r="X41" s="67" t="n">
        <f aca="false">N41*5.1890047538+L41*5.5017049523</f>
        <v>20840709.699356</v>
      </c>
      <c r="Y41" s="67" t="n">
        <f aca="false">N41*5.1890047538</f>
        <v>16612754.4269188</v>
      </c>
      <c r="Z41" s="67" t="n">
        <f aca="false">L41*5.5017049523</f>
        <v>4227955.27243723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20400288.523461</v>
      </c>
      <c r="G42" s="163" t="n">
        <f aca="false">high_v2_m!E30+temporary_pension_bonus_high!B30</f>
        <v>19587055.8963504</v>
      </c>
      <c r="H42" s="8" t="n">
        <f aca="false">F42-J42</f>
        <v>19985602.2151578</v>
      </c>
      <c r="I42" s="8" t="n">
        <f aca="false">G42-K42</f>
        <v>19184810.1772963</v>
      </c>
      <c r="J42" s="163" t="n">
        <f aca="false">high_v2_m!J30</f>
        <v>414686.308303235</v>
      </c>
      <c r="K42" s="163" t="n">
        <f aca="false">high_v2_m!K30</f>
        <v>402245.719054138</v>
      </c>
      <c r="L42" s="8" t="n">
        <f aca="false">H42-I42</f>
        <v>800792.037861474</v>
      </c>
      <c r="M42" s="8" t="n">
        <f aca="false">J42-K42</f>
        <v>12440.5892490971</v>
      </c>
      <c r="N42" s="163" t="n">
        <f aca="false">SUM(high_v5_m!C30:J30)</f>
        <v>4026020.60861718</v>
      </c>
      <c r="O42" s="5"/>
      <c r="P42" s="5"/>
      <c r="Q42" s="8" t="n">
        <f aca="false">I42*5.5017049523</f>
        <v>105549165.161366</v>
      </c>
      <c r="R42" s="8"/>
      <c r="S42" s="8"/>
      <c r="T42" s="5"/>
      <c r="U42" s="5"/>
      <c r="V42" s="8" t="n">
        <f aca="false">K42*5.5017049523</f>
        <v>2213037.26456163</v>
      </c>
      <c r="W42" s="8" t="n">
        <f aca="false">M42*5.5017049523</f>
        <v>68444.4514812877</v>
      </c>
      <c r="X42" s="8" t="n">
        <f aca="false">N42*5.1890047538+L42*5.5017049523</f>
        <v>25296761.5974762</v>
      </c>
      <c r="Y42" s="8" t="n">
        <f aca="false">N42*5.1890047538</f>
        <v>20891040.0770113</v>
      </c>
      <c r="Z42" s="8" t="n">
        <f aca="false">L42*5.5017049523</f>
        <v>4405721.52046488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20999857.7608298</v>
      </c>
      <c r="G43" s="165" t="n">
        <f aca="false">high_v2_m!E31+temporary_pension_bonus_high!B31</f>
        <v>20161946.7993078</v>
      </c>
      <c r="H43" s="67" t="n">
        <f aca="false">F43-J43</f>
        <v>20557356.1206297</v>
      </c>
      <c r="I43" s="67" t="n">
        <f aca="false">G43-K43</f>
        <v>19732720.2083137</v>
      </c>
      <c r="J43" s="165" t="n">
        <f aca="false">high_v2_m!J31</f>
        <v>442501.64020012</v>
      </c>
      <c r="K43" s="165" t="n">
        <f aca="false">high_v2_m!K31</f>
        <v>429226.590994116</v>
      </c>
      <c r="L43" s="67" t="n">
        <f aca="false">H43-I43</f>
        <v>824635.912315972</v>
      </c>
      <c r="M43" s="67" t="n">
        <f aca="false">J43-K43</f>
        <v>13275.0492060035</v>
      </c>
      <c r="N43" s="165" t="n">
        <f aca="false">SUM(high_v5_m!C31:J31)</f>
        <v>3394204.32476686</v>
      </c>
      <c r="O43" s="7"/>
      <c r="P43" s="7"/>
      <c r="Q43" s="67" t="n">
        <f aca="false">I43*5.5017049523</f>
        <v>108563604.49243</v>
      </c>
      <c r="R43" s="67"/>
      <c r="S43" s="67"/>
      <c r="T43" s="7"/>
      <c r="U43" s="7"/>
      <c r="V43" s="67" t="n">
        <f aca="false">K43*5.5017049523</f>
        <v>2361478.06133118</v>
      </c>
      <c r="W43" s="67" t="n">
        <f aca="false">M43*5.5017049523</f>
        <v>73035.4039586959</v>
      </c>
      <c r="X43" s="67" t="n">
        <f aca="false">N43*5.1890047538+L43*5.5017049523</f>
        <v>22149445.859217</v>
      </c>
      <c r="Y43" s="67" t="n">
        <f aca="false">N43*5.1890047538</f>
        <v>17612542.3765838</v>
      </c>
      <c r="Z43" s="67" t="n">
        <f aca="false">L43*5.5017049523</f>
        <v>4536903.48263321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21607486.783511</v>
      </c>
      <c r="G44" s="165" t="n">
        <f aca="false">high_v2_m!E32+temporary_pension_bonus_high!B32</f>
        <v>20743186.6287791</v>
      </c>
      <c r="H44" s="67" t="n">
        <f aca="false">F44-J44</f>
        <v>21127361.1800282</v>
      </c>
      <c r="I44" s="67" t="n">
        <f aca="false">G44-K44</f>
        <v>20277464.7934007</v>
      </c>
      <c r="J44" s="165" t="n">
        <f aca="false">high_v2_m!J32</f>
        <v>480125.603482832</v>
      </c>
      <c r="K44" s="165" t="n">
        <f aca="false">high_v2_m!K32</f>
        <v>465721.835378346</v>
      </c>
      <c r="L44" s="67" t="n">
        <f aca="false">H44-I44</f>
        <v>849896.386627447</v>
      </c>
      <c r="M44" s="67" t="n">
        <f aca="false">J44-K44</f>
        <v>14403.768104485</v>
      </c>
      <c r="N44" s="165" t="n">
        <f aca="false">SUM(high_v5_m!C32:J32)</f>
        <v>3493004.95473787</v>
      </c>
      <c r="O44" s="7"/>
      <c r="P44" s="7"/>
      <c r="Q44" s="67" t="n">
        <f aca="false">I44*5.5017049523</f>
        <v>111560628.473942</v>
      </c>
      <c r="R44" s="67"/>
      <c r="S44" s="67"/>
      <c r="T44" s="7"/>
      <c r="U44" s="7"/>
      <c r="V44" s="67" t="n">
        <f aca="false">K44*5.5017049523</f>
        <v>2562264.12809529</v>
      </c>
      <c r="W44" s="67" t="n">
        <f aca="false">M44*5.5017049523</f>
        <v>79245.2823122259</v>
      </c>
      <c r="X44" s="67" t="n">
        <f aca="false">N44*5.1890047538+L44*5.5017049523</f>
        <v>22801098.4744319</v>
      </c>
      <c r="Y44" s="67" t="n">
        <f aca="false">N44*5.1890047538</f>
        <v>18125219.3151818</v>
      </c>
      <c r="Z44" s="67" t="n">
        <f aca="false">L44*5.5017049523</f>
        <v>4675879.1592501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22226640.9348603</v>
      </c>
      <c r="G45" s="165" t="n">
        <f aca="false">high_v2_m!E33+temporary_pension_bonus_high!B33</f>
        <v>21336173.1673869</v>
      </c>
      <c r="H45" s="67" t="n">
        <f aca="false">F45-J45</f>
        <v>21723400.1865756</v>
      </c>
      <c r="I45" s="67" t="n">
        <f aca="false">G45-K45</f>
        <v>20848029.6415508</v>
      </c>
      <c r="J45" s="165" t="n">
        <f aca="false">high_v2_m!J33</f>
        <v>503240.748284703</v>
      </c>
      <c r="K45" s="165" t="n">
        <f aca="false">high_v2_m!K33</f>
        <v>488143.525836161</v>
      </c>
      <c r="L45" s="67" t="n">
        <f aca="false">H45-I45</f>
        <v>875370.545024887</v>
      </c>
      <c r="M45" s="67" t="n">
        <f aca="false">J45-K45</f>
        <v>15097.2224485411</v>
      </c>
      <c r="N45" s="165" t="n">
        <f aca="false">SUM(high_v5_m!C33:J33)</f>
        <v>3634977.81526241</v>
      </c>
      <c r="O45" s="7"/>
      <c r="P45" s="7"/>
      <c r="Q45" s="67" t="n">
        <f aca="false">I45*5.5017049523</f>
        <v>114699707.924617</v>
      </c>
      <c r="R45" s="67"/>
      <c r="S45" s="67"/>
      <c r="T45" s="7"/>
      <c r="U45" s="7"/>
      <c r="V45" s="67" t="n">
        <f aca="false">K45*5.5017049523</f>
        <v>2685621.65352599</v>
      </c>
      <c r="W45" s="67" t="n">
        <f aca="false">M45*5.5017049523</f>
        <v>83060.4635111135</v>
      </c>
      <c r="X45" s="67" t="n">
        <f aca="false">N45*5.1890047538+L45*5.5017049523</f>
        <v>23677947.6260152</v>
      </c>
      <c r="Y45" s="67" t="n">
        <f aca="false">N45*5.1890047538</f>
        <v>18861917.1633542</v>
      </c>
      <c r="Z45" s="67" t="n">
        <f aca="false">L45*5.5017049523</f>
        <v>4816030.46266097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22700202.191256</v>
      </c>
      <c r="G46" s="163" t="n">
        <f aca="false">high_v2_m!E34+temporary_pension_bonus_high!B34</f>
        <v>21789454.5825968</v>
      </c>
      <c r="H46" s="8" t="n">
        <f aca="false">F46-J46</f>
        <v>22154536.6820828</v>
      </c>
      <c r="I46" s="8" t="n">
        <f aca="false">G46-K46</f>
        <v>21260159.0386988</v>
      </c>
      <c r="J46" s="163" t="n">
        <f aca="false">high_v2_m!J34</f>
        <v>545665.509173178</v>
      </c>
      <c r="K46" s="163" t="n">
        <f aca="false">high_v2_m!K34</f>
        <v>529295.543897983</v>
      </c>
      <c r="L46" s="8" t="n">
        <f aca="false">H46-I46</f>
        <v>894377.643383957</v>
      </c>
      <c r="M46" s="8" t="n">
        <f aca="false">J46-K46</f>
        <v>16369.9652751954</v>
      </c>
      <c r="N46" s="163" t="n">
        <f aca="false">SUM(high_v5_m!C34:J34)</f>
        <v>4489489.35879214</v>
      </c>
      <c r="O46" s="5"/>
      <c r="P46" s="5"/>
      <c r="Q46" s="8" t="n">
        <f aca="false">I46*5.5017049523</f>
        <v>116967122.269895</v>
      </c>
      <c r="R46" s="8"/>
      <c r="S46" s="8"/>
      <c r="T46" s="5"/>
      <c r="U46" s="5"/>
      <c r="V46" s="8" t="n">
        <f aca="false">K46*5.5017049523</f>
        <v>2912027.91509386</v>
      </c>
      <c r="W46" s="8" t="n">
        <f aca="false">M46*5.5017049523</f>
        <v>90062.7190235217</v>
      </c>
      <c r="X46" s="8" t="n">
        <f aca="false">N46*5.1890047538+L46*5.5017049523</f>
        <v>28216583.5347388</v>
      </c>
      <c r="Y46" s="8" t="n">
        <f aca="false">N46*5.1890047538</f>
        <v>23295981.6249069</v>
      </c>
      <c r="Z46" s="8" t="n">
        <f aca="false">L46*5.5017049523</f>
        <v>4920601.90983192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23128444.6874145</v>
      </c>
      <c r="G47" s="165" t="n">
        <f aca="false">high_v2_m!E35+temporary_pension_bonus_high!B35</f>
        <v>22198791.4138425</v>
      </c>
      <c r="H47" s="67" t="n">
        <f aca="false">F47-J47</f>
        <v>22568803.3496366</v>
      </c>
      <c r="I47" s="67" t="n">
        <f aca="false">G47-K47</f>
        <v>21655939.3161979</v>
      </c>
      <c r="J47" s="165" t="n">
        <f aca="false">high_v2_m!J35</f>
        <v>559641.337777926</v>
      </c>
      <c r="K47" s="165" t="n">
        <f aca="false">high_v2_m!K35</f>
        <v>542852.097644588</v>
      </c>
      <c r="L47" s="67" t="n">
        <f aca="false">H47-I47</f>
        <v>912864.033438638</v>
      </c>
      <c r="M47" s="67" t="n">
        <f aca="false">J47-K47</f>
        <v>16789.2401333379</v>
      </c>
      <c r="N47" s="165" t="n">
        <f aca="false">SUM(high_v5_m!C35:J35)</f>
        <v>3751114.85020022</v>
      </c>
      <c r="O47" s="7"/>
      <c r="P47" s="7"/>
      <c r="Q47" s="67" t="n">
        <f aca="false">I47*5.5017049523</f>
        <v>119144588.582634</v>
      </c>
      <c r="R47" s="67"/>
      <c r="S47" s="67"/>
      <c r="T47" s="7"/>
      <c r="U47" s="7"/>
      <c r="V47" s="67" t="n">
        <f aca="false">K47*5.5017049523</f>
        <v>2986612.07397767</v>
      </c>
      <c r="W47" s="67" t="n">
        <f aca="false">M47*5.5017049523</f>
        <v>92369.4455869391</v>
      </c>
      <c r="X47" s="67" t="n">
        <f aca="false">N47*5.1890047538+L47*5.5017049523</f>
        <v>24486861.3632846</v>
      </c>
      <c r="Y47" s="67" t="n">
        <f aca="false">N47*5.1890047538</f>
        <v>19464552.7897387</v>
      </c>
      <c r="Z47" s="67" t="n">
        <f aca="false">L47*5.5017049523</f>
        <v>5022308.57354591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23485547.2754925</v>
      </c>
      <c r="G48" s="165" t="n">
        <f aca="false">high_v2_m!E36+temporary_pension_bonus_high!B36</f>
        <v>22539730.723965</v>
      </c>
      <c r="H48" s="67" t="n">
        <f aca="false">F48-J48</f>
        <v>22907142.404442</v>
      </c>
      <c r="I48" s="67" t="n">
        <f aca="false">G48-K48</f>
        <v>21978677.999046</v>
      </c>
      <c r="J48" s="165" t="n">
        <f aca="false">high_v2_m!J36</f>
        <v>578404.871050437</v>
      </c>
      <c r="K48" s="165" t="n">
        <f aca="false">high_v2_m!K36</f>
        <v>561052.724918924</v>
      </c>
      <c r="L48" s="67" t="n">
        <f aca="false">H48-I48</f>
        <v>928464.405395981</v>
      </c>
      <c r="M48" s="67" t="n">
        <f aca="false">J48-K48</f>
        <v>17352.1461315131</v>
      </c>
      <c r="N48" s="165" t="n">
        <f aca="false">SUM(high_v5_m!C36:J36)</f>
        <v>3740273.10479768</v>
      </c>
      <c r="O48" s="7"/>
      <c r="P48" s="7"/>
      <c r="Q48" s="67" t="n">
        <f aca="false">I48*5.5017049523</f>
        <v>120920201.592359</v>
      </c>
      <c r="R48" s="67"/>
      <c r="S48" s="67"/>
      <c r="T48" s="7"/>
      <c r="U48" s="7"/>
      <c r="V48" s="67" t="n">
        <f aca="false">K48*5.5017049523</f>
        <v>3086746.55518785</v>
      </c>
      <c r="W48" s="67" t="n">
        <f aca="false">M48*5.5017049523</f>
        <v>95466.3883047787</v>
      </c>
      <c r="X48" s="67" t="n">
        <f aca="false">N48*5.1890047538+L48*5.5017049523</f>
        <v>24516432.1385068</v>
      </c>
      <c r="Y48" s="67" t="n">
        <f aca="false">N48*5.1890047538</f>
        <v>19408294.9213054</v>
      </c>
      <c r="Z48" s="67" t="n">
        <f aca="false">L48*5.5017049523</f>
        <v>5108137.21720134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23828214.2409754</v>
      </c>
      <c r="G49" s="165" t="n">
        <f aca="false">high_v2_m!E37+temporary_pension_bonus_high!B37</f>
        <v>22867784.8879173</v>
      </c>
      <c r="H49" s="67" t="n">
        <f aca="false">F49-J49</f>
        <v>23226856.9831297</v>
      </c>
      <c r="I49" s="67" t="n">
        <f aca="false">G49-K49</f>
        <v>22284468.347807</v>
      </c>
      <c r="J49" s="165" t="n">
        <f aca="false">high_v2_m!J37</f>
        <v>601357.257845693</v>
      </c>
      <c r="K49" s="165" t="n">
        <f aca="false">high_v2_m!K37</f>
        <v>583316.540110323</v>
      </c>
      <c r="L49" s="67" t="n">
        <f aca="false">H49-I49</f>
        <v>942388.635322716</v>
      </c>
      <c r="M49" s="67" t="n">
        <f aca="false">J49-K49</f>
        <v>18040.7177353706</v>
      </c>
      <c r="N49" s="165" t="n">
        <f aca="false">SUM(high_v5_m!C37:J37)</f>
        <v>3878564.04331852</v>
      </c>
      <c r="O49" s="7"/>
      <c r="P49" s="7"/>
      <c r="Q49" s="67" t="n">
        <f aca="false">I49*5.5017049523</f>
        <v>122602569.868502</v>
      </c>
      <c r="R49" s="67"/>
      <c r="S49" s="67"/>
      <c r="T49" s="7"/>
      <c r="U49" s="7"/>
      <c r="V49" s="67" t="n">
        <f aca="false">K49*5.5017049523</f>
        <v>3209235.49748346</v>
      </c>
      <c r="W49" s="67" t="n">
        <f aca="false">M49*5.5017049523</f>
        <v>99254.706107735</v>
      </c>
      <c r="X49" s="67" t="n">
        <f aca="false">N49*5.1890047538+L49*5.5017049523</f>
        <v>25310631.4806438</v>
      </c>
      <c r="Y49" s="67" t="n">
        <f aca="false">N49*5.1890047538</f>
        <v>20125887.2586975</v>
      </c>
      <c r="Z49" s="67" t="n">
        <f aca="false">L49*5.5017049523</f>
        <v>5184744.22194623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24167751.9698629</v>
      </c>
      <c r="G50" s="163" t="n">
        <f aca="false">high_v2_m!E38+temporary_pension_bonus_high!B38</f>
        <v>23192526.6746132</v>
      </c>
      <c r="H50" s="8" t="n">
        <f aca="false">F50-J50</f>
        <v>23517273.9841886</v>
      </c>
      <c r="I50" s="8" t="n">
        <f aca="false">G50-K50</f>
        <v>22561563.0285091</v>
      </c>
      <c r="J50" s="163" t="n">
        <f aca="false">high_v2_m!J38</f>
        <v>650477.985674343</v>
      </c>
      <c r="K50" s="163" t="n">
        <f aca="false">high_v2_m!K38</f>
        <v>630963.646104112</v>
      </c>
      <c r="L50" s="8" t="n">
        <f aca="false">H50-I50</f>
        <v>955710.955679495</v>
      </c>
      <c r="M50" s="8" t="n">
        <f aca="false">J50-K50</f>
        <v>19514.3395702303</v>
      </c>
      <c r="N50" s="163" t="n">
        <f aca="false">SUM(high_v5_m!C38:J38)</f>
        <v>4730662.64280196</v>
      </c>
      <c r="O50" s="5"/>
      <c r="P50" s="5"/>
      <c r="Q50" s="8" t="n">
        <f aca="false">I50*5.5017049523</f>
        <v>124127063.045577</v>
      </c>
      <c r="R50" s="8"/>
      <c r="S50" s="8"/>
      <c r="T50" s="5"/>
      <c r="U50" s="5"/>
      <c r="V50" s="8" t="n">
        <f aca="false">K50*5.5017049523</f>
        <v>3471375.81649226</v>
      </c>
      <c r="W50" s="8" t="n">
        <f aca="false">M50*5.5017049523</f>
        <v>107362.1386544</v>
      </c>
      <c r="X50" s="8" t="n">
        <f aca="false">N50*5.1890047538+L50*5.5017049523</f>
        <v>29805470.6399527</v>
      </c>
      <c r="Y50" s="8" t="n">
        <f aca="false">N50*5.1890047538</f>
        <v>24547430.9421235</v>
      </c>
      <c r="Z50" s="8" t="n">
        <f aca="false">L50*5.5017049523</f>
        <v>5258039.69782924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24531494.3939851</v>
      </c>
      <c r="G51" s="165" t="n">
        <f aca="false">high_v2_m!E39+temporary_pension_bonus_high!B39</f>
        <v>23539874.1310358</v>
      </c>
      <c r="H51" s="67" t="n">
        <f aca="false">F51-J51</f>
        <v>23837500.4859537</v>
      </c>
      <c r="I51" s="67" t="n">
        <f aca="false">G51-K51</f>
        <v>22866700.0402454</v>
      </c>
      <c r="J51" s="165" t="n">
        <f aca="false">high_v2_m!J39</f>
        <v>693993.908031361</v>
      </c>
      <c r="K51" s="165" t="n">
        <f aca="false">high_v2_m!K39</f>
        <v>673174.09079042</v>
      </c>
      <c r="L51" s="67" t="n">
        <f aca="false">H51-I51</f>
        <v>970800.445708334</v>
      </c>
      <c r="M51" s="67" t="n">
        <f aca="false">J51-K51</f>
        <v>20819.8172409409</v>
      </c>
      <c r="N51" s="165" t="n">
        <f aca="false">SUM(high_v5_m!C39:J39)</f>
        <v>3979795.5164799</v>
      </c>
      <c r="O51" s="7"/>
      <c r="P51" s="7"/>
      <c r="Q51" s="67" t="n">
        <f aca="false">I51*5.5017049523</f>
        <v>125805836.854177</v>
      </c>
      <c r="R51" s="67"/>
      <c r="S51" s="67"/>
      <c r="T51" s="7"/>
      <c r="U51" s="7"/>
      <c r="V51" s="67" t="n">
        <f aca="false">K51*5.5017049523</f>
        <v>3703605.2290617</v>
      </c>
      <c r="W51" s="67" t="n">
        <f aca="false">M51*5.5017049523</f>
        <v>114544.491620465</v>
      </c>
      <c r="X51" s="67" t="n">
        <f aca="false">N51*5.1890047538+L51*5.5017049523</f>
        <v>25992235.4740147</v>
      </c>
      <c r="Y51" s="67" t="n">
        <f aca="false">N51*5.1890047538</f>
        <v>20651177.8541661</v>
      </c>
      <c r="Z51" s="67" t="n">
        <f aca="false">L51*5.5017049523</f>
        <v>5341057.61984859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24877757.2212417</v>
      </c>
      <c r="G52" s="165" t="n">
        <f aca="false">high_v2_m!E40+temporary_pension_bonus_high!B40</f>
        <v>23871237.4123548</v>
      </c>
      <c r="H52" s="67" t="n">
        <f aca="false">F52-J52</f>
        <v>24153551.267819</v>
      </c>
      <c r="I52" s="67" t="n">
        <f aca="false">G52-K52</f>
        <v>23168757.6375348</v>
      </c>
      <c r="J52" s="165" t="n">
        <f aca="false">high_v2_m!J40</f>
        <v>724205.953422704</v>
      </c>
      <c r="K52" s="165" t="n">
        <f aca="false">high_v2_m!K40</f>
        <v>702479.774820023</v>
      </c>
      <c r="L52" s="67" t="n">
        <f aca="false">H52-I52</f>
        <v>984793.630284227</v>
      </c>
      <c r="M52" s="67" t="n">
        <f aca="false">J52-K52</f>
        <v>21726.178602681</v>
      </c>
      <c r="N52" s="165" t="n">
        <f aca="false">SUM(high_v5_m!C40:J40)</f>
        <v>3966714.45329872</v>
      </c>
      <c r="O52" s="7"/>
      <c r="P52" s="7"/>
      <c r="Q52" s="67" t="n">
        <f aca="false">I52*5.5017049523</f>
        <v>127467668.633064</v>
      </c>
      <c r="R52" s="67"/>
      <c r="S52" s="67"/>
      <c r="T52" s="7"/>
      <c r="U52" s="7"/>
      <c r="V52" s="67" t="n">
        <f aca="false">K52*5.5017049523</f>
        <v>3864836.45601791</v>
      </c>
      <c r="W52" s="67" t="n">
        <f aca="false">M52*5.5017049523</f>
        <v>119531.024412925</v>
      </c>
      <c r="X52" s="67" t="n">
        <f aca="false">N52*5.1890047538+L52*5.5017049523</f>
        <v>26001344.1478625</v>
      </c>
      <c r="Y52" s="67" t="n">
        <f aca="false">N52*5.1890047538</f>
        <v>20583300.1551342</v>
      </c>
      <c r="Z52" s="67" t="n">
        <f aca="false">L52*5.5017049523</f>
        <v>5418043.99272823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25383447.1511866</v>
      </c>
      <c r="G53" s="165" t="n">
        <f aca="false">high_v2_m!E41+temporary_pension_bonus_high!B41</f>
        <v>24355001.8385445</v>
      </c>
      <c r="H53" s="67" t="n">
        <f aca="false">F53-J53</f>
        <v>24558232.9115331</v>
      </c>
      <c r="I53" s="67" t="n">
        <f aca="false">G53-K53</f>
        <v>23554544.0260806</v>
      </c>
      <c r="J53" s="165" t="n">
        <f aca="false">high_v2_m!J41</f>
        <v>825214.239653497</v>
      </c>
      <c r="K53" s="165" t="n">
        <f aca="false">high_v2_m!K41</f>
        <v>800457.812463892</v>
      </c>
      <c r="L53" s="67" t="n">
        <f aca="false">H53-I53</f>
        <v>1003688.8854525</v>
      </c>
      <c r="M53" s="67" t="n">
        <f aca="false">J53-K53</f>
        <v>24756.4271896051</v>
      </c>
      <c r="N53" s="165" t="n">
        <f aca="false">SUM(high_v5_m!C41:J41)</f>
        <v>4083190.908249</v>
      </c>
      <c r="O53" s="7"/>
      <c r="P53" s="7"/>
      <c r="Q53" s="67" t="n">
        <f aca="false">I53*5.5017049523</f>
        <v>129590151.517456</v>
      </c>
      <c r="R53" s="67"/>
      <c r="S53" s="67"/>
      <c r="T53" s="7"/>
      <c r="U53" s="7"/>
      <c r="V53" s="67" t="n">
        <f aca="false">K53*5.5017049523</f>
        <v>4403882.71093982</v>
      </c>
      <c r="W53" s="67" t="n">
        <f aca="false">M53*5.5017049523</f>
        <v>136202.558070305</v>
      </c>
      <c r="X53" s="67" t="n">
        <f aca="false">N53*5.1890047538+L53*5.5017049523</f>
        <v>26709697.1452395</v>
      </c>
      <c r="Y53" s="67" t="n">
        <f aca="false">N53*5.1890047538</f>
        <v>21187697.033577</v>
      </c>
      <c r="Z53" s="67" t="n">
        <f aca="false">L53*5.5017049523</f>
        <v>5522000.11166249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25688074.2359778</v>
      </c>
      <c r="G54" s="163" t="n">
        <f aca="false">high_v2_m!E42+temporary_pension_bonus_high!B42</f>
        <v>24644976.1376702</v>
      </c>
      <c r="H54" s="8" t="n">
        <f aca="false">F54-J54</f>
        <v>24799556.4782308</v>
      </c>
      <c r="I54" s="8" t="n">
        <f aca="false">G54-K54</f>
        <v>23783113.9126555</v>
      </c>
      <c r="J54" s="163" t="n">
        <f aca="false">high_v2_m!J42</f>
        <v>888517.757747039</v>
      </c>
      <c r="K54" s="163" t="n">
        <f aca="false">high_v2_m!K42</f>
        <v>861862.225014628</v>
      </c>
      <c r="L54" s="8" t="n">
        <f aca="false">H54-I54</f>
        <v>1016442.56557522</v>
      </c>
      <c r="M54" s="8" t="n">
        <f aca="false">J54-K54</f>
        <v>26655.5327324112</v>
      </c>
      <c r="N54" s="163" t="n">
        <f aca="false">SUM(high_v5_m!C42:J42)</f>
        <v>4948932.54906621</v>
      </c>
      <c r="O54" s="5"/>
      <c r="P54" s="5"/>
      <c r="Q54" s="8" t="n">
        <f aca="false">I54*5.5017049523</f>
        <v>130847675.594372</v>
      </c>
      <c r="R54" s="8"/>
      <c r="S54" s="8"/>
      <c r="T54" s="5"/>
      <c r="U54" s="5"/>
      <c r="V54" s="8" t="n">
        <f aca="false">K54*5.5017049523</f>
        <v>4741711.67156327</v>
      </c>
      <c r="W54" s="8" t="n">
        <f aca="false">M54*5.5017049523</f>
        <v>146650.876440101</v>
      </c>
      <c r="X54" s="8" t="n">
        <f aca="false">N54*5.1890047538+L54*5.5017049523</f>
        <v>31272201.6200938</v>
      </c>
      <c r="Y54" s="8" t="n">
        <f aca="false">N54*5.1890047538</f>
        <v>25680034.5233401</v>
      </c>
      <c r="Z54" s="8" t="n">
        <f aca="false">L54*5.5017049523</f>
        <v>5592167.09675372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25961366.5547815</v>
      </c>
      <c r="G55" s="165" t="n">
        <f aca="false">high_v2_m!E43+temporary_pension_bonus_high!B43</f>
        <v>24906451.2256202</v>
      </c>
      <c r="H55" s="67" t="n">
        <f aca="false">F55-J55</f>
        <v>24999613.4919442</v>
      </c>
      <c r="I55" s="67" t="n">
        <f aca="false">G55-K55</f>
        <v>23973550.7546679</v>
      </c>
      <c r="J55" s="165" t="n">
        <f aca="false">high_v2_m!J43</f>
        <v>961753.062837395</v>
      </c>
      <c r="K55" s="165" t="n">
        <f aca="false">high_v2_m!K43</f>
        <v>932900.470952273</v>
      </c>
      <c r="L55" s="67" t="n">
        <f aca="false">H55-I55</f>
        <v>1026062.73727622</v>
      </c>
      <c r="M55" s="67" t="n">
        <f aca="false">J55-K55</f>
        <v>28852.5918851219</v>
      </c>
      <c r="N55" s="165" t="n">
        <f aca="false">SUM(high_v5_m!C43:J43)</f>
        <v>4109937.15590965</v>
      </c>
      <c r="O55" s="7"/>
      <c r="P55" s="7"/>
      <c r="Q55" s="67" t="n">
        <f aca="false">I55*5.5017049523</f>
        <v>131895402.911172</v>
      </c>
      <c r="R55" s="67"/>
      <c r="S55" s="67"/>
      <c r="T55" s="7"/>
      <c r="U55" s="7"/>
      <c r="V55" s="67" t="n">
        <f aca="false">K55*5.5017049523</f>
        <v>5132543.14104112</v>
      </c>
      <c r="W55" s="67" t="n">
        <f aca="false">M55*5.5017049523</f>
        <v>158738.447661066</v>
      </c>
      <c r="X55" s="67" t="n">
        <f aca="false">N55*5.1890047538+L55*5.5017049523</f>
        <v>26971577.8828775</v>
      </c>
      <c r="Y55" s="67" t="n">
        <f aca="false">N55*5.1890047538</f>
        <v>21326483.4398344</v>
      </c>
      <c r="Z55" s="67" t="n">
        <f aca="false">L55*5.5017049523</f>
        <v>5645094.44304305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26321482.296146</v>
      </c>
      <c r="G56" s="165" t="n">
        <f aca="false">high_v2_m!E44+temporary_pension_bonus_high!B44</f>
        <v>25251023.1048319</v>
      </c>
      <c r="H56" s="67" t="n">
        <f aca="false">F56-J56</f>
        <v>25282579.5102738</v>
      </c>
      <c r="I56" s="67" t="n">
        <f aca="false">G56-K56</f>
        <v>24243287.4025358</v>
      </c>
      <c r="J56" s="165" t="n">
        <f aca="false">high_v2_m!J44</f>
        <v>1038902.78587224</v>
      </c>
      <c r="K56" s="165" t="n">
        <f aca="false">high_v2_m!K44</f>
        <v>1007735.70229607</v>
      </c>
      <c r="L56" s="67" t="n">
        <f aca="false">H56-I56</f>
        <v>1039292.10773796</v>
      </c>
      <c r="M56" s="67" t="n">
        <f aca="false">J56-K56</f>
        <v>31167.0835761669</v>
      </c>
      <c r="N56" s="165" t="n">
        <f aca="false">SUM(high_v5_m!C44:J44)</f>
        <v>4083138.73573761</v>
      </c>
      <c r="O56" s="7"/>
      <c r="P56" s="7"/>
      <c r="Q56" s="67" t="n">
        <f aca="false">I56*5.5017049523</f>
        <v>133379414.362563</v>
      </c>
      <c r="R56" s="67"/>
      <c r="S56" s="67"/>
      <c r="T56" s="7"/>
      <c r="U56" s="7"/>
      <c r="V56" s="67" t="n">
        <f aca="false">K56*5.5017049523</f>
        <v>5544264.50393181</v>
      </c>
      <c r="W56" s="67" t="n">
        <f aca="false">M56*5.5017049523</f>
        <v>171472.098059745</v>
      </c>
      <c r="X56" s="67" t="n">
        <f aca="false">N56*5.1890047538+L56*5.5017049523</f>
        <v>26905304.8461956</v>
      </c>
      <c r="Y56" s="67" t="n">
        <f aca="false">N56*5.1890047538</f>
        <v>21187426.3101674</v>
      </c>
      <c r="Z56" s="67" t="n">
        <f aca="false">L56*5.5017049523</f>
        <v>5717878.53602825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26634259.7936326</v>
      </c>
      <c r="G57" s="165" t="n">
        <f aca="false">high_v2_m!E45+temporary_pension_bonus_high!B45</f>
        <v>25549388.3880362</v>
      </c>
      <c r="H57" s="67" t="n">
        <f aca="false">F57-J57</f>
        <v>25545054.3497662</v>
      </c>
      <c r="I57" s="67" t="n">
        <f aca="false">G57-K57</f>
        <v>24492859.1074858</v>
      </c>
      <c r="J57" s="165" t="n">
        <f aca="false">high_v2_m!J45</f>
        <v>1089205.44386638</v>
      </c>
      <c r="K57" s="165" t="n">
        <f aca="false">high_v2_m!K45</f>
        <v>1056529.28055039</v>
      </c>
      <c r="L57" s="67" t="n">
        <f aca="false">H57-I57</f>
        <v>1052195.24228043</v>
      </c>
      <c r="M57" s="67" t="n">
        <f aca="false">J57-K57</f>
        <v>32676.1633159916</v>
      </c>
      <c r="N57" s="165" t="n">
        <f aca="false">SUM(high_v5_m!C45:J45)</f>
        <v>4112668.2808704</v>
      </c>
      <c r="O57" s="7"/>
      <c r="P57" s="7"/>
      <c r="Q57" s="67" t="n">
        <f aca="false">I57*5.5017049523</f>
        <v>134752484.247641</v>
      </c>
      <c r="R57" s="67"/>
      <c r="S57" s="67"/>
      <c r="T57" s="7"/>
      <c r="U57" s="7"/>
      <c r="V57" s="67" t="n">
        <f aca="false">K57*5.5017049523</f>
        <v>5812712.37505403</v>
      </c>
      <c r="W57" s="67" t="n">
        <f aca="false">M57*5.5017049523</f>
        <v>179774.609537755</v>
      </c>
      <c r="X57" s="67" t="n">
        <f aca="false">N57*5.1890047538+L57*5.5017049523</f>
        <v>27129523.0354797</v>
      </c>
      <c r="Y57" s="67" t="n">
        <f aca="false">N57*5.1890047538</f>
        <v>21340655.260239</v>
      </c>
      <c r="Z57" s="67" t="n">
        <f aca="false">L57*5.5017049523</f>
        <v>5788867.77524077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27068848.3590828</v>
      </c>
      <c r="G58" s="163" t="n">
        <f aca="false">high_v2_m!E46+temporary_pension_bonus_high!B46</f>
        <v>25967227.0969429</v>
      </c>
      <c r="H58" s="8" t="n">
        <f aca="false">F58-J58</f>
        <v>25853310.8428891</v>
      </c>
      <c r="I58" s="8" t="n">
        <f aca="false">G58-K58</f>
        <v>24788155.706235</v>
      </c>
      <c r="J58" s="163" t="n">
        <f aca="false">high_v2_m!J46</f>
        <v>1215537.51619374</v>
      </c>
      <c r="K58" s="163" t="n">
        <f aca="false">high_v2_m!K46</f>
        <v>1179071.39070793</v>
      </c>
      <c r="L58" s="8" t="n">
        <f aca="false">H58-I58</f>
        <v>1065155.13665409</v>
      </c>
      <c r="M58" s="8" t="n">
        <f aca="false">J58-K58</f>
        <v>36466.1254858123</v>
      </c>
      <c r="N58" s="163" t="n">
        <f aca="false">SUM(high_v5_m!C46:J46)</f>
        <v>5059665.53817212</v>
      </c>
      <c r="O58" s="5"/>
      <c r="P58" s="5"/>
      <c r="Q58" s="8" t="n">
        <f aca="false">I58*5.5017049523</f>
        <v>136377119.007376</v>
      </c>
      <c r="R58" s="8"/>
      <c r="S58" s="8"/>
      <c r="T58" s="5"/>
      <c r="U58" s="5"/>
      <c r="V58" s="8" t="n">
        <f aca="false">K58*5.5017049523</f>
        <v>6486902.90937307</v>
      </c>
      <c r="W58" s="8" t="n">
        <f aca="false">M58*5.5017049523</f>
        <v>200625.863176487</v>
      </c>
      <c r="X58" s="8" t="n">
        <f aca="false">N58*5.1890047538+L58*5.5017049523</f>
        <v>32114797.8205107</v>
      </c>
      <c r="Y58" s="8" t="n">
        <f aca="false">N58*5.1890047538</f>
        <v>26254628.5302131</v>
      </c>
      <c r="Z58" s="8" t="n">
        <f aca="false">L58*5.5017049523</f>
        <v>5860169.29029757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27560413.158679</v>
      </c>
      <c r="G59" s="165" t="n">
        <f aca="false">high_v2_m!E47+temporary_pension_bonus_high!B47</f>
        <v>26438677.566664</v>
      </c>
      <c r="H59" s="67" t="n">
        <f aca="false">F59-J59</f>
        <v>26246448.1024791</v>
      </c>
      <c r="I59" s="67" t="n">
        <f aca="false">G59-K59</f>
        <v>25164131.4621501</v>
      </c>
      <c r="J59" s="165" t="n">
        <f aca="false">high_v2_m!J47</f>
        <v>1313965.0561999</v>
      </c>
      <c r="K59" s="165" t="n">
        <f aca="false">high_v2_m!K47</f>
        <v>1274546.10451391</v>
      </c>
      <c r="L59" s="67" t="n">
        <f aca="false">H59-I59</f>
        <v>1082316.64032898</v>
      </c>
      <c r="M59" s="67" t="n">
        <f aca="false">J59-K59</f>
        <v>39418.9516859972</v>
      </c>
      <c r="N59" s="165" t="n">
        <f aca="false">SUM(high_v5_m!C47:J47)</f>
        <v>4203100.86421501</v>
      </c>
      <c r="O59" s="7"/>
      <c r="P59" s="7"/>
      <c r="Q59" s="67" t="n">
        <f aca="false">I59*5.5017049523</f>
        <v>138445626.685639</v>
      </c>
      <c r="R59" s="67"/>
      <c r="S59" s="67"/>
      <c r="T59" s="7"/>
      <c r="U59" s="7"/>
      <c r="V59" s="67" t="n">
        <f aca="false">K59*5.5017049523</f>
        <v>7012176.61513884</v>
      </c>
      <c r="W59" s="67" t="n">
        <f aca="false">M59*5.5017049523</f>
        <v>216871.441705325</v>
      </c>
      <c r="X59" s="67" t="n">
        <f aca="false">N59*5.1890047538+L59*5.5017049523</f>
        <v>27764497.1851672</v>
      </c>
      <c r="Y59" s="67" t="n">
        <f aca="false">N59*5.1890047538</f>
        <v>21809910.3651126</v>
      </c>
      <c r="Z59" s="67" t="n">
        <f aca="false">L59*5.5017049523</f>
        <v>5954586.82005463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27968713.2600197</v>
      </c>
      <c r="G60" s="165" t="n">
        <f aca="false">high_v2_m!E48+temporary_pension_bonus_high!B48</f>
        <v>26829222.1905099</v>
      </c>
      <c r="H60" s="67" t="n">
        <f aca="false">F60-J60</f>
        <v>26590969.4903379</v>
      </c>
      <c r="I60" s="67" t="n">
        <f aca="false">G60-K60</f>
        <v>25492810.7339186</v>
      </c>
      <c r="J60" s="165" t="n">
        <f aca="false">high_v2_m!J48</f>
        <v>1377743.7696818</v>
      </c>
      <c r="K60" s="165" t="n">
        <f aca="false">high_v2_m!K48</f>
        <v>1336411.45659134</v>
      </c>
      <c r="L60" s="67" t="n">
        <f aca="false">H60-I60</f>
        <v>1098158.75641933</v>
      </c>
      <c r="M60" s="67" t="n">
        <f aca="false">J60-K60</f>
        <v>41332.3130904541</v>
      </c>
      <c r="N60" s="165" t="n">
        <f aca="false">SUM(high_v5_m!C48:J48)</f>
        <v>4241167.89702759</v>
      </c>
      <c r="O60" s="7"/>
      <c r="P60" s="7"/>
      <c r="Q60" s="67" t="n">
        <f aca="false">I60*5.5017049523</f>
        <v>140253923.062847</v>
      </c>
      <c r="R60" s="67"/>
      <c r="S60" s="67"/>
      <c r="T60" s="7"/>
      <c r="U60" s="7"/>
      <c r="V60" s="67" t="n">
        <f aca="false">K60*5.5017049523</f>
        <v>7352541.52903905</v>
      </c>
      <c r="W60" s="67" t="n">
        <f aca="false">M60*5.5017049523</f>
        <v>227398.191619765</v>
      </c>
      <c r="X60" s="67" t="n">
        <f aca="false">N60*5.1890047538+L60*5.5017049523</f>
        <v>28049185.8479439</v>
      </c>
      <c r="Y60" s="67" t="n">
        <f aca="false">N60*5.1890047538</f>
        <v>22007440.3793401</v>
      </c>
      <c r="Z60" s="67" t="n">
        <f aca="false">L60*5.5017049523</f>
        <v>6041745.46860382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28195085.4385656</v>
      </c>
      <c r="G61" s="165" t="n">
        <f aca="false">high_v2_m!E49+temporary_pension_bonus_high!B49</f>
        <v>27046307.4105272</v>
      </c>
      <c r="H61" s="67" t="n">
        <f aca="false">F61-J61</f>
        <v>26777639.2880565</v>
      </c>
      <c r="I61" s="67" t="n">
        <f aca="false">G61-K61</f>
        <v>25671384.6445334</v>
      </c>
      <c r="J61" s="165" t="n">
        <f aca="false">high_v2_m!J49</f>
        <v>1417446.15050907</v>
      </c>
      <c r="K61" s="165" t="n">
        <f aca="false">high_v2_m!K49</f>
        <v>1374922.7659938</v>
      </c>
      <c r="L61" s="67" t="n">
        <f aca="false">H61-I61</f>
        <v>1106254.64352307</v>
      </c>
      <c r="M61" s="67" t="n">
        <f aca="false">J61-K61</f>
        <v>42523.384515272</v>
      </c>
      <c r="N61" s="165" t="n">
        <f aca="false">SUM(high_v5_m!C49:J49)</f>
        <v>4324905.17675879</v>
      </c>
      <c r="O61" s="7"/>
      <c r="P61" s="7"/>
      <c r="Q61" s="67" t="n">
        <f aca="false">I61*5.5017049523</f>
        <v>141236384.031228</v>
      </c>
      <c r="R61" s="67"/>
      <c r="S61" s="67"/>
      <c r="T61" s="7"/>
      <c r="U61" s="7"/>
      <c r="V61" s="67" t="n">
        <f aca="false">K61*5.5017049523</f>
        <v>7564419.39069809</v>
      </c>
      <c r="W61" s="67" t="n">
        <f aca="false">M61*5.5017049523</f>
        <v>233951.115176229</v>
      </c>
      <c r="X61" s="67" t="n">
        <f aca="false">N61*5.1890047538+L61*5.5017049523</f>
        <v>28528240.1727114</v>
      </c>
      <c r="Y61" s="67" t="n">
        <f aca="false">N61*5.1890047538</f>
        <v>22441953.5219356</v>
      </c>
      <c r="Z61" s="67" t="n">
        <f aca="false">L61*5.5017049523</f>
        <v>6086286.65077575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28560901.8423276</v>
      </c>
      <c r="G62" s="163" t="n">
        <f aca="false">high_v2_m!E50+temporary_pension_bonus_high!B50</f>
        <v>27396784.3812061</v>
      </c>
      <c r="H62" s="8" t="n">
        <f aca="false">F62-J62</f>
        <v>27107020.1719054</v>
      </c>
      <c r="I62" s="8" t="n">
        <f aca="false">G62-K62</f>
        <v>25986519.1608966</v>
      </c>
      <c r="J62" s="163" t="n">
        <f aca="false">high_v2_m!J50</f>
        <v>1453881.67042224</v>
      </c>
      <c r="K62" s="163" t="n">
        <f aca="false">high_v2_m!K50</f>
        <v>1410265.22030957</v>
      </c>
      <c r="L62" s="8" t="n">
        <f aca="false">H62-I62</f>
        <v>1120501.01100884</v>
      </c>
      <c r="M62" s="8" t="n">
        <f aca="false">J62-K62</f>
        <v>43616.4501126672</v>
      </c>
      <c r="N62" s="163" t="n">
        <f aca="false">SUM(high_v5_m!C50:J50)</f>
        <v>5306144.1618579</v>
      </c>
      <c r="O62" s="5"/>
      <c r="P62" s="5"/>
      <c r="Q62" s="8" t="n">
        <f aca="false">I62*5.5017049523</f>
        <v>142970161.160543</v>
      </c>
      <c r="R62" s="8"/>
      <c r="S62" s="8"/>
      <c r="T62" s="5"/>
      <c r="U62" s="5"/>
      <c r="V62" s="8" t="n">
        <f aca="false">K62*5.5017049523</f>
        <v>7758863.14663364</v>
      </c>
      <c r="W62" s="8" t="n">
        <f aca="false">M62*5.5017049523</f>
        <v>239964.839586607</v>
      </c>
      <c r="X62" s="8" t="n">
        <f aca="false">N62*5.1890047538+L62*5.5017049523</f>
        <v>33698273.2415533</v>
      </c>
      <c r="Y62" s="8" t="n">
        <f aca="false">N62*5.1890047538</f>
        <v>27533607.2802288</v>
      </c>
      <c r="Z62" s="8" t="n">
        <f aca="false">L62*5.5017049523</f>
        <v>6164665.96132449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28976829.7692573</v>
      </c>
      <c r="G63" s="165" t="n">
        <f aca="false">high_v2_m!E51+temporary_pension_bonus_high!B51</f>
        <v>27795904.9818538</v>
      </c>
      <c r="H63" s="67" t="n">
        <f aca="false">F63-J63</f>
        <v>27408255.2908034</v>
      </c>
      <c r="I63" s="67" t="n">
        <f aca="false">G63-K63</f>
        <v>26274387.7377535</v>
      </c>
      <c r="J63" s="165" t="n">
        <f aca="false">high_v2_m!J51</f>
        <v>1568574.47845386</v>
      </c>
      <c r="K63" s="165" t="n">
        <f aca="false">high_v2_m!K51</f>
        <v>1521517.24410025</v>
      </c>
      <c r="L63" s="67" t="n">
        <f aca="false">H63-I63</f>
        <v>1133867.55304987</v>
      </c>
      <c r="M63" s="67" t="n">
        <f aca="false">J63-K63</f>
        <v>47057.2343536159</v>
      </c>
      <c r="N63" s="165" t="n">
        <f aca="false">SUM(high_v5_m!C51:J51)</f>
        <v>4377194.00294365</v>
      </c>
      <c r="O63" s="7"/>
      <c r="P63" s="7"/>
      <c r="Q63" s="67" t="n">
        <f aca="false">I63*5.5017049523</f>
        <v>144553929.135449</v>
      </c>
      <c r="R63" s="67"/>
      <c r="S63" s="67"/>
      <c r="T63" s="7"/>
      <c r="U63" s="7"/>
      <c r="V63" s="67" t="n">
        <f aca="false">K63*5.5017049523</f>
        <v>8370938.95687617</v>
      </c>
      <c r="W63" s="67" t="n">
        <f aca="false">M63*5.5017049523</f>
        <v>258895.01928483</v>
      </c>
      <c r="X63" s="67" t="n">
        <f aca="false">N63*5.1890047538+L63*5.5017049523</f>
        <v>28951485.2214462</v>
      </c>
      <c r="Y63" s="67" t="n">
        <f aca="false">N63*5.1890047538</f>
        <v>22713280.4895794</v>
      </c>
      <c r="Z63" s="67" t="n">
        <f aca="false">L63*5.5017049523</f>
        <v>6238204.73186675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29238821.0236553</v>
      </c>
      <c r="G64" s="165" t="n">
        <f aca="false">high_v2_m!E52+temporary_pension_bonus_high!B52</f>
        <v>28047693.497573</v>
      </c>
      <c r="H64" s="67" t="n">
        <f aca="false">F64-J64</f>
        <v>27600197.3973716</v>
      </c>
      <c r="I64" s="67" t="n">
        <f aca="false">G64-K64</f>
        <v>26458228.5800778</v>
      </c>
      <c r="J64" s="165" t="n">
        <f aca="false">high_v2_m!J52</f>
        <v>1638623.6262837</v>
      </c>
      <c r="K64" s="165" t="n">
        <f aca="false">high_v2_m!K52</f>
        <v>1589464.91749519</v>
      </c>
      <c r="L64" s="67" t="n">
        <f aca="false">H64-I64</f>
        <v>1141968.8172937</v>
      </c>
      <c r="M64" s="67" t="n">
        <f aca="false">J64-K64</f>
        <v>49158.7087885111</v>
      </c>
      <c r="N64" s="165" t="n">
        <f aca="false">SUM(high_v5_m!C52:J52)</f>
        <v>4361276.42415046</v>
      </c>
      <c r="O64" s="7"/>
      <c r="P64" s="7"/>
      <c r="Q64" s="67" t="n">
        <f aca="false">I64*5.5017049523</f>
        <v>145565367.2081</v>
      </c>
      <c r="R64" s="67"/>
      <c r="S64" s="67"/>
      <c r="T64" s="7"/>
      <c r="U64" s="7"/>
      <c r="V64" s="67" t="n">
        <f aca="false">K64*5.5017049523</f>
        <v>8744767.00809041</v>
      </c>
      <c r="W64" s="67" t="n">
        <f aca="false">M64*5.5017049523</f>
        <v>270456.711590425</v>
      </c>
      <c r="X64" s="67" t="n">
        <f aca="false">N64*5.1890047538+L64*5.5017049523</f>
        <v>28913459.5950295</v>
      </c>
      <c r="Y64" s="67" t="n">
        <f aca="false">N64*5.1890047538</f>
        <v>22630684.0975526</v>
      </c>
      <c r="Z64" s="67" t="n">
        <f aca="false">L64*5.5017049523</f>
        <v>6282775.49747694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29474794.9980163</v>
      </c>
      <c r="G65" s="165" t="n">
        <f aca="false">high_v2_m!E53+temporary_pension_bonus_high!B53</f>
        <v>28273673.5908138</v>
      </c>
      <c r="H65" s="67" t="n">
        <f aca="false">F65-J65</f>
        <v>27795272.8756577</v>
      </c>
      <c r="I65" s="67" t="n">
        <f aca="false">G65-K65</f>
        <v>26644537.1321259</v>
      </c>
      <c r="J65" s="165" t="n">
        <f aca="false">high_v2_m!J53</f>
        <v>1679522.12235861</v>
      </c>
      <c r="K65" s="165" t="n">
        <f aca="false">high_v2_m!K53</f>
        <v>1629136.45868786</v>
      </c>
      <c r="L65" s="67" t="n">
        <f aca="false">H65-I65</f>
        <v>1150735.74353182</v>
      </c>
      <c r="M65" s="67" t="n">
        <f aca="false">J65-K65</f>
        <v>50385.6636707585</v>
      </c>
      <c r="N65" s="165" t="n">
        <f aca="false">SUM(high_v5_m!C53:J53)</f>
        <v>4414463.57897173</v>
      </c>
      <c r="O65" s="7"/>
      <c r="P65" s="7"/>
      <c r="Q65" s="67" t="n">
        <f aca="false">I65*5.5017049523</f>
        <v>146590381.891558</v>
      </c>
      <c r="R65" s="67"/>
      <c r="S65" s="67"/>
      <c r="T65" s="7"/>
      <c r="U65" s="7"/>
      <c r="V65" s="67" t="n">
        <f aca="false">K65*5.5017049523</f>
        <v>8963028.12273546</v>
      </c>
      <c r="W65" s="67" t="n">
        <f aca="false">M65*5.5017049523</f>
        <v>277207.055342334</v>
      </c>
      <c r="X65" s="67" t="n">
        <f aca="false">N65*5.1890047538+L65*5.5017049523</f>
        <v>29237681.0357389</v>
      </c>
      <c r="Y65" s="67" t="n">
        <f aca="false">N65*5.1890047538</f>
        <v>22906672.4967613</v>
      </c>
      <c r="Z65" s="67" t="n">
        <f aca="false">L65*5.5017049523</f>
        <v>6331008.53897761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29686715.8462768</v>
      </c>
      <c r="G66" s="163" t="n">
        <f aca="false">high_v2_m!E54+temporary_pension_bonus_high!B54</f>
        <v>28477168.8952672</v>
      </c>
      <c r="H66" s="8" t="n">
        <f aca="false">F66-J66</f>
        <v>27960443.8302241</v>
      </c>
      <c r="I66" s="8" t="n">
        <f aca="false">G66-K66</f>
        <v>26802685.039696</v>
      </c>
      <c r="J66" s="163" t="n">
        <f aca="false">high_v2_m!J54</f>
        <v>1726272.01605274</v>
      </c>
      <c r="K66" s="163" t="n">
        <f aca="false">high_v2_m!K54</f>
        <v>1674483.85557116</v>
      </c>
      <c r="L66" s="8" t="n">
        <f aca="false">H66-I66</f>
        <v>1157758.79052804</v>
      </c>
      <c r="M66" s="8" t="n">
        <f aca="false">J66-K66</f>
        <v>51788.1604815819</v>
      </c>
      <c r="N66" s="163" t="n">
        <f aca="false">SUM(high_v5_m!C54:J54)</f>
        <v>5278557.14021324</v>
      </c>
      <c r="O66" s="5"/>
      <c r="P66" s="5"/>
      <c r="Q66" s="8" t="n">
        <f aca="false">I66*5.5017049523</f>
        <v>147460465.017833</v>
      </c>
      <c r="R66" s="8"/>
      <c r="S66" s="8"/>
      <c r="T66" s="5"/>
      <c r="U66" s="5"/>
      <c r="V66" s="8" t="n">
        <f aca="false">K66*5.5017049523</f>
        <v>9212516.12074224</v>
      </c>
      <c r="W66" s="8" t="n">
        <f aca="false">M66*5.5017049523</f>
        <v>284923.178992026</v>
      </c>
      <c r="X66" s="8" t="n">
        <f aca="false">N66*5.1890047538+L66*5.5017049523</f>
        <v>33760105.3651884</v>
      </c>
      <c r="Y66" s="8" t="n">
        <f aca="false">N66*5.1890047538</f>
        <v>27390458.0937714</v>
      </c>
      <c r="Z66" s="8" t="n">
        <f aca="false">L66*5.5017049523</f>
        <v>6369647.27141696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29895026.3148343</v>
      </c>
      <c r="G67" s="165" t="n">
        <f aca="false">high_v2_m!E55+temporary_pension_bonus_high!B55</f>
        <v>28675745.679695</v>
      </c>
      <c r="H67" s="67" t="n">
        <f aca="false">F67-J67</f>
        <v>28086635.4353362</v>
      </c>
      <c r="I67" s="67" t="n">
        <f aca="false">G67-K67</f>
        <v>26921606.5265818</v>
      </c>
      <c r="J67" s="165" t="n">
        <f aca="false">high_v2_m!J55</f>
        <v>1808390.87949813</v>
      </c>
      <c r="K67" s="165" t="n">
        <f aca="false">high_v2_m!K55</f>
        <v>1754139.15311318</v>
      </c>
      <c r="L67" s="67" t="n">
        <f aca="false">H67-I67</f>
        <v>1165028.90875441</v>
      </c>
      <c r="M67" s="67" t="n">
        <f aca="false">J67-K67</f>
        <v>54251.7263849436</v>
      </c>
      <c r="N67" s="165" t="n">
        <f aca="false">SUM(high_v5_m!C55:J55)</f>
        <v>4322067.16086574</v>
      </c>
      <c r="O67" s="7"/>
      <c r="P67" s="7"/>
      <c r="Q67" s="67" t="n">
        <f aca="false">I67*5.5017049523</f>
        <v>148114735.951167</v>
      </c>
      <c r="R67" s="67"/>
      <c r="S67" s="67"/>
      <c r="T67" s="7"/>
      <c r="U67" s="7"/>
      <c r="V67" s="67" t="n">
        <f aca="false">K67*5.5017049523</f>
        <v>9650756.06570614</v>
      </c>
      <c r="W67" s="67" t="n">
        <f aca="false">M67*5.5017049523</f>
        <v>298476.991722869</v>
      </c>
      <c r="X67" s="67" t="n">
        <f aca="false">N67*5.1890047538+L67*5.5017049523</f>
        <v>28836872.360842</v>
      </c>
      <c r="Y67" s="67" t="n">
        <f aca="false">N67*5.1890047538</f>
        <v>22427227.0439752</v>
      </c>
      <c r="Z67" s="67" t="n">
        <f aca="false">L67*5.5017049523</f>
        <v>6409645.31686679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30157146.75749</v>
      </c>
      <c r="G68" s="165" t="n">
        <f aca="false">high_v2_m!E56+temporary_pension_bonus_high!B56</f>
        <v>28926883.5970449</v>
      </c>
      <c r="H68" s="67" t="n">
        <f aca="false">F68-J68</f>
        <v>28268736.2280353</v>
      </c>
      <c r="I68" s="67" t="n">
        <f aca="false">G68-K68</f>
        <v>27095125.3834739</v>
      </c>
      <c r="J68" s="165" t="n">
        <f aca="false">high_v2_m!J56</f>
        <v>1888410.52945465</v>
      </c>
      <c r="K68" s="165" t="n">
        <f aca="false">high_v2_m!K56</f>
        <v>1831758.21357101</v>
      </c>
      <c r="L68" s="67" t="n">
        <f aca="false">H68-I68</f>
        <v>1173610.84456142</v>
      </c>
      <c r="M68" s="67" t="n">
        <f aca="false">J68-K68</f>
        <v>56652.3158836393</v>
      </c>
      <c r="N68" s="165" t="n">
        <f aca="false">SUM(high_v5_m!C56:J56)</f>
        <v>4378540.33795762</v>
      </c>
      <c r="O68" s="7"/>
      <c r="P68" s="7"/>
      <c r="Q68" s="67" t="n">
        <f aca="false">I68*5.5017049523</f>
        <v>149069385.505448</v>
      </c>
      <c r="R68" s="67"/>
      <c r="S68" s="67"/>
      <c r="T68" s="7"/>
      <c r="U68" s="7"/>
      <c r="V68" s="67" t="n">
        <f aca="false">K68*5.5017049523</f>
        <v>10077793.2350198</v>
      </c>
      <c r="W68" s="67" t="n">
        <f aca="false">M68*5.5017049523</f>
        <v>311684.326856282</v>
      </c>
      <c r="X68" s="67" t="n">
        <f aca="false">N68*5.1890047538+L68*5.5017049523</f>
        <v>29177127.2239637</v>
      </c>
      <c r="Y68" s="67" t="n">
        <f aca="false">N68*5.1890047538</f>
        <v>22720266.6283671</v>
      </c>
      <c r="Z68" s="67" t="n">
        <f aca="false">L68*5.5017049523</f>
        <v>6456860.59559657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30488912.2001283</v>
      </c>
      <c r="G69" s="165" t="n">
        <f aca="false">high_v2_m!E57+temporary_pension_bonus_high!B57</f>
        <v>29245094.7873554</v>
      </c>
      <c r="H69" s="67" t="n">
        <f aca="false">F69-J69</f>
        <v>28475828.7683541</v>
      </c>
      <c r="I69" s="67" t="n">
        <f aca="false">G69-K69</f>
        <v>27292403.8585345</v>
      </c>
      <c r="J69" s="165" t="n">
        <f aca="false">high_v2_m!J57</f>
        <v>2013083.43177413</v>
      </c>
      <c r="K69" s="165" t="n">
        <f aca="false">high_v2_m!K57</f>
        <v>1952690.9288209</v>
      </c>
      <c r="L69" s="67" t="n">
        <f aca="false">H69-I69</f>
        <v>1183424.90981963</v>
      </c>
      <c r="M69" s="67" t="n">
        <f aca="false">J69-K69</f>
        <v>60392.5029532234</v>
      </c>
      <c r="N69" s="165" t="n">
        <f aca="false">SUM(high_v5_m!C57:J57)</f>
        <v>4395338.36635784</v>
      </c>
      <c r="O69" s="7"/>
      <c r="P69" s="7"/>
      <c r="Q69" s="67" t="n">
        <f aca="false">I69*5.5017049523</f>
        <v>150154753.468671</v>
      </c>
      <c r="R69" s="67"/>
      <c r="S69" s="67"/>
      <c r="T69" s="7"/>
      <c r="U69" s="7"/>
      <c r="V69" s="67" t="n">
        <f aca="false">K69*5.5017049523</f>
        <v>10743129.3534053</v>
      </c>
      <c r="W69" s="67" t="n">
        <f aca="false">M69*5.5017049523</f>
        <v>332261.732579542</v>
      </c>
      <c r="X69" s="67" t="n">
        <f aca="false">N69*5.1890047538+L69*5.5017049523</f>
        <v>29318286.3646202</v>
      </c>
      <c r="Y69" s="67" t="n">
        <f aca="false">N69*5.1890047538</f>
        <v>22807431.6775904</v>
      </c>
      <c r="Z69" s="67" t="n">
        <f aca="false">L69*5.5017049523</f>
        <v>6510854.68702981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30793174.3585491</v>
      </c>
      <c r="G70" s="163" t="n">
        <f aca="false">high_v2_m!E58+temporary_pension_bonus_high!B58</f>
        <v>29535456.6615873</v>
      </c>
      <c r="H70" s="8" t="n">
        <f aca="false">F70-J70</f>
        <v>28717824.3728459</v>
      </c>
      <c r="I70" s="8" t="n">
        <f aca="false">G70-K70</f>
        <v>27522367.1754552</v>
      </c>
      <c r="J70" s="163" t="n">
        <f aca="false">high_v2_m!J58</f>
        <v>2075349.98570317</v>
      </c>
      <c r="K70" s="163" t="n">
        <f aca="false">high_v2_m!K58</f>
        <v>2013089.48613207</v>
      </c>
      <c r="L70" s="8" t="n">
        <f aca="false">H70-I70</f>
        <v>1195457.19739074</v>
      </c>
      <c r="M70" s="8" t="n">
        <f aca="false">J70-K70</f>
        <v>62260.4995710955</v>
      </c>
      <c r="N70" s="163" t="n">
        <f aca="false">SUM(high_v5_m!C58:J58)</f>
        <v>5435113.88158202</v>
      </c>
      <c r="O70" s="5"/>
      <c r="P70" s="5"/>
      <c r="Q70" s="8" t="n">
        <f aca="false">I70*5.5017049523</f>
        <v>151419943.788221</v>
      </c>
      <c r="R70" s="8"/>
      <c r="S70" s="8"/>
      <c r="T70" s="5"/>
      <c r="U70" s="5"/>
      <c r="V70" s="8" t="n">
        <f aca="false">K70*5.5017049523</f>
        <v>11075424.3952759</v>
      </c>
      <c r="W70" s="8" t="n">
        <f aca="false">M70*5.5017049523</f>
        <v>342538.898822968</v>
      </c>
      <c r="X70" s="8" t="n">
        <f aca="false">N70*5.1890047538+L70*5.5017049523</f>
        <v>34779884.5521208</v>
      </c>
      <c r="Y70" s="8" t="n">
        <f aca="false">N70*5.1890047538</f>
        <v>28202831.7689734</v>
      </c>
      <c r="Z70" s="8" t="n">
        <f aca="false">L70*5.5017049523</f>
        <v>6577052.78314731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31019323.492403</v>
      </c>
      <c r="G71" s="165" t="n">
        <f aca="false">high_v2_m!E59+temporary_pension_bonus_high!B59</f>
        <v>29752926.6322214</v>
      </c>
      <c r="H71" s="67" t="n">
        <f aca="false">F71-J71</f>
        <v>28849009.763301</v>
      </c>
      <c r="I71" s="67" t="n">
        <f aca="false">G71-K71</f>
        <v>27647722.3149925</v>
      </c>
      <c r="J71" s="165" t="n">
        <f aca="false">high_v2_m!J59</f>
        <v>2170313.729102</v>
      </c>
      <c r="K71" s="165" t="n">
        <f aca="false">high_v2_m!K59</f>
        <v>2105204.31722894</v>
      </c>
      <c r="L71" s="67" t="n">
        <f aca="false">H71-I71</f>
        <v>1201287.44830851</v>
      </c>
      <c r="M71" s="67" t="n">
        <f aca="false">J71-K71</f>
        <v>65109.4118730598</v>
      </c>
      <c r="N71" s="165" t="n">
        <f aca="false">SUM(high_v5_m!C59:J59)</f>
        <v>4444678.28731437</v>
      </c>
      <c r="O71" s="7"/>
      <c r="P71" s="7"/>
      <c r="Q71" s="67" t="n">
        <f aca="false">I71*5.5017049523</f>
        <v>152109610.780209</v>
      </c>
      <c r="R71" s="67"/>
      <c r="S71" s="67"/>
      <c r="T71" s="7"/>
      <c r="U71" s="7"/>
      <c r="V71" s="67" t="n">
        <f aca="false">K71*5.5017049523</f>
        <v>11582213.0177018</v>
      </c>
      <c r="W71" s="67" t="n">
        <f aca="false">M71*5.5017049523</f>
        <v>358212.773743354</v>
      </c>
      <c r="X71" s="67" t="n">
        <f aca="false">N71*5.1890047538+L71*5.5017049523</f>
        <v>29672585.8654807</v>
      </c>
      <c r="Y71" s="67" t="n">
        <f aca="false">N71*5.1890047538</f>
        <v>23063456.7619859</v>
      </c>
      <c r="Z71" s="67" t="n">
        <f aca="false">L71*5.5017049523</f>
        <v>6609129.10349477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31321805.4280785</v>
      </c>
      <c r="G72" s="165" t="n">
        <f aca="false">high_v2_m!E60+temporary_pension_bonus_high!B60</f>
        <v>30042987.3856306</v>
      </c>
      <c r="H72" s="67" t="n">
        <f aca="false">F72-J72</f>
        <v>29050225.9476888</v>
      </c>
      <c r="I72" s="67" t="n">
        <f aca="false">G72-K72</f>
        <v>27839555.2896526</v>
      </c>
      <c r="J72" s="165" t="n">
        <f aca="false">high_v2_m!J60</f>
        <v>2271579.48038969</v>
      </c>
      <c r="K72" s="165" t="n">
        <f aca="false">high_v2_m!K60</f>
        <v>2203432.095978</v>
      </c>
      <c r="L72" s="67" t="n">
        <f aca="false">H72-I72</f>
        <v>1210670.65803628</v>
      </c>
      <c r="M72" s="67" t="n">
        <f aca="false">J72-K72</f>
        <v>68147.3844116903</v>
      </c>
      <c r="N72" s="165" t="n">
        <f aca="false">SUM(high_v5_m!C60:J60)</f>
        <v>4381062.27485257</v>
      </c>
      <c r="O72" s="7"/>
      <c r="P72" s="7"/>
      <c r="Q72" s="67" t="n">
        <f aca="false">I72*5.5017049523</f>
        <v>153165019.206911</v>
      </c>
      <c r="R72" s="67"/>
      <c r="S72" s="67"/>
      <c r="T72" s="7"/>
      <c r="U72" s="7"/>
      <c r="V72" s="67" t="n">
        <f aca="false">K72*5.5017049523</f>
        <v>12122633.2744989</v>
      </c>
      <c r="W72" s="67" t="n">
        <f aca="false">M72*5.5017049523</f>
        <v>374926.802304088</v>
      </c>
      <c r="X72" s="67" t="n">
        <f aca="false">N72*5.1890047538+L72*5.5017049523</f>
        <v>29394105.7258263</v>
      </c>
      <c r="Y72" s="67" t="n">
        <f aca="false">N72*5.1890047538</f>
        <v>22733352.9709038</v>
      </c>
      <c r="Z72" s="67" t="n">
        <f aca="false">L72*5.5017049523</f>
        <v>6660752.75492248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31596757.3867981</v>
      </c>
      <c r="G73" s="165" t="n">
        <f aca="false">high_v2_m!E61+temporary_pension_bonus_high!B61</f>
        <v>30305888.72753</v>
      </c>
      <c r="H73" s="67" t="n">
        <f aca="false">F73-J73</f>
        <v>29241985.2827178</v>
      </c>
      <c r="I73" s="67" t="n">
        <f aca="false">G73-K73</f>
        <v>28021759.786572</v>
      </c>
      <c r="J73" s="165" t="n">
        <f aca="false">high_v2_m!J61</f>
        <v>2354772.10408035</v>
      </c>
      <c r="K73" s="165" t="n">
        <f aca="false">high_v2_m!K61</f>
        <v>2284128.94095794</v>
      </c>
      <c r="L73" s="67" t="n">
        <f aca="false">H73-I73</f>
        <v>1220225.49614573</v>
      </c>
      <c r="M73" s="67" t="n">
        <f aca="false">J73-K73</f>
        <v>70643.1631224109</v>
      </c>
      <c r="N73" s="165" t="n">
        <f aca="false">SUM(high_v5_m!C61:J61)</f>
        <v>4384304.54250774</v>
      </c>
      <c r="O73" s="7"/>
      <c r="P73" s="7"/>
      <c r="Q73" s="67" t="n">
        <f aca="false">I73*5.5017049523</f>
        <v>154167454.589944</v>
      </c>
      <c r="R73" s="67"/>
      <c r="S73" s="67"/>
      <c r="T73" s="7"/>
      <c r="U73" s="7"/>
      <c r="V73" s="67" t="n">
        <f aca="false">K73*5.5017049523</f>
        <v>12566603.5061601</v>
      </c>
      <c r="W73" s="67" t="n">
        <f aca="false">M73*5.5017049523</f>
        <v>388657.840396705</v>
      </c>
      <c r="X73" s="67" t="n">
        <f aca="false">N73*5.1890047538+L73*5.5017049523</f>
        <v>29463497.7682473</v>
      </c>
      <c r="Y73" s="67" t="n">
        <f aca="false">N73*5.1890047538</f>
        <v>22750177.1131796</v>
      </c>
      <c r="Z73" s="67" t="n">
        <f aca="false">L73*5.5017049523</f>
        <v>6713320.65506768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31904796.3344799</v>
      </c>
      <c r="G74" s="163" t="n">
        <f aca="false">high_v2_m!E62+temporary_pension_bonus_high!B62</f>
        <v>30599814.3259659</v>
      </c>
      <c r="H74" s="8" t="n">
        <f aca="false">F74-J74</f>
        <v>29487797.5535145</v>
      </c>
      <c r="I74" s="8" t="n">
        <f aca="false">G74-K74</f>
        <v>28255325.5084294</v>
      </c>
      <c r="J74" s="163" t="n">
        <f aca="false">high_v2_m!J62</f>
        <v>2416998.78096541</v>
      </c>
      <c r="K74" s="163" t="n">
        <f aca="false">high_v2_m!K62</f>
        <v>2344488.81753645</v>
      </c>
      <c r="L74" s="8" t="n">
        <f aca="false">H74-I74</f>
        <v>1232472.04508511</v>
      </c>
      <c r="M74" s="8" t="n">
        <f aca="false">J74-K74</f>
        <v>72509.9634289625</v>
      </c>
      <c r="N74" s="163" t="n">
        <f aca="false">SUM(high_v5_m!C62:J62)</f>
        <v>5396295.01520038</v>
      </c>
      <c r="O74" s="5"/>
      <c r="P74" s="5"/>
      <c r="Q74" s="8" t="n">
        <f aca="false">I74*5.5017049523</f>
        <v>155452464.278575</v>
      </c>
      <c r="R74" s="8"/>
      <c r="S74" s="8"/>
      <c r="T74" s="5"/>
      <c r="U74" s="5"/>
      <c r="V74" s="8" t="n">
        <f aca="false">K74*5.5017049523</f>
        <v>12898685.7380523</v>
      </c>
      <c r="W74" s="8" t="n">
        <f aca="false">M74*5.5017049523</f>
        <v>398928.424888215</v>
      </c>
      <c r="X74" s="8" t="n">
        <f aca="false">N74*5.1890047538+L74*5.5017049523</f>
        <v>34782098.0407981</v>
      </c>
      <c r="Y74" s="8" t="n">
        <f aca="false">N74*5.1890047538</f>
        <v>28001400.486782</v>
      </c>
      <c r="Z74" s="8" t="n">
        <f aca="false">L74*5.5017049523</f>
        <v>6780697.55401606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32045408.1742284</v>
      </c>
      <c r="G75" s="165" t="n">
        <f aca="false">high_v2_m!E63+temporary_pension_bonus_high!B63</f>
        <v>30735135.9257747</v>
      </c>
      <c r="H75" s="67" t="n">
        <f aca="false">F75-J75</f>
        <v>29557353.2202823</v>
      </c>
      <c r="I75" s="67" t="n">
        <f aca="false">G75-K75</f>
        <v>28321722.6204471</v>
      </c>
      <c r="J75" s="165" t="n">
        <f aca="false">high_v2_m!J63</f>
        <v>2488054.95394605</v>
      </c>
      <c r="K75" s="165" t="n">
        <f aca="false">high_v2_m!K63</f>
        <v>2413413.30532767</v>
      </c>
      <c r="L75" s="67" t="n">
        <f aca="false">H75-I75</f>
        <v>1235630.59983528</v>
      </c>
      <c r="M75" s="67" t="n">
        <f aca="false">J75-K75</f>
        <v>74641.6486183819</v>
      </c>
      <c r="N75" s="165" t="n">
        <f aca="false">SUM(high_v5_m!C63:J63)</f>
        <v>4421243.59371507</v>
      </c>
      <c r="O75" s="7"/>
      <c r="P75" s="7"/>
      <c r="Q75" s="67" t="n">
        <f aca="false">I75*5.5017049523</f>
        <v>155817761.59858</v>
      </c>
      <c r="R75" s="67"/>
      <c r="S75" s="67"/>
      <c r="T75" s="7"/>
      <c r="U75" s="7"/>
      <c r="V75" s="67" t="n">
        <f aca="false">K75*5.5017049523</f>
        <v>13277887.933868</v>
      </c>
      <c r="W75" s="67" t="n">
        <f aca="false">M75*5.5017049523</f>
        <v>410656.327851588</v>
      </c>
      <c r="X75" s="67" t="n">
        <f aca="false">N75*5.1890047538+L75*5.5017049523</f>
        <v>29739929.0158225</v>
      </c>
      <c r="Y75" s="67" t="n">
        <f aca="false">N75*5.1890047538</f>
        <v>22941854.0254953</v>
      </c>
      <c r="Z75" s="67" t="n">
        <f aca="false">L75*5.5017049523</f>
        <v>6798074.99032716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32326099.73953</v>
      </c>
      <c r="G76" s="165" t="n">
        <f aca="false">high_v2_m!E64+temporary_pension_bonus_high!B64</f>
        <v>31003026.640503</v>
      </c>
      <c r="H76" s="67" t="n">
        <f aca="false">F76-J76</f>
        <v>29788869.0655356</v>
      </c>
      <c r="I76" s="67" t="n">
        <f aca="false">G76-K76</f>
        <v>28541912.8867284</v>
      </c>
      <c r="J76" s="165" t="n">
        <f aca="false">high_v2_m!J64</f>
        <v>2537230.67399441</v>
      </c>
      <c r="K76" s="165" t="n">
        <f aca="false">high_v2_m!K64</f>
        <v>2461113.75377458</v>
      </c>
      <c r="L76" s="67" t="n">
        <f aca="false">H76-I76</f>
        <v>1246956.17880718</v>
      </c>
      <c r="M76" s="67" t="n">
        <f aca="false">J76-K76</f>
        <v>76116.920219833</v>
      </c>
      <c r="N76" s="165" t="n">
        <f aca="false">SUM(high_v5_m!C64:J64)</f>
        <v>4438468.41285056</v>
      </c>
      <c r="O76" s="7"/>
      <c r="P76" s="7"/>
      <c r="Q76" s="67" t="n">
        <f aca="false">I76*5.5017049523</f>
        <v>157029183.477029</v>
      </c>
      <c r="R76" s="67"/>
      <c r="S76" s="67"/>
      <c r="T76" s="7"/>
      <c r="U76" s="7"/>
      <c r="V76" s="67" t="n">
        <f aca="false">K76*5.5017049523</f>
        <v>13540321.7273153</v>
      </c>
      <c r="W76" s="67" t="n">
        <f aca="false">M76*5.5017049523</f>
        <v>418772.836927279</v>
      </c>
      <c r="X76" s="67" t="n">
        <f aca="false">N76*5.1890047538+L76*5.5017049523</f>
        <v>29891618.6781172</v>
      </c>
      <c r="Y76" s="67" t="n">
        <f aca="false">N76*5.1890047538</f>
        <v>23031233.6938727</v>
      </c>
      <c r="Z76" s="67" t="n">
        <f aca="false">L76*5.5017049523</f>
        <v>6860384.98424457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32588154.58278</v>
      </c>
      <c r="G77" s="165" t="n">
        <f aca="false">high_v2_m!E65+temporary_pension_bonus_high!B65</f>
        <v>31254434.2155071</v>
      </c>
      <c r="H77" s="67" t="n">
        <f aca="false">F77-J77</f>
        <v>29981126.651307</v>
      </c>
      <c r="I77" s="67" t="n">
        <f aca="false">G77-K77</f>
        <v>28725617.1219783</v>
      </c>
      <c r="J77" s="165" t="n">
        <f aca="false">high_v2_m!J65</f>
        <v>2607027.93147296</v>
      </c>
      <c r="K77" s="165" t="n">
        <f aca="false">high_v2_m!K65</f>
        <v>2528817.09352877</v>
      </c>
      <c r="L77" s="67" t="n">
        <f aca="false">H77-I77</f>
        <v>1255509.52932871</v>
      </c>
      <c r="M77" s="67" t="n">
        <f aca="false">J77-K77</f>
        <v>78210.8379441886</v>
      </c>
      <c r="N77" s="165" t="n">
        <f aca="false">SUM(high_v5_m!C65:J65)</f>
        <v>4441618.11789062</v>
      </c>
      <c r="O77" s="7"/>
      <c r="P77" s="7"/>
      <c r="Q77" s="67" t="n">
        <f aca="false">I77*5.5017049523</f>
        <v>158039869.977862</v>
      </c>
      <c r="R77" s="67"/>
      <c r="S77" s="67"/>
      <c r="T77" s="7"/>
      <c r="U77" s="7"/>
      <c r="V77" s="67" t="n">
        <f aca="false">K77*5.5017049523</f>
        <v>13912805.5269281</v>
      </c>
      <c r="W77" s="67" t="n">
        <f aca="false">M77*5.5017049523</f>
        <v>430292.954441075</v>
      </c>
      <c r="X77" s="67" t="n">
        <f aca="false">N77*5.1890047538+L77*5.5017049523</f>
        <v>29955020.5234662</v>
      </c>
      <c r="Y77" s="67" t="n">
        <f aca="false">N77*5.1890047538</f>
        <v>23047577.5282986</v>
      </c>
      <c r="Z77" s="67" t="n">
        <f aca="false">L77*5.5017049523</f>
        <v>6907442.99516759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32889901.760941</v>
      </c>
      <c r="G78" s="163" t="n">
        <f aca="false">high_v2_m!E66+temporary_pension_bonus_high!B66</f>
        <v>31544361.3765489</v>
      </c>
      <c r="H78" s="8" t="n">
        <f aca="false">F78-J78</f>
        <v>30164435.8703763</v>
      </c>
      <c r="I78" s="8" t="n">
        <f aca="false">G78-K78</f>
        <v>28900659.462701</v>
      </c>
      <c r="J78" s="163" t="n">
        <f aca="false">high_v2_m!J66</f>
        <v>2725465.89056477</v>
      </c>
      <c r="K78" s="163" t="n">
        <f aca="false">high_v2_m!K66</f>
        <v>2643701.91384783</v>
      </c>
      <c r="L78" s="8" t="n">
        <f aca="false">H78-I78</f>
        <v>1263776.40767522</v>
      </c>
      <c r="M78" s="8" t="n">
        <f aca="false">J78-K78</f>
        <v>81763.9767169431</v>
      </c>
      <c r="N78" s="163" t="n">
        <f aca="false">SUM(high_v5_m!C66:J66)</f>
        <v>5512437.6509692</v>
      </c>
      <c r="O78" s="5"/>
      <c r="P78" s="5"/>
      <c r="Q78" s="8" t="n">
        <f aca="false">I78*5.5017049523</f>
        <v>159002901.290678</v>
      </c>
      <c r="R78" s="8"/>
      <c r="S78" s="8"/>
      <c r="T78" s="5"/>
      <c r="U78" s="5"/>
      <c r="V78" s="8" t="n">
        <f aca="false">K78*5.5017049523</f>
        <v>14544867.9118216</v>
      </c>
      <c r="W78" s="8" t="n">
        <f aca="false">M78*5.5017049523</f>
        <v>449841.275623348</v>
      </c>
      <c r="X78" s="8" t="n">
        <f aca="false">N78*5.1890047538+L78*5.5017049523</f>
        <v>35556990.0966119</v>
      </c>
      <c r="Y78" s="8" t="n">
        <f aca="false">N78*5.1890047538</f>
        <v>28604065.1759053</v>
      </c>
      <c r="Z78" s="8" t="n">
        <f aca="false">L78*5.5017049523</f>
        <v>6952924.92070665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33124914.7360812</v>
      </c>
      <c r="G79" s="165" t="n">
        <f aca="false">high_v2_m!E67+temporary_pension_bonus_high!B67</f>
        <v>31769037.537373</v>
      </c>
      <c r="H79" s="67" t="n">
        <f aca="false">F79-J79</f>
        <v>30315186.5035997</v>
      </c>
      <c r="I79" s="67" t="n">
        <f aca="false">G79-K79</f>
        <v>29043601.1518658</v>
      </c>
      <c r="J79" s="165" t="n">
        <f aca="false">high_v2_m!J67</f>
        <v>2809728.23248158</v>
      </c>
      <c r="K79" s="165" t="n">
        <f aca="false">high_v2_m!K67</f>
        <v>2725436.38550713</v>
      </c>
      <c r="L79" s="67" t="n">
        <f aca="false">H79-I79</f>
        <v>1271585.35173382</v>
      </c>
      <c r="M79" s="67" t="n">
        <f aca="false">J79-K79</f>
        <v>84291.8469744478</v>
      </c>
      <c r="N79" s="165" t="n">
        <f aca="false">SUM(high_v5_m!C67:J67)</f>
        <v>4520975.20558936</v>
      </c>
      <c r="O79" s="7"/>
      <c r="P79" s="7"/>
      <c r="Q79" s="67" t="n">
        <f aca="false">I79*5.5017049523</f>
        <v>159789324.289846</v>
      </c>
      <c r="R79" s="67"/>
      <c r="S79" s="67"/>
      <c r="T79" s="7"/>
      <c r="U79" s="7"/>
      <c r="V79" s="67" t="n">
        <f aca="false">K79*5.5017049523</f>
        <v>14994546.8593232</v>
      </c>
      <c r="W79" s="67" t="n">
        <f aca="false">M79*5.5017049523</f>
        <v>463748.871937833</v>
      </c>
      <c r="X79" s="67" t="n">
        <f aca="false">N79*5.1890047538+L79*5.5017049523</f>
        <v>30455249.2605212</v>
      </c>
      <c r="Y79" s="67" t="n">
        <f aca="false">N79*5.1890047538</f>
        <v>23459361.8336151</v>
      </c>
      <c r="Z79" s="67" t="n">
        <f aca="false">L79*5.5017049523</f>
        <v>6995887.42690611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33372968.850149</v>
      </c>
      <c r="G80" s="165" t="n">
        <f aca="false">high_v2_m!E68+temporary_pension_bonus_high!B68</f>
        <v>32006836.3139485</v>
      </c>
      <c r="H80" s="67" t="n">
        <f aca="false">F80-J80</f>
        <v>30462604.612242</v>
      </c>
      <c r="I80" s="67" t="n">
        <f aca="false">G80-K80</f>
        <v>29183783.0031787</v>
      </c>
      <c r="J80" s="165" t="n">
        <f aca="false">high_v2_m!J68</f>
        <v>2910364.23790702</v>
      </c>
      <c r="K80" s="165" t="n">
        <f aca="false">high_v2_m!K68</f>
        <v>2823053.31076981</v>
      </c>
      <c r="L80" s="67" t="n">
        <f aca="false">H80-I80</f>
        <v>1278821.60906325</v>
      </c>
      <c r="M80" s="67" t="n">
        <f aca="false">J80-K80</f>
        <v>87310.92713721</v>
      </c>
      <c r="N80" s="165" t="n">
        <f aca="false">SUM(high_v5_m!C68:J68)</f>
        <v>4426394.64156079</v>
      </c>
      <c r="O80" s="7"/>
      <c r="P80" s="7"/>
      <c r="Q80" s="67" t="n">
        <f aca="false">I80*5.5017049523</f>
        <v>160560563.475437</v>
      </c>
      <c r="R80" s="67"/>
      <c r="S80" s="67"/>
      <c r="T80" s="7"/>
      <c r="U80" s="7"/>
      <c r="V80" s="67" t="n">
        <f aca="false">K80*5.5017049523</f>
        <v>15531606.3804692</v>
      </c>
      <c r="W80" s="67" t="n">
        <f aca="false">M80*5.5017049523</f>
        <v>480358.960220693</v>
      </c>
      <c r="X80" s="67" t="n">
        <f aca="false">N80*5.1890047538+L80*5.5017049523</f>
        <v>30004282.0169453</v>
      </c>
      <c r="Y80" s="67" t="n">
        <f aca="false">N80*5.1890047538</f>
        <v>22968582.8372538</v>
      </c>
      <c r="Z80" s="67" t="n">
        <f aca="false">L80*5.5017049523</f>
        <v>7035699.17969155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33635180.7537962</v>
      </c>
      <c r="G81" s="165" t="n">
        <f aca="false">high_v2_m!E69+temporary_pension_bonus_high!B69</f>
        <v>32257914.869738</v>
      </c>
      <c r="H81" s="67" t="n">
        <f aca="false">F81-J81</f>
        <v>30672907.6494552</v>
      </c>
      <c r="I81" s="67" t="n">
        <f aca="false">G81-K81</f>
        <v>29384509.9585272</v>
      </c>
      <c r="J81" s="165" t="n">
        <f aca="false">high_v2_m!J69</f>
        <v>2962273.10434098</v>
      </c>
      <c r="K81" s="165" t="n">
        <f aca="false">high_v2_m!K69</f>
        <v>2873404.91121075</v>
      </c>
      <c r="L81" s="67" t="n">
        <f aca="false">H81-I81</f>
        <v>1288397.69092802</v>
      </c>
      <c r="M81" s="67" t="n">
        <f aca="false">J81-K81</f>
        <v>88868.1931302296</v>
      </c>
      <c r="N81" s="165" t="n">
        <f aca="false">SUM(high_v5_m!C69:J69)</f>
        <v>4557088.54818222</v>
      </c>
      <c r="O81" s="7"/>
      <c r="P81" s="7"/>
      <c r="Q81" s="67" t="n">
        <f aca="false">I81*5.5017049523</f>
        <v>161664903.959738</v>
      </c>
      <c r="R81" s="67"/>
      <c r="S81" s="67"/>
      <c r="T81" s="7"/>
      <c r="U81" s="7"/>
      <c r="V81" s="67" t="n">
        <f aca="false">K81*5.5017049523</f>
        <v>15808626.0299713</v>
      </c>
      <c r="W81" s="67" t="n">
        <f aca="false">M81*5.5017049523</f>
        <v>488926.578246537</v>
      </c>
      <c r="X81" s="67" t="n">
        <f aca="false">N81*5.1890047538+L81*5.5017049523</f>
        <v>30735138.0967157</v>
      </c>
      <c r="Y81" s="67" t="n">
        <f aca="false">N81*5.1890047538</f>
        <v>23646754.1400051</v>
      </c>
      <c r="Z81" s="67" t="n">
        <f aca="false">L81*5.5017049523</f>
        <v>7088383.95671057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33886618.3004809</v>
      </c>
      <c r="G82" s="163" t="n">
        <f aca="false">high_v2_m!E70+temporary_pension_bonus_high!B70</f>
        <v>32499557.7571966</v>
      </c>
      <c r="H82" s="8" t="n">
        <f aca="false">F82-J82</f>
        <v>30830399.5433162</v>
      </c>
      <c r="I82" s="8" t="n">
        <f aca="false">G82-K82</f>
        <v>29535025.5627469</v>
      </c>
      <c r="J82" s="163" t="n">
        <f aca="false">high_v2_m!J70</f>
        <v>3056218.75716465</v>
      </c>
      <c r="K82" s="163" t="n">
        <f aca="false">high_v2_m!K70</f>
        <v>2964532.19444971</v>
      </c>
      <c r="L82" s="8" t="n">
        <f aca="false">H82-I82</f>
        <v>1295373.98056931</v>
      </c>
      <c r="M82" s="8" t="n">
        <f aca="false">J82-K82</f>
        <v>91686.5627149399</v>
      </c>
      <c r="N82" s="163" t="n">
        <f aca="false">SUM(high_v5_m!C70:J70)</f>
        <v>5480135.96379088</v>
      </c>
      <c r="O82" s="5"/>
      <c r="P82" s="5"/>
      <c r="Q82" s="8" t="n">
        <f aca="false">I82*5.5017049523</f>
        <v>162492996.404872</v>
      </c>
      <c r="R82" s="8"/>
      <c r="S82" s="8"/>
      <c r="T82" s="5"/>
      <c r="U82" s="5"/>
      <c r="V82" s="8" t="n">
        <f aca="false">K82*5.5017049523</f>
        <v>16309981.4554567</v>
      </c>
      <c r="W82" s="8" t="n">
        <f aca="false">M82*5.5017049523</f>
        <v>504432.41614815</v>
      </c>
      <c r="X82" s="8" t="n">
        <f aca="false">N82*5.1890047538+L82*5.5017049523</f>
        <v>35563217.0115599</v>
      </c>
      <c r="Y82" s="8" t="n">
        <f aca="false">N82*5.1890047538</f>
        <v>28436451.5675812</v>
      </c>
      <c r="Z82" s="8" t="n">
        <f aca="false">L82*5.5017049523</f>
        <v>7126765.44397872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34138215.381347</v>
      </c>
      <c r="G83" s="165" t="n">
        <f aca="false">high_v2_m!E71+temporary_pension_bonus_high!B71</f>
        <v>32741060.6675928</v>
      </c>
      <c r="H83" s="67" t="n">
        <f aca="false">F83-J83</f>
        <v>30967319.7862721</v>
      </c>
      <c r="I83" s="67" t="n">
        <f aca="false">G83-K83</f>
        <v>29665291.9403701</v>
      </c>
      <c r="J83" s="165" t="n">
        <f aca="false">high_v2_m!J71</f>
        <v>3170895.59507488</v>
      </c>
      <c r="K83" s="165" t="n">
        <f aca="false">high_v2_m!K71</f>
        <v>3075768.72722264</v>
      </c>
      <c r="L83" s="67" t="n">
        <f aca="false">H83-I83</f>
        <v>1302027.84590195</v>
      </c>
      <c r="M83" s="67" t="n">
        <f aca="false">J83-K83</f>
        <v>95126.8678522464</v>
      </c>
      <c r="N83" s="165" t="n">
        <f aca="false">SUM(high_v5_m!C71:J71)</f>
        <v>4523173.90955849</v>
      </c>
      <c r="O83" s="7"/>
      <c r="P83" s="7"/>
      <c r="Q83" s="67" t="n">
        <f aca="false">I83*5.5017049523</f>
        <v>163209683.57976</v>
      </c>
      <c r="R83" s="67"/>
      <c r="S83" s="67"/>
      <c r="T83" s="7"/>
      <c r="U83" s="7"/>
      <c r="V83" s="67" t="n">
        <f aca="false">K83*5.5017049523</f>
        <v>16921972.0386902</v>
      </c>
      <c r="W83" s="67" t="n">
        <f aca="false">M83*5.5017049523</f>
        <v>523359.959959492</v>
      </c>
      <c r="X83" s="67" t="n">
        <f aca="false">N83*5.1890047538+L83*5.5017049523</f>
        <v>30634143.9667944</v>
      </c>
      <c r="Y83" s="67" t="n">
        <f aca="false">N83*5.1890047538</f>
        <v>23470770.9189631</v>
      </c>
      <c r="Z83" s="67" t="n">
        <f aca="false">L83*5.5017049523</f>
        <v>7163373.04783125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34356205.3271976</v>
      </c>
      <c r="G84" s="165" t="n">
        <f aca="false">high_v2_m!E72+temporary_pension_bonus_high!B72</f>
        <v>32950375.2195112</v>
      </c>
      <c r="H84" s="67" t="n">
        <f aca="false">F84-J84</f>
        <v>31081143.2376053</v>
      </c>
      <c r="I84" s="67" t="n">
        <f aca="false">G84-K84</f>
        <v>29773564.9926067</v>
      </c>
      <c r="J84" s="165" t="n">
        <f aca="false">high_v2_m!J72</f>
        <v>3275062.08959227</v>
      </c>
      <c r="K84" s="165" t="n">
        <f aca="false">high_v2_m!K72</f>
        <v>3176810.2269045</v>
      </c>
      <c r="L84" s="67" t="n">
        <f aca="false">H84-I84</f>
        <v>1307578.24499867</v>
      </c>
      <c r="M84" s="67" t="n">
        <f aca="false">J84-K84</f>
        <v>98251.862687768</v>
      </c>
      <c r="N84" s="165" t="n">
        <f aca="false">SUM(high_v5_m!C72:J72)</f>
        <v>4561834.30597266</v>
      </c>
      <c r="O84" s="7"/>
      <c r="P84" s="7"/>
      <c r="Q84" s="67" t="n">
        <f aca="false">I84*5.5017049523</f>
        <v>163805369.96745</v>
      </c>
      <c r="R84" s="67"/>
      <c r="S84" s="67"/>
      <c r="T84" s="7"/>
      <c r="U84" s="7"/>
      <c r="V84" s="67" t="n">
        <f aca="false">K84*5.5017049523</f>
        <v>17477872.5578778</v>
      </c>
      <c r="W84" s="67" t="n">
        <f aca="false">M84*5.5017049523</f>
        <v>540552.759521993</v>
      </c>
      <c r="X84" s="67" t="n">
        <f aca="false">N84*5.1890047538+L84*5.5017049523</f>
        <v>30865289.605769</v>
      </c>
      <c r="Y84" s="67" t="n">
        <f aca="false">N84*5.1890047538</f>
        <v>23671379.8997401</v>
      </c>
      <c r="Z84" s="67" t="n">
        <f aca="false">L84*5.5017049523</f>
        <v>7193909.70602891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34519120.9826158</v>
      </c>
      <c r="G85" s="165" t="n">
        <f aca="false">high_v2_m!E73+temporary_pension_bonus_high!B73</f>
        <v>33106550.8605535</v>
      </c>
      <c r="H85" s="67" t="n">
        <f aca="false">F85-J85</f>
        <v>31165234.8155028</v>
      </c>
      <c r="I85" s="67" t="n">
        <f aca="false">G85-K85</f>
        <v>29853281.2784539</v>
      </c>
      <c r="J85" s="165" t="n">
        <f aca="false">high_v2_m!J73</f>
        <v>3353886.16711299</v>
      </c>
      <c r="K85" s="165" t="n">
        <f aca="false">high_v2_m!K73</f>
        <v>3253269.5820996</v>
      </c>
      <c r="L85" s="67" t="n">
        <f aca="false">H85-I85</f>
        <v>1311953.53704891</v>
      </c>
      <c r="M85" s="67" t="n">
        <f aca="false">J85-K85</f>
        <v>100616.585013389</v>
      </c>
      <c r="N85" s="165" t="n">
        <f aca="false">SUM(high_v5_m!C73:J73)</f>
        <v>4584004.31634943</v>
      </c>
      <c r="O85" s="7"/>
      <c r="P85" s="7"/>
      <c r="Q85" s="67" t="n">
        <f aca="false">I85*5.5017049523</f>
        <v>164243945.452075</v>
      </c>
      <c r="R85" s="67"/>
      <c r="S85" s="67"/>
      <c r="T85" s="7"/>
      <c r="U85" s="7"/>
      <c r="V85" s="67" t="n">
        <f aca="false">K85*5.5017049523</f>
        <v>17898529.3710043</v>
      </c>
      <c r="W85" s="67" t="n">
        <f aca="false">M85*5.5017049523</f>
        <v>553562.764051677</v>
      </c>
      <c r="X85" s="67" t="n">
        <f aca="false">N85*5.1890047538+L85*5.5017049523</f>
        <v>31004401.4609464</v>
      </c>
      <c r="Y85" s="67" t="n">
        <f aca="false">N85*5.1890047538</f>
        <v>23786420.1889769</v>
      </c>
      <c r="Z85" s="67" t="n">
        <f aca="false">L85*5.5017049523</f>
        <v>7217981.27196947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34642473.939242</v>
      </c>
      <c r="G86" s="163" t="n">
        <f aca="false">high_v2_m!E74+temporary_pension_bonus_high!B74</f>
        <v>33225216.9576695</v>
      </c>
      <c r="H86" s="8" t="n">
        <f aca="false">F86-J86</f>
        <v>31181657.8570234</v>
      </c>
      <c r="I86" s="8" t="n">
        <f aca="false">G86-K86</f>
        <v>29868225.3579174</v>
      </c>
      <c r="J86" s="163" t="n">
        <f aca="false">high_v2_m!J74</f>
        <v>3460816.08221866</v>
      </c>
      <c r="K86" s="163" t="n">
        <f aca="false">high_v2_m!K74</f>
        <v>3356991.5997521</v>
      </c>
      <c r="L86" s="8" t="n">
        <f aca="false">H86-I86</f>
        <v>1313432.49910597</v>
      </c>
      <c r="M86" s="8" t="n">
        <f aca="false">J86-K86</f>
        <v>103824.482466559</v>
      </c>
      <c r="N86" s="163" t="n">
        <f aca="false">SUM(high_v5_m!C74:J74)</f>
        <v>5585133.44024482</v>
      </c>
      <c r="O86" s="5"/>
      <c r="P86" s="5"/>
      <c r="Q86" s="8" t="n">
        <f aca="false">I86*5.5017049523</f>
        <v>164326163.368067</v>
      </c>
      <c r="R86" s="8"/>
      <c r="S86" s="8"/>
      <c r="T86" s="5"/>
      <c r="U86" s="5"/>
      <c r="V86" s="8" t="n">
        <f aca="false">K86*5.5017049523</f>
        <v>18469177.3091856</v>
      </c>
      <c r="W86" s="8" t="n">
        <f aca="false">M86*5.5017049523</f>
        <v>571211.669356254</v>
      </c>
      <c r="X86" s="8" t="n">
        <f aca="false">N86*5.1890047538+L86*5.5017049523</f>
        <v>36207402.0568808</v>
      </c>
      <c r="Y86" s="8" t="n">
        <f aca="false">N86*5.1890047538</f>
        <v>28981283.9720377</v>
      </c>
      <c r="Z86" s="8" t="n">
        <f aca="false">L86*5.5017049523</f>
        <v>7226118.08484309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34872387.8751092</v>
      </c>
      <c r="G87" s="165" t="n">
        <f aca="false">high_v2_m!E75+temporary_pension_bonus_high!B75</f>
        <v>33445893.4862028</v>
      </c>
      <c r="H87" s="67" t="n">
        <f aca="false">F87-J87</f>
        <v>31353587.6460187</v>
      </c>
      <c r="I87" s="67" t="n">
        <f aca="false">G87-K87</f>
        <v>30032657.263985</v>
      </c>
      <c r="J87" s="165" t="n">
        <f aca="false">high_v2_m!J75</f>
        <v>3518800.22909049</v>
      </c>
      <c r="K87" s="165" t="n">
        <f aca="false">high_v2_m!K75</f>
        <v>3413236.22221777</v>
      </c>
      <c r="L87" s="67" t="n">
        <f aca="false">H87-I87</f>
        <v>1320930.38203371</v>
      </c>
      <c r="M87" s="67" t="n">
        <f aca="false">J87-K87</f>
        <v>105564.006872714</v>
      </c>
      <c r="N87" s="165" t="n">
        <f aca="false">SUM(high_v5_m!C75:J75)</f>
        <v>4539195.76974236</v>
      </c>
      <c r="O87" s="7"/>
      <c r="P87" s="7"/>
      <c r="Q87" s="67" t="n">
        <f aca="false">I87*5.5017049523</f>
        <v>165230819.199995</v>
      </c>
      <c r="R87" s="67"/>
      <c r="S87" s="67"/>
      <c r="T87" s="7"/>
      <c r="U87" s="7"/>
      <c r="V87" s="67" t="n">
        <f aca="false">K87*5.5017049523</f>
        <v>18778618.6271453</v>
      </c>
      <c r="W87" s="67" t="n">
        <f aca="false">M87*5.5017049523</f>
        <v>580782.019396239</v>
      </c>
      <c r="X87" s="67" t="n">
        <f aca="false">N87*5.1890047538+L87*5.5017049523</f>
        <v>30821277.6521003</v>
      </c>
      <c r="Y87" s="67" t="n">
        <f aca="false">N87*5.1890047538</f>
        <v>23553908.427622</v>
      </c>
      <c r="Z87" s="67" t="n">
        <f aca="false">L87*5.5017049523</f>
        <v>7267369.22447839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35022799.2857818</v>
      </c>
      <c r="G88" s="165" t="n">
        <f aca="false">high_v2_m!E76+temporary_pension_bonus_high!B76</f>
        <v>33590175.8443367</v>
      </c>
      <c r="H88" s="67" t="n">
        <f aca="false">F88-J88</f>
        <v>31427928.5382011</v>
      </c>
      <c r="I88" s="67" t="n">
        <f aca="false">G88-K88</f>
        <v>30103151.2191834</v>
      </c>
      <c r="J88" s="165" t="n">
        <f aca="false">high_v2_m!J76</f>
        <v>3594870.74758073</v>
      </c>
      <c r="K88" s="165" t="n">
        <f aca="false">high_v2_m!K76</f>
        <v>3487024.62515331</v>
      </c>
      <c r="L88" s="67" t="n">
        <f aca="false">H88-I88</f>
        <v>1324777.31901772</v>
      </c>
      <c r="M88" s="67" t="n">
        <f aca="false">J88-K88</f>
        <v>107846.122427423</v>
      </c>
      <c r="N88" s="165" t="n">
        <f aca="false">SUM(high_v5_m!C76:J76)</f>
        <v>4593517.92595635</v>
      </c>
      <c r="O88" s="7"/>
      <c r="P88" s="7"/>
      <c r="Q88" s="67" t="n">
        <f aca="false">I88*5.5017049523</f>
        <v>165618656.142417</v>
      </c>
      <c r="R88" s="67"/>
      <c r="S88" s="67"/>
      <c r="T88" s="7"/>
      <c r="U88" s="7"/>
      <c r="V88" s="67" t="n">
        <f aca="false">K88*5.5017049523</f>
        <v>19184580.648998</v>
      </c>
      <c r="W88" s="67" t="n">
        <f aca="false">M88*5.5017049523</f>
        <v>593337.545845303</v>
      </c>
      <c r="X88" s="67" t="n">
        <f aca="false">N88*5.1890047538+L88*5.5017049523</f>
        <v>31124320.2911875</v>
      </c>
      <c r="Y88" s="67" t="n">
        <f aca="false">N88*5.1890047538</f>
        <v>23835786.354453</v>
      </c>
      <c r="Z88" s="67" t="n">
        <f aca="false">L88*5.5017049523</f>
        <v>7288533.93673453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35276691.3861451</v>
      </c>
      <c r="G89" s="165" t="n">
        <f aca="false">high_v2_m!E77+temporary_pension_bonus_high!B77</f>
        <v>33832703.1632749</v>
      </c>
      <c r="H89" s="67" t="n">
        <f aca="false">F89-J89</f>
        <v>31616563.6996762</v>
      </c>
      <c r="I89" s="67" t="n">
        <f aca="false">G89-K89</f>
        <v>30282379.3074001</v>
      </c>
      <c r="J89" s="165" t="n">
        <f aca="false">high_v2_m!J77</f>
        <v>3660127.68646881</v>
      </c>
      <c r="K89" s="165" t="n">
        <f aca="false">high_v2_m!K77</f>
        <v>3550323.85587475</v>
      </c>
      <c r="L89" s="67" t="n">
        <f aca="false">H89-I89</f>
        <v>1334184.39227612</v>
      </c>
      <c r="M89" s="67" t="n">
        <f aca="false">J89-K89</f>
        <v>109803.830594065</v>
      </c>
      <c r="N89" s="165" t="n">
        <f aca="false">SUM(high_v5_m!C77:J77)</f>
        <v>4584142.8130772</v>
      </c>
      <c r="O89" s="7"/>
      <c r="P89" s="7"/>
      <c r="Q89" s="67" t="n">
        <f aca="false">I89*5.5017049523</f>
        <v>166604716.20295</v>
      </c>
      <c r="R89" s="67"/>
      <c r="S89" s="67"/>
      <c r="T89" s="7"/>
      <c r="U89" s="7"/>
      <c r="V89" s="67" t="n">
        <f aca="false">K89*5.5017049523</f>
        <v>19532834.3401349</v>
      </c>
      <c r="W89" s="67" t="n">
        <f aca="false">M89*5.5017049523</f>
        <v>604108.278560878</v>
      </c>
      <c r="X89" s="67" t="n">
        <f aca="false">N89*5.1890047538+L89*5.5017049523</f>
        <v>31127427.7274226</v>
      </c>
      <c r="Y89" s="67" t="n">
        <f aca="false">N89*5.1890047538</f>
        <v>23787138.8491557</v>
      </c>
      <c r="Z89" s="67" t="n">
        <f aca="false">L89*5.5017049523</f>
        <v>7340288.87826687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35498065.6141025</v>
      </c>
      <c r="G90" s="163" t="n">
        <f aca="false">high_v2_m!E78+temporary_pension_bonus_high!B78</f>
        <v>34045008.1794684</v>
      </c>
      <c r="H90" s="8" t="n">
        <f aca="false">F90-J90</f>
        <v>31764651.458818</v>
      </c>
      <c r="I90" s="8" t="n">
        <f aca="false">G90-K90</f>
        <v>30423596.4488424</v>
      </c>
      <c r="J90" s="163" t="n">
        <f aca="false">high_v2_m!J78</f>
        <v>3733414.15528452</v>
      </c>
      <c r="K90" s="163" t="n">
        <f aca="false">high_v2_m!K78</f>
        <v>3621411.73062599</v>
      </c>
      <c r="L90" s="8" t="n">
        <f aca="false">H90-I90</f>
        <v>1341055.00997553</v>
      </c>
      <c r="M90" s="8" t="n">
        <f aca="false">J90-K90</f>
        <v>112002.424658536</v>
      </c>
      <c r="N90" s="163" t="n">
        <f aca="false">SUM(high_v5_m!C78:J78)</f>
        <v>5635850.64446431</v>
      </c>
      <c r="O90" s="5"/>
      <c r="P90" s="5"/>
      <c r="Q90" s="8" t="n">
        <f aca="false">I90*5.5017049523</f>
        <v>167381651.249373</v>
      </c>
      <c r="R90" s="8"/>
      <c r="S90" s="8"/>
      <c r="T90" s="5"/>
      <c r="U90" s="5"/>
      <c r="V90" s="8" t="n">
        <f aca="false">K90*5.5017049523</f>
        <v>19923938.8527023</v>
      </c>
      <c r="W90" s="8" t="n">
        <f aca="false">M90*5.5017049523</f>
        <v>616204.294413478</v>
      </c>
      <c r="X90" s="8" t="n">
        <f aca="false">N90*5.1890047538+L90*5.5017049523</f>
        <v>36622544.7755212</v>
      </c>
      <c r="Y90" s="8" t="n">
        <f aca="false">N90*5.1890047538</f>
        <v>29244455.7858321</v>
      </c>
      <c r="Z90" s="8" t="n">
        <f aca="false">L90*5.5017049523</f>
        <v>7378088.9896891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35696004.7586638</v>
      </c>
      <c r="G91" s="165" t="n">
        <f aca="false">high_v2_m!E79+temporary_pension_bonus_high!B79</f>
        <v>34235345.5995711</v>
      </c>
      <c r="H91" s="67" t="n">
        <f aca="false">F91-J91</f>
        <v>31900216.1181737</v>
      </c>
      <c r="I91" s="67" t="n">
        <f aca="false">G91-K91</f>
        <v>30553430.6182957</v>
      </c>
      <c r="J91" s="165" t="n">
        <f aca="false">high_v2_m!J79</f>
        <v>3795788.64049014</v>
      </c>
      <c r="K91" s="165" t="n">
        <f aca="false">high_v2_m!K79</f>
        <v>3681914.98127544</v>
      </c>
      <c r="L91" s="67" t="n">
        <f aca="false">H91-I91</f>
        <v>1346785.49987799</v>
      </c>
      <c r="M91" s="67" t="n">
        <f aca="false">J91-K91</f>
        <v>113873.659214704</v>
      </c>
      <c r="N91" s="165" t="n">
        <f aca="false">SUM(high_v5_m!C79:J79)</f>
        <v>4647512.61624281</v>
      </c>
      <c r="O91" s="7"/>
      <c r="P91" s="7"/>
      <c r="Q91" s="67" t="n">
        <f aca="false">I91*5.5017049523</f>
        <v>168095960.542432</v>
      </c>
      <c r="R91" s="67"/>
      <c r="S91" s="67"/>
      <c r="T91" s="7"/>
      <c r="U91" s="7"/>
      <c r="V91" s="67" t="n">
        <f aca="false">K91*5.5017049523</f>
        <v>20256809.8864306</v>
      </c>
      <c r="W91" s="67" t="n">
        <f aca="false">M91*5.5017049523</f>
        <v>626499.274838061</v>
      </c>
      <c r="X91" s="67" t="n">
        <f aca="false">N91*5.1890047538+L91*5.5017049523</f>
        <v>31525581.513394</v>
      </c>
      <c r="Y91" s="67" t="n">
        <f aca="false">N91*5.1890047538</f>
        <v>24115965.0590294</v>
      </c>
      <c r="Z91" s="67" t="n">
        <f aca="false">L91*5.5017049523</f>
        <v>7409616.45436459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35755498.0058353</v>
      </c>
      <c r="G92" s="165" t="n">
        <f aca="false">high_v2_m!E80+temporary_pension_bonus_high!B80</f>
        <v>34294392.4680266</v>
      </c>
      <c r="H92" s="67" t="n">
        <f aca="false">F92-J92</f>
        <v>31906936.2547876</v>
      </c>
      <c r="I92" s="67" t="n">
        <f aca="false">G92-K92</f>
        <v>30561287.5695103</v>
      </c>
      <c r="J92" s="165" t="n">
        <f aca="false">high_v2_m!J80</f>
        <v>3848561.75104772</v>
      </c>
      <c r="K92" s="165" t="n">
        <f aca="false">high_v2_m!K80</f>
        <v>3733104.89851628</v>
      </c>
      <c r="L92" s="67" t="n">
        <f aca="false">H92-I92</f>
        <v>1345648.68527734</v>
      </c>
      <c r="M92" s="67" t="n">
        <f aca="false">J92-K92</f>
        <v>115456.852531431</v>
      </c>
      <c r="N92" s="165" t="n">
        <f aca="false">SUM(high_v5_m!C80:J80)</f>
        <v>4603240.29897671</v>
      </c>
      <c r="O92" s="7"/>
      <c r="P92" s="7"/>
      <c r="Q92" s="67" t="n">
        <f aca="false">I92*5.5017049523</f>
        <v>168139187.169839</v>
      </c>
      <c r="R92" s="67"/>
      <c r="S92" s="67"/>
      <c r="T92" s="7"/>
      <c r="U92" s="7"/>
      <c r="V92" s="67" t="n">
        <f aca="false">K92*5.5017049523</f>
        <v>20538441.7076224</v>
      </c>
      <c r="W92" s="67" t="n">
        <f aca="false">M92*5.5017049523</f>
        <v>635209.537349144</v>
      </c>
      <c r="X92" s="67" t="n">
        <f aca="false">N92*5.1890047538+L92*5.5017049523</f>
        <v>31289597.8301202</v>
      </c>
      <c r="Y92" s="67" t="n">
        <f aca="false">N92*5.1890047538</f>
        <v>23886235.7942739</v>
      </c>
      <c r="Z92" s="67" t="n">
        <f aca="false">L92*5.5017049523</f>
        <v>7403362.03584634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35978129.8267881</v>
      </c>
      <c r="G93" s="165" t="n">
        <f aca="false">high_v2_m!E81+temporary_pension_bonus_high!B81</f>
        <v>34508330.5225877</v>
      </c>
      <c r="H93" s="67" t="n">
        <f aca="false">F93-J93</f>
        <v>32054503.5211037</v>
      </c>
      <c r="I93" s="67" t="n">
        <f aca="false">G93-K93</f>
        <v>30702413.0060738</v>
      </c>
      <c r="J93" s="165" t="n">
        <f aca="false">high_v2_m!J81</f>
        <v>3923626.30568441</v>
      </c>
      <c r="K93" s="165" t="n">
        <f aca="false">high_v2_m!K81</f>
        <v>3805917.51651388</v>
      </c>
      <c r="L93" s="67" t="n">
        <f aca="false">H93-I93</f>
        <v>1352090.5150299</v>
      </c>
      <c r="M93" s="67" t="n">
        <f aca="false">J93-K93</f>
        <v>117708.789170532</v>
      </c>
      <c r="N93" s="165" t="n">
        <f aca="false">SUM(high_v5_m!C81:J81)</f>
        <v>4524018.18779947</v>
      </c>
      <c r="O93" s="7"/>
      <c r="P93" s="7"/>
      <c r="Q93" s="67" t="n">
        <f aca="false">I93*5.5017049523</f>
        <v>168915617.683076</v>
      </c>
      <c r="R93" s="67"/>
      <c r="S93" s="67"/>
      <c r="T93" s="7"/>
      <c r="U93" s="7"/>
      <c r="V93" s="67" t="n">
        <f aca="false">K93*5.5017049523</f>
        <v>20939035.2486497</v>
      </c>
      <c r="W93" s="67" t="n">
        <f aca="false">M93*5.5017049523</f>
        <v>647599.028308753</v>
      </c>
      <c r="X93" s="67" t="n">
        <f aca="false">N93*5.1890047538+L93*5.5017049523</f>
        <v>30913954.965267</v>
      </c>
      <c r="Y93" s="67" t="n">
        <f aca="false">N93*5.1890047538</f>
        <v>23475151.8827691</v>
      </c>
      <c r="Z93" s="67" t="n">
        <f aca="false">L93*5.5017049523</f>
        <v>7438803.08249788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36124369.4582337</v>
      </c>
      <c r="G94" s="163" t="n">
        <f aca="false">high_v2_m!E82+temporary_pension_bonus_high!B82</f>
        <v>34649954.3362578</v>
      </c>
      <c r="H94" s="8" t="n">
        <f aca="false">F94-J94</f>
        <v>32111230.2196302</v>
      </c>
      <c r="I94" s="8" t="n">
        <f aca="false">G94-K94</f>
        <v>30757209.2748123</v>
      </c>
      <c r="J94" s="163" t="n">
        <f aca="false">high_v2_m!J82</f>
        <v>4013139.23860357</v>
      </c>
      <c r="K94" s="163" t="n">
        <f aca="false">high_v2_m!K82</f>
        <v>3892745.06144546</v>
      </c>
      <c r="L94" s="8" t="n">
        <f aca="false">H94-I94</f>
        <v>1354020.94481789</v>
      </c>
      <c r="M94" s="8" t="n">
        <f aca="false">J94-K94</f>
        <v>120394.177158107</v>
      </c>
      <c r="N94" s="163" t="n">
        <f aca="false">SUM(high_v5_m!C82:J82)</f>
        <v>5589526.19437741</v>
      </c>
      <c r="O94" s="5"/>
      <c r="P94" s="5"/>
      <c r="Q94" s="8" t="n">
        <f aca="false">I94*5.5017049523</f>
        <v>169217090.586162</v>
      </c>
      <c r="R94" s="8"/>
      <c r="S94" s="8"/>
      <c r="T94" s="5"/>
      <c r="U94" s="5"/>
      <c r="V94" s="8" t="n">
        <f aca="false">K94*5.5017049523</f>
        <v>21416734.7825958</v>
      </c>
      <c r="W94" s="8" t="n">
        <f aca="false">M94*5.5017049523</f>
        <v>662373.240698839</v>
      </c>
      <c r="X94" s="8" t="n">
        <f aca="false">N94*5.1890047538+L94*5.5017049523</f>
        <v>36453501.7317365</v>
      </c>
      <c r="Y94" s="8" t="n">
        <f aca="false">N94*5.1890047538</f>
        <v>29004077.994114</v>
      </c>
      <c r="Z94" s="8" t="n">
        <f aca="false">L94*5.5017049523</f>
        <v>7449423.73762251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36359396.1085701</v>
      </c>
      <c r="G95" s="165" t="n">
        <f aca="false">high_v2_m!E83+temporary_pension_bonus_high!B83</f>
        <v>34875987.9186548</v>
      </c>
      <c r="H95" s="67" t="n">
        <f aca="false">F95-J95</f>
        <v>32288607.488585</v>
      </c>
      <c r="I95" s="67" t="n">
        <f aca="false">G95-K95</f>
        <v>30927322.9572692</v>
      </c>
      <c r="J95" s="165" t="n">
        <f aca="false">high_v2_m!J83</f>
        <v>4070788.61998517</v>
      </c>
      <c r="K95" s="165" t="n">
        <f aca="false">high_v2_m!K83</f>
        <v>3948664.96138561</v>
      </c>
      <c r="L95" s="67" t="n">
        <f aca="false">H95-I95</f>
        <v>1361284.53131577</v>
      </c>
      <c r="M95" s="67" t="n">
        <f aca="false">J95-K95</f>
        <v>122123.658599555</v>
      </c>
      <c r="N95" s="165" t="n">
        <f aca="false">SUM(high_v5_m!C83:J83)</f>
        <v>4623495.59723919</v>
      </c>
      <c r="O95" s="7"/>
      <c r="P95" s="7"/>
      <c r="Q95" s="67" t="n">
        <f aca="false">I95*5.5017049523</f>
        <v>170153005.875389</v>
      </c>
      <c r="R95" s="67"/>
      <c r="S95" s="67"/>
      <c r="T95" s="7"/>
      <c r="U95" s="7"/>
      <c r="V95" s="67" t="n">
        <f aca="false">K95*5.5017049523</f>
        <v>21724389.5730287</v>
      </c>
      <c r="W95" s="67" t="n">
        <f aca="false">M95*5.5017049523</f>
        <v>671888.337310166</v>
      </c>
      <c r="X95" s="67" t="n">
        <f aca="false">N95*5.1890047538+L95*5.5017049523</f>
        <v>31480726.4806769</v>
      </c>
      <c r="Y95" s="67" t="n">
        <f aca="false">N95*5.1890047538</f>
        <v>23991340.6332475</v>
      </c>
      <c r="Z95" s="67" t="n">
        <f aca="false">L95*5.5017049523</f>
        <v>7489385.84742938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36522384.4710411</v>
      </c>
      <c r="G96" s="165" t="n">
        <f aca="false">high_v2_m!E84+temporary_pension_bonus_high!B84</f>
        <v>35032531.4834874</v>
      </c>
      <c r="H96" s="67" t="n">
        <f aca="false">F96-J96</f>
        <v>32345256.4384996</v>
      </c>
      <c r="I96" s="67" t="n">
        <f aca="false">G96-K96</f>
        <v>30980717.2919222</v>
      </c>
      <c r="J96" s="165" t="n">
        <f aca="false">high_v2_m!J84</f>
        <v>4177128.03254149</v>
      </c>
      <c r="K96" s="165" t="n">
        <f aca="false">high_v2_m!K84</f>
        <v>4051814.19156524</v>
      </c>
      <c r="L96" s="67" t="n">
        <f aca="false">H96-I96</f>
        <v>1364539.14657748</v>
      </c>
      <c r="M96" s="67" t="n">
        <f aca="false">J96-K96</f>
        <v>125313.840976244</v>
      </c>
      <c r="N96" s="165" t="n">
        <f aca="false">SUM(high_v5_m!C84:J84)</f>
        <v>4582213.33830587</v>
      </c>
      <c r="O96" s="7"/>
      <c r="P96" s="7"/>
      <c r="Q96" s="67" t="n">
        <f aca="false">I96*5.5017049523</f>
        <v>170446765.750774</v>
      </c>
      <c r="R96" s="67"/>
      <c r="S96" s="67"/>
      <c r="T96" s="7"/>
      <c r="U96" s="7"/>
      <c r="V96" s="67" t="n">
        <f aca="false">K96*5.5017049523</f>
        <v>22291886.2035339</v>
      </c>
      <c r="W96" s="67" t="n">
        <f aca="false">M96*5.5017049523</f>
        <v>689439.779490738</v>
      </c>
      <c r="X96" s="67" t="n">
        <f aca="false">N96*5.1890047538+L96*5.5017049523</f>
        <v>31284418.5757275</v>
      </c>
      <c r="Y96" s="67" t="n">
        <f aca="false">N96*5.1890047538</f>
        <v>23777126.7953949</v>
      </c>
      <c r="Z96" s="67" t="n">
        <f aca="false">L96*5.5017049523</f>
        <v>7507291.78033254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36721275.1219592</v>
      </c>
      <c r="G97" s="165" t="n">
        <f aca="false">high_v2_m!E85+temporary_pension_bonus_high!B85</f>
        <v>35224236.2070261</v>
      </c>
      <c r="H97" s="67" t="n">
        <f aca="false">F97-J97</f>
        <v>32437679.3072972</v>
      </c>
      <c r="I97" s="67" t="n">
        <f aca="false">G97-K97</f>
        <v>31069148.266804</v>
      </c>
      <c r="J97" s="165" t="n">
        <f aca="false">high_v2_m!J85</f>
        <v>4283595.81466199</v>
      </c>
      <c r="K97" s="165" t="n">
        <f aca="false">high_v2_m!K85</f>
        <v>4155087.94022213</v>
      </c>
      <c r="L97" s="67" t="n">
        <f aca="false">H97-I97</f>
        <v>1368531.04049323</v>
      </c>
      <c r="M97" s="67" t="n">
        <f aca="false">J97-K97</f>
        <v>128507.87443986</v>
      </c>
      <c r="N97" s="165" t="n">
        <f aca="false">SUM(high_v5_m!C85:J85)</f>
        <v>4654335.25074279</v>
      </c>
      <c r="O97" s="7"/>
      <c r="P97" s="7"/>
      <c r="Q97" s="67" t="n">
        <f aca="false">I97*5.5017049523</f>
        <v>170933286.883219</v>
      </c>
      <c r="R97" s="67"/>
      <c r="S97" s="67"/>
      <c r="T97" s="7"/>
      <c r="U97" s="7"/>
      <c r="V97" s="67" t="n">
        <f aca="false">K97*5.5017049523</f>
        <v>22860067.8979621</v>
      </c>
      <c r="W97" s="67" t="n">
        <f aca="false">M97*5.5017049523</f>
        <v>707012.409215326</v>
      </c>
      <c r="X97" s="67" t="n">
        <f aca="false">N97*5.1890047538+L97*5.5017049523</f>
        <v>31680621.7447411</v>
      </c>
      <c r="Y97" s="67" t="n">
        <f aca="false">N97*5.1890047538</f>
        <v>24151367.7418832</v>
      </c>
      <c r="Z97" s="67" t="n">
        <f aca="false">L97*5.5017049523</f>
        <v>7529254.00285788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36907526.9207042</v>
      </c>
      <c r="G98" s="163" t="n">
        <f aca="false">high_v2_m!E86+temporary_pension_bonus_high!B86</f>
        <v>35404955.7648062</v>
      </c>
      <c r="H98" s="8" t="n">
        <f aca="false">F98-J98</f>
        <v>32542614.8080395</v>
      </c>
      <c r="I98" s="8" t="n">
        <f aca="false">G98-K98</f>
        <v>31170991.0155214</v>
      </c>
      <c r="J98" s="163" t="n">
        <f aca="false">high_v2_m!J86</f>
        <v>4364912.1126647</v>
      </c>
      <c r="K98" s="163" t="n">
        <f aca="false">high_v2_m!K86</f>
        <v>4233964.74928476</v>
      </c>
      <c r="L98" s="8" t="n">
        <f aca="false">H98-I98</f>
        <v>1371623.79251812</v>
      </c>
      <c r="M98" s="8" t="n">
        <f aca="false">J98-K98</f>
        <v>130947.363379941</v>
      </c>
      <c r="N98" s="163" t="n">
        <f aca="false">SUM(high_v5_m!C86:J86)</f>
        <v>5635282.97541549</v>
      </c>
      <c r="O98" s="5"/>
      <c r="P98" s="5"/>
      <c r="Q98" s="8" t="n">
        <f aca="false">I98*5.5017049523</f>
        <v>171493595.638193</v>
      </c>
      <c r="R98" s="8"/>
      <c r="S98" s="8"/>
      <c r="T98" s="5"/>
      <c r="U98" s="5"/>
      <c r="V98" s="8" t="n">
        <f aca="false">K98*5.5017049523</f>
        <v>23294024.8290036</v>
      </c>
      <c r="W98" s="8" t="n">
        <f aca="false">M98*5.5017049523</f>
        <v>720433.757598051</v>
      </c>
      <c r="X98" s="8" t="n">
        <f aca="false">N98*5.1890047538+L98*5.5017049523</f>
        <v>36787779.5604286</v>
      </c>
      <c r="Y98" s="8" t="n">
        <f aca="false">N98*5.1890047538</f>
        <v>29241510.1484392</v>
      </c>
      <c r="Z98" s="8" t="n">
        <f aca="false">L98*5.5017049523</f>
        <v>7546269.41198943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37073964.8609206</v>
      </c>
      <c r="G99" s="165" t="n">
        <f aca="false">high_v2_m!E87+temporary_pension_bonus_high!B87</f>
        <v>35566239.4068507</v>
      </c>
      <c r="H99" s="67" t="n">
        <f aca="false">F99-J99</f>
        <v>32607172.8282232</v>
      </c>
      <c r="I99" s="67" t="n">
        <f aca="false">G99-K99</f>
        <v>31233451.1351342</v>
      </c>
      <c r="J99" s="165" t="n">
        <f aca="false">high_v2_m!J87</f>
        <v>4466792.0326974</v>
      </c>
      <c r="K99" s="165" t="n">
        <f aca="false">high_v2_m!K87</f>
        <v>4332788.27171648</v>
      </c>
      <c r="L99" s="67" t="n">
        <f aca="false">H99-I99</f>
        <v>1373721.69308899</v>
      </c>
      <c r="M99" s="67" t="n">
        <f aca="false">J99-K99</f>
        <v>134003.760980922</v>
      </c>
      <c r="N99" s="165" t="n">
        <f aca="false">SUM(high_v5_m!C87:J87)</f>
        <v>4710307.93338875</v>
      </c>
      <c r="O99" s="7"/>
      <c r="P99" s="7"/>
      <c r="Q99" s="67" t="n">
        <f aca="false">I99*5.5017049523</f>
        <v>171837232.787588</v>
      </c>
      <c r="R99" s="67"/>
      <c r="S99" s="67"/>
      <c r="T99" s="7"/>
      <c r="U99" s="7"/>
      <c r="V99" s="67" t="n">
        <f aca="false">K99*5.5017049523</f>
        <v>23837722.6917699</v>
      </c>
      <c r="W99" s="67" t="n">
        <f aca="false">M99*5.5017049523</f>
        <v>737249.155415563</v>
      </c>
      <c r="X99" s="67" t="n">
        <f aca="false">N99*5.1890047538+L99*5.5017049523</f>
        <v>31999621.7001657</v>
      </c>
      <c r="Y99" s="67" t="n">
        <f aca="false">N99*5.1890047538</f>
        <v>24441810.2582161</v>
      </c>
      <c r="Z99" s="67" t="n">
        <f aca="false">L99*5.5017049523</f>
        <v>7557811.44194962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37060605.8721201</v>
      </c>
      <c r="G100" s="165" t="n">
        <f aca="false">high_v2_m!E88+temporary_pension_bonus_high!B88</f>
        <v>35555601.7360355</v>
      </c>
      <c r="H100" s="67" t="n">
        <f aca="false">F100-J100</f>
        <v>32499775.7427586</v>
      </c>
      <c r="I100" s="67" t="n">
        <f aca="false">G100-K100</f>
        <v>31131596.510555</v>
      </c>
      <c r="J100" s="165" t="n">
        <f aca="false">high_v2_m!J88</f>
        <v>4560830.12936142</v>
      </c>
      <c r="K100" s="165" t="n">
        <f aca="false">high_v2_m!K88</f>
        <v>4424005.22548058</v>
      </c>
      <c r="L100" s="67" t="n">
        <f aca="false">H100-I100</f>
        <v>1368179.23220369</v>
      </c>
      <c r="M100" s="67" t="n">
        <f aca="false">J100-K100</f>
        <v>136824.903880843</v>
      </c>
      <c r="N100" s="165" t="n">
        <f aca="false">SUM(high_v5_m!C88:J88)</f>
        <v>4632314.68745057</v>
      </c>
      <c r="O100" s="7"/>
      <c r="P100" s="7"/>
      <c r="Q100" s="67" t="n">
        <f aca="false">I100*5.5017049523</f>
        <v>171276858.695126</v>
      </c>
      <c r="R100" s="67"/>
      <c r="S100" s="67"/>
      <c r="T100" s="7"/>
      <c r="U100" s="7"/>
      <c r="V100" s="67" t="n">
        <f aca="false">K100*5.5017049523</f>
        <v>24339571.4580276</v>
      </c>
      <c r="W100" s="67" t="n">
        <f aca="false">M100*5.5017049523</f>
        <v>752770.251279205</v>
      </c>
      <c r="X100" s="67" t="n">
        <f aca="false">N100*5.1890047538+L100*5.5017049523</f>
        <v>31564421.3917276</v>
      </c>
      <c r="Y100" s="67" t="n">
        <f aca="false">N100*5.1890047538</f>
        <v>24037102.9342786</v>
      </c>
      <c r="Z100" s="67" t="n">
        <f aca="false">L100*5.5017049523</f>
        <v>7527318.45744906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37411473.9319414</v>
      </c>
      <c r="G101" s="165" t="n">
        <f aca="false">high_v2_m!E89+temporary_pension_bonus_high!B89</f>
        <v>35891885.3426299</v>
      </c>
      <c r="H101" s="67" t="n">
        <f aca="false">F101-J101</f>
        <v>32755837.2911163</v>
      </c>
      <c r="I101" s="67" t="n">
        <f aca="false">G101-K101</f>
        <v>31375917.8010296</v>
      </c>
      <c r="J101" s="165" t="n">
        <f aca="false">high_v2_m!J89</f>
        <v>4655636.64082506</v>
      </c>
      <c r="K101" s="165" t="n">
        <f aca="false">high_v2_m!K89</f>
        <v>4515967.54160031</v>
      </c>
      <c r="L101" s="67" t="n">
        <f aca="false">H101-I101</f>
        <v>1379919.49008672</v>
      </c>
      <c r="M101" s="67" t="n">
        <f aca="false">J101-K101</f>
        <v>139669.099224751</v>
      </c>
      <c r="N101" s="165" t="n">
        <f aca="false">SUM(high_v5_m!C89:J89)</f>
        <v>4650999.4343257</v>
      </c>
      <c r="O101" s="7"/>
      <c r="P101" s="7"/>
      <c r="Q101" s="67" t="n">
        <f aca="false">I101*5.5017049523</f>
        <v>172621042.348882</v>
      </c>
      <c r="R101" s="67"/>
      <c r="S101" s="67"/>
      <c r="T101" s="7"/>
      <c r="U101" s="7"/>
      <c r="V101" s="67" t="n">
        <f aca="false">K101*5.5017049523</f>
        <v>24845520.9880485</v>
      </c>
      <c r="W101" s="67" t="n">
        <f aca="false">M101*5.5017049523</f>
        <v>768418.174888092</v>
      </c>
      <c r="X101" s="67" t="n">
        <f aca="false">N101*5.1890047538+L101*5.5017049523</f>
        <v>31725968.0670226</v>
      </c>
      <c r="Y101" s="67" t="n">
        <f aca="false">N101*5.1890047538</f>
        <v>24134058.1746372</v>
      </c>
      <c r="Z101" s="67" t="n">
        <f aca="false">L101*5.5017049523</f>
        <v>7591909.89238542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37579595.1316572</v>
      </c>
      <c r="G102" s="163" t="n">
        <f aca="false">high_v2_m!E90+temporary_pension_bonus_high!B90</f>
        <v>36055328.2099392</v>
      </c>
      <c r="H102" s="8" t="n">
        <f aca="false">F102-J102</f>
        <v>32798208.691132</v>
      </c>
      <c r="I102" s="8" t="n">
        <f aca="false">G102-K102</f>
        <v>31417383.3626297</v>
      </c>
      <c r="J102" s="163" t="n">
        <f aca="false">high_v2_m!J90</f>
        <v>4781386.4405253</v>
      </c>
      <c r="K102" s="163" t="n">
        <f aca="false">high_v2_m!K90</f>
        <v>4637944.84730954</v>
      </c>
      <c r="L102" s="8" t="n">
        <f aca="false">H102-I102</f>
        <v>1380825.32850228</v>
      </c>
      <c r="M102" s="8" t="n">
        <f aca="false">J102-K102</f>
        <v>143441.593215759</v>
      </c>
      <c r="N102" s="163" t="n">
        <f aca="false">SUM(high_v5_m!C90:J90)</f>
        <v>5628126.98192844</v>
      </c>
      <c r="O102" s="5"/>
      <c r="P102" s="5"/>
      <c r="Q102" s="8" t="n">
        <f aca="false">I102*5.5017049523</f>
        <v>172849173.634487</v>
      </c>
      <c r="R102" s="8"/>
      <c r="S102" s="8"/>
      <c r="T102" s="5"/>
      <c r="U102" s="5"/>
      <c r="V102" s="8" t="n">
        <f aca="false">K102*5.5017049523</f>
        <v>25516604.1349372</v>
      </c>
      <c r="W102" s="8" t="n">
        <f aca="false">M102*5.5017049523</f>
        <v>789173.323760943</v>
      </c>
      <c r="X102" s="8" t="n">
        <f aca="false">N102*5.1890047538+L102*5.5017049523</f>
        <v>36801271.212299</v>
      </c>
      <c r="Y102" s="8" t="n">
        <f aca="false">N102*5.1890047538</f>
        <v>29204377.6642167</v>
      </c>
      <c r="Z102" s="8" t="n">
        <f aca="false">L102*5.5017049523</f>
        <v>7596893.54808226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37860008.0222313</v>
      </c>
      <c r="G103" s="165" t="n">
        <f aca="false">high_v2_m!E91+temporary_pension_bonus_high!B91</f>
        <v>36324190.0231348</v>
      </c>
      <c r="H103" s="67" t="n">
        <f aca="false">F103-J103</f>
        <v>32925904.0947248</v>
      </c>
      <c r="I103" s="67" t="n">
        <f aca="false">G103-K103</f>
        <v>31538109.2134534</v>
      </c>
      <c r="J103" s="165" t="n">
        <f aca="false">high_v2_m!J91</f>
        <v>4934103.92750658</v>
      </c>
      <c r="K103" s="165" t="n">
        <f aca="false">high_v2_m!K91</f>
        <v>4786080.80968139</v>
      </c>
      <c r="L103" s="67" t="n">
        <f aca="false">H103-I103</f>
        <v>1387794.88127132</v>
      </c>
      <c r="M103" s="67" t="n">
        <f aca="false">J103-K103</f>
        <v>148023.117825197</v>
      </c>
      <c r="N103" s="165" t="n">
        <f aca="false">SUM(high_v5_m!C91:J91)</f>
        <v>4624959.72057743</v>
      </c>
      <c r="O103" s="7"/>
      <c r="P103" s="7"/>
      <c r="Q103" s="67" t="n">
        <f aca="false">I103*5.5017049523</f>
        <v>173513371.645835</v>
      </c>
      <c r="R103" s="67"/>
      <c r="S103" s="67"/>
      <c r="T103" s="7"/>
      <c r="U103" s="7"/>
      <c r="V103" s="67" t="n">
        <f aca="false">K103*5.5017049523</f>
        <v>26331604.4927321</v>
      </c>
      <c r="W103" s="67" t="n">
        <f aca="false">M103*5.5017049523</f>
        <v>814379.520393773</v>
      </c>
      <c r="X103" s="67" t="n">
        <f aca="false">N103*5.1890047538+L103*5.5017049523</f>
        <v>31634175.9472768</v>
      </c>
      <c r="Y103" s="67" t="n">
        <f aca="false">N103*5.1890047538</f>
        <v>23998937.9762098</v>
      </c>
      <c r="Z103" s="67" t="n">
        <f aca="false">L103*5.5017049523</f>
        <v>7635237.971067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37957859.7806829</v>
      </c>
      <c r="G104" s="165" t="n">
        <f aca="false">high_v2_m!E92+temporary_pension_bonus_high!B92</f>
        <v>36418964.388586</v>
      </c>
      <c r="H104" s="67" t="n">
        <f aca="false">F104-J104</f>
        <v>32896413.7189316</v>
      </c>
      <c r="I104" s="67" t="n">
        <f aca="false">G104-K104</f>
        <v>31509361.7086873</v>
      </c>
      <c r="J104" s="165" t="n">
        <f aca="false">high_v2_m!J92</f>
        <v>5061446.06175133</v>
      </c>
      <c r="K104" s="165" t="n">
        <f aca="false">high_v2_m!K92</f>
        <v>4909602.67989879</v>
      </c>
      <c r="L104" s="67" t="n">
        <f aca="false">H104-I104</f>
        <v>1387052.01024434</v>
      </c>
      <c r="M104" s="67" t="n">
        <f aca="false">J104-K104</f>
        <v>151843.381852539</v>
      </c>
      <c r="N104" s="165" t="n">
        <f aca="false">SUM(high_v5_m!C92:J92)</f>
        <v>4627207.42932703</v>
      </c>
      <c r="O104" s="7"/>
      <c r="P104" s="7"/>
      <c r="Q104" s="67" t="n">
        <f aca="false">I104*5.5017049523</f>
        <v>173355211.356497</v>
      </c>
      <c r="R104" s="67"/>
      <c r="S104" s="67"/>
      <c r="T104" s="7"/>
      <c r="U104" s="7"/>
      <c r="V104" s="67" t="n">
        <f aca="false">K104*5.5017049523</f>
        <v>27011185.3778245</v>
      </c>
      <c r="W104" s="67" t="n">
        <f aca="false">M104*5.5017049523</f>
        <v>835397.485912095</v>
      </c>
      <c r="X104" s="67" t="n">
        <f aca="false">N104*5.1890047538+L104*5.5017049523</f>
        <v>31641752.2614556</v>
      </c>
      <c r="Y104" s="67" t="n">
        <f aca="false">N104*5.1890047538</f>
        <v>24010601.3475967</v>
      </c>
      <c r="Z104" s="67" t="n">
        <f aca="false">L104*5.5017049523</f>
        <v>7631150.91385895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38273061.3212174</v>
      </c>
      <c r="G105" s="165" t="n">
        <f aca="false">high_v2_m!E93+temporary_pension_bonus_high!B93</f>
        <v>36721096.655778</v>
      </c>
      <c r="H105" s="67" t="n">
        <f aca="false">F105-J105</f>
        <v>33095856.756581</v>
      </c>
      <c r="I105" s="67" t="n">
        <f aca="false">G105-K105</f>
        <v>31699208.2280807</v>
      </c>
      <c r="J105" s="165" t="n">
        <f aca="false">high_v2_m!J93</f>
        <v>5177204.5646364</v>
      </c>
      <c r="K105" s="165" t="n">
        <f aca="false">high_v2_m!K93</f>
        <v>5021888.4276973</v>
      </c>
      <c r="L105" s="67" t="n">
        <f aca="false">H105-I105</f>
        <v>1396648.52850034</v>
      </c>
      <c r="M105" s="67" t="n">
        <f aca="false">J105-K105</f>
        <v>155316.136939092</v>
      </c>
      <c r="N105" s="165" t="n">
        <f aca="false">SUM(high_v5_m!C93:J93)</f>
        <v>4702109.36662558</v>
      </c>
      <c r="O105" s="7"/>
      <c r="P105" s="7"/>
      <c r="Q105" s="67" t="n">
        <f aca="false">I105*5.5017049523</f>
        <v>174399690.89242</v>
      </c>
      <c r="R105" s="67"/>
      <c r="S105" s="67"/>
      <c r="T105" s="7"/>
      <c r="U105" s="7"/>
      <c r="V105" s="67" t="n">
        <f aca="false">K105*5.5017049523</f>
        <v>27628948.4325603</v>
      </c>
      <c r="W105" s="67" t="n">
        <f aca="false">M105*5.5017049523</f>
        <v>854503.559769905</v>
      </c>
      <c r="X105" s="67" t="n">
        <f aca="false">N105*5.1890047538+L105*5.5017049523</f>
        <v>32083215.9821805</v>
      </c>
      <c r="Y105" s="67" t="n">
        <f aca="false">N105*5.1890047538</f>
        <v>24399267.8563076</v>
      </c>
      <c r="Z105" s="67" t="n">
        <f aca="false">L105*5.5017049523</f>
        <v>7683948.12587285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38330050.3671542</v>
      </c>
      <c r="G106" s="163" t="n">
        <f aca="false">high_v2_m!E94+temporary_pension_bonus_high!B94</f>
        <v>36776081.2059148</v>
      </c>
      <c r="H106" s="8" t="n">
        <f aca="false">F106-J106</f>
        <v>33089129.3440769</v>
      </c>
      <c r="I106" s="8" t="n">
        <f aca="false">G106-K106</f>
        <v>31692387.8135298</v>
      </c>
      <c r="J106" s="163" t="n">
        <f aca="false">high_v2_m!J94</f>
        <v>5240921.02307736</v>
      </c>
      <c r="K106" s="163" t="n">
        <f aca="false">high_v2_m!K94</f>
        <v>5083693.39238504</v>
      </c>
      <c r="L106" s="8" t="n">
        <f aca="false">H106-I106</f>
        <v>1396741.53054709</v>
      </c>
      <c r="M106" s="8" t="n">
        <f aca="false">J106-K106</f>
        <v>157227.630692321</v>
      </c>
      <c r="N106" s="163" t="n">
        <f aca="false">SUM(high_v5_m!C94:J94)</f>
        <v>5725483.25798699</v>
      </c>
      <c r="O106" s="5"/>
      <c r="P106" s="5"/>
      <c r="Q106" s="8" t="n">
        <f aca="false">I106*5.5017049523</f>
        <v>174362166.983909</v>
      </c>
      <c r="R106" s="8"/>
      <c r="S106" s="8"/>
      <c r="T106" s="5"/>
      <c r="U106" s="5"/>
      <c r="V106" s="8" t="n">
        <f aca="false">K106*5.5017049523</f>
        <v>27968981.1128595</v>
      </c>
      <c r="W106" s="8" t="n">
        <f aca="false">M106*5.5017049523</f>
        <v>865020.034418337</v>
      </c>
      <c r="X106" s="8" t="n">
        <f aca="false">N106*5.1890047538+L106*5.5017049523</f>
        <v>37394019.6391908</v>
      </c>
      <c r="Y106" s="8" t="n">
        <f aca="false">N106*5.1890047538</f>
        <v>29709559.8434968</v>
      </c>
      <c r="Z106" s="8" t="n">
        <f aca="false">L106*5.5017049523</f>
        <v>7684459.79569399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38472072.4747134</v>
      </c>
      <c r="G107" s="165" t="n">
        <f aca="false">high_v2_m!E95+temporary_pension_bonus_high!B95</f>
        <v>36913946.5326269</v>
      </c>
      <c r="H107" s="67" t="n">
        <f aca="false">F107-J107</f>
        <v>33089900.1778093</v>
      </c>
      <c r="I107" s="67" t="n">
        <f aca="false">G107-K107</f>
        <v>31693239.4046299</v>
      </c>
      <c r="J107" s="165" t="n">
        <f aca="false">high_v2_m!J95</f>
        <v>5382172.29690411</v>
      </c>
      <c r="K107" s="165" t="n">
        <f aca="false">high_v2_m!K95</f>
        <v>5220707.12799698</v>
      </c>
      <c r="L107" s="67" t="n">
        <f aca="false">H107-I107</f>
        <v>1396660.77317937</v>
      </c>
      <c r="M107" s="67" t="n">
        <f aca="false">J107-K107</f>
        <v>161465.168907123</v>
      </c>
      <c r="N107" s="165" t="n">
        <f aca="false">SUM(high_v5_m!C95:J95)</f>
        <v>4623544.58556428</v>
      </c>
      <c r="O107" s="7"/>
      <c r="P107" s="7"/>
      <c r="Q107" s="67" t="n">
        <f aca="false">I107*5.5017049523</f>
        <v>174366852.186882</v>
      </c>
      <c r="R107" s="67"/>
      <c r="S107" s="67"/>
      <c r="T107" s="7"/>
      <c r="U107" s="7"/>
      <c r="V107" s="67" t="n">
        <f aca="false">K107*5.5017049523</f>
        <v>28722790.2606089</v>
      </c>
      <c r="W107" s="67" t="n">
        <f aca="false">M107*5.5017049523</f>
        <v>888333.719400273</v>
      </c>
      <c r="X107" s="67" t="n">
        <f aca="false">N107*5.1890047538+L107*5.5017049523</f>
        <v>31675610.3263834</v>
      </c>
      <c r="Y107" s="67" t="n">
        <f aca="false">N107*5.1890047538</f>
        <v>23991594.8338993</v>
      </c>
      <c r="Z107" s="67" t="n">
        <f aca="false">L107*5.5017049523</f>
        <v>7684015.49248409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38584777.107084</v>
      </c>
      <c r="G108" s="165" t="n">
        <f aca="false">high_v2_m!E96+temporary_pension_bonus_high!B96</f>
        <v>37024226.0190589</v>
      </c>
      <c r="H108" s="67" t="n">
        <f aca="false">F108-J108</f>
        <v>33114803.6489073</v>
      </c>
      <c r="I108" s="67" t="n">
        <f aca="false">G108-K108</f>
        <v>31718351.7646274</v>
      </c>
      <c r="J108" s="165" t="n">
        <f aca="false">high_v2_m!J96</f>
        <v>5469973.45817674</v>
      </c>
      <c r="K108" s="165" t="n">
        <f aca="false">high_v2_m!K96</f>
        <v>5305874.25443143</v>
      </c>
      <c r="L108" s="67" t="n">
        <f aca="false">H108-I108</f>
        <v>1396451.88427984</v>
      </c>
      <c r="M108" s="67" t="n">
        <f aca="false">J108-K108</f>
        <v>164099.203745303</v>
      </c>
      <c r="N108" s="165" t="n">
        <f aca="false">SUM(high_v5_m!C96:J96)</f>
        <v>4639823.922838</v>
      </c>
      <c r="O108" s="7"/>
      <c r="P108" s="7"/>
      <c r="Q108" s="67" t="n">
        <f aca="false">I108*5.5017049523</f>
        <v>174505012.982244</v>
      </c>
      <c r="R108" s="67"/>
      <c r="S108" s="67"/>
      <c r="T108" s="7"/>
      <c r="U108" s="7"/>
      <c r="V108" s="67" t="n">
        <f aca="false">K108*5.5017049523</f>
        <v>29191354.6618865</v>
      </c>
      <c r="W108" s="67" t="n">
        <f aca="false">M108*5.5017049523</f>
        <v>902825.401914019</v>
      </c>
      <c r="X108" s="67" t="n">
        <f aca="false">N108*5.1890047538+L108*5.5017049523</f>
        <v>31758934.6397924</v>
      </c>
      <c r="Y108" s="67" t="n">
        <f aca="false">N108*5.1890047538</f>
        <v>24076068.3924013</v>
      </c>
      <c r="Z108" s="67" t="n">
        <f aca="false">L108*5.5017049523</f>
        <v>7682866.24739108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38793222.6114161</v>
      </c>
      <c r="G109" s="165" t="n">
        <f aca="false">high_v2_m!E97+temporary_pension_bonus_high!B97</f>
        <v>37225311.0718039</v>
      </c>
      <c r="H109" s="67" t="n">
        <f aca="false">F109-J109</f>
        <v>33221649.0879097</v>
      </c>
      <c r="I109" s="67" t="n">
        <f aca="false">G109-K109</f>
        <v>31820884.7540026</v>
      </c>
      <c r="J109" s="165" t="n">
        <f aca="false">high_v2_m!J97</f>
        <v>5571573.52350645</v>
      </c>
      <c r="K109" s="165" t="n">
        <f aca="false">high_v2_m!K97</f>
        <v>5404426.31780126</v>
      </c>
      <c r="L109" s="67" t="n">
        <f aca="false">H109-I109</f>
        <v>1400764.33390708</v>
      </c>
      <c r="M109" s="67" t="n">
        <f aca="false">J109-K109</f>
        <v>167147.205705194</v>
      </c>
      <c r="N109" s="165" t="n">
        <f aca="false">SUM(high_v5_m!C97:J97)</f>
        <v>4610211.13509618</v>
      </c>
      <c r="O109" s="7"/>
      <c r="P109" s="7"/>
      <c r="Q109" s="67" t="n">
        <f aca="false">I109*5.5017049523</f>
        <v>175069119.237664</v>
      </c>
      <c r="R109" s="67"/>
      <c r="S109" s="67"/>
      <c r="T109" s="7"/>
      <c r="U109" s="7"/>
      <c r="V109" s="67" t="n">
        <f aca="false">K109*5.5017049523</f>
        <v>29733559.0369876</v>
      </c>
      <c r="W109" s="67" t="n">
        <f aca="false">M109*5.5017049523</f>
        <v>919594.609391372</v>
      </c>
      <c r="X109" s="67" t="n">
        <f aca="false">N109*5.1890047538+L109*5.5017049523</f>
        <v>31628999.5688976</v>
      </c>
      <c r="Y109" s="67" t="n">
        <f aca="false">N109*5.1890047538</f>
        <v>23922407.4960358</v>
      </c>
      <c r="Z109" s="67" t="n">
        <f aca="false">L109*5.5017049523</f>
        <v>7706592.07286181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39052250.4567898</v>
      </c>
      <c r="G110" s="163" t="n">
        <f aca="false">high_v2_m!E98+temporary_pension_bonus_high!B98</f>
        <v>37475309.0877182</v>
      </c>
      <c r="H110" s="8" t="n">
        <f aca="false">F110-J110</f>
        <v>33329548.1051475</v>
      </c>
      <c r="I110" s="8" t="n">
        <f aca="false">G110-K110</f>
        <v>31924287.8066252</v>
      </c>
      <c r="J110" s="163" t="n">
        <f aca="false">high_v2_m!J98</f>
        <v>5722702.35164233</v>
      </c>
      <c r="K110" s="163" t="n">
        <f aca="false">high_v2_m!K98</f>
        <v>5551021.28109306</v>
      </c>
      <c r="L110" s="8" t="n">
        <f aca="false">H110-I110</f>
        <v>1405260.29852235</v>
      </c>
      <c r="M110" s="8" t="n">
        <f aca="false">J110-K110</f>
        <v>171681.070549271</v>
      </c>
      <c r="N110" s="163" t="n">
        <f aca="false">SUM(high_v5_m!C98:J98)</f>
        <v>5651551.03493752</v>
      </c>
      <c r="O110" s="5"/>
      <c r="P110" s="5"/>
      <c r="Q110" s="8" t="n">
        <f aca="false">I110*5.5017049523</f>
        <v>175638012.32436</v>
      </c>
      <c r="R110" s="8"/>
      <c r="S110" s="8"/>
      <c r="T110" s="5"/>
      <c r="U110" s="5"/>
      <c r="V110" s="8" t="n">
        <f aca="false">K110*5.5017049523</f>
        <v>30540081.2725124</v>
      </c>
      <c r="W110" s="8" t="n">
        <f aca="false">M110*5.5017049523</f>
        <v>944538.59605709</v>
      </c>
      <c r="X110" s="8" t="n">
        <f aca="false">N110*5.1890047538+L110*5.5017049523</f>
        <v>37057252.730285</v>
      </c>
      <c r="Y110" s="8" t="n">
        <f aca="false">N110*5.1890047538</f>
        <v>29325925.1866341</v>
      </c>
      <c r="Z110" s="8" t="n">
        <f aca="false">L110*5.5017049523</f>
        <v>7731327.54365097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39184621.6717985</v>
      </c>
      <c r="G111" s="165" t="n">
        <f aca="false">high_v2_m!E99+temporary_pension_bonus_high!B99</f>
        <v>37603845.4832428</v>
      </c>
      <c r="H111" s="67" t="n">
        <f aca="false">F111-J111</f>
        <v>33351513.9911552</v>
      </c>
      <c r="I111" s="67" t="n">
        <f aca="false">G111-K111</f>
        <v>31945731.0330188</v>
      </c>
      <c r="J111" s="165" t="n">
        <f aca="false">high_v2_m!J99</f>
        <v>5833107.68064328</v>
      </c>
      <c r="K111" s="165" t="n">
        <f aca="false">high_v2_m!K99</f>
        <v>5658114.45022398</v>
      </c>
      <c r="L111" s="67" t="n">
        <f aca="false">H111-I111</f>
        <v>1405782.95813637</v>
      </c>
      <c r="M111" s="67" t="n">
        <f aca="false">J111-K111</f>
        <v>174993.230419299</v>
      </c>
      <c r="N111" s="165" t="n">
        <f aca="false">SUM(high_v5_m!C99:J99)</f>
        <v>4653312.0564371</v>
      </c>
      <c r="O111" s="7"/>
      <c r="P111" s="7"/>
      <c r="Q111" s="67" t="n">
        <f aca="false">I111*5.5017049523</f>
        <v>175755986.629203</v>
      </c>
      <c r="R111" s="67"/>
      <c r="S111" s="67"/>
      <c r="T111" s="7"/>
      <c r="U111" s="7"/>
      <c r="V111" s="67" t="n">
        <f aca="false">K111*5.5017049523</f>
        <v>31129276.2914774</v>
      </c>
      <c r="W111" s="67" t="n">
        <f aca="false">M111*5.5017049523</f>
        <v>962761.12241683</v>
      </c>
      <c r="X111" s="67" t="n">
        <f aca="false">N111*5.1890047538+L111*5.5017049523</f>
        <v>31880261.4444048</v>
      </c>
      <c r="Y111" s="67" t="n">
        <f aca="false">N111*5.1890047538</f>
        <v>24146058.381767</v>
      </c>
      <c r="Z111" s="67" t="n">
        <f aca="false">L111*5.5017049523</f>
        <v>7734203.06263782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39419422.5713454</v>
      </c>
      <c r="G112" s="165" t="n">
        <f aca="false">high_v2_m!E100+temporary_pension_bonus_high!B100</f>
        <v>37829731.8075718</v>
      </c>
      <c r="H112" s="67" t="n">
        <f aca="false">F112-J112</f>
        <v>33492920.4450174</v>
      </c>
      <c r="I112" s="67" t="n">
        <f aca="false">G112-K112</f>
        <v>32081024.7450336</v>
      </c>
      <c r="J112" s="165" t="n">
        <f aca="false">high_v2_m!J100</f>
        <v>5926502.12632805</v>
      </c>
      <c r="K112" s="165" t="n">
        <f aca="false">high_v2_m!K100</f>
        <v>5748707.0625382</v>
      </c>
      <c r="L112" s="67" t="n">
        <f aca="false">H112-I112</f>
        <v>1411895.69998377</v>
      </c>
      <c r="M112" s="67" t="n">
        <f aca="false">J112-K112</f>
        <v>177795.063789842</v>
      </c>
      <c r="N112" s="165" t="n">
        <f aca="false">SUM(high_v5_m!C100:J100)</f>
        <v>4683762.0190492</v>
      </c>
      <c r="O112" s="7"/>
      <c r="P112" s="7"/>
      <c r="Q112" s="67" t="n">
        <f aca="false">I112*5.5017049523</f>
        <v>176500332.71461</v>
      </c>
      <c r="R112" s="67"/>
      <c r="S112" s="67"/>
      <c r="T112" s="7"/>
      <c r="U112" s="7"/>
      <c r="V112" s="67" t="n">
        <f aca="false">K112*5.5017049523</f>
        <v>31627690.1152884</v>
      </c>
      <c r="W112" s="67" t="n">
        <f aca="false">M112*5.5017049523</f>
        <v>978175.982947067</v>
      </c>
      <c r="X112" s="67" t="n">
        <f aca="false">N112*5.1890047538+L112*5.5017049523</f>
        <v>32071896.947246</v>
      </c>
      <c r="Y112" s="67" t="n">
        <f aca="false">N112*5.1890047538</f>
        <v>24304063.3825142</v>
      </c>
      <c r="Z112" s="67" t="n">
        <f aca="false">L112*5.5017049523</f>
        <v>7767833.56473179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39733568.7179035</v>
      </c>
      <c r="G113" s="165" t="n">
        <f aca="false">high_v2_m!E101+temporary_pension_bonus_high!B101</f>
        <v>38131281.8620372</v>
      </c>
      <c r="H113" s="67" t="n">
        <f aca="false">F113-J113</f>
        <v>33730172.8818049</v>
      </c>
      <c r="I113" s="67" t="n">
        <f aca="false">G113-K113</f>
        <v>32307987.9010216</v>
      </c>
      <c r="J113" s="165" t="n">
        <f aca="false">high_v2_m!J101</f>
        <v>6003395.83609857</v>
      </c>
      <c r="K113" s="165" t="n">
        <f aca="false">high_v2_m!K101</f>
        <v>5823293.96101561</v>
      </c>
      <c r="L113" s="67" t="n">
        <f aca="false">H113-I113</f>
        <v>1422184.98078329</v>
      </c>
      <c r="M113" s="67" t="n">
        <f aca="false">J113-K113</f>
        <v>180101.875082958</v>
      </c>
      <c r="N113" s="165" t="n">
        <f aca="false">SUM(high_v5_m!C101:J101)</f>
        <v>4639746.6230208</v>
      </c>
      <c r="O113" s="7"/>
      <c r="P113" s="7"/>
      <c r="Q113" s="67" t="n">
        <f aca="false">I113*5.5017049523</f>
        <v>177749017.033899</v>
      </c>
      <c r="R113" s="67"/>
      <c r="S113" s="67"/>
      <c r="T113" s="7"/>
      <c r="U113" s="7"/>
      <c r="V113" s="67" t="n">
        <f aca="false">K113*5.5017049523</f>
        <v>32038045.2240183</v>
      </c>
      <c r="W113" s="67" t="n">
        <f aca="false">M113*5.5017049523</f>
        <v>990867.378062429</v>
      </c>
      <c r="X113" s="67" t="n">
        <f aca="false">N113*5.1890047538+L113*5.5017049523</f>
        <v>31900109.4351445</v>
      </c>
      <c r="Y113" s="67" t="n">
        <f aca="false">N113*5.1890047538</f>
        <v>24075667.2832824</v>
      </c>
      <c r="Z113" s="67" t="n">
        <f aca="false">L113*5.5017049523</f>
        <v>7824442.15186211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39990811.8749433</v>
      </c>
      <c r="G114" s="163" t="n">
        <f aca="false">high_v2_m!E102+temporary_pension_bonus_high!B102</f>
        <v>38380719.9027219</v>
      </c>
      <c r="H114" s="8" t="n">
        <f aca="false">F114-J114</f>
        <v>33836511.1761453</v>
      </c>
      <c r="I114" s="8" t="n">
        <f aca="false">G114-K114</f>
        <v>32411048.2248878</v>
      </c>
      <c r="J114" s="163" t="n">
        <f aca="false">high_v2_m!J102</f>
        <v>6154300.69879799</v>
      </c>
      <c r="K114" s="163" t="n">
        <f aca="false">high_v2_m!K102</f>
        <v>5969671.67783405</v>
      </c>
      <c r="L114" s="8" t="n">
        <f aca="false">H114-I114</f>
        <v>1425462.95125749</v>
      </c>
      <c r="M114" s="8" t="n">
        <f aca="false">J114-K114</f>
        <v>184629.020963941</v>
      </c>
      <c r="N114" s="163" t="n">
        <f aca="false">SUM(high_v5_m!C102:J102)</f>
        <v>5761608.88130017</v>
      </c>
      <c r="O114" s="5"/>
      <c r="P114" s="5"/>
      <c r="Q114" s="8" t="n">
        <f aca="false">I114*5.5017049523</f>
        <v>178316024.528099</v>
      </c>
      <c r="R114" s="8"/>
      <c r="S114" s="8"/>
      <c r="T114" s="5"/>
      <c r="U114" s="5"/>
      <c r="V114" s="8" t="n">
        <f aca="false">K114*5.5017049523</f>
        <v>32843372.2335446</v>
      </c>
      <c r="W114" s="8" t="n">
        <f aca="false">M114*5.5017049523</f>
        <v>1015774.39897561</v>
      </c>
      <c r="X114" s="8" t="n">
        <f aca="false">N114*5.1890047538+L114*5.5017049523</f>
        <v>37739492.4528564</v>
      </c>
      <c r="Y114" s="8" t="n">
        <f aca="false">N114*5.1890047538</f>
        <v>29897015.8746029</v>
      </c>
      <c r="Z114" s="8" t="n">
        <f aca="false">L114*5.5017049523</f>
        <v>7842476.57825348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40223826.4616187</v>
      </c>
      <c r="G115" s="165" t="n">
        <f aca="false">high_v2_m!E103+temporary_pension_bonus_high!B103</f>
        <v>38606093.520398</v>
      </c>
      <c r="H115" s="67" t="n">
        <f aca="false">F115-J115</f>
        <v>33956300.927932</v>
      </c>
      <c r="I115" s="67" t="n">
        <f aca="false">G115-K115</f>
        <v>32526593.7527219</v>
      </c>
      <c r="J115" s="165" t="n">
        <f aca="false">high_v2_m!J103</f>
        <v>6267525.53368667</v>
      </c>
      <c r="K115" s="165" t="n">
        <f aca="false">high_v2_m!K103</f>
        <v>6079499.76767607</v>
      </c>
      <c r="L115" s="67" t="n">
        <f aca="false">H115-I115</f>
        <v>1429707.17521006</v>
      </c>
      <c r="M115" s="67" t="n">
        <f aca="false">J115-K115</f>
        <v>188025.766010601</v>
      </c>
      <c r="N115" s="165" t="n">
        <f aca="false">SUM(high_v5_m!C103:J103)</f>
        <v>4599192.58392337</v>
      </c>
      <c r="O115" s="7"/>
      <c r="P115" s="7"/>
      <c r="Q115" s="67" t="n">
        <f aca="false">I115*5.5017049523</f>
        <v>178951721.930801</v>
      </c>
      <c r="R115" s="67"/>
      <c r="S115" s="67"/>
      <c r="T115" s="7"/>
      <c r="U115" s="7"/>
      <c r="V115" s="67" t="n">
        <f aca="false">K115*5.5017049523</f>
        <v>33447613.9793301</v>
      </c>
      <c r="W115" s="67" t="n">
        <f aca="false">M115*5.5017049523</f>
        <v>1034462.28802053</v>
      </c>
      <c r="X115" s="67" t="n">
        <f aca="false">N115*5.1890047538+L115*5.5017049523</f>
        <v>31731059.2278121</v>
      </c>
      <c r="Y115" s="67" t="n">
        <f aca="false">N115*5.1890047538</f>
        <v>23865232.1816201</v>
      </c>
      <c r="Z115" s="67" t="n">
        <f aca="false">L115*5.5017049523</f>
        <v>7865827.04619204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40394516.923832</v>
      </c>
      <c r="G116" s="165" t="n">
        <f aca="false">high_v2_m!E104+temporary_pension_bonus_high!B104</f>
        <v>38769493.0241359</v>
      </c>
      <c r="H116" s="67" t="n">
        <f aca="false">F116-J116</f>
        <v>34102181.1913941</v>
      </c>
      <c r="I116" s="67" t="n">
        <f aca="false">G116-K116</f>
        <v>32665927.3636711</v>
      </c>
      <c r="J116" s="165" t="n">
        <f aca="false">high_v2_m!J104</f>
        <v>6292335.7324379</v>
      </c>
      <c r="K116" s="165" t="n">
        <f aca="false">high_v2_m!K104</f>
        <v>6103565.66046477</v>
      </c>
      <c r="L116" s="67" t="n">
        <f aca="false">H116-I116</f>
        <v>1436253.82772304</v>
      </c>
      <c r="M116" s="67" t="n">
        <f aca="false">J116-K116</f>
        <v>188770.071973138</v>
      </c>
      <c r="N116" s="165" t="n">
        <f aca="false">SUM(high_v5_m!C104:J104)</f>
        <v>4670816.74917465</v>
      </c>
      <c r="O116" s="7"/>
      <c r="P116" s="7"/>
      <c r="Q116" s="67" t="n">
        <f aca="false">I116*5.5017049523</f>
        <v>179718294.348181</v>
      </c>
      <c r="R116" s="67"/>
      <c r="S116" s="67"/>
      <c r="T116" s="7"/>
      <c r="U116" s="7"/>
      <c r="V116" s="67" t="n">
        <f aca="false">K116*5.5017049523</f>
        <v>33580017.4208672</v>
      </c>
      <c r="W116" s="67" t="n">
        <f aca="false">M116*5.5017049523</f>
        <v>1038557.23982064</v>
      </c>
      <c r="X116" s="67" t="n">
        <f aca="false">N116*5.1890047538+L116*5.5017049523</f>
        <v>32138735.1123396</v>
      </c>
      <c r="Y116" s="67" t="n">
        <f aca="false">N116*5.1890047538</f>
        <v>24236890.3155959</v>
      </c>
      <c r="Z116" s="67" t="n">
        <f aca="false">L116*5.5017049523</f>
        <v>7901844.79674367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40633242.5637554</v>
      </c>
      <c r="G117" s="165" t="n">
        <f aca="false">high_v2_m!E105+temporary_pension_bonus_high!B105</f>
        <v>39000334.3470567</v>
      </c>
      <c r="H117" s="67" t="n">
        <f aca="false">F117-J117</f>
        <v>34244450.9765143</v>
      </c>
      <c r="I117" s="67" t="n">
        <f aca="false">G117-K117</f>
        <v>32803206.5074328</v>
      </c>
      <c r="J117" s="165" t="n">
        <f aca="false">high_v2_m!J105</f>
        <v>6388791.58724109</v>
      </c>
      <c r="K117" s="165" t="n">
        <f aca="false">high_v2_m!K105</f>
        <v>6197127.83962386</v>
      </c>
      <c r="L117" s="67" t="n">
        <f aca="false">H117-I117</f>
        <v>1441244.46908147</v>
      </c>
      <c r="M117" s="67" t="n">
        <f aca="false">J117-K117</f>
        <v>191663.747617234</v>
      </c>
      <c r="N117" s="165" t="n">
        <f aca="false">SUM(high_v5_m!C105:J105)</f>
        <v>4661875.69050976</v>
      </c>
      <c r="O117" s="7"/>
      <c r="P117" s="7"/>
      <c r="Q117" s="67" t="n">
        <f aca="false">I117*5.5017049523</f>
        <v>180473563.693263</v>
      </c>
      <c r="R117" s="67"/>
      <c r="S117" s="67"/>
      <c r="T117" s="7"/>
      <c r="U117" s="7"/>
      <c r="V117" s="67" t="n">
        <f aca="false">K117*5.5017049523</f>
        <v>34094768.9252948</v>
      </c>
      <c r="W117" s="67" t="n">
        <f aca="false">M117*5.5017049523</f>
        <v>1054477.38944211</v>
      </c>
      <c r="X117" s="67" t="n">
        <f aca="false">N117*5.1890047538+L117*5.5017049523</f>
        <v>32119796.9527003</v>
      </c>
      <c r="Y117" s="67" t="n">
        <f aca="false">N117*5.1890047538</f>
        <v>24190495.1196798</v>
      </c>
      <c r="Z117" s="67" t="n">
        <f aca="false">L117*5.5017049523</f>
        <v>7929301.83302052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3593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17745937.2953178</v>
      </c>
      <c r="G39" s="165" t="n">
        <f aca="false">low_v2_m!E27+temporary_pension_bonus_low!B27</f>
        <v>17041743.5424569</v>
      </c>
      <c r="H39" s="67" t="n">
        <f aca="false">F39-J39</f>
        <v>17422903.3225537</v>
      </c>
      <c r="I39" s="67" t="n">
        <f aca="false">G39-K39</f>
        <v>16728400.5888757</v>
      </c>
      <c r="J39" s="165" t="n">
        <f aca="false">low_v2_m!J27</f>
        <v>323033.972764131</v>
      </c>
      <c r="K39" s="165" t="n">
        <f aca="false">low_v2_m!K27</f>
        <v>313342.953581207</v>
      </c>
      <c r="L39" s="67" t="n">
        <f aca="false">H39-I39</f>
        <v>694502.733677987</v>
      </c>
      <c r="M39" s="67" t="n">
        <f aca="false">J39-K39</f>
        <v>9691.01918292395</v>
      </c>
      <c r="N39" s="165" t="n">
        <f aca="false">SUM(low_v5_m!C27:J27)</f>
        <v>2907842.81467877</v>
      </c>
      <c r="O39" s="7"/>
      <c r="P39" s="7"/>
      <c r="Q39" s="67" t="n">
        <f aca="false">I39*5.5017049523</f>
        <v>92034724.3638758</v>
      </c>
      <c r="R39" s="67"/>
      <c r="S39" s="67"/>
      <c r="T39" s="7"/>
      <c r="U39" s="7"/>
      <c r="V39" s="67" t="n">
        <f aca="false">K39*5.5017049523</f>
        <v>1723920.47948603</v>
      </c>
      <c r="W39" s="67" t="n">
        <f aca="false">M39*5.5017049523</f>
        <v>53317.128231527</v>
      </c>
      <c r="X39" s="67" t="n">
        <f aca="false">N39*5.1890047538+L39*5.5017049523</f>
        <v>18909759.3179334</v>
      </c>
      <c r="Y39" s="67" t="n">
        <f aca="false">N39*5.1890047538</f>
        <v>15088810.1886713</v>
      </c>
      <c r="Z39" s="67" t="n">
        <f aca="false">L39*5.5017049523</f>
        <v>3820949.12926207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18057282.7997036</v>
      </c>
      <c r="G40" s="165" t="n">
        <f aca="false">low_v2_m!E28+temporary_pension_bonus_low!B28</f>
        <v>17339920.5233325</v>
      </c>
      <c r="H40" s="67" t="n">
        <f aca="false">F40-J40</f>
        <v>17718447.4217575</v>
      </c>
      <c r="I40" s="67" t="n">
        <f aca="false">G40-K40</f>
        <v>17011250.2067247</v>
      </c>
      <c r="J40" s="165" t="n">
        <f aca="false">low_v2_m!J28</f>
        <v>338835.377946151</v>
      </c>
      <c r="K40" s="165" t="n">
        <f aca="false">low_v2_m!K28</f>
        <v>328670.316607767</v>
      </c>
      <c r="L40" s="67" t="n">
        <f aca="false">H40-I40</f>
        <v>707197.215032727</v>
      </c>
      <c r="M40" s="67" t="n">
        <f aca="false">J40-K40</f>
        <v>10165.0613383845</v>
      </c>
      <c r="N40" s="165" t="n">
        <f aca="false">SUM(low_v5_m!C28:J28)</f>
        <v>2978194.93862816</v>
      </c>
      <c r="O40" s="7"/>
      <c r="P40" s="7"/>
      <c r="Q40" s="67" t="n">
        <f aca="false">I40*5.5017049523</f>
        <v>93590879.5071519</v>
      </c>
      <c r="R40" s="67"/>
      <c r="S40" s="67"/>
      <c r="T40" s="7"/>
      <c r="U40" s="7"/>
      <c r="V40" s="67" t="n">
        <f aca="false">K40*5.5017049523</f>
        <v>1808247.10855496</v>
      </c>
      <c r="W40" s="67" t="n">
        <f aca="false">M40*5.5017049523</f>
        <v>55925.1683058234</v>
      </c>
      <c r="X40" s="67" t="n">
        <f aca="false">N40*5.1890047538+L40*5.5017049523</f>
        <v>19344658.114483</v>
      </c>
      <c r="Y40" s="67" t="n">
        <f aca="false">N40*5.1890047538</f>
        <v>15453867.6942846</v>
      </c>
      <c r="Z40" s="67" t="n">
        <f aca="false">L40*5.5017049523</f>
        <v>3890790.42019832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18705922.1852388</v>
      </c>
      <c r="G41" s="165" t="n">
        <f aca="false">low_v2_m!E29+temporary_pension_bonus_low!B29</f>
        <v>17960996.2703262</v>
      </c>
      <c r="H41" s="67" t="n">
        <f aca="false">F41-J41</f>
        <v>18352683.5946029</v>
      </c>
      <c r="I41" s="67" t="n">
        <f aca="false">G41-K41</f>
        <v>17618354.8374094</v>
      </c>
      <c r="J41" s="165" t="n">
        <f aca="false">low_v2_m!J29</f>
        <v>353238.590635911</v>
      </c>
      <c r="K41" s="165" t="n">
        <f aca="false">low_v2_m!K29</f>
        <v>342641.432916833</v>
      </c>
      <c r="L41" s="67" t="n">
        <f aca="false">H41-I41</f>
        <v>734328.757193517</v>
      </c>
      <c r="M41" s="67" t="n">
        <f aca="false">J41-K41</f>
        <v>10597.1577190773</v>
      </c>
      <c r="N41" s="165" t="n">
        <f aca="false">SUM(low_v5_m!C29:J29)</f>
        <v>3087433.07109651</v>
      </c>
      <c r="O41" s="7"/>
      <c r="P41" s="7"/>
      <c r="Q41" s="67" t="n">
        <f aca="false">I41*5.5017049523</f>
        <v>96930990.060354</v>
      </c>
      <c r="R41" s="67"/>
      <c r="S41" s="67"/>
      <c r="T41" s="7"/>
      <c r="U41" s="7"/>
      <c r="V41" s="67" t="n">
        <f aca="false">K41*5.5017049523</f>
        <v>1885112.06834171</v>
      </c>
      <c r="W41" s="67" t="n">
        <f aca="false">M41*5.5017049523</f>
        <v>58302.4351033518</v>
      </c>
      <c r="X41" s="67" t="n">
        <f aca="false">N41*5.1890047538+L41*5.5017049523</f>
        <v>20060765.043027</v>
      </c>
      <c r="Y41" s="67" t="n">
        <f aca="false">N41*5.1890047538</f>
        <v>16020704.8829591</v>
      </c>
      <c r="Z41" s="67" t="n">
        <f aca="false">L41*5.5017049523</f>
        <v>4040060.16006788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19372167.4660338</v>
      </c>
      <c r="G42" s="163" t="n">
        <f aca="false">low_v2_m!E30+temporary_pension_bonus_low!B30</f>
        <v>18600074.7858418</v>
      </c>
      <c r="H42" s="8" t="n">
        <f aca="false">F42-J42</f>
        <v>18972886.1518124</v>
      </c>
      <c r="I42" s="8" t="n">
        <f aca="false">G42-K42</f>
        <v>18212771.9110471</v>
      </c>
      <c r="J42" s="163" t="n">
        <f aca="false">low_v2_m!J30</f>
        <v>399281.31422142</v>
      </c>
      <c r="K42" s="163" t="n">
        <f aca="false">low_v2_m!K30</f>
        <v>387302.874794777</v>
      </c>
      <c r="L42" s="8" t="n">
        <f aca="false">H42-I42</f>
        <v>760114.240765326</v>
      </c>
      <c r="M42" s="8" t="n">
        <f aca="false">J42-K42</f>
        <v>11978.4394266427</v>
      </c>
      <c r="N42" s="163" t="n">
        <f aca="false">SUM(low_v5_m!C30:J30)</f>
        <v>3876294.17716117</v>
      </c>
      <c r="O42" s="5"/>
      <c r="P42" s="5"/>
      <c r="Q42" s="8" t="n">
        <f aca="false">I42*5.5017049523</f>
        <v>100201297.418118</v>
      </c>
      <c r="R42" s="8"/>
      <c r="S42" s="8"/>
      <c r="T42" s="5"/>
      <c r="U42" s="5"/>
      <c r="V42" s="8" t="n">
        <f aca="false">K42*5.5017049523</f>
        <v>2130826.14429845</v>
      </c>
      <c r="W42" s="8" t="n">
        <f aca="false">M42*5.5017049523</f>
        <v>65901.8395143859</v>
      </c>
      <c r="X42" s="8" t="n">
        <f aca="false">N42*5.1890047538+L42*5.5017049523</f>
        <v>24296033.1951489</v>
      </c>
      <c r="Y42" s="8" t="n">
        <f aca="false">N42*5.1890047538</f>
        <v>20114108.9124166</v>
      </c>
      <c r="Z42" s="8" t="n">
        <f aca="false">L42*5.5017049523</f>
        <v>4181924.28273235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19624311.9935944</v>
      </c>
      <c r="G43" s="165" t="n">
        <f aca="false">low_v2_m!E31+temporary_pension_bonus_low!B31</f>
        <v>18841576.5397227</v>
      </c>
      <c r="H43" s="67" t="n">
        <f aca="false">F43-J43</f>
        <v>19212085.3233023</v>
      </c>
      <c r="I43" s="67" t="n">
        <f aca="false">G43-K43</f>
        <v>18441716.6695393</v>
      </c>
      <c r="J43" s="165" t="n">
        <f aca="false">low_v2_m!J31</f>
        <v>412226.670292154</v>
      </c>
      <c r="K43" s="165" t="n">
        <f aca="false">low_v2_m!K31</f>
        <v>399859.870183389</v>
      </c>
      <c r="L43" s="67" t="n">
        <f aca="false">H43-I43</f>
        <v>770368.653762985</v>
      </c>
      <c r="M43" s="67" t="n">
        <f aca="false">J43-K43</f>
        <v>12366.8001087646</v>
      </c>
      <c r="N43" s="165" t="n">
        <f aca="false">SUM(low_v5_m!C31:J31)</f>
        <v>3239162.83967012</v>
      </c>
      <c r="O43" s="7"/>
      <c r="P43" s="7"/>
      <c r="Q43" s="67" t="n">
        <f aca="false">I43*5.5017049523</f>
        <v>101460883.929718</v>
      </c>
      <c r="R43" s="67"/>
      <c r="S43" s="67"/>
      <c r="T43" s="7"/>
      <c r="U43" s="7"/>
      <c r="V43" s="67" t="n">
        <f aca="false">K43*5.5017049523</f>
        <v>2199911.02801399</v>
      </c>
      <c r="W43" s="67" t="n">
        <f aca="false">M43*5.5017049523</f>
        <v>68038.4854024941</v>
      </c>
      <c r="X43" s="67" t="n">
        <f aca="false">N43*5.1890047538+L43*5.5017049523</f>
        <v>21046372.4108851</v>
      </c>
      <c r="Y43" s="67" t="n">
        <f aca="false">N43*5.1890047538</f>
        <v>16808031.3733806</v>
      </c>
      <c r="Z43" s="67" t="n">
        <f aca="false">L43*5.5017049523</f>
        <v>4238341.0375045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19937654.2657434</v>
      </c>
      <c r="G44" s="165" t="n">
        <f aca="false">low_v2_m!E32+temporary_pension_bonus_low!B32</f>
        <v>19140423.6220528</v>
      </c>
      <c r="H44" s="67" t="n">
        <f aca="false">F44-J44</f>
        <v>19500696.8455943</v>
      </c>
      <c r="I44" s="67" t="n">
        <f aca="false">G44-K44</f>
        <v>18716574.9245081</v>
      </c>
      <c r="J44" s="165" t="n">
        <f aca="false">low_v2_m!J32</f>
        <v>436957.420149124</v>
      </c>
      <c r="K44" s="165" t="n">
        <f aca="false">low_v2_m!K32</f>
        <v>423848.697544651</v>
      </c>
      <c r="L44" s="67" t="n">
        <f aca="false">H44-I44</f>
        <v>784121.921086188</v>
      </c>
      <c r="M44" s="67" t="n">
        <f aca="false">J44-K44</f>
        <v>13108.7226044737</v>
      </c>
      <c r="N44" s="165" t="n">
        <f aca="false">SUM(low_v5_m!C32:J32)</f>
        <v>3282191.33336499</v>
      </c>
      <c r="O44" s="7"/>
      <c r="P44" s="7"/>
      <c r="Q44" s="67" t="n">
        <f aca="false">I44*5.5017049523</f>
        <v>102973072.95226</v>
      </c>
      <c r="R44" s="67"/>
      <c r="S44" s="67"/>
      <c r="T44" s="7"/>
      <c r="U44" s="7"/>
      <c r="V44" s="67" t="n">
        <f aca="false">K44*5.5017049523</f>
        <v>2331890.47830731</v>
      </c>
      <c r="W44" s="67" t="n">
        <f aca="false">M44*5.5017049523</f>
        <v>72120.3240713599</v>
      </c>
      <c r="X44" s="67" t="n">
        <f aca="false">N44*5.1890047538+L44*5.5017049523</f>
        <v>21345313.888159</v>
      </c>
      <c r="Y44" s="67" t="n">
        <f aca="false">N44*5.1890047538</f>
        <v>17031306.4317121</v>
      </c>
      <c r="Z44" s="67" t="n">
        <f aca="false">L44*5.5017049523</f>
        <v>4314007.45644687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20272778.1855319</v>
      </c>
      <c r="G45" s="165" t="n">
        <f aca="false">low_v2_m!E33+temporary_pension_bonus_low!B33</f>
        <v>19460943.5733522</v>
      </c>
      <c r="H45" s="67" t="n">
        <f aca="false">F45-J45</f>
        <v>19815328.526349</v>
      </c>
      <c r="I45" s="67" t="n">
        <f aca="false">G45-K45</f>
        <v>19017217.4039448</v>
      </c>
      <c r="J45" s="165" t="n">
        <f aca="false">low_v2_m!J33</f>
        <v>457449.659182967</v>
      </c>
      <c r="K45" s="165" t="n">
        <f aca="false">low_v2_m!K33</f>
        <v>443726.169407478</v>
      </c>
      <c r="L45" s="67" t="n">
        <f aca="false">H45-I45</f>
        <v>798111.122404199</v>
      </c>
      <c r="M45" s="67" t="n">
        <f aca="false">J45-K45</f>
        <v>13723.489775489</v>
      </c>
      <c r="N45" s="165" t="n">
        <f aca="false">SUM(low_v5_m!C33:J33)</f>
        <v>3362595.46959115</v>
      </c>
      <c r="O45" s="7"/>
      <c r="P45" s="7"/>
      <c r="Q45" s="67" t="n">
        <f aca="false">I45*5.5017049523</f>
        <v>104627119.170249</v>
      </c>
      <c r="R45" s="67"/>
      <c r="S45" s="67"/>
      <c r="T45" s="7"/>
      <c r="U45" s="7"/>
      <c r="V45" s="67" t="n">
        <f aca="false">K45*5.5017049523</f>
        <v>2441250.46369423</v>
      </c>
      <c r="W45" s="67" t="n">
        <f aca="false">M45*5.5017049523</f>
        <v>75502.5916606464</v>
      </c>
      <c r="X45" s="67" t="n">
        <f aca="false">N45*5.1890047538+L45*5.5017049523</f>
        <v>21839495.7914317</v>
      </c>
      <c r="Y45" s="67" t="n">
        <f aca="false">N45*5.1890047538</f>
        <v>17448523.8768148</v>
      </c>
      <c r="Z45" s="67" t="n">
        <f aca="false">L45*5.5017049523</f>
        <v>4390971.91461689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20577944.6224219</v>
      </c>
      <c r="G46" s="163" t="n">
        <f aca="false">low_v2_m!E34+temporary_pension_bonus_low!B34</f>
        <v>19752718.9109822</v>
      </c>
      <c r="H46" s="8" t="n">
        <f aca="false">F46-J46</f>
        <v>20092028.0432654</v>
      </c>
      <c r="I46" s="8" t="n">
        <f aca="false">G46-K46</f>
        <v>19281379.8292004</v>
      </c>
      <c r="J46" s="163" t="n">
        <f aca="false">low_v2_m!J34</f>
        <v>485916.579156477</v>
      </c>
      <c r="K46" s="163" t="n">
        <f aca="false">low_v2_m!K34</f>
        <v>471339.081781783</v>
      </c>
      <c r="L46" s="8" t="n">
        <f aca="false">H46-I46</f>
        <v>810648.214065015</v>
      </c>
      <c r="M46" s="8" t="n">
        <f aca="false">J46-K46</f>
        <v>14577.4973746943</v>
      </c>
      <c r="N46" s="163" t="n">
        <f aca="false">SUM(low_v5_m!C34:J34)</f>
        <v>4143940.20528356</v>
      </c>
      <c r="O46" s="5"/>
      <c r="P46" s="5"/>
      <c r="Q46" s="8" t="n">
        <f aca="false">I46*5.5017049523</f>
        <v>106080462.893489</v>
      </c>
      <c r="R46" s="8"/>
      <c r="S46" s="8"/>
      <c r="T46" s="5"/>
      <c r="U46" s="5"/>
      <c r="V46" s="8" t="n">
        <f aca="false">K46*5.5017049523</f>
        <v>2593168.56045137</v>
      </c>
      <c r="W46" s="8" t="n">
        <f aca="false">M46*5.5017049523</f>
        <v>80201.089498496</v>
      </c>
      <c r="X46" s="8" t="n">
        <f aca="false">N46*5.1890047538+L46*5.5017049523</f>
        <v>25962872.718574</v>
      </c>
      <c r="Y46" s="8" t="n">
        <f aca="false">N46*5.1890047538</f>
        <v>21502925.4246793</v>
      </c>
      <c r="Z46" s="8" t="n">
        <f aca="false">L46*5.5017049523</f>
        <v>4459947.29389465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20863646.443413</v>
      </c>
      <c r="G47" s="165" t="n">
        <f aca="false">low_v2_m!E35+temporary_pension_bonus_low!B35</f>
        <v>20025448.0117739</v>
      </c>
      <c r="H47" s="67" t="n">
        <f aca="false">F47-J47</f>
        <v>20362926.5342253</v>
      </c>
      <c r="I47" s="67" t="n">
        <f aca="false">G47-K47</f>
        <v>19539749.6998618</v>
      </c>
      <c r="J47" s="165" t="n">
        <f aca="false">low_v2_m!J35</f>
        <v>500719.909187685</v>
      </c>
      <c r="K47" s="165" t="n">
        <f aca="false">low_v2_m!K35</f>
        <v>485698.311912055</v>
      </c>
      <c r="L47" s="67" t="n">
        <f aca="false">H47-I47</f>
        <v>823176.834363464</v>
      </c>
      <c r="M47" s="67" t="n">
        <f aca="false">J47-K47</f>
        <v>15021.5972756306</v>
      </c>
      <c r="N47" s="165" t="n">
        <f aca="false">SUM(low_v5_m!C35:J35)</f>
        <v>3434129.59638666</v>
      </c>
      <c r="O47" s="7"/>
      <c r="P47" s="7"/>
      <c r="Q47" s="67" t="n">
        <f aca="false">I47*5.5017049523</f>
        <v>107501937.690432</v>
      </c>
      <c r="R47" s="67"/>
      <c r="S47" s="67"/>
      <c r="T47" s="7"/>
      <c r="U47" s="7"/>
      <c r="V47" s="67" t="n">
        <f aca="false">K47*5.5017049523</f>
        <v>2672168.8079703</v>
      </c>
      <c r="W47" s="67" t="n">
        <f aca="false">M47*5.5017049523</f>
        <v>82644.3961227932</v>
      </c>
      <c r="X47" s="67" t="n">
        <f aca="false">N47*5.1890047538+L47*5.5017049523</f>
        <v>22348590.8670518</v>
      </c>
      <c r="Y47" s="67" t="n">
        <f aca="false">N47*5.1890047538</f>
        <v>17819714.8008157</v>
      </c>
      <c r="Z47" s="67" t="n">
        <f aca="false">L47*5.5017049523</f>
        <v>4528876.06623611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21164127.6194132</v>
      </c>
      <c r="G48" s="165" t="n">
        <f aca="false">low_v2_m!E36+temporary_pension_bonus_low!B36</f>
        <v>20312133.2721652</v>
      </c>
      <c r="H48" s="67" t="n">
        <f aca="false">F48-J48</f>
        <v>20647939.7918647</v>
      </c>
      <c r="I48" s="67" t="n">
        <f aca="false">G48-K48</f>
        <v>19811431.0794431</v>
      </c>
      <c r="J48" s="165" t="n">
        <f aca="false">low_v2_m!J36</f>
        <v>516187.827548524</v>
      </c>
      <c r="K48" s="165" t="n">
        <f aca="false">low_v2_m!K36</f>
        <v>500702.192722068</v>
      </c>
      <c r="L48" s="67" t="n">
        <f aca="false">H48-I48</f>
        <v>836508.71242157</v>
      </c>
      <c r="M48" s="67" t="n">
        <f aca="false">J48-K48</f>
        <v>15485.6348264558</v>
      </c>
      <c r="N48" s="165" t="n">
        <f aca="false">SUM(low_v5_m!C36:J36)</f>
        <v>3422422.48871731</v>
      </c>
      <c r="O48" s="7"/>
      <c r="P48" s="7"/>
      <c r="Q48" s="67" t="n">
        <f aca="false">I48*5.5017049523</f>
        <v>108996648.481922</v>
      </c>
      <c r="R48" s="67"/>
      <c r="S48" s="67"/>
      <c r="T48" s="7"/>
      <c r="U48" s="7"/>
      <c r="V48" s="67" t="n">
        <f aca="false">K48*5.5017049523</f>
        <v>2754715.73332647</v>
      </c>
      <c r="W48" s="67" t="n">
        <f aca="false">M48*5.5017049523</f>
        <v>85197.3938142212</v>
      </c>
      <c r="X48" s="67" t="n">
        <f aca="false">N48*5.1890047538+L48*5.5017049523</f>
        <v>22361190.689238</v>
      </c>
      <c r="Y48" s="67" t="n">
        <f aca="false">N48*5.1890047538</f>
        <v>17758966.5634661</v>
      </c>
      <c r="Z48" s="67" t="n">
        <f aca="false">L48*5.5017049523</f>
        <v>4602224.12577185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21441416.4694067</v>
      </c>
      <c r="G49" s="165" t="n">
        <f aca="false">low_v2_m!E37+temporary_pension_bonus_low!B37</f>
        <v>20577471.4819578</v>
      </c>
      <c r="H49" s="67" t="n">
        <f aca="false">F49-J49</f>
        <v>20904101.3535363</v>
      </c>
      <c r="I49" s="67" t="n">
        <f aca="false">G49-K49</f>
        <v>20056275.8195635</v>
      </c>
      <c r="J49" s="165" t="n">
        <f aca="false">low_v2_m!J37</f>
        <v>537315.115870336</v>
      </c>
      <c r="K49" s="165" t="n">
        <f aca="false">low_v2_m!K37</f>
        <v>521195.662394226</v>
      </c>
      <c r="L49" s="67" t="n">
        <f aca="false">H49-I49</f>
        <v>847825.533972785</v>
      </c>
      <c r="M49" s="67" t="n">
        <f aca="false">J49-K49</f>
        <v>16119.45347611</v>
      </c>
      <c r="N49" s="165" t="n">
        <f aca="false">SUM(low_v5_m!C37:J37)</f>
        <v>3544385.08980006</v>
      </c>
      <c r="O49" s="7"/>
      <c r="P49" s="7"/>
      <c r="Q49" s="67" t="n">
        <f aca="false">I49*5.5017049523</f>
        <v>110343712.001188</v>
      </c>
      <c r="R49" s="67"/>
      <c r="S49" s="67"/>
      <c r="T49" s="7"/>
      <c r="U49" s="7"/>
      <c r="V49" s="67" t="n">
        <f aca="false">K49*5.5017049523</f>
        <v>2867464.75691159</v>
      </c>
      <c r="W49" s="67" t="n">
        <f aca="false">M49*5.5017049523</f>
        <v>88684.4770178839</v>
      </c>
      <c r="X49" s="67" t="n">
        <f aca="false">N49*5.1890047538+L49*5.5017049523</f>
        <v>23056317.0192148</v>
      </c>
      <c r="Y49" s="67" t="n">
        <f aca="false">N49*5.1890047538</f>
        <v>18391831.0802704</v>
      </c>
      <c r="Z49" s="67" t="n">
        <f aca="false">L49*5.5017049523</f>
        <v>4664485.93894446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21757542.0731822</v>
      </c>
      <c r="G50" s="163" t="n">
        <f aca="false">low_v2_m!E38+temporary_pension_bonus_low!B38</f>
        <v>20879890.7403609</v>
      </c>
      <c r="H50" s="8" t="n">
        <f aca="false">F50-J50</f>
        <v>21182966.9613681</v>
      </c>
      <c r="I50" s="8" t="n">
        <f aca="false">G50-K50</f>
        <v>20322552.8819012</v>
      </c>
      <c r="J50" s="163" t="n">
        <f aca="false">low_v2_m!J38</f>
        <v>574575.111814096</v>
      </c>
      <c r="K50" s="163" t="n">
        <f aca="false">low_v2_m!K38</f>
        <v>557337.858459673</v>
      </c>
      <c r="L50" s="8" t="n">
        <f aca="false">H50-I50</f>
        <v>860414.079466823</v>
      </c>
      <c r="M50" s="8" t="n">
        <f aca="false">J50-K50</f>
        <v>17237.253354423</v>
      </c>
      <c r="N50" s="163" t="n">
        <f aca="false">SUM(low_v5_m!C38:J38)</f>
        <v>4328325.16816998</v>
      </c>
      <c r="O50" s="5"/>
      <c r="P50" s="5"/>
      <c r="Q50" s="8" t="n">
        <f aca="false">I50*5.5017049523</f>
        <v>111808689.833735</v>
      </c>
      <c r="R50" s="8"/>
      <c r="S50" s="8"/>
      <c r="T50" s="5"/>
      <c r="U50" s="5"/>
      <c r="V50" s="8" t="n">
        <f aca="false">K50*5.5017049523</f>
        <v>3066308.45599186</v>
      </c>
      <c r="W50" s="8" t="n">
        <f aca="false">M50*5.5017049523</f>
        <v>94834.2821440787</v>
      </c>
      <c r="X50" s="8" t="n">
        <f aca="false">N50*5.1890047538+L50*5.5017049523</f>
        <v>27193444.2756575</v>
      </c>
      <c r="Y50" s="8" t="n">
        <f aca="false">N50*5.1890047538</f>
        <v>22459699.8736262</v>
      </c>
      <c r="Z50" s="8" t="n">
        <f aca="false">L50*5.5017049523</f>
        <v>4733744.40203127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21997130.6325315</v>
      </c>
      <c r="G51" s="165" t="n">
        <f aca="false">low_v2_m!E39+temporary_pension_bonus_low!B39</f>
        <v>21107580.9477393</v>
      </c>
      <c r="H51" s="67" t="n">
        <f aca="false">F51-J51</f>
        <v>21386044.6856005</v>
      </c>
      <c r="I51" s="67" t="n">
        <f aca="false">G51-K51</f>
        <v>20514827.5792162</v>
      </c>
      <c r="J51" s="165" t="n">
        <f aca="false">low_v2_m!J39</f>
        <v>611085.946931021</v>
      </c>
      <c r="K51" s="165" t="n">
        <f aca="false">low_v2_m!K39</f>
        <v>592753.368523091</v>
      </c>
      <c r="L51" s="67" t="n">
        <f aca="false">H51-I51</f>
        <v>871217.106384307</v>
      </c>
      <c r="M51" s="67" t="n">
        <f aca="false">J51-K51</f>
        <v>18332.5784079307</v>
      </c>
      <c r="N51" s="165" t="n">
        <f aca="false">SUM(low_v5_m!C39:J39)</f>
        <v>3695493.09805917</v>
      </c>
      <c r="O51" s="7"/>
      <c r="P51" s="7"/>
      <c r="Q51" s="67" t="n">
        <f aca="false">I51*5.5017049523</f>
        <v>112866528.488154</v>
      </c>
      <c r="R51" s="67"/>
      <c r="S51" s="67"/>
      <c r="T51" s="7"/>
      <c r="U51" s="7"/>
      <c r="V51" s="67" t="n">
        <f aca="false">K51*5.5017049523</f>
        <v>3261154.14309599</v>
      </c>
      <c r="W51" s="67" t="n">
        <f aca="false">M51*5.5017049523</f>
        <v>100860.43741534</v>
      </c>
      <c r="X51" s="67" t="n">
        <f aca="false">N51*5.1890047538+L51*5.5017049523</f>
        <v>23969110.7221871</v>
      </c>
      <c r="Y51" s="67" t="n">
        <f aca="false">N51*5.1890047538</f>
        <v>19175931.2534641</v>
      </c>
      <c r="Z51" s="67" t="n">
        <f aca="false">L51*5.5017049523</f>
        <v>4793179.46872302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22205147.2148416</v>
      </c>
      <c r="G52" s="165" t="n">
        <f aca="false">low_v2_m!E40+temporary_pension_bonus_low!B40</f>
        <v>21306066.5637357</v>
      </c>
      <c r="H52" s="67" t="n">
        <f aca="false">F52-J52</f>
        <v>21560229.5852858</v>
      </c>
      <c r="I52" s="67" t="n">
        <f aca="false">G52-K52</f>
        <v>20680496.4630665</v>
      </c>
      <c r="J52" s="165" t="n">
        <f aca="false">low_v2_m!J40</f>
        <v>644917.629555791</v>
      </c>
      <c r="K52" s="165" t="n">
        <f aca="false">low_v2_m!K40</f>
        <v>625570.100669118</v>
      </c>
      <c r="L52" s="67" t="n">
        <f aca="false">H52-I52</f>
        <v>879733.122219246</v>
      </c>
      <c r="M52" s="67" t="n">
        <f aca="false">J52-K52</f>
        <v>19347.5288866737</v>
      </c>
      <c r="N52" s="165" t="n">
        <f aca="false">SUM(low_v5_m!C40:J40)</f>
        <v>3671815.45915665</v>
      </c>
      <c r="O52" s="7"/>
      <c r="P52" s="7"/>
      <c r="Q52" s="67" t="n">
        <f aca="false">I52*5.5017049523</f>
        <v>113777989.806876</v>
      </c>
      <c r="R52" s="67"/>
      <c r="S52" s="67"/>
      <c r="T52" s="7"/>
      <c r="U52" s="7"/>
      <c r="V52" s="67" t="n">
        <f aca="false">K52*5.5017049523</f>
        <v>3441702.12086209</v>
      </c>
      <c r="W52" s="67" t="n">
        <f aca="false">M52*5.5017049523</f>
        <v>106444.39549058</v>
      </c>
      <c r="X52" s="67" t="n">
        <f aca="false">N52*5.1890047538+L52*5.5017049523</f>
        <v>23893099.9478562</v>
      </c>
      <c r="Y52" s="67" t="n">
        <f aca="false">N52*5.1890047538</f>
        <v>19053067.8726402</v>
      </c>
      <c r="Z52" s="67" t="n">
        <f aca="false">L52*5.5017049523</f>
        <v>4840032.07521597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22487253.2927271</v>
      </c>
      <c r="G53" s="165" t="n">
        <f aca="false">low_v2_m!E41+temporary_pension_bonus_low!B41</f>
        <v>21575530.1199127</v>
      </c>
      <c r="H53" s="67" t="n">
        <f aca="false">F53-J53</f>
        <v>21760248.0296825</v>
      </c>
      <c r="I53" s="67" t="n">
        <f aca="false">G53-K53</f>
        <v>20870335.0147595</v>
      </c>
      <c r="J53" s="165" t="n">
        <f aca="false">low_v2_m!J41</f>
        <v>727005.263044545</v>
      </c>
      <c r="K53" s="165" t="n">
        <f aca="false">low_v2_m!K41</f>
        <v>705195.105153209</v>
      </c>
      <c r="L53" s="67" t="n">
        <f aca="false">H53-I53</f>
        <v>889913.014922976</v>
      </c>
      <c r="M53" s="67" t="n">
        <f aca="false">J53-K53</f>
        <v>21810.1578913365</v>
      </c>
      <c r="N53" s="165" t="n">
        <f aca="false">SUM(low_v5_m!C41:J41)</f>
        <v>3712757.1581443</v>
      </c>
      <c r="O53" s="7"/>
      <c r="P53" s="7"/>
      <c r="Q53" s="67" t="n">
        <f aca="false">I53*5.5017049523</f>
        <v>114822425.506863</v>
      </c>
      <c r="R53" s="67"/>
      <c r="S53" s="67"/>
      <c r="T53" s="7"/>
      <c r="U53" s="7"/>
      <c r="V53" s="67" t="n">
        <f aca="false">K53*5.5017049523</f>
        <v>3879775.40235913</v>
      </c>
      <c r="W53" s="67" t="n">
        <f aca="false">M53*5.5017049523</f>
        <v>119993.053681211</v>
      </c>
      <c r="X53" s="67" t="n">
        <f aca="false">N53*5.1890047538+L53*5.5017049523</f>
        <v>24161553.3846337</v>
      </c>
      <c r="Y53" s="67" t="n">
        <f aca="false">N53*5.1890047538</f>
        <v>19265514.5433158</v>
      </c>
      <c r="Z53" s="67" t="n">
        <f aca="false">L53*5.5017049523</f>
        <v>4896038.84131796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22775556.6447805</v>
      </c>
      <c r="G54" s="163" t="n">
        <f aca="false">low_v2_m!E42+temporary_pension_bonus_low!B42</f>
        <v>21851671.5787657</v>
      </c>
      <c r="H54" s="8" t="n">
        <f aca="false">F54-J54</f>
        <v>21986373.0897927</v>
      </c>
      <c r="I54" s="8" t="n">
        <f aca="false">G54-K54</f>
        <v>21086163.5304275</v>
      </c>
      <c r="J54" s="163" t="n">
        <f aca="false">low_v2_m!J42</f>
        <v>789183.554987817</v>
      </c>
      <c r="K54" s="163" t="n">
        <f aca="false">low_v2_m!K42</f>
        <v>765508.048338182</v>
      </c>
      <c r="L54" s="8" t="n">
        <f aca="false">H54-I54</f>
        <v>900209.559365232</v>
      </c>
      <c r="M54" s="8" t="n">
        <f aca="false">J54-K54</f>
        <v>23675.5066496346</v>
      </c>
      <c r="N54" s="163" t="n">
        <f aca="false">SUM(low_v5_m!C42:J42)</f>
        <v>4456264.72647419</v>
      </c>
      <c r="O54" s="5"/>
      <c r="P54" s="5"/>
      <c r="Q54" s="8" t="n">
        <f aca="false">I54*5.5017049523</f>
        <v>116009850.320361</v>
      </c>
      <c r="R54" s="8"/>
      <c r="S54" s="8"/>
      <c r="T54" s="5"/>
      <c r="U54" s="5"/>
      <c r="V54" s="8" t="n">
        <f aca="false">K54*5.5017049523</f>
        <v>4211599.42056768</v>
      </c>
      <c r="W54" s="8" t="n">
        <f aca="false">M54*5.5017049523</f>
        <v>130255.652182506</v>
      </c>
      <c r="X54" s="8" t="n">
        <f aca="false">N54*5.1890047538+L54*5.5017049523</f>
        <v>28076266.2407333</v>
      </c>
      <c r="Y54" s="8" t="n">
        <f aca="false">N54*5.1890047538</f>
        <v>23123578.8498658</v>
      </c>
      <c r="Z54" s="8" t="n">
        <f aca="false">L54*5.5017049523</f>
        <v>4952687.3908675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23035300.3631548</v>
      </c>
      <c r="G55" s="165" t="n">
        <f aca="false">low_v2_m!E43+temporary_pension_bonus_low!B43</f>
        <v>22099692.357296</v>
      </c>
      <c r="H55" s="67" t="n">
        <f aca="false">F55-J55</f>
        <v>22179676.5631553</v>
      </c>
      <c r="I55" s="67" t="n">
        <f aca="false">G55-K55</f>
        <v>21269737.2712965</v>
      </c>
      <c r="J55" s="165" t="n">
        <f aca="false">low_v2_m!J43</f>
        <v>855623.799999459</v>
      </c>
      <c r="K55" s="165" t="n">
        <f aca="false">low_v2_m!K43</f>
        <v>829955.085999475</v>
      </c>
      <c r="L55" s="67" t="n">
        <f aca="false">H55-I55</f>
        <v>909939.291858763</v>
      </c>
      <c r="M55" s="67" t="n">
        <f aca="false">J55-K55</f>
        <v>25668.7139999839</v>
      </c>
      <c r="N55" s="165" t="n">
        <f aca="false">SUM(low_v5_m!C43:J43)</f>
        <v>3816433.40268903</v>
      </c>
      <c r="O55" s="7"/>
      <c r="P55" s="7"/>
      <c r="Q55" s="67" t="n">
        <f aca="false">I55*5.5017049523</f>
        <v>117019818.879612</v>
      </c>
      <c r="R55" s="67"/>
      <c r="S55" s="67"/>
      <c r="T55" s="7"/>
      <c r="U55" s="7"/>
      <c r="V55" s="67" t="n">
        <f aca="false">K55*5.5017049523</f>
        <v>4566168.00682988</v>
      </c>
      <c r="W55" s="67" t="n">
        <f aca="false">M55*5.5017049523</f>
        <v>141221.690932884</v>
      </c>
      <c r="X55" s="67" t="n">
        <f aca="false">N55*5.1890047538+L55*5.5017049523</f>
        <v>24809708.5774262</v>
      </c>
      <c r="Y55" s="67" t="n">
        <f aca="false">N55*5.1890047538</f>
        <v>19803491.0691145</v>
      </c>
      <c r="Z55" s="67" t="n">
        <f aca="false">L55*5.5017049523</f>
        <v>5006217.50831171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23273979.9395647</v>
      </c>
      <c r="G56" s="165" t="n">
        <f aca="false">low_v2_m!E44+temporary_pension_bonus_low!B44</f>
        <v>22327206.6575939</v>
      </c>
      <c r="H56" s="67" t="n">
        <f aca="false">F56-J56</f>
        <v>22329852.3465207</v>
      </c>
      <c r="I56" s="67" t="n">
        <f aca="false">G56-K56</f>
        <v>21411402.8923412</v>
      </c>
      <c r="J56" s="165" t="n">
        <f aca="false">low_v2_m!J44</f>
        <v>944127.593044027</v>
      </c>
      <c r="K56" s="165" t="n">
        <f aca="false">low_v2_m!K44</f>
        <v>915803.765252706</v>
      </c>
      <c r="L56" s="67" t="n">
        <f aca="false">H56-I56</f>
        <v>918449.454179525</v>
      </c>
      <c r="M56" s="67" t="n">
        <f aca="false">J56-K56</f>
        <v>28323.8277913206</v>
      </c>
      <c r="N56" s="165" t="n">
        <f aca="false">SUM(low_v5_m!C44:J44)</f>
        <v>3834748.23578212</v>
      </c>
      <c r="O56" s="7"/>
      <c r="P56" s="7"/>
      <c r="Q56" s="67" t="n">
        <f aca="false">I56*5.5017049523</f>
        <v>117799221.328484</v>
      </c>
      <c r="R56" s="67"/>
      <c r="S56" s="67"/>
      <c r="T56" s="7"/>
      <c r="U56" s="7"/>
      <c r="V56" s="67" t="n">
        <f aca="false">K56*5.5017049523</f>
        <v>5038482.1106258</v>
      </c>
      <c r="W56" s="67" t="n">
        <f aca="false">M56*5.5017049523</f>
        <v>155829.343627601</v>
      </c>
      <c r="X56" s="67" t="n">
        <f aca="false">N56*5.1890047538+L56*5.5017049523</f>
        <v>24951564.7355963</v>
      </c>
      <c r="Y56" s="67" t="n">
        <f aca="false">N56*5.1890047538</f>
        <v>19898526.8250996</v>
      </c>
      <c r="Z56" s="67" t="n">
        <f aca="false">L56*5.5017049523</f>
        <v>5053037.91049673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23428138.0104704</v>
      </c>
      <c r="G57" s="165" t="n">
        <f aca="false">low_v2_m!E45+temporary_pension_bonus_low!B45</f>
        <v>22474981.8510489</v>
      </c>
      <c r="H57" s="67" t="n">
        <f aca="false">F57-J57</f>
        <v>22424350.3414917</v>
      </c>
      <c r="I57" s="67" t="n">
        <f aca="false">G57-K57</f>
        <v>21501307.8121396</v>
      </c>
      <c r="J57" s="165" t="n">
        <f aca="false">low_v2_m!J45</f>
        <v>1003787.66897868</v>
      </c>
      <c r="K57" s="165" t="n">
        <f aca="false">low_v2_m!K45</f>
        <v>973674.038909316</v>
      </c>
      <c r="L57" s="67" t="n">
        <f aca="false">H57-I57</f>
        <v>923042.52935211</v>
      </c>
      <c r="M57" s="67" t="n">
        <f aca="false">J57-K57</f>
        <v>30113.6300693604</v>
      </c>
      <c r="N57" s="165" t="n">
        <f aca="false">SUM(low_v5_m!C45:J45)</f>
        <v>3779517.11169421</v>
      </c>
      <c r="O57" s="7"/>
      <c r="P57" s="7"/>
      <c r="Q57" s="67" t="n">
        <f aca="false">I57*5.5017049523</f>
        <v>118293851.670975</v>
      </c>
      <c r="R57" s="67"/>
      <c r="S57" s="67"/>
      <c r="T57" s="7"/>
      <c r="U57" s="7"/>
      <c r="V57" s="67" t="n">
        <f aca="false">K57*5.5017049523</f>
        <v>5356867.28179333</v>
      </c>
      <c r="W57" s="67" t="n">
        <f aca="false">M57*5.5017049523</f>
        <v>165676.30768433</v>
      </c>
      <c r="X57" s="67" t="n">
        <f aca="false">N57*5.1890047538+L57*5.5017049523</f>
        <v>24690239.9145697</v>
      </c>
      <c r="Y57" s="67" t="n">
        <f aca="false">N57*5.1890047538</f>
        <v>19611932.2596497</v>
      </c>
      <c r="Z57" s="67" t="n">
        <f aca="false">L57*5.5017049523</f>
        <v>5078307.65492002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23714434.0344115</v>
      </c>
      <c r="G58" s="163" t="n">
        <f aca="false">low_v2_m!E46+temporary_pension_bonus_low!B46</f>
        <v>22749346.7009152</v>
      </c>
      <c r="H58" s="8" t="n">
        <f aca="false">F58-J58</f>
        <v>22601772.8858357</v>
      </c>
      <c r="I58" s="8" t="n">
        <f aca="false">G58-K58</f>
        <v>21670065.3867967</v>
      </c>
      <c r="J58" s="163" t="n">
        <f aca="false">low_v2_m!J46</f>
        <v>1112661.14857578</v>
      </c>
      <c r="K58" s="163" t="n">
        <f aca="false">low_v2_m!K46</f>
        <v>1079281.31411851</v>
      </c>
      <c r="L58" s="8" t="n">
        <f aca="false">H58-I58</f>
        <v>931707.499039043</v>
      </c>
      <c r="M58" s="8" t="n">
        <f aca="false">J58-K58</f>
        <v>33379.8344572736</v>
      </c>
      <c r="N58" s="163" t="n">
        <f aca="false">SUM(low_v5_m!C46:J46)</f>
        <v>4558319.03473139</v>
      </c>
      <c r="O58" s="5"/>
      <c r="P58" s="5"/>
      <c r="Q58" s="8" t="n">
        <f aca="false">I58*5.5017049523</f>
        <v>119222306.055204</v>
      </c>
      <c r="R58" s="8"/>
      <c r="S58" s="8"/>
      <c r="T58" s="5"/>
      <c r="U58" s="5"/>
      <c r="V58" s="8" t="n">
        <f aca="false">K58*5.5017049523</f>
        <v>5937887.35081065</v>
      </c>
      <c r="W58" s="8" t="n">
        <f aca="false">M58*5.5017049523</f>
        <v>183646.000540536</v>
      </c>
      <c r="X58" s="8" t="n">
        <f aca="false">N58*5.1890047538+L58*5.5017049523</f>
        <v>28779118.9021164</v>
      </c>
      <c r="Y58" s="8" t="n">
        <f aca="false">N58*5.1890047538</f>
        <v>23653139.1405582</v>
      </c>
      <c r="Z58" s="8" t="n">
        <f aca="false">L58*5.5017049523</f>
        <v>5125979.76155815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24010859.4569743</v>
      </c>
      <c r="G59" s="165" t="n">
        <f aca="false">low_v2_m!E47+temporary_pension_bonus_low!B47</f>
        <v>23033440.0692029</v>
      </c>
      <c r="H59" s="67" t="n">
        <f aca="false">F59-J59</f>
        <v>22825547.4745532</v>
      </c>
      <c r="I59" s="67" t="n">
        <f aca="false">G59-K59</f>
        <v>21883687.4462544</v>
      </c>
      <c r="J59" s="165" t="n">
        <f aca="false">low_v2_m!J47</f>
        <v>1185311.98242106</v>
      </c>
      <c r="K59" s="165" t="n">
        <f aca="false">low_v2_m!K47</f>
        <v>1149752.62294843</v>
      </c>
      <c r="L59" s="67" t="n">
        <f aca="false">H59-I59</f>
        <v>941860.028298758</v>
      </c>
      <c r="M59" s="67" t="n">
        <f aca="false">J59-K59</f>
        <v>35559.3594726317</v>
      </c>
      <c r="N59" s="165" t="n">
        <f aca="false">SUM(low_v5_m!C47:J47)</f>
        <v>3842147.03071051</v>
      </c>
      <c r="O59" s="7"/>
      <c r="P59" s="7"/>
      <c r="Q59" s="67" t="n">
        <f aca="false">I59*5.5017049523</f>
        <v>120397591.597643</v>
      </c>
      <c r="R59" s="67"/>
      <c r="S59" s="67"/>
      <c r="T59" s="7"/>
      <c r="U59" s="7"/>
      <c r="V59" s="67" t="n">
        <f aca="false">K59*5.5017049523</f>
        <v>6325599.6995953</v>
      </c>
      <c r="W59" s="67" t="n">
        <f aca="false">M59*5.5017049523</f>
        <v>195637.104111194</v>
      </c>
      <c r="X59" s="67" t="n">
        <f aca="false">N59*5.1890047538+L59*5.5017049523</f>
        <v>25118755.1892201</v>
      </c>
      <c r="Y59" s="67" t="n">
        <f aca="false">N59*5.1890047538</f>
        <v>19936919.2071554</v>
      </c>
      <c r="Z59" s="67" t="n">
        <f aca="false">L59*5.5017049523</f>
        <v>5181835.9820647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24242812.3062262</v>
      </c>
      <c r="G60" s="165" t="n">
        <f aca="false">low_v2_m!E48+temporary_pension_bonus_low!B48</f>
        <v>23254784.1096084</v>
      </c>
      <c r="H60" s="67" t="n">
        <f aca="false">F60-J60</f>
        <v>23012460.0822893</v>
      </c>
      <c r="I60" s="67" t="n">
        <f aca="false">G60-K60</f>
        <v>22061342.4523896</v>
      </c>
      <c r="J60" s="165" t="n">
        <f aca="false">low_v2_m!J48</f>
        <v>1230352.2239369</v>
      </c>
      <c r="K60" s="165" t="n">
        <f aca="false">low_v2_m!K48</f>
        <v>1193441.6572188</v>
      </c>
      <c r="L60" s="67" t="n">
        <f aca="false">H60-I60</f>
        <v>951117.629899662</v>
      </c>
      <c r="M60" s="67" t="n">
        <f aca="false">J60-K60</f>
        <v>36910.5667181071</v>
      </c>
      <c r="N60" s="165" t="n">
        <f aca="false">SUM(low_v5_m!C48:J48)</f>
        <v>3845741.87600721</v>
      </c>
      <c r="O60" s="7"/>
      <c r="P60" s="7"/>
      <c r="Q60" s="67" t="n">
        <f aca="false">I60*5.5017049523</f>
        <v>121374997.024698</v>
      </c>
      <c r="R60" s="67"/>
      <c r="S60" s="67"/>
      <c r="T60" s="7"/>
      <c r="U60" s="7"/>
      <c r="V60" s="67" t="n">
        <f aca="false">K60*5.5017049523</f>
        <v>6565963.87580176</v>
      </c>
      <c r="W60" s="67" t="n">
        <f aca="false">M60*5.5017049523</f>
        <v>203071.047705209</v>
      </c>
      <c r="X60" s="67" t="n">
        <f aca="false">N60*5.1890047538+L60*5.5017049523</f>
        <v>25188341.4511279</v>
      </c>
      <c r="Y60" s="67" t="n">
        <f aca="false">N60*5.1890047538</f>
        <v>19955572.8764891</v>
      </c>
      <c r="Z60" s="67" t="n">
        <f aca="false">L60*5.5017049523</f>
        <v>5232768.57463881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24459791.3993729</v>
      </c>
      <c r="G61" s="165" t="n">
        <f aca="false">low_v2_m!E49+temporary_pension_bonus_low!B49</f>
        <v>23461833.6800542</v>
      </c>
      <c r="H61" s="67" t="n">
        <f aca="false">F61-J61</f>
        <v>23195216.2484204</v>
      </c>
      <c r="I61" s="67" t="n">
        <f aca="false">G61-K61</f>
        <v>22235195.7836302</v>
      </c>
      <c r="J61" s="165" t="n">
        <f aca="false">low_v2_m!J49</f>
        <v>1264575.15095253</v>
      </c>
      <c r="K61" s="165" t="n">
        <f aca="false">low_v2_m!K49</f>
        <v>1226637.89642395</v>
      </c>
      <c r="L61" s="67" t="n">
        <f aca="false">H61-I61</f>
        <v>960020.464790147</v>
      </c>
      <c r="M61" s="67" t="n">
        <f aca="false">J61-K61</f>
        <v>37937.2545285758</v>
      </c>
      <c r="N61" s="165" t="n">
        <f aca="false">SUM(low_v5_m!C49:J49)</f>
        <v>3770305.33625143</v>
      </c>
      <c r="O61" s="7"/>
      <c r="P61" s="7"/>
      <c r="Q61" s="67" t="n">
        <f aca="false">I61*5.5017049523</f>
        <v>122331486.758159</v>
      </c>
      <c r="R61" s="67"/>
      <c r="S61" s="67"/>
      <c r="T61" s="7"/>
      <c r="U61" s="7"/>
      <c r="V61" s="67" t="n">
        <f aca="false">K61*5.5017049523</f>
        <v>6748599.78943453</v>
      </c>
      <c r="W61" s="67" t="n">
        <f aca="false">M61*5.5017049523</f>
        <v>208719.581116531</v>
      </c>
      <c r="X61" s="67" t="n">
        <f aca="false">N61*5.1890047538+L61*5.5017049523</f>
        <v>24845881.6585315</v>
      </c>
      <c r="Y61" s="67" t="n">
        <f aca="false">N61*5.1890047538</f>
        <v>19564132.3130862</v>
      </c>
      <c r="Z61" s="67" t="n">
        <f aca="false">L61*5.5017049523</f>
        <v>5281749.3454453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24483365.5776452</v>
      </c>
      <c r="G62" s="163" t="n">
        <f aca="false">low_v2_m!E50+temporary_pension_bonus_low!B50</f>
        <v>23484195.589477</v>
      </c>
      <c r="H62" s="8" t="n">
        <f aca="false">F62-J62</f>
        <v>23168541.6934878</v>
      </c>
      <c r="I62" s="8" t="n">
        <f aca="false">G62-K62</f>
        <v>22208816.4218444</v>
      </c>
      <c r="J62" s="163" t="n">
        <f aca="false">low_v2_m!J50</f>
        <v>1314823.88415734</v>
      </c>
      <c r="K62" s="163" t="n">
        <f aca="false">low_v2_m!K50</f>
        <v>1275379.16763262</v>
      </c>
      <c r="L62" s="8" t="n">
        <f aca="false">H62-I62</f>
        <v>959725.271643456</v>
      </c>
      <c r="M62" s="8" t="n">
        <f aca="false">J62-K62</f>
        <v>39444.7165247204</v>
      </c>
      <c r="N62" s="163" t="n">
        <f aca="false">SUM(low_v5_m!C50:J50)</f>
        <v>4562992.96360317</v>
      </c>
      <c r="O62" s="5"/>
      <c r="P62" s="5"/>
      <c r="Q62" s="8" t="n">
        <f aca="false">I62*5.5017049523</f>
        <v>122186355.292783</v>
      </c>
      <c r="R62" s="8"/>
      <c r="S62" s="8"/>
      <c r="T62" s="5"/>
      <c r="U62" s="5"/>
      <c r="V62" s="8" t="n">
        <f aca="false">K62*5.5017049523</f>
        <v>7016759.88262464</v>
      </c>
      <c r="W62" s="8" t="n">
        <f aca="false">M62*5.5017049523</f>
        <v>217013.192246124</v>
      </c>
      <c r="X62" s="8" t="n">
        <f aca="false">N62*5.1890047538+L62*5.5017049523</f>
        <v>28957517.459541</v>
      </c>
      <c r="Y62" s="8" t="n">
        <f aca="false">N62*5.1890047538</f>
        <v>23677392.1796928</v>
      </c>
      <c r="Z62" s="8" t="n">
        <f aca="false">L62*5.5017049523</f>
        <v>5280125.27984826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24531966.9664165</v>
      </c>
      <c r="G63" s="165" t="n">
        <f aca="false">low_v2_m!E51+temporary_pension_bonus_low!B51</f>
        <v>23531478.8713684</v>
      </c>
      <c r="H63" s="67" t="n">
        <f aca="false">F63-J63</f>
        <v>23108645.231246</v>
      </c>
      <c r="I63" s="67" t="n">
        <f aca="false">G63-K63</f>
        <v>22150856.788253</v>
      </c>
      <c r="J63" s="165" t="n">
        <f aca="false">low_v2_m!J51</f>
        <v>1423321.73517049</v>
      </c>
      <c r="K63" s="165" t="n">
        <f aca="false">low_v2_m!K51</f>
        <v>1380622.08311537</v>
      </c>
      <c r="L63" s="67" t="n">
        <f aca="false">H63-I63</f>
        <v>957788.442993037</v>
      </c>
      <c r="M63" s="67" t="n">
        <f aca="false">J63-K63</f>
        <v>42699.6520551147</v>
      </c>
      <c r="N63" s="165" t="n">
        <f aca="false">SUM(low_v5_m!C51:J51)</f>
        <v>3842705.0314098</v>
      </c>
      <c r="O63" s="7"/>
      <c r="P63" s="7"/>
      <c r="Q63" s="67" t="n">
        <f aca="false">I63*5.5017049523</f>
        <v>121867478.48962</v>
      </c>
      <c r="R63" s="67"/>
      <c r="S63" s="67"/>
      <c r="T63" s="7"/>
      <c r="U63" s="7"/>
      <c r="V63" s="67" t="n">
        <f aca="false">K63*5.5017049523</f>
        <v>7595775.35193059</v>
      </c>
      <c r="W63" s="67" t="n">
        <f aca="false">M63*5.5017049523</f>
        <v>234920.887173112</v>
      </c>
      <c r="X63" s="67" t="n">
        <f aca="false">N63*5.1890047538+L63*5.5017049523</f>
        <v>25209284.0955071</v>
      </c>
      <c r="Y63" s="67" t="n">
        <f aca="false">N63*5.1890047538</f>
        <v>19939814.6754366</v>
      </c>
      <c r="Z63" s="67" t="n">
        <f aca="false">L63*5.5017049523</f>
        <v>5269469.4200705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24833968.2349758</v>
      </c>
      <c r="G64" s="165" t="n">
        <f aca="false">low_v2_m!E52+temporary_pension_bonus_low!B52</f>
        <v>23820613.2937265</v>
      </c>
      <c r="H64" s="67" t="n">
        <f aca="false">F64-J64</f>
        <v>23337333.0042229</v>
      </c>
      <c r="I64" s="67" t="n">
        <f aca="false">G64-K64</f>
        <v>22368877.1198962</v>
      </c>
      <c r="J64" s="165" t="n">
        <f aca="false">low_v2_m!J52</f>
        <v>1496635.23075289</v>
      </c>
      <c r="K64" s="165" t="n">
        <f aca="false">low_v2_m!K52</f>
        <v>1451736.1738303</v>
      </c>
      <c r="L64" s="67" t="n">
        <f aca="false">H64-I64</f>
        <v>968455.884326633</v>
      </c>
      <c r="M64" s="67" t="n">
        <f aca="false">J64-K64</f>
        <v>44899.0569225869</v>
      </c>
      <c r="N64" s="165" t="n">
        <f aca="false">SUM(low_v5_m!C52:J52)</f>
        <v>3850991.83197186</v>
      </c>
      <c r="O64" s="7"/>
      <c r="P64" s="7"/>
      <c r="Q64" s="67" t="n">
        <f aca="false">I64*5.5017049523</f>
        <v>123066962.027923</v>
      </c>
      <c r="R64" s="67"/>
      <c r="S64" s="67"/>
      <c r="T64" s="7"/>
      <c r="U64" s="7"/>
      <c r="V64" s="67" t="n">
        <f aca="false">K64*5.5017049523</f>
        <v>7987024.09699523</v>
      </c>
      <c r="W64" s="67" t="n">
        <f aca="false">M64*5.5017049523</f>
        <v>247021.363824596</v>
      </c>
      <c r="X64" s="67" t="n">
        <f aca="false">N64*5.1890047538+L64*5.5017049523</f>
        <v>25310973.4578309</v>
      </c>
      <c r="Y64" s="67" t="n">
        <f aca="false">N64*5.1890047538</f>
        <v>19982814.922947</v>
      </c>
      <c r="Z64" s="67" t="n">
        <f aca="false">L64*5.5017049523</f>
        <v>5328158.53488391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25009715.0953895</v>
      </c>
      <c r="G65" s="165" t="n">
        <f aca="false">low_v2_m!E53+temporary_pension_bonus_low!B53</f>
        <v>23987932.3461786</v>
      </c>
      <c r="H65" s="67" t="n">
        <f aca="false">F65-J65</f>
        <v>23472205.4559633</v>
      </c>
      <c r="I65" s="67" t="n">
        <f aca="false">G65-K65</f>
        <v>22496547.9959352</v>
      </c>
      <c r="J65" s="165" t="n">
        <f aca="false">low_v2_m!J53</f>
        <v>1537509.6394262</v>
      </c>
      <c r="K65" s="165" t="n">
        <f aca="false">low_v2_m!K53</f>
        <v>1491384.35024341</v>
      </c>
      <c r="L65" s="67" t="n">
        <f aca="false">H65-I65</f>
        <v>975657.460028116</v>
      </c>
      <c r="M65" s="67" t="n">
        <f aca="false">J65-K65</f>
        <v>46125.2891827866</v>
      </c>
      <c r="N65" s="165" t="n">
        <f aca="false">SUM(low_v5_m!C53:J53)</f>
        <v>3852074.86142146</v>
      </c>
      <c r="O65" s="7"/>
      <c r="P65" s="7"/>
      <c r="Q65" s="67" t="n">
        <f aca="false">I65*5.5017049523</f>
        <v>123769369.518891</v>
      </c>
      <c r="R65" s="67"/>
      <c r="S65" s="67"/>
      <c r="T65" s="7"/>
      <c r="U65" s="7"/>
      <c r="V65" s="67" t="n">
        <f aca="false">K65*5.5017049523</f>
        <v>8205156.66551691</v>
      </c>
      <c r="W65" s="67" t="n">
        <f aca="false">M65*5.5017049523</f>
        <v>253767.731923207</v>
      </c>
      <c r="X65" s="67" t="n">
        <f aca="false">N65*5.1890047538+L65*5.5017049523</f>
        <v>25356214.2474945</v>
      </c>
      <c r="Y65" s="67" t="n">
        <f aca="false">N65*5.1890047538</f>
        <v>19988434.7679094</v>
      </c>
      <c r="Z65" s="67" t="n">
        <f aca="false">L65*5.5017049523</f>
        <v>5367779.47958512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25109295.8025332</v>
      </c>
      <c r="G66" s="163" t="n">
        <f aca="false">low_v2_m!E54+temporary_pension_bonus_low!B54</f>
        <v>24082678.0731249</v>
      </c>
      <c r="H66" s="8" t="n">
        <f aca="false">F66-J66</f>
        <v>23525691.52095</v>
      </c>
      <c r="I66" s="8" t="n">
        <f aca="false">G66-K66</f>
        <v>22546581.9199891</v>
      </c>
      <c r="J66" s="163" t="n">
        <f aca="false">low_v2_m!J54</f>
        <v>1583604.28158328</v>
      </c>
      <c r="K66" s="163" t="n">
        <f aca="false">low_v2_m!K54</f>
        <v>1536096.15313579</v>
      </c>
      <c r="L66" s="8" t="n">
        <f aca="false">H66-I66</f>
        <v>979109.600960899</v>
      </c>
      <c r="M66" s="8" t="n">
        <f aca="false">J66-K66</f>
        <v>47508.1284474987</v>
      </c>
      <c r="N66" s="163" t="n">
        <f aca="false">SUM(low_v5_m!C54:J54)</f>
        <v>4582413.0163746</v>
      </c>
      <c r="O66" s="5"/>
      <c r="P66" s="5"/>
      <c r="Q66" s="8" t="n">
        <f aca="false">I66*5.5017049523</f>
        <v>124044641.406642</v>
      </c>
      <c r="R66" s="8"/>
      <c r="S66" s="8"/>
      <c r="T66" s="5"/>
      <c r="U66" s="5"/>
      <c r="V66" s="8" t="n">
        <f aca="false">K66*5.5017049523</f>
        <v>8451147.81291613</v>
      </c>
      <c r="W66" s="8" t="n">
        <f aca="false">M66*5.5017049523</f>
        <v>261375.705554108</v>
      </c>
      <c r="X66" s="8" t="n">
        <f aca="false">N66*5.1890047538+L66*5.5017049523</f>
        <v>29164935.0662938</v>
      </c>
      <c r="Y66" s="8" t="n">
        <f aca="false">N66*5.1890047538</f>
        <v>23778162.9258428</v>
      </c>
      <c r="Z66" s="8" t="n">
        <f aca="false">L66*5.5017049523</f>
        <v>5386772.14045106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25165144.6631277</v>
      </c>
      <c r="G67" s="165" t="n">
        <f aca="false">low_v2_m!E55+temporary_pension_bonus_low!B55</f>
        <v>24136901.0698203</v>
      </c>
      <c r="H67" s="67" t="n">
        <f aca="false">F67-J67</f>
        <v>23526776.3523395</v>
      </c>
      <c r="I67" s="67" t="n">
        <f aca="false">G67-K67</f>
        <v>22547683.8083557</v>
      </c>
      <c r="J67" s="165" t="n">
        <f aca="false">low_v2_m!J55</f>
        <v>1638368.31078824</v>
      </c>
      <c r="K67" s="165" t="n">
        <f aca="false">low_v2_m!K55</f>
        <v>1589217.26146459</v>
      </c>
      <c r="L67" s="67" t="n">
        <f aca="false">H67-I67</f>
        <v>979092.543983795</v>
      </c>
      <c r="M67" s="67" t="n">
        <f aca="false">J67-K67</f>
        <v>49151.0493236475</v>
      </c>
      <c r="N67" s="165" t="n">
        <f aca="false">SUM(low_v5_m!C55:J55)</f>
        <v>3807327.58895496</v>
      </c>
      <c r="O67" s="7"/>
      <c r="P67" s="7"/>
      <c r="Q67" s="67" t="n">
        <f aca="false">I67*5.5017049523</f>
        <v>124050703.671325</v>
      </c>
      <c r="R67" s="67"/>
      <c r="S67" s="67"/>
      <c r="T67" s="7"/>
      <c r="U67" s="7"/>
      <c r="V67" s="67" t="n">
        <f aca="false">K67*5.5017049523</f>
        <v>8743404.47768037</v>
      </c>
      <c r="W67" s="67" t="n">
        <f aca="false">M67*5.5017049523</f>
        <v>270414.571474653</v>
      </c>
      <c r="X67" s="67" t="n">
        <f aca="false">N67*5.1890047538+L67*5.5017049523</f>
        <v>25142919.2563568</v>
      </c>
      <c r="Y67" s="67" t="n">
        <f aca="false">N67*5.1890047538</f>
        <v>19756240.9583612</v>
      </c>
      <c r="Z67" s="67" t="n">
        <f aca="false">L67*5.5017049523</f>
        <v>5386678.29799565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25355424.9871921</v>
      </c>
      <c r="G68" s="165" t="n">
        <f aca="false">low_v2_m!E56+temporary_pension_bonus_low!B56</f>
        <v>24318051.8164675</v>
      </c>
      <c r="H68" s="67" t="n">
        <f aca="false">F68-J68</f>
        <v>23636873.7085731</v>
      </c>
      <c r="I68" s="67" t="n">
        <f aca="false">G68-K68</f>
        <v>22651057.0762071</v>
      </c>
      <c r="J68" s="165" t="n">
        <f aca="false">low_v2_m!J56</f>
        <v>1718551.27861899</v>
      </c>
      <c r="K68" s="165" t="n">
        <f aca="false">low_v2_m!K56</f>
        <v>1666994.74026042</v>
      </c>
      <c r="L68" s="67" t="n">
        <f aca="false">H68-I68</f>
        <v>985816.632366013</v>
      </c>
      <c r="M68" s="67" t="n">
        <f aca="false">J68-K68</f>
        <v>51556.5383585696</v>
      </c>
      <c r="N68" s="165" t="n">
        <f aca="false">SUM(low_v5_m!C56:J56)</f>
        <v>3866477.07416255</v>
      </c>
      <c r="O68" s="7"/>
      <c r="P68" s="7"/>
      <c r="Q68" s="67" t="n">
        <f aca="false">I68*5.5017049523</f>
        <v>124619432.890999</v>
      </c>
      <c r="R68" s="67"/>
      <c r="S68" s="67"/>
      <c r="T68" s="7"/>
      <c r="U68" s="7"/>
      <c r="V68" s="67" t="n">
        <f aca="false">K68*5.5017049523</f>
        <v>9171313.21794879</v>
      </c>
      <c r="W68" s="67" t="n">
        <f aca="false">M68*5.5017049523</f>
        <v>283648.862410787</v>
      </c>
      <c r="X68" s="67" t="n">
        <f aca="false">N68*5.1890047538+L68*5.5017049523</f>
        <v>25486840.166636</v>
      </c>
      <c r="Y68" s="67" t="n">
        <f aca="false">N68*5.1890047538</f>
        <v>20063167.9182882</v>
      </c>
      <c r="Z68" s="67" t="n">
        <f aca="false">L68*5.5017049523</f>
        <v>5423672.2483478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25532726.6098302</v>
      </c>
      <c r="G69" s="165" t="n">
        <f aca="false">low_v2_m!E57+temporary_pension_bonus_low!B57</f>
        <v>24488225.7635034</v>
      </c>
      <c r="H69" s="67" t="n">
        <f aca="false">F69-J69</f>
        <v>23735604.399269</v>
      </c>
      <c r="I69" s="67" t="n">
        <f aca="false">G69-K69</f>
        <v>22745017.219259</v>
      </c>
      <c r="J69" s="165" t="n">
        <f aca="false">low_v2_m!J57</f>
        <v>1797122.21056127</v>
      </c>
      <c r="K69" s="165" t="n">
        <f aca="false">low_v2_m!K57</f>
        <v>1743208.54424443</v>
      </c>
      <c r="L69" s="67" t="n">
        <f aca="false">H69-I69</f>
        <v>990587.180009995</v>
      </c>
      <c r="M69" s="67" t="n">
        <f aca="false">J69-K69</f>
        <v>53913.6663168378</v>
      </c>
      <c r="N69" s="165" t="n">
        <f aca="false">SUM(low_v5_m!C57:J57)</f>
        <v>3931918.73219492</v>
      </c>
      <c r="O69" s="7"/>
      <c r="P69" s="7"/>
      <c r="Q69" s="67" t="n">
        <f aca="false">I69*5.5017049523</f>
        <v>125136373.875346</v>
      </c>
      <c r="R69" s="67"/>
      <c r="S69" s="67"/>
      <c r="T69" s="7"/>
      <c r="U69" s="7"/>
      <c r="V69" s="67" t="n">
        <f aca="false">K69*5.5017049523</f>
        <v>9590619.08076124</v>
      </c>
      <c r="W69" s="67" t="n">
        <f aca="false">M69*5.5017049523</f>
        <v>296617.084971996</v>
      </c>
      <c r="X69" s="67" t="n">
        <f aca="false">N69*5.1890047538+L69*5.5017049523</f>
        <v>25852663.3868606</v>
      </c>
      <c r="Y69" s="67" t="n">
        <f aca="false">N69*5.1890047538</f>
        <v>20402744.9929147</v>
      </c>
      <c r="Z69" s="67" t="n">
        <f aca="false">L69*5.5017049523</f>
        <v>5449918.39394588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25696597.9058396</v>
      </c>
      <c r="G70" s="163" t="n">
        <f aca="false">low_v2_m!E58+temporary_pension_bonus_low!B58</f>
        <v>24644739.9082827</v>
      </c>
      <c r="H70" s="8" t="n">
        <f aca="false">F70-J70</f>
        <v>23840429.1034865</v>
      </c>
      <c r="I70" s="8" t="n">
        <f aca="false">G70-K70</f>
        <v>22844256.1700002</v>
      </c>
      <c r="J70" s="163" t="n">
        <f aca="false">low_v2_m!J58</f>
        <v>1856168.80235312</v>
      </c>
      <c r="K70" s="163" t="n">
        <f aca="false">low_v2_m!K58</f>
        <v>1800483.73828253</v>
      </c>
      <c r="L70" s="8" t="n">
        <f aca="false">H70-I70</f>
        <v>996172.933486272</v>
      </c>
      <c r="M70" s="8" t="n">
        <f aca="false">J70-K70</f>
        <v>55685.064070594</v>
      </c>
      <c r="N70" s="163" t="n">
        <f aca="false">SUM(low_v5_m!C58:J58)</f>
        <v>4622387.44438434</v>
      </c>
      <c r="O70" s="5"/>
      <c r="P70" s="5"/>
      <c r="Q70" s="8" t="n">
        <f aca="false">I70*5.5017049523</f>
        <v>125682357.3021</v>
      </c>
      <c r="R70" s="8"/>
      <c r="S70" s="8"/>
      <c r="T70" s="5"/>
      <c r="U70" s="5"/>
      <c r="V70" s="8" t="n">
        <f aca="false">K70*5.5017049523</f>
        <v>9905730.29944461</v>
      </c>
      <c r="W70" s="8" t="n">
        <f aca="false">M70*5.5017049523</f>
        <v>306362.79276633</v>
      </c>
      <c r="X70" s="8" t="n">
        <f aca="false">N70*5.1890047538+L70*5.5017049523</f>
        <v>29466239.9843244</v>
      </c>
      <c r="Y70" s="8" t="n">
        <f aca="false">N70*5.1890047538</f>
        <v>23985590.4228158</v>
      </c>
      <c r="Z70" s="8" t="n">
        <f aca="false">L70*5.5017049523</f>
        <v>5480649.56150864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25746486.6211631</v>
      </c>
      <c r="G71" s="165" t="n">
        <f aca="false">low_v2_m!E59+temporary_pension_bonus_low!B59</f>
        <v>24693520.6024455</v>
      </c>
      <c r="H71" s="67" t="n">
        <f aca="false">F71-J71</f>
        <v>23810896.3402882</v>
      </c>
      <c r="I71" s="67" t="n">
        <f aca="false">G71-K71</f>
        <v>22815998.0299969</v>
      </c>
      <c r="J71" s="165" t="n">
        <f aca="false">low_v2_m!J59</f>
        <v>1935590.28087489</v>
      </c>
      <c r="K71" s="165" t="n">
        <f aca="false">low_v2_m!K59</f>
        <v>1877522.57244864</v>
      </c>
      <c r="L71" s="67" t="n">
        <f aca="false">H71-I71</f>
        <v>994898.310291316</v>
      </c>
      <c r="M71" s="67" t="n">
        <f aca="false">J71-K71</f>
        <v>58067.7084262469</v>
      </c>
      <c r="N71" s="165" t="n">
        <f aca="false">SUM(low_v5_m!C59:J59)</f>
        <v>3890828.92806701</v>
      </c>
      <c r="O71" s="7"/>
      <c r="P71" s="7"/>
      <c r="Q71" s="67" t="n">
        <f aca="false">I71*5.5017049523</f>
        <v>125526889.353301</v>
      </c>
      <c r="R71" s="67"/>
      <c r="S71" s="67"/>
      <c r="T71" s="7"/>
      <c r="U71" s="7"/>
      <c r="V71" s="67" t="n">
        <f aca="false">K71*5.5017049523</f>
        <v>10329575.2348957</v>
      </c>
      <c r="W71" s="67" t="n">
        <f aca="false">M71*5.5017049523</f>
        <v>319471.399017395</v>
      </c>
      <c r="X71" s="67" t="n">
        <f aca="false">N71*5.1890047538+L71*5.5017049523</f>
        <v>25663166.7647269</v>
      </c>
      <c r="Y71" s="67" t="n">
        <f aca="false">N71*5.1890047538</f>
        <v>20189529.8039623</v>
      </c>
      <c r="Z71" s="67" t="n">
        <f aca="false">L71*5.5017049523</f>
        <v>5473636.96076464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25841840.5062815</v>
      </c>
      <c r="G72" s="165" t="n">
        <f aca="false">low_v2_m!E60+temporary_pension_bonus_low!B60</f>
        <v>24785850.9537687</v>
      </c>
      <c r="H72" s="67" t="n">
        <f aca="false">F72-J72</f>
        <v>23840152.2202804</v>
      </c>
      <c r="I72" s="67" t="n">
        <f aca="false">G72-K72</f>
        <v>22844213.3163477</v>
      </c>
      <c r="J72" s="165" t="n">
        <f aca="false">low_v2_m!J60</f>
        <v>2001688.28600106</v>
      </c>
      <c r="K72" s="165" t="n">
        <f aca="false">low_v2_m!K60</f>
        <v>1941637.63742103</v>
      </c>
      <c r="L72" s="67" t="n">
        <f aca="false">H72-I72</f>
        <v>995938.903932776</v>
      </c>
      <c r="M72" s="67" t="n">
        <f aca="false">J72-K72</f>
        <v>60050.6485800319</v>
      </c>
      <c r="N72" s="165" t="n">
        <f aca="false">SUM(low_v5_m!C60:J60)</f>
        <v>3879208.75101349</v>
      </c>
      <c r="O72" s="7"/>
      <c r="P72" s="7"/>
      <c r="Q72" s="67" t="n">
        <f aca="false">I72*5.5017049523</f>
        <v>125682121.533948</v>
      </c>
      <c r="R72" s="67"/>
      <c r="S72" s="67"/>
      <c r="T72" s="7"/>
      <c r="U72" s="7"/>
      <c r="V72" s="67" t="n">
        <f aca="false">K72*5.5017049523</f>
        <v>10682317.4053714</v>
      </c>
      <c r="W72" s="67" t="n">
        <f aca="false">M72*5.5017049523</f>
        <v>330380.950681589</v>
      </c>
      <c r="X72" s="67" t="n">
        <f aca="false">N72*5.1890047538+L72*5.5017049523</f>
        <v>25608594.6499468</v>
      </c>
      <c r="Y72" s="67" t="n">
        <f aca="false">N72*5.1890047538</f>
        <v>20129232.6499916</v>
      </c>
      <c r="Z72" s="67" t="n">
        <f aca="false">L72*5.5017049523</f>
        <v>5479361.99995519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25839348.3295258</v>
      </c>
      <c r="G73" s="165" t="n">
        <f aca="false">low_v2_m!E61+temporary_pension_bonus_low!B61</f>
        <v>24783698.0280359</v>
      </c>
      <c r="H73" s="67" t="n">
        <f aca="false">F73-J73</f>
        <v>23804983.1766035</v>
      </c>
      <c r="I73" s="67" t="n">
        <f aca="false">G73-K73</f>
        <v>22810363.8297012</v>
      </c>
      <c r="J73" s="165" t="n">
        <f aca="false">low_v2_m!J61</f>
        <v>2034365.15292233</v>
      </c>
      <c r="K73" s="165" t="n">
        <f aca="false">low_v2_m!K61</f>
        <v>1973334.19833466</v>
      </c>
      <c r="L73" s="67" t="n">
        <f aca="false">H73-I73</f>
        <v>994619.346902236</v>
      </c>
      <c r="M73" s="67" t="n">
        <f aca="false">J73-K73</f>
        <v>61030.95458767</v>
      </c>
      <c r="N73" s="165" t="n">
        <f aca="false">SUM(low_v5_m!C61:J61)</f>
        <v>3872621.44696222</v>
      </c>
      <c r="O73" s="7"/>
      <c r="P73" s="7"/>
      <c r="Q73" s="67" t="n">
        <f aca="false">I73*5.5017049523</f>
        <v>125495891.645632</v>
      </c>
      <c r="R73" s="67"/>
      <c r="S73" s="67"/>
      <c r="T73" s="7"/>
      <c r="U73" s="7"/>
      <c r="V73" s="67" t="n">
        <f aca="false">K73*5.5017049523</f>
        <v>10856702.5315207</v>
      </c>
      <c r="W73" s="67" t="n">
        <f aca="false">M73*5.5017049523</f>
        <v>335774.305098581</v>
      </c>
      <c r="X73" s="67" t="n">
        <f aca="false">N73*5.1890047538+L73*5.5017049523</f>
        <v>25567153.2844602</v>
      </c>
      <c r="Y73" s="67" t="n">
        <f aca="false">N73*5.1890047538</f>
        <v>20095051.0979548</v>
      </c>
      <c r="Z73" s="67" t="n">
        <f aca="false">L73*5.5017049523</f>
        <v>5472102.18650543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26001155.3066484</v>
      </c>
      <c r="G74" s="163" t="n">
        <f aca="false">low_v2_m!E62+temporary_pension_bonus_low!B62</f>
        <v>24937596.307083</v>
      </c>
      <c r="H74" s="8" t="n">
        <f aca="false">F74-J74</f>
        <v>23938979.345662</v>
      </c>
      <c r="I74" s="8" t="n">
        <f aca="false">G74-K74</f>
        <v>22937285.6249261</v>
      </c>
      <c r="J74" s="163" t="n">
        <f aca="false">low_v2_m!J62</f>
        <v>2062175.96098642</v>
      </c>
      <c r="K74" s="163" t="n">
        <f aca="false">low_v2_m!K62</f>
        <v>2000310.68215683</v>
      </c>
      <c r="L74" s="8" t="n">
        <f aca="false">H74-I74</f>
        <v>1001693.72073581</v>
      </c>
      <c r="M74" s="8" t="n">
        <f aca="false">J74-K74</f>
        <v>61865.2788295927</v>
      </c>
      <c r="N74" s="163" t="n">
        <f aca="false">SUM(low_v5_m!C62:J62)</f>
        <v>4654214.63858946</v>
      </c>
      <c r="O74" s="5"/>
      <c r="P74" s="5"/>
      <c r="Q74" s="8" t="n">
        <f aca="false">I74*5.5017049523</f>
        <v>126194177.914976</v>
      </c>
      <c r="R74" s="8"/>
      <c r="S74" s="8"/>
      <c r="T74" s="5"/>
      <c r="U74" s="5"/>
      <c r="V74" s="8" t="n">
        <f aca="false">K74*5.5017049523</f>
        <v>11005119.1861608</v>
      </c>
      <c r="W74" s="8" t="n">
        <f aca="false">M74*5.5017049523</f>
        <v>340364.510912191</v>
      </c>
      <c r="X74" s="8" t="n">
        <f aca="false">N74*5.1890047538+L74*5.5017049523</f>
        <v>29661765.1889063</v>
      </c>
      <c r="Y74" s="8" t="n">
        <f aca="false">N74*5.1890047538</f>
        <v>24150741.8848462</v>
      </c>
      <c r="Z74" s="8" t="n">
        <f aca="false">L74*5.5017049523</f>
        <v>5511023.30406004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26083874.2682518</v>
      </c>
      <c r="G75" s="165" t="n">
        <f aca="false">low_v2_m!E63+temporary_pension_bonus_low!B63</f>
        <v>25016719.5023427</v>
      </c>
      <c r="H75" s="67" t="n">
        <f aca="false">F75-J75</f>
        <v>23964190.8232547</v>
      </c>
      <c r="I75" s="67" t="n">
        <f aca="false">G75-K75</f>
        <v>22960626.5606955</v>
      </c>
      <c r="J75" s="165" t="n">
        <f aca="false">low_v2_m!J63</f>
        <v>2119683.44499715</v>
      </c>
      <c r="K75" s="165" t="n">
        <f aca="false">low_v2_m!K63</f>
        <v>2056092.94164723</v>
      </c>
      <c r="L75" s="67" t="n">
        <f aca="false">H75-I75</f>
        <v>1003564.26255919</v>
      </c>
      <c r="M75" s="67" t="n">
        <f aca="false">J75-K75</f>
        <v>63590.5033499145</v>
      </c>
      <c r="N75" s="165" t="n">
        <f aca="false">SUM(low_v5_m!C63:J63)</f>
        <v>3805729.71453775</v>
      </c>
      <c r="O75" s="7"/>
      <c r="P75" s="7"/>
      <c r="Q75" s="67" t="n">
        <f aca="false">I75*5.5017049523</f>
        <v>126322592.856889</v>
      </c>
      <c r="R75" s="67"/>
      <c r="S75" s="67"/>
      <c r="T75" s="7"/>
      <c r="U75" s="7"/>
      <c r="V75" s="67" t="n">
        <f aca="false">K75*5.5017049523</f>
        <v>11312016.7194497</v>
      </c>
      <c r="W75" s="67" t="n">
        <f aca="false">M75*5.5017049523</f>
        <v>349856.187199474</v>
      </c>
      <c r="X75" s="67" t="n">
        <f aca="false">N75*5.1890047538+L75*5.5017049523</f>
        <v>25269264.0536875</v>
      </c>
      <c r="Y75" s="67" t="n">
        <f aca="false">N75*5.1890047538</f>
        <v>19747949.5804143</v>
      </c>
      <c r="Z75" s="67" t="n">
        <f aca="false">L75*5.5017049523</f>
        <v>5521314.47327318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26274889.9120599</v>
      </c>
      <c r="G76" s="165" t="n">
        <f aca="false">low_v2_m!E64+temporary_pension_bonus_low!B64</f>
        <v>25199139.4512638</v>
      </c>
      <c r="H76" s="67" t="n">
        <f aca="false">F76-J76</f>
        <v>24086426.1838342</v>
      </c>
      <c r="I76" s="67" t="n">
        <f aca="false">G76-K76</f>
        <v>23076329.6348849</v>
      </c>
      <c r="J76" s="165" t="n">
        <f aca="false">low_v2_m!J64</f>
        <v>2188463.72822574</v>
      </c>
      <c r="K76" s="165" t="n">
        <f aca="false">low_v2_m!K64</f>
        <v>2122809.81637897</v>
      </c>
      <c r="L76" s="67" t="n">
        <f aca="false">H76-I76</f>
        <v>1010096.54894931</v>
      </c>
      <c r="M76" s="67" t="n">
        <f aca="false">J76-K76</f>
        <v>65653.9118467718</v>
      </c>
      <c r="N76" s="165" t="n">
        <f aca="false">SUM(low_v5_m!C64:J64)</f>
        <v>3815842.15344886</v>
      </c>
      <c r="O76" s="7"/>
      <c r="P76" s="7"/>
      <c r="Q76" s="67" t="n">
        <f aca="false">I76*5.5017049523</f>
        <v>126959157.033153</v>
      </c>
      <c r="R76" s="67"/>
      <c r="S76" s="67"/>
      <c r="T76" s="7"/>
      <c r="U76" s="7"/>
      <c r="V76" s="67" t="n">
        <f aca="false">K76*5.5017049523</f>
        <v>11679073.2795632</v>
      </c>
      <c r="W76" s="67" t="n">
        <f aca="false">M76*5.5017049523</f>
        <v>361208.451945252</v>
      </c>
      <c r="X76" s="67" t="n">
        <f aca="false">N76*5.1890047538+L76*5.5017049523</f>
        <v>25357676.2596521</v>
      </c>
      <c r="Y76" s="67" t="n">
        <f aca="false">N76*5.1890047538</f>
        <v>19800423.0739966</v>
      </c>
      <c r="Z76" s="67" t="n">
        <f aca="false">L76*5.5017049523</f>
        <v>5557253.18565555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26431201.3818523</v>
      </c>
      <c r="G77" s="165" t="n">
        <f aca="false">low_v2_m!E65+temporary_pension_bonus_low!B65</f>
        <v>25348807.3852094</v>
      </c>
      <c r="H77" s="67" t="n">
        <f aca="false">F77-J77</f>
        <v>24212405.8448705</v>
      </c>
      <c r="I77" s="67" t="n">
        <f aca="false">G77-K77</f>
        <v>23196575.7143371</v>
      </c>
      <c r="J77" s="165" t="n">
        <f aca="false">low_v2_m!J65</f>
        <v>2218795.53698181</v>
      </c>
      <c r="K77" s="165" t="n">
        <f aca="false">low_v2_m!K65</f>
        <v>2152231.67087235</v>
      </c>
      <c r="L77" s="67" t="n">
        <f aca="false">H77-I77</f>
        <v>1015830.13053343</v>
      </c>
      <c r="M77" s="67" t="n">
        <f aca="false">J77-K77</f>
        <v>66563.8661094541</v>
      </c>
      <c r="N77" s="165" t="n">
        <f aca="false">SUM(low_v5_m!C65:J65)</f>
        <v>3776612.60214688</v>
      </c>
      <c r="O77" s="7"/>
      <c r="P77" s="7"/>
      <c r="Q77" s="67" t="n">
        <f aca="false">I77*5.5017049523</f>
        <v>127620715.48397</v>
      </c>
      <c r="R77" s="67"/>
      <c r="S77" s="67"/>
      <c r="T77" s="7"/>
      <c r="U77" s="7"/>
      <c r="V77" s="67" t="n">
        <f aca="false">K77*5.5017049523</f>
        <v>11840943.6421353</v>
      </c>
      <c r="W77" s="67" t="n">
        <f aca="false">M77*5.5017049523</f>
        <v>366214.751818618</v>
      </c>
      <c r="X77" s="67" t="n">
        <f aca="false">N77*5.1890047538+L77*5.5017049523</f>
        <v>25185658.4056525</v>
      </c>
      <c r="Y77" s="67" t="n">
        <f aca="false">N77*5.1890047538</f>
        <v>19596860.7458012</v>
      </c>
      <c r="Z77" s="67" t="n">
        <f aca="false">L77*5.5017049523</f>
        <v>5588797.65985133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26567055.6523625</v>
      </c>
      <c r="G78" s="163" t="n">
        <f aca="false">low_v2_m!E66+temporary_pension_bonus_low!B66</f>
        <v>25479454.2972852</v>
      </c>
      <c r="H78" s="8" t="n">
        <f aca="false">F78-J78</f>
        <v>24240631.8857748</v>
      </c>
      <c r="I78" s="8" t="n">
        <f aca="false">G78-K78</f>
        <v>23222823.2436951</v>
      </c>
      <c r="J78" s="163" t="n">
        <f aca="false">low_v2_m!J66</f>
        <v>2326423.76658771</v>
      </c>
      <c r="K78" s="163" t="n">
        <f aca="false">low_v2_m!K66</f>
        <v>2256631.05359008</v>
      </c>
      <c r="L78" s="8" t="n">
        <f aca="false">H78-I78</f>
        <v>1017808.64207968</v>
      </c>
      <c r="M78" s="8" t="n">
        <f aca="false">J78-K78</f>
        <v>69792.7129976316</v>
      </c>
      <c r="N78" s="163" t="n">
        <f aca="false">SUM(low_v5_m!C66:J66)</f>
        <v>4563876.25131866</v>
      </c>
      <c r="O78" s="5"/>
      <c r="P78" s="5"/>
      <c r="Q78" s="8" t="n">
        <f aca="false">I78*5.5017049523</f>
        <v>127765121.646225</v>
      </c>
      <c r="R78" s="8"/>
      <c r="S78" s="8"/>
      <c r="T78" s="5"/>
      <c r="U78" s="5"/>
      <c r="V78" s="8" t="n">
        <f aca="false">K78*5.5017049523</f>
        <v>12415318.2430505</v>
      </c>
      <c r="W78" s="8" t="n">
        <f aca="false">M78*5.5017049523</f>
        <v>383978.914733522</v>
      </c>
      <c r="X78" s="8" t="n">
        <f aca="false">N78*5.1890047538+L78*5.5017049523</f>
        <v>29281658.410471</v>
      </c>
      <c r="Y78" s="8" t="n">
        <f aca="false">N78*5.1890047538</f>
        <v>23681975.5638475</v>
      </c>
      <c r="Z78" s="8" t="n">
        <f aca="false">L78*5.5017049523</f>
        <v>5599682.84662354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26687176.4358877</v>
      </c>
      <c r="G79" s="165" t="n">
        <f aca="false">low_v2_m!E67+temporary_pension_bonus_low!B67</f>
        <v>25593710.9126955</v>
      </c>
      <c r="H79" s="67" t="n">
        <f aca="false">F79-J79</f>
        <v>24288318.7958473</v>
      </c>
      <c r="I79" s="67" t="n">
        <f aca="false">G79-K79</f>
        <v>23266819.0018564</v>
      </c>
      <c r="J79" s="165" t="n">
        <f aca="false">low_v2_m!J67</f>
        <v>2398857.64004031</v>
      </c>
      <c r="K79" s="165" t="n">
        <f aca="false">low_v2_m!K67</f>
        <v>2326891.9108391</v>
      </c>
      <c r="L79" s="67" t="n">
        <f aca="false">H79-I79</f>
        <v>1021499.79399091</v>
      </c>
      <c r="M79" s="67" t="n">
        <f aca="false">J79-K79</f>
        <v>71965.7292012093</v>
      </c>
      <c r="N79" s="165" t="n">
        <f aca="false">SUM(low_v5_m!C67:J67)</f>
        <v>3817842.59699748</v>
      </c>
      <c r="O79" s="7"/>
      <c r="P79" s="7"/>
      <c r="Q79" s="67" t="n">
        <f aca="false">I79*5.5017049523</f>
        <v>128007173.326781</v>
      </c>
      <c r="R79" s="67"/>
      <c r="S79" s="67"/>
      <c r="T79" s="7"/>
      <c r="U79" s="7"/>
      <c r="V79" s="67" t="n">
        <f aca="false">K79*5.5017049523</f>
        <v>12801872.7493303</v>
      </c>
      <c r="W79" s="67" t="n">
        <f aca="false">M79*5.5017049523</f>
        <v>395934.208742174</v>
      </c>
      <c r="X79" s="67" t="n">
        <f aca="false">N79*5.1890047538+L79*5.5017049523</f>
        <v>25430793.8604532</v>
      </c>
      <c r="Y79" s="67" t="n">
        <f aca="false">N79*5.1890047538</f>
        <v>19810803.38508</v>
      </c>
      <c r="Z79" s="67" t="n">
        <f aca="false">L79*5.5017049523</f>
        <v>5619990.4753732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26881939.9512457</v>
      </c>
      <c r="G80" s="165" t="n">
        <f aca="false">low_v2_m!E68+temporary_pension_bonus_low!B68</f>
        <v>25780182.3326188</v>
      </c>
      <c r="H80" s="67" t="n">
        <f aca="false">F80-J80</f>
        <v>24404143.9593914</v>
      </c>
      <c r="I80" s="67" t="n">
        <f aca="false">G80-K80</f>
        <v>23376720.2205202</v>
      </c>
      <c r="J80" s="165" t="n">
        <f aca="false">low_v2_m!J68</f>
        <v>2477795.99185424</v>
      </c>
      <c r="K80" s="165" t="n">
        <f aca="false">low_v2_m!K68</f>
        <v>2403462.11209861</v>
      </c>
      <c r="L80" s="67" t="n">
        <f aca="false">H80-I80</f>
        <v>1027423.73887122</v>
      </c>
      <c r="M80" s="67" t="n">
        <f aca="false">J80-K80</f>
        <v>74333.8797556269</v>
      </c>
      <c r="N80" s="165" t="n">
        <f aca="false">SUM(low_v5_m!C68:J68)</f>
        <v>3791565.4966763</v>
      </c>
      <c r="O80" s="7"/>
      <c r="P80" s="7"/>
      <c r="Q80" s="67" t="n">
        <f aca="false">I80*5.5017049523</f>
        <v>128611817.405768</v>
      </c>
      <c r="R80" s="67"/>
      <c r="S80" s="67"/>
      <c r="T80" s="7"/>
      <c r="U80" s="7"/>
      <c r="V80" s="67" t="n">
        <f aca="false">K80*5.5017049523</f>
        <v>13223139.4047983</v>
      </c>
      <c r="W80" s="67" t="n">
        <f aca="false">M80*5.5017049523</f>
        <v>408963.074375205</v>
      </c>
      <c r="X80" s="67" t="n">
        <f aca="false">N80*5.1890047538+L80*5.5017049523</f>
        <v>25327033.6588558</v>
      </c>
      <c r="Y80" s="67" t="n">
        <f aca="false">N80*5.1890047538</f>
        <v>19674451.3865974</v>
      </c>
      <c r="Z80" s="67" t="n">
        <f aca="false">L80*5.5017049523</f>
        <v>5652582.27225838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26973566.2887234</v>
      </c>
      <c r="G81" s="165" t="n">
        <f aca="false">low_v2_m!E69+temporary_pension_bonus_low!B69</f>
        <v>25867990.5215658</v>
      </c>
      <c r="H81" s="67" t="n">
        <f aca="false">F81-J81</f>
        <v>24452011.2599587</v>
      </c>
      <c r="I81" s="67" t="n">
        <f aca="false">G81-K81</f>
        <v>23422082.143664</v>
      </c>
      <c r="J81" s="165" t="n">
        <f aca="false">low_v2_m!J69</f>
        <v>2521555.02876468</v>
      </c>
      <c r="K81" s="165" t="n">
        <f aca="false">low_v2_m!K69</f>
        <v>2445908.37790174</v>
      </c>
      <c r="L81" s="67" t="n">
        <f aca="false">H81-I81</f>
        <v>1029929.11629468</v>
      </c>
      <c r="M81" s="67" t="n">
        <f aca="false">J81-K81</f>
        <v>75646.6508629401</v>
      </c>
      <c r="N81" s="165" t="n">
        <f aca="false">SUM(low_v5_m!C69:J69)</f>
        <v>3786601.90397213</v>
      </c>
      <c r="O81" s="7"/>
      <c r="P81" s="7"/>
      <c r="Q81" s="67" t="n">
        <f aca="false">I81*5.5017049523</f>
        <v>128861385.322974</v>
      </c>
      <c r="R81" s="67"/>
      <c r="S81" s="67"/>
      <c r="T81" s="7"/>
      <c r="U81" s="7"/>
      <c r="V81" s="67" t="n">
        <f aca="false">K81*5.5017049523</f>
        <v>13456666.2355741</v>
      </c>
      <c r="W81" s="67" t="n">
        <f aca="false">M81*5.5017049523</f>
        <v>416185.553677547</v>
      </c>
      <c r="X81" s="67" t="n">
        <f aca="false">N81*5.1890047538+L81*5.5017049523</f>
        <v>25315061.4000959</v>
      </c>
      <c r="Y81" s="67" t="n">
        <f aca="false">N81*5.1890047538</f>
        <v>19648695.2804595</v>
      </c>
      <c r="Z81" s="67" t="n">
        <f aca="false">L81*5.5017049523</f>
        <v>5666366.11963641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27125817.3822499</v>
      </c>
      <c r="G82" s="163" t="n">
        <f aca="false">low_v2_m!E70+temporary_pension_bonus_low!B70</f>
        <v>26013654.6804741</v>
      </c>
      <c r="H82" s="8" t="n">
        <f aca="false">F82-J82</f>
        <v>24507872.2756387</v>
      </c>
      <c r="I82" s="8" t="n">
        <f aca="false">G82-K82</f>
        <v>23474247.9270612</v>
      </c>
      <c r="J82" s="163" t="n">
        <f aca="false">low_v2_m!J70</f>
        <v>2617945.10661124</v>
      </c>
      <c r="K82" s="163" t="n">
        <f aca="false">low_v2_m!K70</f>
        <v>2539406.7534129</v>
      </c>
      <c r="L82" s="8" t="n">
        <f aca="false">H82-I82</f>
        <v>1033624.34857743</v>
      </c>
      <c r="M82" s="8" t="n">
        <f aca="false">J82-K82</f>
        <v>78538.3531983374</v>
      </c>
      <c r="N82" s="163" t="n">
        <f aca="false">SUM(low_v5_m!C70:J70)</f>
        <v>4496684.81032696</v>
      </c>
      <c r="O82" s="5"/>
      <c r="P82" s="5"/>
      <c r="Q82" s="8" t="n">
        <f aca="false">I82*5.5017049523</f>
        <v>129148386.071831</v>
      </c>
      <c r="R82" s="8"/>
      <c r="S82" s="8"/>
      <c r="T82" s="5"/>
      <c r="U82" s="5"/>
      <c r="V82" s="8" t="n">
        <f aca="false">K82*5.5017049523</f>
        <v>13971066.7111558</v>
      </c>
      <c r="W82" s="8" t="n">
        <f aca="false">M82*5.5017049523</f>
        <v>432094.846736779</v>
      </c>
      <c r="X82" s="8" t="n">
        <f aca="false">N82*5.1890047538+L82*5.5017049523</f>
        <v>29020015.0545131</v>
      </c>
      <c r="Y82" s="8" t="n">
        <f aca="false">N82*5.1890047538</f>
        <v>23333318.8571268</v>
      </c>
      <c r="Z82" s="8" t="n">
        <f aca="false">L82*5.5017049523</f>
        <v>5686696.19738632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27367462.9762002</v>
      </c>
      <c r="G83" s="165" t="n">
        <f aca="false">low_v2_m!E71+temporary_pension_bonus_low!B71</f>
        <v>26244946.2325019</v>
      </c>
      <c r="H83" s="67" t="n">
        <f aca="false">F83-J83</f>
        <v>24672544.8755985</v>
      </c>
      <c r="I83" s="67" t="n">
        <f aca="false">G83-K83</f>
        <v>23630875.6749183</v>
      </c>
      <c r="J83" s="165" t="n">
        <f aca="false">low_v2_m!J71</f>
        <v>2694918.10060168</v>
      </c>
      <c r="K83" s="165" t="n">
        <f aca="false">low_v2_m!K71</f>
        <v>2614070.55758363</v>
      </c>
      <c r="L83" s="67" t="n">
        <f aca="false">H83-I83</f>
        <v>1041669.20068019</v>
      </c>
      <c r="M83" s="67" t="n">
        <f aca="false">J83-K83</f>
        <v>80847.5430180505</v>
      </c>
      <c r="N83" s="165" t="n">
        <f aca="false">SUM(low_v5_m!C71:J71)</f>
        <v>3785618.89783875</v>
      </c>
      <c r="O83" s="7"/>
      <c r="P83" s="7"/>
      <c r="Q83" s="67" t="n">
        <f aca="false">I83*5.5017049523</f>
        <v>130010105.727884</v>
      </c>
      <c r="R83" s="67"/>
      <c r="S83" s="67"/>
      <c r="T83" s="7"/>
      <c r="U83" s="7"/>
      <c r="V83" s="67" t="n">
        <f aca="false">K83*5.5017049523</f>
        <v>14381844.9323195</v>
      </c>
      <c r="W83" s="67" t="n">
        <f aca="false">M83*5.5017049523</f>
        <v>444799.327803696</v>
      </c>
      <c r="X83" s="67" t="n">
        <f aca="false">N83*5.1890047538+L83*5.5017049523</f>
        <v>25374551.057001</v>
      </c>
      <c r="Y83" s="67" t="n">
        <f aca="false">N83*5.1890047538</f>
        <v>19643594.4569604</v>
      </c>
      <c r="Z83" s="67" t="n">
        <f aca="false">L83*5.5017049523</f>
        <v>5730956.6000406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27543887.079407</v>
      </c>
      <c r="G84" s="165" t="n">
        <f aca="false">low_v2_m!E72+temporary_pension_bonus_low!B72</f>
        <v>26414686.3661273</v>
      </c>
      <c r="H84" s="67" t="n">
        <f aca="false">F84-J84</f>
        <v>24788120.0432419</v>
      </c>
      <c r="I84" s="67" t="n">
        <f aca="false">G84-K84</f>
        <v>23741592.3410472</v>
      </c>
      <c r="J84" s="165" t="n">
        <f aca="false">low_v2_m!J72</f>
        <v>2755767.03616505</v>
      </c>
      <c r="K84" s="165" t="n">
        <f aca="false">low_v2_m!K72</f>
        <v>2673094.0250801</v>
      </c>
      <c r="L84" s="67" t="n">
        <f aca="false">H84-I84</f>
        <v>1046527.70219474</v>
      </c>
      <c r="M84" s="67" t="n">
        <f aca="false">J84-K84</f>
        <v>82673.0110849519</v>
      </c>
      <c r="N84" s="165" t="n">
        <f aca="false">SUM(low_v5_m!C72:J72)</f>
        <v>3759280.50698826</v>
      </c>
      <c r="O84" s="7"/>
      <c r="P84" s="7"/>
      <c r="Q84" s="67" t="n">
        <f aca="false">I84*5.5017049523</f>
        <v>130619236.158227</v>
      </c>
      <c r="R84" s="67"/>
      <c r="S84" s="67"/>
      <c r="T84" s="7"/>
      <c r="U84" s="7"/>
      <c r="V84" s="67" t="n">
        <f aca="false">K84*5.5017049523</f>
        <v>14706574.6357467</v>
      </c>
      <c r="W84" s="67" t="n">
        <f aca="false">M84*5.5017049523</f>
        <v>454842.514507633</v>
      </c>
      <c r="X84" s="67" t="n">
        <f aca="false">N84*5.1890047538+L84*5.5017049523</f>
        <v>25264611.0635137</v>
      </c>
      <c r="Y84" s="67" t="n">
        <f aca="false">N84*5.1890047538</f>
        <v>19506924.4216297</v>
      </c>
      <c r="Z84" s="67" t="n">
        <f aca="false">L84*5.5017049523</f>
        <v>5757686.64188396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27675548.2330514</v>
      </c>
      <c r="G85" s="165" t="n">
        <f aca="false">low_v2_m!E73+temporary_pension_bonus_low!B73</f>
        <v>26540830.6363654</v>
      </c>
      <c r="H85" s="67" t="n">
        <f aca="false">F85-J85</f>
        <v>24818655.4163081</v>
      </c>
      <c r="I85" s="67" t="n">
        <f aca="false">G85-K85</f>
        <v>23769644.6041244</v>
      </c>
      <c r="J85" s="165" t="n">
        <f aca="false">low_v2_m!J73</f>
        <v>2856892.81674331</v>
      </c>
      <c r="K85" s="165" t="n">
        <f aca="false">low_v2_m!K73</f>
        <v>2771186.03224101</v>
      </c>
      <c r="L85" s="67" t="n">
        <f aca="false">H85-I85</f>
        <v>1049010.8121837</v>
      </c>
      <c r="M85" s="67" t="n">
        <f aca="false">J85-K85</f>
        <v>85706.7845023004</v>
      </c>
      <c r="N85" s="165" t="n">
        <f aca="false">SUM(low_v5_m!C73:J73)</f>
        <v>3757050.90491833</v>
      </c>
      <c r="O85" s="7"/>
      <c r="P85" s="7"/>
      <c r="Q85" s="67" t="n">
        <f aca="false">I85*5.5017049523</f>
        <v>130773571.432922</v>
      </c>
      <c r="R85" s="67"/>
      <c r="S85" s="67"/>
      <c r="T85" s="7"/>
      <c r="U85" s="7"/>
      <c r="V85" s="67" t="n">
        <f aca="false">K85*5.5017049523</f>
        <v>15246247.9173249</v>
      </c>
      <c r="W85" s="67" t="n">
        <f aca="false">M85*5.5017049523</f>
        <v>471533.440742015</v>
      </c>
      <c r="X85" s="67" t="n">
        <f aca="false">N85*5.1890047538+L85*5.5017049523</f>
        <v>25266702.9862971</v>
      </c>
      <c r="Y85" s="67" t="n">
        <f aca="false">N85*5.1890047538</f>
        <v>19495355.0058898</v>
      </c>
      <c r="Z85" s="67" t="n">
        <f aca="false">L85*5.5017049523</f>
        <v>5771347.98040731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27687131.2568338</v>
      </c>
      <c r="G86" s="163" t="n">
        <f aca="false">low_v2_m!E74+temporary_pension_bonus_low!B74</f>
        <v>26552547.5894963</v>
      </c>
      <c r="H86" s="8" t="n">
        <f aca="false">F86-J86</f>
        <v>24792904.1907227</v>
      </c>
      <c r="I86" s="8" t="n">
        <f aca="false">G86-K86</f>
        <v>23745147.3353685</v>
      </c>
      <c r="J86" s="163" t="n">
        <f aca="false">low_v2_m!J74</f>
        <v>2894227.06611119</v>
      </c>
      <c r="K86" s="163" t="n">
        <f aca="false">low_v2_m!K74</f>
        <v>2807400.25412786</v>
      </c>
      <c r="L86" s="8" t="n">
        <f aca="false">H86-I86</f>
        <v>1047756.85535419</v>
      </c>
      <c r="M86" s="8" t="n">
        <f aca="false">J86-K86</f>
        <v>86826.8119833362</v>
      </c>
      <c r="N86" s="163" t="n">
        <f aca="false">SUM(low_v5_m!C74:J74)</f>
        <v>4554915.97890759</v>
      </c>
      <c r="O86" s="5"/>
      <c r="P86" s="5"/>
      <c r="Q86" s="8" t="n">
        <f aca="false">I86*5.5017049523</f>
        <v>130638794.68809</v>
      </c>
      <c r="R86" s="8"/>
      <c r="S86" s="8"/>
      <c r="T86" s="5"/>
      <c r="U86" s="5"/>
      <c r="V86" s="8" t="n">
        <f aca="false">K86*5.5017049523</f>
        <v>15445487.8812235</v>
      </c>
      <c r="W86" s="8" t="n">
        <f aca="false">M86*5.5017049523</f>
        <v>477695.501481142</v>
      </c>
      <c r="X86" s="8" t="n">
        <f aca="false">N86*5.1890047538+L86*5.5017049523</f>
        <v>29399929.7476195</v>
      </c>
      <c r="Y86" s="8" t="n">
        <f aca="false">N86*5.1890047538</f>
        <v>23635480.6677111</v>
      </c>
      <c r="Z86" s="8" t="n">
        <f aca="false">L86*5.5017049523</f>
        <v>5764449.07990844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27682684.9917302</v>
      </c>
      <c r="G87" s="165" t="n">
        <f aca="false">low_v2_m!E75+temporary_pension_bonus_low!B75</f>
        <v>26548932.8212184</v>
      </c>
      <c r="H87" s="67" t="n">
        <f aca="false">F87-J87</f>
        <v>24745574.5685351</v>
      </c>
      <c r="I87" s="67" t="n">
        <f aca="false">G87-K87</f>
        <v>23699935.7107192</v>
      </c>
      <c r="J87" s="165" t="n">
        <f aca="false">low_v2_m!J75</f>
        <v>2937110.42319504</v>
      </c>
      <c r="K87" s="165" t="n">
        <f aca="false">low_v2_m!K75</f>
        <v>2848997.11049919</v>
      </c>
      <c r="L87" s="67" t="n">
        <f aca="false">H87-I87</f>
        <v>1045638.8578159</v>
      </c>
      <c r="M87" s="67" t="n">
        <f aca="false">J87-K87</f>
        <v>88113.3126958506</v>
      </c>
      <c r="N87" s="165" t="n">
        <f aca="false">SUM(low_v5_m!C75:J75)</f>
        <v>3766429.35728059</v>
      </c>
      <c r="O87" s="7"/>
      <c r="P87" s="7"/>
      <c r="Q87" s="67" t="n">
        <f aca="false">I87*5.5017049523</f>
        <v>130390053.668856</v>
      </c>
      <c r="R87" s="67"/>
      <c r="S87" s="67"/>
      <c r="T87" s="7"/>
      <c r="U87" s="7"/>
      <c r="V87" s="67" t="n">
        <f aca="false">K87*5.5017049523</f>
        <v>15674341.5119218</v>
      </c>
      <c r="W87" s="67" t="n">
        <f aca="false">M87*5.5017049523</f>
        <v>484773.44882232</v>
      </c>
      <c r="X87" s="67" t="n">
        <f aca="false">N87*5.1890047538+L87*5.5017049523</f>
        <v>25296816.3221439</v>
      </c>
      <c r="Y87" s="67" t="n">
        <f aca="false">N87*5.1890047538</f>
        <v>19544019.8397809</v>
      </c>
      <c r="Z87" s="67" t="n">
        <f aca="false">L87*5.5017049523</f>
        <v>5752796.48236305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27692024.5867453</v>
      </c>
      <c r="G88" s="165" t="n">
        <f aca="false">low_v2_m!E76+temporary_pension_bonus_low!B76</f>
        <v>26559877.9858477</v>
      </c>
      <c r="H88" s="67" t="n">
        <f aca="false">F88-J88</f>
        <v>24705246.0616724</v>
      </c>
      <c r="I88" s="67" t="n">
        <f aca="false">G88-K88</f>
        <v>23662702.816527</v>
      </c>
      <c r="J88" s="165" t="n">
        <f aca="false">low_v2_m!J76</f>
        <v>2986778.52507287</v>
      </c>
      <c r="K88" s="165" t="n">
        <f aca="false">low_v2_m!K76</f>
        <v>2897175.16932068</v>
      </c>
      <c r="L88" s="67" t="n">
        <f aca="false">H88-I88</f>
        <v>1042543.24514541</v>
      </c>
      <c r="M88" s="67" t="n">
        <f aca="false">J88-K88</f>
        <v>89603.3557521864</v>
      </c>
      <c r="N88" s="165" t="n">
        <f aca="false">SUM(low_v5_m!C76:J76)</f>
        <v>3731521.48978084</v>
      </c>
      <c r="O88" s="7"/>
      <c r="P88" s="7"/>
      <c r="Q88" s="67" t="n">
        <f aca="false">I88*5.5017049523</f>
        <v>130185209.27049</v>
      </c>
      <c r="R88" s="67"/>
      <c r="S88" s="67"/>
      <c r="T88" s="7"/>
      <c r="U88" s="7"/>
      <c r="V88" s="67" t="n">
        <f aca="false">K88*5.5017049523</f>
        <v>15939402.9767322</v>
      </c>
      <c r="W88" s="67" t="n">
        <f aca="false">M88*5.5017049523</f>
        <v>492971.226084503</v>
      </c>
      <c r="X88" s="67" t="n">
        <f aca="false">N88*5.1890047538+L88*5.5017049523</f>
        <v>25098648.084183</v>
      </c>
      <c r="Y88" s="67" t="n">
        <f aca="false">N88*5.1890047538</f>
        <v>19362882.7493796</v>
      </c>
      <c r="Z88" s="67" t="n">
        <f aca="false">L88*5.5017049523</f>
        <v>5735765.33480342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27901460.863048</v>
      </c>
      <c r="G89" s="165" t="n">
        <f aca="false">low_v2_m!E77+temporary_pension_bonus_low!B77</f>
        <v>26760527.6153513</v>
      </c>
      <c r="H89" s="67" t="n">
        <f aca="false">F89-J89</f>
        <v>24828349.2789725</v>
      </c>
      <c r="I89" s="67" t="n">
        <f aca="false">G89-K89</f>
        <v>23779609.3787981</v>
      </c>
      <c r="J89" s="165" t="n">
        <f aca="false">low_v2_m!J77</f>
        <v>3073111.58407551</v>
      </c>
      <c r="K89" s="165" t="n">
        <f aca="false">low_v2_m!K77</f>
        <v>2980918.23655325</v>
      </c>
      <c r="L89" s="67" t="n">
        <f aca="false">H89-I89</f>
        <v>1048739.90017445</v>
      </c>
      <c r="M89" s="67" t="n">
        <f aca="false">J89-K89</f>
        <v>92193.3475222653</v>
      </c>
      <c r="N89" s="165" t="n">
        <f aca="false">SUM(low_v5_m!C77:J77)</f>
        <v>3758441.55279258</v>
      </c>
      <c r="O89" s="7"/>
      <c r="P89" s="7"/>
      <c r="Q89" s="67" t="n">
        <f aca="false">I89*5.5017049523</f>
        <v>130828394.683093</v>
      </c>
      <c r="R89" s="67"/>
      <c r="S89" s="67"/>
      <c r="T89" s="7"/>
      <c r="U89" s="7"/>
      <c r="V89" s="67" t="n">
        <f aca="false">K89*5.5017049523</f>
        <v>16400132.6244464</v>
      </c>
      <c r="W89" s="67" t="n">
        <f aca="false">M89*5.5017049523</f>
        <v>507220.596632362</v>
      </c>
      <c r="X89" s="67" t="n">
        <f aca="false">N89*5.1890047538+L89*5.5017049523</f>
        <v>25272428.5867846</v>
      </c>
      <c r="Y89" s="67" t="n">
        <f aca="false">N89*5.1890047538</f>
        <v>19502571.0843202</v>
      </c>
      <c r="Z89" s="67" t="n">
        <f aca="false">L89*5.5017049523</f>
        <v>5769857.5024644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28105786.2161518</v>
      </c>
      <c r="G90" s="163" t="n">
        <f aca="false">low_v2_m!E78+temporary_pension_bonus_low!B78</f>
        <v>26957341.6404291</v>
      </c>
      <c r="H90" s="8" t="n">
        <f aca="false">F90-J90</f>
        <v>24970537.0531352</v>
      </c>
      <c r="I90" s="8" t="n">
        <f aca="false">G90-K90</f>
        <v>23916149.9523031</v>
      </c>
      <c r="J90" s="163" t="n">
        <f aca="false">low_v2_m!J78</f>
        <v>3135249.16301655</v>
      </c>
      <c r="K90" s="163" t="n">
        <f aca="false">low_v2_m!K78</f>
        <v>3041191.68812606</v>
      </c>
      <c r="L90" s="8" t="n">
        <f aca="false">H90-I90</f>
        <v>1054387.10083213</v>
      </c>
      <c r="M90" s="8" t="n">
        <f aca="false">J90-K90</f>
        <v>94057.4748904966</v>
      </c>
      <c r="N90" s="163" t="n">
        <f aca="false">SUM(low_v5_m!C78:J78)</f>
        <v>4506125.41359079</v>
      </c>
      <c r="O90" s="5"/>
      <c r="P90" s="5"/>
      <c r="Q90" s="8" t="n">
        <f aca="false">I90*5.5017049523</f>
        <v>131579600.632535</v>
      </c>
      <c r="R90" s="8"/>
      <c r="S90" s="8"/>
      <c r="T90" s="5"/>
      <c r="U90" s="5"/>
      <c r="V90" s="8" t="n">
        <f aca="false">K90*5.5017049523</f>
        <v>16731739.3714567</v>
      </c>
      <c r="W90" s="8" t="n">
        <f aca="false">M90*5.5017049523</f>
        <v>517476.475405878</v>
      </c>
      <c r="X90" s="8" t="n">
        <f aca="false">N90*5.1890047538+L90*5.5017049523</f>
        <v>29183232.9266309</v>
      </c>
      <c r="Y90" s="8" t="n">
        <f aca="false">N90*5.1890047538</f>
        <v>23382306.1923416</v>
      </c>
      <c r="Z90" s="8" t="n">
        <f aca="false">L90*5.5017049523</f>
        <v>5800926.73428937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28237263.9365102</v>
      </c>
      <c r="G91" s="165" t="n">
        <f aca="false">low_v2_m!E79+temporary_pension_bonus_low!B79</f>
        <v>27083580.0387308</v>
      </c>
      <c r="H91" s="67" t="n">
        <f aca="false">F91-J91</f>
        <v>25092112.3548237</v>
      </c>
      <c r="I91" s="67" t="n">
        <f aca="false">G91-K91</f>
        <v>24032783.0044948</v>
      </c>
      <c r="J91" s="165" t="n">
        <f aca="false">low_v2_m!J79</f>
        <v>3145151.58168652</v>
      </c>
      <c r="K91" s="165" t="n">
        <f aca="false">low_v2_m!K79</f>
        <v>3050797.03423593</v>
      </c>
      <c r="L91" s="67" t="n">
        <f aca="false">H91-I91</f>
        <v>1059329.35032887</v>
      </c>
      <c r="M91" s="67" t="n">
        <f aca="false">J91-K91</f>
        <v>94354.5474505955</v>
      </c>
      <c r="N91" s="165" t="n">
        <f aca="false">SUM(low_v5_m!C79:J79)</f>
        <v>3802525.9159132</v>
      </c>
      <c r="O91" s="7"/>
      <c r="P91" s="7"/>
      <c r="Q91" s="67" t="n">
        <f aca="false">I91*5.5017049523</f>
        <v>132221281.273381</v>
      </c>
      <c r="R91" s="67"/>
      <c r="S91" s="67"/>
      <c r="T91" s="7"/>
      <c r="U91" s="7"/>
      <c r="V91" s="67" t="n">
        <f aca="false">K91*5.5017049523</f>
        <v>16784585.1517179</v>
      </c>
      <c r="W91" s="67" t="n">
        <f aca="false">M91*5.5017049523</f>
        <v>519110.880980967</v>
      </c>
      <c r="X91" s="67" t="n">
        <f aca="false">N91*5.1890047538+L91*5.5017049523</f>
        <v>25559442.5869424</v>
      </c>
      <c r="Y91" s="67" t="n">
        <f aca="false">N91*5.1890047538</f>
        <v>19731325.0541213</v>
      </c>
      <c r="Z91" s="67" t="n">
        <f aca="false">L91*5.5017049523</f>
        <v>5828117.53282111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28272735.1558552</v>
      </c>
      <c r="G92" s="165" t="n">
        <f aca="false">low_v2_m!E80+temporary_pension_bonus_low!B80</f>
        <v>27118170.6165093</v>
      </c>
      <c r="H92" s="67" t="n">
        <f aca="false">F92-J92</f>
        <v>25109126.9832685</v>
      </c>
      <c r="I92" s="67" t="n">
        <f aca="false">G92-K92</f>
        <v>24049470.6891003</v>
      </c>
      <c r="J92" s="165" t="n">
        <f aca="false">low_v2_m!J80</f>
        <v>3163608.17258663</v>
      </c>
      <c r="K92" s="165" t="n">
        <f aca="false">low_v2_m!K80</f>
        <v>3068699.92740903</v>
      </c>
      <c r="L92" s="67" t="n">
        <f aca="false">H92-I92</f>
        <v>1059656.29416827</v>
      </c>
      <c r="M92" s="67" t="n">
        <f aca="false">J92-K92</f>
        <v>94908.2451775982</v>
      </c>
      <c r="N92" s="165" t="n">
        <f aca="false">SUM(low_v5_m!C80:J80)</f>
        <v>3780283.88995118</v>
      </c>
      <c r="O92" s="7"/>
      <c r="P92" s="7"/>
      <c r="Q92" s="67" t="n">
        <f aca="false">I92*5.5017049523</f>
        <v>132313091.990417</v>
      </c>
      <c r="R92" s="67"/>
      <c r="S92" s="67"/>
      <c r="T92" s="7"/>
      <c r="U92" s="7"/>
      <c r="V92" s="67" t="n">
        <f aca="false">K92*5.5017049523</f>
        <v>16883081.5877489</v>
      </c>
      <c r="W92" s="67" t="n">
        <f aca="false">M92*5.5017049523</f>
        <v>522157.162507695</v>
      </c>
      <c r="X92" s="67" t="n">
        <f aca="false">N92*5.1890047538+L92*5.5017049523</f>
        <v>25445827.3570317</v>
      </c>
      <c r="Y92" s="67" t="n">
        <f aca="false">N92*5.1890047538</f>
        <v>19615911.0756702</v>
      </c>
      <c r="Z92" s="67" t="n">
        <f aca="false">L92*5.5017049523</f>
        <v>5829916.28136144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28446075.209308</v>
      </c>
      <c r="G93" s="165" t="n">
        <f aca="false">low_v2_m!E81+temporary_pension_bonus_low!B81</f>
        <v>27283563.9349683</v>
      </c>
      <c r="H93" s="67" t="n">
        <f aca="false">F93-J93</f>
        <v>25228869.7391088</v>
      </c>
      <c r="I93" s="67" t="n">
        <f aca="false">G93-K93</f>
        <v>24162874.6288751</v>
      </c>
      <c r="J93" s="165" t="n">
        <f aca="false">low_v2_m!J81</f>
        <v>3217205.47019916</v>
      </c>
      <c r="K93" s="165" t="n">
        <f aca="false">low_v2_m!K81</f>
        <v>3120689.30609319</v>
      </c>
      <c r="L93" s="67" t="n">
        <f aca="false">H93-I93</f>
        <v>1065995.11023377</v>
      </c>
      <c r="M93" s="67" t="n">
        <f aca="false">J93-K93</f>
        <v>96516.1641059755</v>
      </c>
      <c r="N93" s="165" t="n">
        <f aca="false">SUM(low_v5_m!C81:J81)</f>
        <v>3828177.71819049</v>
      </c>
      <c r="O93" s="7"/>
      <c r="P93" s="7"/>
      <c r="Q93" s="67" t="n">
        <f aca="false">I93*5.5017049523</f>
        <v>132937007.007486</v>
      </c>
      <c r="R93" s="67"/>
      <c r="S93" s="67"/>
      <c r="T93" s="7"/>
      <c r="U93" s="7"/>
      <c r="V93" s="67" t="n">
        <f aca="false">K93*5.5017049523</f>
        <v>17169111.8099225</v>
      </c>
      <c r="W93" s="67" t="n">
        <f aca="false">M93*5.5017049523</f>
        <v>531003.458038845</v>
      </c>
      <c r="X93" s="67" t="n">
        <f aca="false">N93*5.1890047538+L93*5.5017049523</f>
        <v>25729222.9551824</v>
      </c>
      <c r="Y93" s="67" t="n">
        <f aca="false">N93*5.1890047538</f>
        <v>19864432.3780817</v>
      </c>
      <c r="Z93" s="67" t="n">
        <f aca="false">L93*5.5017049523</f>
        <v>5864790.57710073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28530547.6971677</v>
      </c>
      <c r="G94" s="163" t="n">
        <f aca="false">low_v2_m!E82+temporary_pension_bonus_low!B82</f>
        <v>27363936.7072025</v>
      </c>
      <c r="H94" s="8" t="n">
        <f aca="false">F94-J94</f>
        <v>25293441.2859659</v>
      </c>
      <c r="I94" s="8" t="n">
        <f aca="false">G94-K94</f>
        <v>24223943.4883368</v>
      </c>
      <c r="J94" s="163" t="n">
        <f aca="false">low_v2_m!J82</f>
        <v>3237106.41120177</v>
      </c>
      <c r="K94" s="163" t="n">
        <f aca="false">low_v2_m!K82</f>
        <v>3139993.21886572</v>
      </c>
      <c r="L94" s="8" t="n">
        <f aca="false">H94-I94</f>
        <v>1069497.79762918</v>
      </c>
      <c r="M94" s="8" t="n">
        <f aca="false">J94-K94</f>
        <v>97113.1923360531</v>
      </c>
      <c r="N94" s="163" t="n">
        <f aca="false">SUM(low_v5_m!C82:J82)</f>
        <v>4668525.58088314</v>
      </c>
      <c r="O94" s="5"/>
      <c r="P94" s="5"/>
      <c r="Q94" s="8" t="n">
        <f aca="false">I94*5.5017049523</f>
        <v>133272989.854018</v>
      </c>
      <c r="R94" s="8"/>
      <c r="S94" s="8"/>
      <c r="T94" s="5"/>
      <c r="U94" s="5"/>
      <c r="V94" s="8" t="n">
        <f aca="false">K94*5.5017049523</f>
        <v>17275316.2424219</v>
      </c>
      <c r="W94" s="8" t="n">
        <f aca="false">M94*5.5017049523</f>
        <v>534288.131208926</v>
      </c>
      <c r="X94" s="8" t="n">
        <f aca="false">N94*5.1890047538+L94*5.5017049523</f>
        <v>30109062.7621299</v>
      </c>
      <c r="Y94" s="8" t="n">
        <f aca="false">N94*5.1890047538</f>
        <v>24225001.4324395</v>
      </c>
      <c r="Z94" s="8" t="n">
        <f aca="false">L94*5.5017049523</f>
        <v>5884061.32969041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28541988.1191662</v>
      </c>
      <c r="G95" s="165" t="n">
        <f aca="false">low_v2_m!E83+temporary_pension_bonus_low!B83</f>
        <v>27375066.7932704</v>
      </c>
      <c r="H95" s="67" t="n">
        <f aca="false">F95-J95</f>
        <v>25227880.676242</v>
      </c>
      <c r="I95" s="67" t="n">
        <f aca="false">G95-K95</f>
        <v>24160382.5736339</v>
      </c>
      <c r="J95" s="165" t="n">
        <f aca="false">low_v2_m!J83</f>
        <v>3314107.44292422</v>
      </c>
      <c r="K95" s="165" t="n">
        <f aca="false">low_v2_m!K83</f>
        <v>3214684.2196365</v>
      </c>
      <c r="L95" s="67" t="n">
        <f aca="false">H95-I95</f>
        <v>1067498.10260808</v>
      </c>
      <c r="M95" s="67" t="n">
        <f aca="false">J95-K95</f>
        <v>99423.2232877272</v>
      </c>
      <c r="N95" s="165" t="n">
        <f aca="false">SUM(low_v5_m!C83:J83)</f>
        <v>3816781.36827057</v>
      </c>
      <c r="O95" s="7"/>
      <c r="P95" s="7"/>
      <c r="Q95" s="67" t="n">
        <f aca="false">I95*5.5017049523</f>
        <v>132923296.454824</v>
      </c>
      <c r="R95" s="67"/>
      <c r="S95" s="67"/>
      <c r="T95" s="7"/>
      <c r="U95" s="7"/>
      <c r="V95" s="67" t="n">
        <f aca="false">K95*5.5017049523</f>
        <v>17686244.0912548</v>
      </c>
      <c r="W95" s="67" t="n">
        <f aca="false">M95*5.5017049523</f>
        <v>546997.239935718</v>
      </c>
      <c r="X95" s="67" t="n">
        <f aca="false">N95*5.1890047538+L95*5.5017049523</f>
        <v>25678356.261861</v>
      </c>
      <c r="Y95" s="67" t="n">
        <f aca="false">N95*5.1890047538</f>
        <v>19805296.6641712</v>
      </c>
      <c r="Z95" s="67" t="n">
        <f aca="false">L95*5.5017049523</f>
        <v>5873059.59768975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28624834.6797992</v>
      </c>
      <c r="G96" s="165" t="n">
        <f aca="false">low_v2_m!E84+temporary_pension_bonus_low!B84</f>
        <v>27455482.2810557</v>
      </c>
      <c r="H96" s="67" t="n">
        <f aca="false">F96-J96</f>
        <v>25235462.541138</v>
      </c>
      <c r="I96" s="67" t="n">
        <f aca="false">G96-K96</f>
        <v>24167791.3065543</v>
      </c>
      <c r="J96" s="165" t="n">
        <f aca="false">low_v2_m!J84</f>
        <v>3389372.13866117</v>
      </c>
      <c r="K96" s="165" t="n">
        <f aca="false">low_v2_m!K84</f>
        <v>3287690.97450133</v>
      </c>
      <c r="L96" s="67" t="n">
        <f aca="false">H96-I96</f>
        <v>1067671.23458371</v>
      </c>
      <c r="M96" s="67" t="n">
        <f aca="false">J96-K96</f>
        <v>101681.164159834</v>
      </c>
      <c r="N96" s="165" t="n">
        <f aca="false">SUM(low_v5_m!C84:J84)</f>
        <v>3768517.9244959</v>
      </c>
      <c r="O96" s="7"/>
      <c r="P96" s="7"/>
      <c r="Q96" s="67" t="n">
        <f aca="false">I96*5.5017049523</f>
        <v>132964057.117423</v>
      </c>
      <c r="R96" s="67"/>
      <c r="S96" s="67"/>
      <c r="T96" s="7"/>
      <c r="U96" s="7"/>
      <c r="V96" s="67" t="n">
        <f aca="false">K96*5.5017049523</f>
        <v>18087905.716046</v>
      </c>
      <c r="W96" s="67" t="n">
        <f aca="false">M96*5.5017049523</f>
        <v>559419.76441379</v>
      </c>
      <c r="X96" s="67" t="n">
        <f aca="false">N96*5.1890047538+L96*5.5017049523</f>
        <v>25428869.5437272</v>
      </c>
      <c r="Y96" s="67" t="n">
        <f aca="false">N96*5.1890047538</f>
        <v>19554857.4249897</v>
      </c>
      <c r="Z96" s="67" t="n">
        <f aca="false">L96*5.5017049523</f>
        <v>5874012.11873745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28679328.1241606</v>
      </c>
      <c r="G97" s="165" t="n">
        <f aca="false">low_v2_m!E85+temporary_pension_bonus_low!B85</f>
        <v>27508473.0868502</v>
      </c>
      <c r="H97" s="67" t="n">
        <f aca="false">F97-J97</f>
        <v>25191945.9551275</v>
      </c>
      <c r="I97" s="67" t="n">
        <f aca="false">G97-K97</f>
        <v>24125712.3828881</v>
      </c>
      <c r="J97" s="165" t="n">
        <f aca="false">low_v2_m!J85</f>
        <v>3487382.1690331</v>
      </c>
      <c r="K97" s="165" t="n">
        <f aca="false">low_v2_m!K85</f>
        <v>3382760.70396211</v>
      </c>
      <c r="L97" s="67" t="n">
        <f aca="false">H97-I97</f>
        <v>1066233.57223947</v>
      </c>
      <c r="M97" s="67" t="n">
        <f aca="false">J97-K97</f>
        <v>104621.465070993</v>
      </c>
      <c r="N97" s="165" t="n">
        <f aca="false">SUM(low_v5_m!C85:J85)</f>
        <v>3784049.90644521</v>
      </c>
      <c r="O97" s="7"/>
      <c r="P97" s="7"/>
      <c r="Q97" s="67" t="n">
        <f aca="false">I97*5.5017049523</f>
        <v>132732551.294701</v>
      </c>
      <c r="R97" s="67"/>
      <c r="S97" s="67"/>
      <c r="T97" s="7"/>
      <c r="U97" s="7"/>
      <c r="V97" s="67" t="n">
        <f aca="false">K97*5.5017049523</f>
        <v>18610951.3174342</v>
      </c>
      <c r="W97" s="67" t="n">
        <f aca="false">M97*5.5017049523</f>
        <v>575596.432497965</v>
      </c>
      <c r="X97" s="67" t="n">
        <f aca="false">N97*5.1890047538+L97*5.5017049523</f>
        <v>25501555.477859</v>
      </c>
      <c r="Y97" s="67" t="n">
        <f aca="false">N97*5.1890047538</f>
        <v>19635452.9531607</v>
      </c>
      <c r="Z97" s="67" t="n">
        <f aca="false">L97*5.5017049523</f>
        <v>5866102.52469839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28768737.8534336</v>
      </c>
      <c r="G98" s="163" t="n">
        <f aca="false">low_v2_m!E86+temporary_pension_bonus_low!B86</f>
        <v>27594827.7174801</v>
      </c>
      <c r="H98" s="8" t="n">
        <f aca="false">F98-J98</f>
        <v>25225817.8205004</v>
      </c>
      <c r="I98" s="8" t="n">
        <f aca="false">G98-K98</f>
        <v>24158195.2855349</v>
      </c>
      <c r="J98" s="163" t="n">
        <f aca="false">low_v2_m!J86</f>
        <v>3542920.03293317</v>
      </c>
      <c r="K98" s="163" t="n">
        <f aca="false">low_v2_m!K86</f>
        <v>3436632.43194518</v>
      </c>
      <c r="L98" s="8" t="n">
        <f aca="false">H98-I98</f>
        <v>1067622.53496546</v>
      </c>
      <c r="M98" s="8" t="n">
        <f aca="false">J98-K98</f>
        <v>106287.600987995</v>
      </c>
      <c r="N98" s="163" t="n">
        <f aca="false">SUM(low_v5_m!C86:J86)</f>
        <v>4467432.62676451</v>
      </c>
      <c r="O98" s="5"/>
      <c r="P98" s="5"/>
      <c r="Q98" s="8" t="n">
        <f aca="false">I98*5.5017049523</f>
        <v>132911262.641058</v>
      </c>
      <c r="R98" s="8"/>
      <c r="S98" s="8"/>
      <c r="T98" s="5"/>
      <c r="U98" s="5"/>
      <c r="V98" s="8" t="n">
        <f aca="false">K98*5.5017049523</f>
        <v>18907337.6700676</v>
      </c>
      <c r="W98" s="8" t="n">
        <f aca="false">M98*5.5017049523</f>
        <v>584763.020723736</v>
      </c>
      <c r="X98" s="8" t="n">
        <f aca="false">N98*5.1890047538+L98*5.5017049523</f>
        <v>29055273.3253689</v>
      </c>
      <c r="Y98" s="8" t="n">
        <f aca="false">N98*5.1890047538</f>
        <v>23181529.1375623</v>
      </c>
      <c r="Z98" s="8" t="n">
        <f aca="false">L98*5.5017049523</f>
        <v>5873744.18780657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28836104.3263093</v>
      </c>
      <c r="G99" s="165" t="n">
        <f aca="false">low_v2_m!E87+temporary_pension_bonus_low!B87</f>
        <v>27659945.366867</v>
      </c>
      <c r="H99" s="67" t="n">
        <f aca="false">F99-J99</f>
        <v>25263531.8517528</v>
      </c>
      <c r="I99" s="67" t="n">
        <f aca="false">G99-K99</f>
        <v>24194550.0665471</v>
      </c>
      <c r="J99" s="165" t="n">
        <f aca="false">low_v2_m!J87</f>
        <v>3572572.47455651</v>
      </c>
      <c r="K99" s="165" t="n">
        <f aca="false">low_v2_m!K87</f>
        <v>3465395.30031982</v>
      </c>
      <c r="L99" s="67" t="n">
        <f aca="false">H99-I99</f>
        <v>1068981.78520563</v>
      </c>
      <c r="M99" s="67" t="n">
        <f aca="false">J99-K99</f>
        <v>107177.174236696</v>
      </c>
      <c r="N99" s="165" t="n">
        <f aca="false">SUM(low_v5_m!C87:J87)</f>
        <v>3628653.63861483</v>
      </c>
      <c r="O99" s="7"/>
      <c r="P99" s="7"/>
      <c r="Q99" s="67" t="n">
        <f aca="false">I99*5.5017049523</f>
        <v>133111275.919793</v>
      </c>
      <c r="R99" s="67"/>
      <c r="S99" s="67"/>
      <c r="T99" s="7"/>
      <c r="U99" s="7"/>
      <c r="V99" s="67" t="n">
        <f aca="false">K99*5.5017049523</f>
        <v>19065582.4854467</v>
      </c>
      <c r="W99" s="67" t="n">
        <f aca="false">M99*5.5017049523</f>
        <v>589657.190271549</v>
      </c>
      <c r="X99" s="67" t="n">
        <f aca="false">N99*5.1890047538+L99*5.5017049523</f>
        <v>24710323.3622504</v>
      </c>
      <c r="Y99" s="67" t="n">
        <f aca="false">N99*5.1890047538</f>
        <v>18829100.980666</v>
      </c>
      <c r="Z99" s="67" t="n">
        <f aca="false">L99*5.5017049523</f>
        <v>5881222.38158432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28958469.7067232</v>
      </c>
      <c r="G100" s="165" t="n">
        <f aca="false">low_v2_m!E88+temporary_pension_bonus_low!B88</f>
        <v>27777362.2003695</v>
      </c>
      <c r="H100" s="67" t="n">
        <f aca="false">F100-J100</f>
        <v>25319574.8327644</v>
      </c>
      <c r="I100" s="67" t="n">
        <f aca="false">G100-K100</f>
        <v>24247634.1726294</v>
      </c>
      <c r="J100" s="165" t="n">
        <f aca="false">low_v2_m!J88</f>
        <v>3638894.87395883</v>
      </c>
      <c r="K100" s="165" t="n">
        <f aca="false">low_v2_m!K88</f>
        <v>3529728.02774006</v>
      </c>
      <c r="L100" s="67" t="n">
        <f aca="false">H100-I100</f>
        <v>1071940.66013501</v>
      </c>
      <c r="M100" s="67" t="n">
        <f aca="false">J100-K100</f>
        <v>109166.846218765</v>
      </c>
      <c r="N100" s="165" t="n">
        <f aca="false">SUM(low_v5_m!C88:J88)</f>
        <v>3644856.80173889</v>
      </c>
      <c r="O100" s="7"/>
      <c r="P100" s="7"/>
      <c r="Q100" s="67" t="n">
        <f aca="false">I100*5.5017049523</f>
        <v>133403329.009114</v>
      </c>
      <c r="R100" s="67"/>
      <c r="S100" s="67"/>
      <c r="T100" s="7"/>
      <c r="U100" s="7"/>
      <c r="V100" s="67" t="n">
        <f aca="false">K100*5.5017049523</f>
        <v>19419522.1704896</v>
      </c>
      <c r="W100" s="67" t="n">
        <f aca="false">M100*5.5017049523</f>
        <v>600603.778468753</v>
      </c>
      <c r="X100" s="67" t="n">
        <f aca="false">N100*5.1890047538+L100*5.5017049523</f>
        <v>24810680.5095799</v>
      </c>
      <c r="Y100" s="67" t="n">
        <f aca="false">N100*5.1890047538</f>
        <v>18913179.2711434</v>
      </c>
      <c r="Z100" s="67" t="n">
        <f aca="false">L100*5.5017049523</f>
        <v>5897501.23843651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29081352.2821302</v>
      </c>
      <c r="G101" s="165" t="n">
        <f aca="false">low_v2_m!E89+temporary_pension_bonus_low!B89</f>
        <v>27897332.2363687</v>
      </c>
      <c r="H101" s="67" t="n">
        <f aca="false">F101-J101</f>
        <v>25341947.3657241</v>
      </c>
      <c r="I101" s="67" t="n">
        <f aca="false">G101-K101</f>
        <v>24270109.4674547</v>
      </c>
      <c r="J101" s="165" t="n">
        <f aca="false">low_v2_m!J89</f>
        <v>3739404.91640616</v>
      </c>
      <c r="K101" s="165" t="n">
        <f aca="false">low_v2_m!K89</f>
        <v>3627222.76891397</v>
      </c>
      <c r="L101" s="67" t="n">
        <f aca="false">H101-I101</f>
        <v>1071837.8982694</v>
      </c>
      <c r="M101" s="67" t="n">
        <f aca="false">J101-K101</f>
        <v>112182.147492185</v>
      </c>
      <c r="N101" s="165" t="n">
        <f aca="false">SUM(low_v5_m!C89:J89)</f>
        <v>3617642.82146929</v>
      </c>
      <c r="O101" s="7"/>
      <c r="P101" s="7"/>
      <c r="Q101" s="67" t="n">
        <f aca="false">I101*5.5017049523</f>
        <v>133526981.449959</v>
      </c>
      <c r="R101" s="67"/>
      <c r="S101" s="67"/>
      <c r="T101" s="7"/>
      <c r="U101" s="7"/>
      <c r="V101" s="67" t="n">
        <f aca="false">K101*5.5017049523</f>
        <v>19955909.4708293</v>
      </c>
      <c r="W101" s="67" t="n">
        <f aca="false">M101*5.5017049523</f>
        <v>617193.076417402</v>
      </c>
      <c r="X101" s="67" t="n">
        <f aca="false">N101*5.1890047538+L101*5.5017049523</f>
        <v>24668901.6711262</v>
      </c>
      <c r="Y101" s="67" t="n">
        <f aca="false">N101*5.1890047538</f>
        <v>18771965.7981546</v>
      </c>
      <c r="Z101" s="67" t="n">
        <f aca="false">L101*5.5017049523</f>
        <v>5896935.87297158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29108412.9211885</v>
      </c>
      <c r="G102" s="163" t="n">
        <f aca="false">low_v2_m!E90+temporary_pension_bonus_low!B90</f>
        <v>27924059.2224629</v>
      </c>
      <c r="H102" s="8" t="n">
        <f aca="false">F102-J102</f>
        <v>25310228.038485</v>
      </c>
      <c r="I102" s="8" t="n">
        <f aca="false">G102-K102</f>
        <v>24239819.8862404</v>
      </c>
      <c r="J102" s="163" t="n">
        <f aca="false">low_v2_m!J90</f>
        <v>3798184.88270357</v>
      </c>
      <c r="K102" s="163" t="n">
        <f aca="false">low_v2_m!K90</f>
        <v>3684239.33622246</v>
      </c>
      <c r="L102" s="8" t="n">
        <f aca="false">H102-I102</f>
        <v>1070408.15224455</v>
      </c>
      <c r="M102" s="8" t="n">
        <f aca="false">J102-K102</f>
        <v>113945.546481108</v>
      </c>
      <c r="N102" s="163" t="n">
        <f aca="false">SUM(low_v5_m!C90:J90)</f>
        <v>4475825.86072867</v>
      </c>
      <c r="O102" s="5"/>
      <c r="P102" s="5"/>
      <c r="Q102" s="8" t="n">
        <f aca="false">I102*5.5017049523</f>
        <v>133360337.110989</v>
      </c>
      <c r="R102" s="8"/>
      <c r="S102" s="8"/>
      <c r="T102" s="5"/>
      <c r="U102" s="5"/>
      <c r="V102" s="8" t="n">
        <f aca="false">K102*5.5017049523</f>
        <v>20269597.8015536</v>
      </c>
      <c r="W102" s="8" t="n">
        <f aca="false">M102*5.5017049523</f>
        <v>626894.777367641</v>
      </c>
      <c r="X102" s="8" t="n">
        <f aca="false">N102*5.1890047538+L102*5.5017049523</f>
        <v>29114151.5006882</v>
      </c>
      <c r="Y102" s="8" t="n">
        <f aca="false">N102*5.1890047538</f>
        <v>23225081.668502</v>
      </c>
      <c r="Z102" s="8" t="n">
        <f aca="false">L102*5.5017049523</f>
        <v>5889069.83218615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29266073.5083087</v>
      </c>
      <c r="G103" s="165" t="n">
        <f aca="false">low_v2_m!E91+temporary_pension_bonus_low!B91</f>
        <v>28075787.4846083</v>
      </c>
      <c r="H103" s="67" t="n">
        <f aca="false">F103-J103</f>
        <v>25365217.231958</v>
      </c>
      <c r="I103" s="67" t="n">
        <f aca="false">G103-K103</f>
        <v>24291956.8965482</v>
      </c>
      <c r="J103" s="165" t="n">
        <f aca="false">low_v2_m!J91</f>
        <v>3900856.27635066</v>
      </c>
      <c r="K103" s="165" t="n">
        <f aca="false">low_v2_m!K91</f>
        <v>3783830.58806014</v>
      </c>
      <c r="L103" s="67" t="n">
        <f aca="false">H103-I103</f>
        <v>1073260.33540985</v>
      </c>
      <c r="M103" s="67" t="n">
        <f aca="false">J103-K103</f>
        <v>117025.68829052</v>
      </c>
      <c r="N103" s="165" t="n">
        <f aca="false">SUM(low_v5_m!C91:J91)</f>
        <v>3763280.62103263</v>
      </c>
      <c r="O103" s="7"/>
      <c r="P103" s="7"/>
      <c r="Q103" s="67" t="n">
        <f aca="false">I103*5.5017049523</f>
        <v>133647179.558797</v>
      </c>
      <c r="R103" s="67"/>
      <c r="S103" s="67"/>
      <c r="T103" s="7"/>
      <c r="U103" s="7"/>
      <c r="V103" s="67" t="n">
        <f aca="false">K103*5.5017049523</f>
        <v>20817519.4849947</v>
      </c>
      <c r="W103" s="67" t="n">
        <f aca="false">M103*5.5017049523</f>
        <v>643840.808814271</v>
      </c>
      <c r="X103" s="67" t="n">
        <f aca="false">N103*5.1890047538+L103*5.5017049523</f>
        <v>25432442.7348533</v>
      </c>
      <c r="Y103" s="67" t="n">
        <f aca="false">N103*5.1890047538</f>
        <v>19527681.0324217</v>
      </c>
      <c r="Z103" s="67" t="n">
        <f aca="false">L103*5.5017049523</f>
        <v>5904761.70243155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29464373.9822713</v>
      </c>
      <c r="G104" s="165" t="n">
        <f aca="false">low_v2_m!E92+temporary_pension_bonus_low!B92</f>
        <v>28266648.8982721</v>
      </c>
      <c r="H104" s="67" t="n">
        <f aca="false">F104-J104</f>
        <v>25451505.4939437</v>
      </c>
      <c r="I104" s="67" t="n">
        <f aca="false">G104-K104</f>
        <v>24374166.4645942</v>
      </c>
      <c r="J104" s="165" t="n">
        <f aca="false">low_v2_m!J92</f>
        <v>4012868.48832765</v>
      </c>
      <c r="K104" s="165" t="n">
        <f aca="false">low_v2_m!K92</f>
        <v>3892482.43367782</v>
      </c>
      <c r="L104" s="67" t="n">
        <f aca="false">H104-I104</f>
        <v>1077339.02934942</v>
      </c>
      <c r="M104" s="67" t="n">
        <f aca="false">J104-K104</f>
        <v>120386.054649829</v>
      </c>
      <c r="N104" s="165" t="n">
        <f aca="false">SUM(low_v5_m!C92:J92)</f>
        <v>3691638.27446086</v>
      </c>
      <c r="O104" s="7"/>
      <c r="P104" s="7"/>
      <c r="Q104" s="67" t="n">
        <f aca="false">I104*5.5017049523</f>
        <v>134099472.346443</v>
      </c>
      <c r="R104" s="67"/>
      <c r="S104" s="67"/>
      <c r="T104" s="7"/>
      <c r="U104" s="7"/>
      <c r="V104" s="67" t="n">
        <f aca="false">K104*5.5017049523</f>
        <v>21415289.882106</v>
      </c>
      <c r="W104" s="67" t="n">
        <f aca="false">M104*5.5017049523</f>
        <v>662328.553054825</v>
      </c>
      <c r="X104" s="67" t="n">
        <f aca="false">N104*5.1890047538+L104*5.5017049523</f>
        <v>25083130.0285653</v>
      </c>
      <c r="Y104" s="67" t="n">
        <f aca="false">N104*5.1890047538</f>
        <v>19155928.5554875</v>
      </c>
      <c r="Z104" s="67" t="n">
        <f aca="false">L104*5.5017049523</f>
        <v>5927201.4730778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29551615.4145804</v>
      </c>
      <c r="G105" s="165" t="n">
        <f aca="false">low_v2_m!E93+temporary_pension_bonus_low!B93</f>
        <v>28351701.8759615</v>
      </c>
      <c r="H105" s="67" t="n">
        <f aca="false">F105-J105</f>
        <v>25478642.4337625</v>
      </c>
      <c r="I105" s="67" t="n">
        <f aca="false">G105-K105</f>
        <v>24400918.0845681</v>
      </c>
      <c r="J105" s="165" t="n">
        <f aca="false">low_v2_m!J93</f>
        <v>4072972.98081791</v>
      </c>
      <c r="K105" s="165" t="n">
        <f aca="false">low_v2_m!K93</f>
        <v>3950783.79139338</v>
      </c>
      <c r="L105" s="67" t="n">
        <f aca="false">H105-I105</f>
        <v>1077724.34919439</v>
      </c>
      <c r="M105" s="67" t="n">
        <f aca="false">J105-K105</f>
        <v>122189.189424538</v>
      </c>
      <c r="N105" s="165" t="n">
        <f aca="false">SUM(low_v5_m!C93:J93)</f>
        <v>3631127.27004356</v>
      </c>
      <c r="O105" s="7"/>
      <c r="P105" s="7"/>
      <c r="Q105" s="67" t="n">
        <f aca="false">I105*5.5017049523</f>
        <v>134246651.866535</v>
      </c>
      <c r="R105" s="67"/>
      <c r="S105" s="67"/>
      <c r="T105" s="7"/>
      <c r="U105" s="7"/>
      <c r="V105" s="67" t="n">
        <f aca="false">K105*5.5017049523</f>
        <v>21736046.7505755</v>
      </c>
      <c r="W105" s="67" t="n">
        <f aca="false">M105*5.5017049523</f>
        <v>672248.868574501</v>
      </c>
      <c r="X105" s="67" t="n">
        <f aca="false">N105*5.1890047538+L105*5.5017049523</f>
        <v>24771258.0550859</v>
      </c>
      <c r="Y105" s="67" t="n">
        <f aca="false">N105*5.1890047538</f>
        <v>18841936.6659088</v>
      </c>
      <c r="Z105" s="67" t="n">
        <f aca="false">L105*5.5017049523</f>
        <v>5929321.38917706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29373030.412463</v>
      </c>
      <c r="G106" s="163" t="n">
        <f aca="false">low_v2_m!E94+temporary_pension_bonus_low!B94</f>
        <v>28181793.2367148</v>
      </c>
      <c r="H106" s="8" t="n">
        <f aca="false">F106-J106</f>
        <v>25271785.6323653</v>
      </c>
      <c r="I106" s="8" t="n">
        <f aca="false">G106-K106</f>
        <v>24203585.80002</v>
      </c>
      <c r="J106" s="163" t="n">
        <f aca="false">low_v2_m!J94</f>
        <v>4101244.78009777</v>
      </c>
      <c r="K106" s="163" t="n">
        <f aca="false">low_v2_m!K94</f>
        <v>3978207.43669484</v>
      </c>
      <c r="L106" s="8" t="n">
        <f aca="false">H106-I106</f>
        <v>1068199.83234529</v>
      </c>
      <c r="M106" s="8" t="n">
        <f aca="false">J106-K106</f>
        <v>123037.343402933</v>
      </c>
      <c r="N106" s="163" t="n">
        <f aca="false">SUM(low_v5_m!C94:J94)</f>
        <v>4382214.84187715</v>
      </c>
      <c r="O106" s="5"/>
      <c r="P106" s="5"/>
      <c r="Q106" s="8" t="n">
        <f aca="false">I106*5.5017049523</f>
        <v>133160987.859388</v>
      </c>
      <c r="R106" s="8"/>
      <c r="S106" s="8"/>
      <c r="T106" s="5"/>
      <c r="U106" s="5"/>
      <c r="V106" s="8" t="n">
        <f aca="false">K106*5.5017049523</f>
        <v>21886923.5557407</v>
      </c>
      <c r="W106" s="8" t="n">
        <f aca="false">M106*5.5017049523</f>
        <v>676915.161517751</v>
      </c>
      <c r="X106" s="8" t="n">
        <f aca="false">N106*5.1890047538+L106*5.5017049523</f>
        <v>28616253.9543336</v>
      </c>
      <c r="Y106" s="8" t="n">
        <f aca="false">N106*5.1890047538</f>
        <v>22739333.6466735</v>
      </c>
      <c r="Z106" s="8" t="n">
        <f aca="false">L106*5.5017049523</f>
        <v>5876920.3076601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29392087.176019</v>
      </c>
      <c r="G107" s="165" t="n">
        <f aca="false">low_v2_m!E95+temporary_pension_bonus_low!B95</f>
        <v>28200450.2623421</v>
      </c>
      <c r="H107" s="67" t="n">
        <f aca="false">F107-J107</f>
        <v>25231866.4966479</v>
      </c>
      <c r="I107" s="67" t="n">
        <f aca="false">G107-K107</f>
        <v>24165036.2033521</v>
      </c>
      <c r="J107" s="165" t="n">
        <f aca="false">low_v2_m!J95</f>
        <v>4160220.67937108</v>
      </c>
      <c r="K107" s="165" t="n">
        <f aca="false">low_v2_m!K95</f>
        <v>4035414.05898995</v>
      </c>
      <c r="L107" s="67" t="n">
        <f aca="false">H107-I107</f>
        <v>1066830.2932958</v>
      </c>
      <c r="M107" s="67" t="n">
        <f aca="false">J107-K107</f>
        <v>124806.620381132</v>
      </c>
      <c r="N107" s="165" t="n">
        <f aca="false">SUM(low_v5_m!C95:J95)</f>
        <v>3624427.59396018</v>
      </c>
      <c r="O107" s="7"/>
      <c r="P107" s="7"/>
      <c r="Q107" s="67" t="n">
        <f aca="false">I107*5.5017049523</f>
        <v>132948899.352491</v>
      </c>
      <c r="R107" s="67"/>
      <c r="S107" s="67"/>
      <c r="T107" s="7"/>
      <c r="U107" s="7"/>
      <c r="V107" s="67" t="n">
        <f aca="false">K107*5.5017049523</f>
        <v>22201657.5129261</v>
      </c>
      <c r="W107" s="67" t="n">
        <f aca="false">M107*5.5017049523</f>
        <v>686649.201430701</v>
      </c>
      <c r="X107" s="67" t="n">
        <f aca="false">N107*5.1890047538+L107*5.5017049523</f>
        <v>24676557.5227524</v>
      </c>
      <c r="Y107" s="67" t="n">
        <f aca="false">N107*5.1890047538</f>
        <v>18807172.0148633</v>
      </c>
      <c r="Z107" s="67" t="n">
        <f aca="false">L107*5.5017049523</f>
        <v>5869385.50788915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29491672.6381331</v>
      </c>
      <c r="G108" s="165" t="n">
        <f aca="false">low_v2_m!E96+temporary_pension_bonus_low!B96</f>
        <v>28297156.1098836</v>
      </c>
      <c r="H108" s="67" t="n">
        <f aca="false">F108-J108</f>
        <v>25275948.3462556</v>
      </c>
      <c r="I108" s="67" t="n">
        <f aca="false">G108-K108</f>
        <v>24207903.5467624</v>
      </c>
      <c r="J108" s="165" t="n">
        <f aca="false">low_v2_m!J96</f>
        <v>4215724.29187751</v>
      </c>
      <c r="K108" s="165" t="n">
        <f aca="false">low_v2_m!K96</f>
        <v>4089252.56312118</v>
      </c>
      <c r="L108" s="67" t="n">
        <f aca="false">H108-I108</f>
        <v>1068044.79949315</v>
      </c>
      <c r="M108" s="67" t="n">
        <f aca="false">J108-K108</f>
        <v>126471.728756325</v>
      </c>
      <c r="N108" s="165" t="n">
        <f aca="false">SUM(low_v5_m!C96:J96)</f>
        <v>3600817.61898042</v>
      </c>
      <c r="O108" s="7"/>
      <c r="P108" s="7"/>
      <c r="Q108" s="67" t="n">
        <f aca="false">I108*5.5017049523</f>
        <v>133184742.828024</v>
      </c>
      <c r="R108" s="67"/>
      <c r="S108" s="67"/>
      <c r="T108" s="7"/>
      <c r="U108" s="7"/>
      <c r="V108" s="67" t="n">
        <f aca="false">K108*5.5017049523</f>
        <v>22497861.0777293</v>
      </c>
      <c r="W108" s="67" t="n">
        <f aca="false">M108*5.5017049523</f>
        <v>695810.136424617</v>
      </c>
      <c r="X108" s="67" t="n">
        <f aca="false">N108*5.1890047538+L108*5.5017049523</f>
        <v>24560727.105106</v>
      </c>
      <c r="Y108" s="67" t="n">
        <f aca="false">N108*5.1890047538</f>
        <v>18684659.7424562</v>
      </c>
      <c r="Z108" s="67" t="n">
        <f aca="false">L108*5.5017049523</f>
        <v>5876067.36264974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29594826.6802051</v>
      </c>
      <c r="G109" s="165" t="n">
        <f aca="false">low_v2_m!E97+temporary_pension_bonus_low!B97</f>
        <v>28397310.822287</v>
      </c>
      <c r="H109" s="67" t="n">
        <f aca="false">F109-J109</f>
        <v>25330982.0255352</v>
      </c>
      <c r="I109" s="67" t="n">
        <f aca="false">G109-K109</f>
        <v>24261381.5072573</v>
      </c>
      <c r="J109" s="165" t="n">
        <f aca="false">low_v2_m!J97</f>
        <v>4263844.65466984</v>
      </c>
      <c r="K109" s="165" t="n">
        <f aca="false">low_v2_m!K97</f>
        <v>4135929.31502974</v>
      </c>
      <c r="L109" s="67" t="n">
        <f aca="false">H109-I109</f>
        <v>1069600.51827793</v>
      </c>
      <c r="M109" s="67" t="n">
        <f aca="false">J109-K109</f>
        <v>127915.339640096</v>
      </c>
      <c r="N109" s="165" t="n">
        <f aca="false">SUM(low_v5_m!C97:J97)</f>
        <v>3631880.98739153</v>
      </c>
      <c r="O109" s="7"/>
      <c r="P109" s="7"/>
      <c r="Q109" s="67" t="n">
        <f aca="false">I109*5.5017049523</f>
        <v>133478962.788117</v>
      </c>
      <c r="R109" s="67"/>
      <c r="S109" s="67"/>
      <c r="T109" s="7"/>
      <c r="U109" s="7"/>
      <c r="V109" s="67" t="n">
        <f aca="false">K109*5.5017049523</f>
        <v>22754662.7948619</v>
      </c>
      <c r="W109" s="67" t="n">
        <f aca="false">M109*5.5017049523</f>
        <v>703752.457573052</v>
      </c>
      <c r="X109" s="67" t="n">
        <f aca="false">N109*5.1890047538+L109*5.5017049523</f>
        <v>24730474.1772028</v>
      </c>
      <c r="Y109" s="67" t="n">
        <f aca="false">N109*5.1890047538</f>
        <v>18845847.7088105</v>
      </c>
      <c r="Z109" s="67" t="n">
        <f aca="false">L109*5.5017049523</f>
        <v>5884626.46839233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29636505.2833031</v>
      </c>
      <c r="G110" s="163" t="n">
        <f aca="false">low_v2_m!E98+temporary_pension_bonus_low!B98</f>
        <v>28439500.2923484</v>
      </c>
      <c r="H110" s="8" t="n">
        <f aca="false">F110-J110</f>
        <v>25262845.0420374</v>
      </c>
      <c r="I110" s="8" t="n">
        <f aca="false">G110-K110</f>
        <v>24197049.8583208</v>
      </c>
      <c r="J110" s="163" t="n">
        <f aca="false">low_v2_m!J98</f>
        <v>4373660.24126561</v>
      </c>
      <c r="K110" s="163" t="n">
        <f aca="false">low_v2_m!K98</f>
        <v>4242450.43402764</v>
      </c>
      <c r="L110" s="8" t="n">
        <f aca="false">H110-I110</f>
        <v>1065795.18371667</v>
      </c>
      <c r="M110" s="8" t="n">
        <f aca="false">J110-K110</f>
        <v>131209.807237969</v>
      </c>
      <c r="N110" s="163" t="n">
        <f aca="false">SUM(low_v5_m!C98:J98)</f>
        <v>4467519.9662985</v>
      </c>
      <c r="O110" s="5"/>
      <c r="P110" s="5"/>
      <c r="Q110" s="8" t="n">
        <f aca="false">I110*5.5017049523</f>
        <v>133125029.036573</v>
      </c>
      <c r="R110" s="8"/>
      <c r="S110" s="8"/>
      <c r="T110" s="5"/>
      <c r="U110" s="5"/>
      <c r="V110" s="8" t="n">
        <f aca="false">K110*5.5017049523</f>
        <v>23340710.5627771</v>
      </c>
      <c r="W110" s="8" t="n">
        <f aca="false">M110*5.5017049523</f>
        <v>721877.646271461</v>
      </c>
      <c r="X110" s="8" t="n">
        <f aca="false">N110*5.1890047538+L110*5.5017049523</f>
        <v>29045672.9832108</v>
      </c>
      <c r="Y110" s="8" t="n">
        <f aca="false">N110*5.1890047538</f>
        <v>23181982.3428193</v>
      </c>
      <c r="Z110" s="8" t="n">
        <f aca="false">L110*5.5017049523</f>
        <v>5863690.64039151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29753751.6350715</v>
      </c>
      <c r="G111" s="165" t="n">
        <f aca="false">low_v2_m!E99+temporary_pension_bonus_low!B99</f>
        <v>28553293.8909123</v>
      </c>
      <c r="H111" s="67" t="n">
        <f aca="false">F111-J111</f>
        <v>25311797.2946619</v>
      </c>
      <c r="I111" s="67" t="n">
        <f aca="false">G111-K111</f>
        <v>24244598.180715</v>
      </c>
      <c r="J111" s="165" t="n">
        <f aca="false">low_v2_m!J99</f>
        <v>4441954.34040956</v>
      </c>
      <c r="K111" s="165" t="n">
        <f aca="false">low_v2_m!K99</f>
        <v>4308695.71019728</v>
      </c>
      <c r="L111" s="67" t="n">
        <f aca="false">H111-I111</f>
        <v>1067199.11394687</v>
      </c>
      <c r="M111" s="67" t="n">
        <f aca="false">J111-K111</f>
        <v>133258.630212286</v>
      </c>
      <c r="N111" s="165" t="n">
        <f aca="false">SUM(low_v5_m!C99:J99)</f>
        <v>3660581.77131371</v>
      </c>
      <c r="O111" s="7"/>
      <c r="P111" s="7"/>
      <c r="Q111" s="67" t="n">
        <f aca="false">I111*5.5017049523</f>
        <v>133386625.877363</v>
      </c>
      <c r="R111" s="67"/>
      <c r="S111" s="67"/>
      <c r="T111" s="7"/>
      <c r="U111" s="7"/>
      <c r="V111" s="67" t="n">
        <f aca="false">K111*5.5017049523</f>
        <v>23705172.5267461</v>
      </c>
      <c r="W111" s="67" t="n">
        <f aca="false">M111*5.5017049523</f>
        <v>733149.665775651</v>
      </c>
      <c r="X111" s="67" t="n">
        <f aca="false">N111*5.1890047538+L111*5.5017049523</f>
        <v>24866190.8633121</v>
      </c>
      <c r="Y111" s="67" t="n">
        <f aca="false">N111*5.1890047538</f>
        <v>18994776.2130205</v>
      </c>
      <c r="Z111" s="67" t="n">
        <f aca="false">L111*5.5017049523</f>
        <v>5871414.65029165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29929922.2293177</v>
      </c>
      <c r="G112" s="165" t="n">
        <f aca="false">low_v2_m!E100+temporary_pension_bonus_low!B100</f>
        <v>28723198.0143343</v>
      </c>
      <c r="H112" s="67" t="n">
        <f aca="false">F112-J112</f>
        <v>25378972.2045801</v>
      </c>
      <c r="I112" s="67" t="n">
        <f aca="false">G112-K112</f>
        <v>24308776.4903388</v>
      </c>
      <c r="J112" s="165" t="n">
        <f aca="false">low_v2_m!J100</f>
        <v>4550950.02473764</v>
      </c>
      <c r="K112" s="165" t="n">
        <f aca="false">low_v2_m!K100</f>
        <v>4414421.52399551</v>
      </c>
      <c r="L112" s="67" t="n">
        <f aca="false">H112-I112</f>
        <v>1070195.71424133</v>
      </c>
      <c r="M112" s="67" t="n">
        <f aca="false">J112-K112</f>
        <v>136528.50074213</v>
      </c>
      <c r="N112" s="165" t="n">
        <f aca="false">SUM(low_v5_m!C100:J100)</f>
        <v>3684262.20159869</v>
      </c>
      <c r="O112" s="7"/>
      <c r="P112" s="7"/>
      <c r="Q112" s="67" t="n">
        <f aca="false">I112*5.5017049523</f>
        <v>133739716.001251</v>
      </c>
      <c r="R112" s="67"/>
      <c r="S112" s="67"/>
      <c r="T112" s="7"/>
      <c r="U112" s="7"/>
      <c r="V112" s="67" t="n">
        <f aca="false">K112*5.5017049523</f>
        <v>24286844.7601058</v>
      </c>
      <c r="W112" s="67" t="n">
        <f aca="false">M112*5.5017049523</f>
        <v>751139.528663071</v>
      </c>
      <c r="X112" s="67" t="n">
        <f aca="false">N112*5.1890047538+L112*5.5017049523</f>
        <v>25005555.139313</v>
      </c>
      <c r="Y112" s="67" t="n">
        <f aca="false">N112*5.1890047538</f>
        <v>19117654.0783413</v>
      </c>
      <c r="Z112" s="67" t="n">
        <f aca="false">L112*5.5017049523</f>
        <v>5887901.06097176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30034161.4560799</v>
      </c>
      <c r="G113" s="165" t="n">
        <f aca="false">low_v2_m!E101+temporary_pension_bonus_low!B101</f>
        <v>28823382.3246602</v>
      </c>
      <c r="H113" s="67" t="n">
        <f aca="false">F113-J113</f>
        <v>25392515.4834096</v>
      </c>
      <c r="I113" s="67" t="n">
        <f aca="false">G113-K113</f>
        <v>24320985.73117</v>
      </c>
      <c r="J113" s="165" t="n">
        <f aca="false">low_v2_m!J101</f>
        <v>4641645.9726703</v>
      </c>
      <c r="K113" s="165" t="n">
        <f aca="false">low_v2_m!K101</f>
        <v>4502396.59349019</v>
      </c>
      <c r="L113" s="67" t="n">
        <f aca="false">H113-I113</f>
        <v>1071529.75223952</v>
      </c>
      <c r="M113" s="67" t="n">
        <f aca="false">J113-K113</f>
        <v>139249.379180109</v>
      </c>
      <c r="N113" s="165" t="n">
        <f aca="false">SUM(low_v5_m!C101:J101)</f>
        <v>3608987.49544349</v>
      </c>
      <c r="O113" s="7"/>
      <c r="P113" s="7"/>
      <c r="Q113" s="67" t="n">
        <f aca="false">I113*5.5017049523</f>
        <v>133806887.641996</v>
      </c>
      <c r="R113" s="67"/>
      <c r="S113" s="67"/>
      <c r="T113" s="7"/>
      <c r="U113" s="7"/>
      <c r="V113" s="67" t="n">
        <f aca="false">K113*5.5017049523</f>
        <v>24770857.6356236</v>
      </c>
      <c r="W113" s="67" t="n">
        <f aca="false">M113*5.5017049523</f>
        <v>766108.999039907</v>
      </c>
      <c r="X113" s="67" t="n">
        <f aca="false">N113*5.1890047538+L113*5.5017049523</f>
        <v>24622293.814694</v>
      </c>
      <c r="Y113" s="67" t="n">
        <f aca="false">N113*5.1890047538</f>
        <v>18727053.270261</v>
      </c>
      <c r="Z113" s="67" t="n">
        <f aca="false">L113*5.5017049523</f>
        <v>5895240.54443295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30051912.2260678</v>
      </c>
      <c r="G114" s="163" t="n">
        <f aca="false">low_v2_m!E102+temporary_pension_bonus_low!B102</f>
        <v>28842048.5766031</v>
      </c>
      <c r="H114" s="8" t="n">
        <f aca="false">F114-J114</f>
        <v>25401533.2393997</v>
      </c>
      <c r="I114" s="8" t="n">
        <f aca="false">G114-K114</f>
        <v>24331180.959535</v>
      </c>
      <c r="J114" s="163" t="n">
        <f aca="false">low_v2_m!J102</f>
        <v>4650378.9866681</v>
      </c>
      <c r="K114" s="163" t="n">
        <f aca="false">low_v2_m!K102</f>
        <v>4510867.61706806</v>
      </c>
      <c r="L114" s="8" t="n">
        <f aca="false">H114-I114</f>
        <v>1070352.2798647</v>
      </c>
      <c r="M114" s="8" t="n">
        <f aca="false">J114-K114</f>
        <v>139511.369600044</v>
      </c>
      <c r="N114" s="163" t="n">
        <f aca="false">SUM(low_v5_m!C102:J102)</f>
        <v>4482101.98494057</v>
      </c>
      <c r="O114" s="5"/>
      <c r="P114" s="5"/>
      <c r="Q114" s="8" t="n">
        <f aca="false">I114*5.5017049523</f>
        <v>133862978.780381</v>
      </c>
      <c r="R114" s="8"/>
      <c r="S114" s="8"/>
      <c r="T114" s="5"/>
      <c r="U114" s="5"/>
      <c r="V114" s="8" t="n">
        <f aca="false">K114*5.5017049523</f>
        <v>24817462.707993</v>
      </c>
      <c r="W114" s="8" t="n">
        <f aca="false">M114*5.5017049523</f>
        <v>767550.393030716</v>
      </c>
      <c r="X114" s="8" t="n">
        <f aca="false">N114*5.1890047538+L114*5.5017049523</f>
        <v>29146410.9457102</v>
      </c>
      <c r="Y114" s="8" t="n">
        <f aca="false">N114*5.1890047538</f>
        <v>23257648.506873</v>
      </c>
      <c r="Z114" s="8" t="n">
        <f aca="false">L114*5.5017049523</f>
        <v>5888762.43883723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30129171.8582953</v>
      </c>
      <c r="G115" s="165" t="n">
        <f aca="false">low_v2_m!E103+temporary_pension_bonus_low!B103</f>
        <v>28917282.7763469</v>
      </c>
      <c r="H115" s="67" t="n">
        <f aca="false">F115-J115</f>
        <v>25421592.3537686</v>
      </c>
      <c r="I115" s="67" t="n">
        <f aca="false">G115-K115</f>
        <v>24350930.6569559</v>
      </c>
      <c r="J115" s="165" t="n">
        <f aca="false">low_v2_m!J103</f>
        <v>4707579.50452673</v>
      </c>
      <c r="K115" s="165" t="n">
        <f aca="false">low_v2_m!K103</f>
        <v>4566352.11939093</v>
      </c>
      <c r="L115" s="67" t="n">
        <f aca="false">H115-I115</f>
        <v>1070661.69681269</v>
      </c>
      <c r="M115" s="67" t="n">
        <f aca="false">J115-K115</f>
        <v>141227.385135802</v>
      </c>
      <c r="N115" s="165" t="n">
        <f aca="false">SUM(low_v5_m!C103:J103)</f>
        <v>3608810.4085545</v>
      </c>
      <c r="O115" s="7"/>
      <c r="P115" s="7"/>
      <c r="Q115" s="67" t="n">
        <f aca="false">I115*5.5017049523</f>
        <v>133971635.788488</v>
      </c>
      <c r="R115" s="67"/>
      <c r="S115" s="67"/>
      <c r="T115" s="7"/>
      <c r="U115" s="7"/>
      <c r="V115" s="67" t="n">
        <f aca="false">K115*5.5017049523</f>
        <v>25122722.0691987</v>
      </c>
      <c r="W115" s="67" t="n">
        <f aca="false">M115*5.5017049523</f>
        <v>776991.404202019</v>
      </c>
      <c r="X115" s="67" t="n">
        <f aca="false">N115*5.1890047538+L115*5.5017049523</f>
        <v>24616599.1251445</v>
      </c>
      <c r="Y115" s="67" t="n">
        <f aca="false">N115*5.1890047538</f>
        <v>18726134.3655522</v>
      </c>
      <c r="Z115" s="67" t="n">
        <f aca="false">L115*5.5017049523</f>
        <v>5890464.75959229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30182873.6389087</v>
      </c>
      <c r="G116" s="165" t="n">
        <f aca="false">low_v2_m!E104+temporary_pension_bonus_low!B104</f>
        <v>28969893.733519</v>
      </c>
      <c r="H116" s="67" t="n">
        <f aca="false">F116-J116</f>
        <v>25415060.7659388</v>
      </c>
      <c r="I116" s="67" t="n">
        <f aca="false">G116-K116</f>
        <v>24345115.2467382</v>
      </c>
      <c r="J116" s="165" t="n">
        <f aca="false">low_v2_m!J104</f>
        <v>4767812.87296988</v>
      </c>
      <c r="K116" s="165" t="n">
        <f aca="false">low_v2_m!K104</f>
        <v>4624778.48678078</v>
      </c>
      <c r="L116" s="67" t="n">
        <f aca="false">H116-I116</f>
        <v>1069945.51920062</v>
      </c>
      <c r="M116" s="67" t="n">
        <f aca="false">J116-K116</f>
        <v>143034.386189097</v>
      </c>
      <c r="N116" s="165" t="n">
        <f aca="false">SUM(low_v5_m!C104:J104)</f>
        <v>3560081.67637546</v>
      </c>
      <c r="O116" s="7"/>
      <c r="P116" s="7"/>
      <c r="Q116" s="67" t="n">
        <f aca="false">I116*5.5017049523</f>
        <v>133939641.117294</v>
      </c>
      <c r="R116" s="67"/>
      <c r="S116" s="67"/>
      <c r="T116" s="7"/>
      <c r="U116" s="7"/>
      <c r="V116" s="67" t="n">
        <f aca="false">K116*5.5017049523</f>
        <v>25444166.7040123</v>
      </c>
      <c r="W116" s="67" t="n">
        <f aca="false">M116*5.5017049523</f>
        <v>786932.990845744</v>
      </c>
      <c r="X116" s="67" t="n">
        <f aca="false">N116*5.1890047538+L116*5.5017049523</f>
        <v>24359805.3043058</v>
      </c>
      <c r="Y116" s="67" t="n">
        <f aca="false">N116*5.1890047538</f>
        <v>18473280.7426285</v>
      </c>
      <c r="Z116" s="67" t="n">
        <f aca="false">L116*5.5017049523</f>
        <v>5886524.56167724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30293321.7371623</v>
      </c>
      <c r="G117" s="165" t="n">
        <f aca="false">low_v2_m!E105+temporary_pension_bonus_low!B105</f>
        <v>29076686.0460331</v>
      </c>
      <c r="H117" s="67" t="n">
        <f aca="false">F117-J117</f>
        <v>25457330.7651277</v>
      </c>
      <c r="I117" s="67" t="n">
        <f aca="false">G117-K117</f>
        <v>24385774.8031595</v>
      </c>
      <c r="J117" s="165" t="n">
        <f aca="false">low_v2_m!J105</f>
        <v>4835990.97203466</v>
      </c>
      <c r="K117" s="165" t="n">
        <f aca="false">low_v2_m!K105</f>
        <v>4690911.24287362</v>
      </c>
      <c r="L117" s="67" t="n">
        <f aca="false">H117-I117</f>
        <v>1071555.96196818</v>
      </c>
      <c r="M117" s="67" t="n">
        <f aca="false">J117-K117</f>
        <v>145079.72916104</v>
      </c>
      <c r="N117" s="165" t="n">
        <f aca="false">SUM(low_v5_m!C105:J105)</f>
        <v>3597600.81679648</v>
      </c>
      <c r="O117" s="7"/>
      <c r="P117" s="7"/>
      <c r="Q117" s="67" t="n">
        <f aca="false">I117*5.5017049523</f>
        <v>134163338.000215</v>
      </c>
      <c r="R117" s="67"/>
      <c r="S117" s="67"/>
      <c r="T117" s="7"/>
      <c r="U117" s="7"/>
      <c r="V117" s="67" t="n">
        <f aca="false">K117*5.5017049523</f>
        <v>25808009.6157175</v>
      </c>
      <c r="W117" s="67" t="n">
        <f aca="false">M117*5.5017049523</f>
        <v>798185.864403636</v>
      </c>
      <c r="X117" s="67" t="n">
        <f aca="false">N117*5.1890047538+L117*5.5017049523</f>
        <v>24563352.4832586</v>
      </c>
      <c r="Y117" s="67" t="n">
        <f aca="false">N117*5.1890047538</f>
        <v>18667967.7406317</v>
      </c>
      <c r="Z117" s="67" t="n">
        <f aca="false">L117*5.5017049523</f>
        <v>5895384.74262691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3593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693534.212340899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93782109.1392602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</v>
      </c>
      <c r="Y14" s="8" t="n">
        <f aca="false">N14*5.1890047538</f>
        <v>14467537.9244416</v>
      </c>
      <c r="Z14" s="8" t="n">
        <f aca="false">L14*5.5017049523</f>
        <v>3815620.6106254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800067.552071899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4401735.61340851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775309.268529598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19646151.7793446</v>
      </c>
      <c r="Y16" s="67" t="n">
        <f aca="false">N16*5.1890047538</f>
        <v>15380628.9371112</v>
      </c>
      <c r="Z16" s="67" t="n">
        <f aca="false">L16*5.5017049523</f>
        <v>4265522.84223338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840306.694912098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19273196.3664369</v>
      </c>
      <c r="Y17" s="67" t="n">
        <f aca="false">N17*5.1890047538</f>
        <v>14650076.8615882</v>
      </c>
      <c r="Z17" s="67" t="n">
        <f aca="false">L17*5.5017049523</f>
        <v>4623119.50484874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734158.084803998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18653799.9891246</v>
      </c>
      <c r="Y18" s="8" t="n">
        <f aca="false">N18*5.1890047538</f>
        <v>14614678.8181874</v>
      </c>
      <c r="Z18" s="8" t="n">
        <f aca="false">L18*5.5017049523</f>
        <v>4039121.17093724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760025.083108302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18718625.7949957</v>
      </c>
      <c r="Y19" s="67" t="n">
        <f aca="false">N19*5.1890047538</f>
        <v>14537192.0313865</v>
      </c>
      <c r="Z19" s="67" t="n">
        <f aca="false">L19*5.5017049523</f>
        <v>4181433.76360917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729257.767694701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4012161.07202918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798385.086672653</v>
      </c>
      <c r="M21" s="67" t="n">
        <f aca="false">J21-K21</f>
        <v>562.014389050801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99975.8742359995</v>
      </c>
      <c r="W21" s="67" t="n">
        <f aca="false">M21*5.5017049523</f>
        <v>3092.03734750465</v>
      </c>
      <c r="X21" s="67" t="n">
        <f aca="false">N21*5.1890047538+L21*5.5017049523</f>
        <v>24592956.5528949</v>
      </c>
      <c r="Y21" s="67" t="n">
        <f aca="false">N21*5.1890047538</f>
        <v>20200477.3677055</v>
      </c>
      <c r="Z21" s="67" t="n">
        <f aca="false">L21*5.5017049523</f>
        <v>4392479.1851894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769319.886297971</v>
      </c>
      <c r="M22" s="8" t="n">
        <f aca="false">J22-K22</f>
        <v>1571.0919205273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279479.122456428</v>
      </c>
      <c r="W22" s="8" t="n">
        <f aca="false">M22*5.5017049523</f>
        <v>8643.68419968358</v>
      </c>
      <c r="X22" s="8" t="n">
        <f aca="false">N22*5.1890047538+L22*5.5017049523</f>
        <v>26142707.3585559</v>
      </c>
      <c r="Y22" s="8" t="n">
        <f aca="false">N22*5.1890047538</f>
        <v>21910136.3302075</v>
      </c>
      <c r="Z22" s="8" t="n">
        <f aca="false">L22*5.5017049523</f>
        <v>4232571.02834842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19849125.1519445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821999.111393184</v>
      </c>
      <c r="M23" s="67" t="n">
        <f aca="false">J23-K23</f>
        <v>2977.1851085181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16379.5940554478</v>
      </c>
      <c r="X23" s="67" t="n">
        <f aca="false">N23*5.1890047538+L23*5.5017049523</f>
        <v>24590181.0277322</v>
      </c>
      <c r="Y23" s="67" t="n">
        <f aca="false">N23*5.1890047538</f>
        <v>20067784.4457941</v>
      </c>
      <c r="Z23" s="67" t="n">
        <f aca="false">L23*5.5017049523</f>
        <v>4522396.58193808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19829109.5009066</v>
      </c>
      <c r="I24" s="67" t="n">
        <f aca="false">G24-K24</f>
        <v>19039801.0404964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789308.460410189</v>
      </c>
      <c r="M24" s="67" t="n">
        <f aca="false">J24-K24</f>
        <v>3516.899034506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625615.753661119</v>
      </c>
      <c r="W24" s="67" t="n">
        <f aca="false">M24*5.5017049523</f>
        <v>19348.9408348808</v>
      </c>
      <c r="X24" s="67" t="n">
        <f aca="false">N24*5.1890047538+L24*5.5017049523</f>
        <v>22560465.5764799</v>
      </c>
      <c r="Y24" s="67" t="n">
        <f aca="false">N24*5.1890047538</f>
        <v>18217923.3109489</v>
      </c>
      <c r="Z24" s="67" t="n">
        <f aca="false">L24*5.5017049523</f>
        <v>4342542.26553102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860818.224680167</v>
      </c>
      <c r="M25" s="67" t="n">
        <f aca="false">J25-K25</f>
        <v>4881.63535273602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</v>
      </c>
      <c r="W25" s="67" t="n">
        <f aca="false">M25*5.5017049523</f>
        <v>26857.3173954705</v>
      </c>
      <c r="X25" s="67" t="n">
        <f aca="false">N25*5.1890047538+L25*5.5017049523</f>
        <v>25443914.7660157</v>
      </c>
      <c r="Y25" s="67" t="n">
        <f aca="false">N25*5.1890047538</f>
        <v>20707946.8762627</v>
      </c>
      <c r="Z25" s="67" t="n">
        <f aca="false">L25*5.5017049523</f>
        <v>4735967.88975297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799400.042047989</v>
      </c>
      <c r="M26" s="8" t="n">
        <f aca="false">J26-K26</f>
        <v>5265.74888491302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936715.960538822</v>
      </c>
      <c r="W26" s="8" t="n">
        <f aca="false">M26*5.5017049523</f>
        <v>28970.5967176941</v>
      </c>
      <c r="X26" s="8" t="n">
        <f aca="false">N26*5.1890047538+L26*5.5017049523</f>
        <v>26368008.7926356</v>
      </c>
      <c r="Y26" s="8" t="n">
        <f aca="false">N26*5.1890047538</f>
        <v>21969945.6224313</v>
      </c>
      <c r="Z26" s="8" t="n">
        <f aca="false">L26*5.5017049523</f>
        <v>4398063.17020425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20296024.1848377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789825.597726483</v>
      </c>
      <c r="M27" s="67" t="n">
        <f aca="false">J27-K27</f>
        <v>6082.27951911601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33462.9073515934</v>
      </c>
      <c r="X27" s="67" t="n">
        <f aca="false">N27*5.1890047538+L27*5.5017049523</f>
        <v>22966696.5213735</v>
      </c>
      <c r="Y27" s="67" t="n">
        <f aca="false">N27*5.1890047538</f>
        <v>18621309.1189084</v>
      </c>
      <c r="Z27" s="67" t="n">
        <f aca="false">L27*5.5017049523</f>
        <v>4345387.4024651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18024650.1109321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6685.86928038299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99166306.7787897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36783.6801303135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17158547.0439471</v>
      </c>
      <c r="I29" s="67" t="n">
        <f aca="false">G29-K29</f>
        <v>16475112.3661771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683434.677769927</v>
      </c>
      <c r="M29" s="67" t="n">
        <f aca="false">J29-K29</f>
        <v>6929.139044173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90641207.2946958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38122.0785945019</v>
      </c>
      <c r="X29" s="67" t="n">
        <f aca="false">N29*5.1890047538+L29*5.5017049523</f>
        <v>19524903.3210843</v>
      </c>
      <c r="Y29" s="67" t="n">
        <f aca="false">N29*5.1890047538</f>
        <v>15764847.3698239</v>
      </c>
      <c r="Z29" s="67" t="n">
        <f aca="false">L29*5.5017049523</f>
        <v>3760055.95126036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16352361.6346347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678706.000540126</v>
      </c>
      <c r="M30" s="8" t="n">
        <f aca="false">J30-K30</f>
        <v>5867.71701187501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89965868.9870702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32282.4477429277</v>
      </c>
      <c r="X30" s="8" t="n">
        <f aca="false">N30*5.1890047538+L30*5.5017049523</f>
        <v>22204381.2521035</v>
      </c>
      <c r="Y30" s="8" t="n">
        <f aca="false">N30*5.1890047538</f>
        <v>18470341.0877762</v>
      </c>
      <c r="Z30" s="8" t="n">
        <f aca="false">L30*5.5017049523</f>
        <v>3734040.16432734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687168.922397729</v>
      </c>
      <c r="M31" s="67" t="n">
        <f aca="false">J31-K31</f>
        <v>5685.006961871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90945332.7709494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31277.2309559856</v>
      </c>
      <c r="X31" s="67" t="n">
        <f aca="false">N31*5.1890047538+L31*5.5017049523</f>
        <v>20867402.4454906</v>
      </c>
      <c r="Y31" s="67" t="n">
        <f aca="false">N31*5.1890047538</f>
        <v>17086801.7820684</v>
      </c>
      <c r="Z31" s="67" t="n">
        <f aca="false">L31*5.5017049523</f>
        <v>3780600.66342224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16974711.1834786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707824.822523322</v>
      </c>
      <c r="M32" s="67" t="n">
        <f aca="false">J32-K32</f>
        <v>6136.969776579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93389852.5820063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20613908.1260679</v>
      </c>
      <c r="Y32" s="67" t="n">
        <f aca="false">N32*5.1890047538</f>
        <v>16719664.7946305</v>
      </c>
      <c r="Z32" s="67" t="n">
        <f aca="false">L32*5.5017049523</f>
        <v>3894243.33143743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695086.389892956</v>
      </c>
      <c r="M33" s="67" t="n">
        <f aca="false">J33-K33</f>
        <v>6680.26643574401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91734934.6040554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36752.8549322163</v>
      </c>
      <c r="X33" s="67" t="n">
        <f aca="false">N33*5.1890047538+L33*5.5017049523</f>
        <v>20907069.219428</v>
      </c>
      <c r="Y33" s="67" t="n">
        <f aca="false">N33*5.1890047538</f>
        <v>17082908.9858776</v>
      </c>
      <c r="Z33" s="67" t="n">
        <f aca="false">L33*5.5017049523</f>
        <v>3824160.23355041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711251.295113549</v>
      </c>
      <c r="M34" s="8" t="n">
        <f aca="false">J34-K34</f>
        <v>7318.60967714898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40264.8311047213</v>
      </c>
      <c r="X34" s="8" t="n">
        <f aca="false">N34*5.1890047538+L34*5.5017049523</f>
        <v>23646376.0112956</v>
      </c>
      <c r="Y34" s="8" t="n">
        <f aca="false">N34*5.1890047538</f>
        <v>19733281.2386396</v>
      </c>
      <c r="Z34" s="8" t="n">
        <f aca="false">L34*5.5017049523</f>
        <v>3913094.772656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723269.508479886</v>
      </c>
      <c r="M35" s="67" t="n">
        <f aca="false">J35-K35</f>
        <v>8704.48603721603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96812503.7377016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47889.5139381777</v>
      </c>
      <c r="X35" s="67" t="n">
        <f aca="false">N35*5.1890047538+L35*5.5017049523</f>
        <v>19370466.2183545</v>
      </c>
      <c r="Y35" s="67" t="n">
        <f aca="false">N35*5.1890047538</f>
        <v>15391250.7817032</v>
      </c>
      <c r="Z35" s="67" t="n">
        <f aca="false">L35*5.5017049523</f>
        <v>3979215.43665137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720933.053052768</v>
      </c>
      <c r="M36" s="67" t="n">
        <f aca="false">J36-K36</f>
        <v>8977.21944863099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49390.012698417</v>
      </c>
      <c r="X36" s="67" t="n">
        <f aca="false">N36*5.1890047538+L36*5.5017049523</f>
        <v>19302496.4597547</v>
      </c>
      <c r="Y36" s="67" t="n">
        <f aca="false">N36*5.1890047538</f>
        <v>15336135.5114975</v>
      </c>
      <c r="Z36" s="67" t="n">
        <f aca="false">L36*5.5017049523</f>
        <v>3966360.94825717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702280.680708643</v>
      </c>
      <c r="M37" s="67" t="n">
        <f aca="false">J37-K37</f>
        <v>8897.00214435696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93546627.5909119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48948.6807582324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3863741.09895936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680755.045228478</v>
      </c>
      <c r="M38" s="8" t="n">
        <f aca="false">J38-K38</f>
        <v>9031.94039982103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90422887.9262267</v>
      </c>
      <c r="R38" s="8"/>
      <c r="S38" s="8"/>
      <c r="T38" s="5"/>
      <c r="U38" s="5"/>
      <c r="V38" s="8" t="n">
        <f aca="false">K38*5.5017049523</f>
        <v>1606677.96965911</v>
      </c>
      <c r="W38" s="8" t="n">
        <f aca="false">M38*5.5017049523</f>
        <v>49691.0712265738</v>
      </c>
      <c r="X38" s="8" t="n">
        <f aca="false">N38*5.1890047538+L38*5.5017049523</f>
        <v>21166420.3806607</v>
      </c>
      <c r="Y38" s="8" t="n">
        <f aca="false">N38*5.1890047538</f>
        <v>17421106.977024</v>
      </c>
      <c r="Z38" s="8" t="n">
        <f aca="false">L38*5.5017049523</f>
        <v>3745313.40363673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18005874.7157864</v>
      </c>
      <c r="G39" s="165" t="n">
        <f aca="false">central_v2_m!E27+temporary_pension_bonus_central!B27</f>
        <v>17291639.6644952</v>
      </c>
      <c r="H39" s="67" t="n">
        <f aca="false">F39-J39</f>
        <v>17677522.5917251</v>
      </c>
      <c r="I39" s="67" t="n">
        <f aca="false">G39-K39</f>
        <v>16973138.1041557</v>
      </c>
      <c r="J39" s="165" t="n">
        <f aca="false">central_v2_m!J27</f>
        <v>328352.124061347</v>
      </c>
      <c r="K39" s="165" t="n">
        <f aca="false">central_v2_m!K27</f>
        <v>318501.560339506</v>
      </c>
      <c r="L39" s="67" t="n">
        <f aca="false">H39-I39</f>
        <v>704384.487569362</v>
      </c>
      <c r="M39" s="67" t="n">
        <f aca="false">J39-K39</f>
        <v>9850.56372184097</v>
      </c>
      <c r="N39" s="165" t="n">
        <f aca="false">SUM(central_v5_m!C27:J27)</f>
        <v>2931027.79098352</v>
      </c>
      <c r="O39" s="7"/>
      <c r="P39" s="7"/>
      <c r="Q39" s="67" t="n">
        <f aca="false">I39*5.5017049523</f>
        <v>93381197.9637052</v>
      </c>
      <c r="R39" s="67"/>
      <c r="S39" s="67"/>
      <c r="T39" s="7"/>
      <c r="U39" s="7"/>
      <c r="V39" s="67" t="n">
        <f aca="false">K39*5.5017049523</f>
        <v>1752301.61183514</v>
      </c>
      <c r="W39" s="67" t="n">
        <f aca="false">M39*5.5017049523</f>
        <v>54194.8952113992</v>
      </c>
      <c r="X39" s="67" t="n">
        <f aca="false">N39*5.1890047538+L39*5.5017049523</f>
        <v>19084432.7645171</v>
      </c>
      <c r="Y39" s="67" t="n">
        <f aca="false">N39*5.1890047538</f>
        <v>15209117.1409334</v>
      </c>
      <c r="Z39" s="67" t="n">
        <f aca="false">L39*5.5017049523</f>
        <v>3875315.62358366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18476602.2958009</v>
      </c>
      <c r="G40" s="165" t="n">
        <f aca="false">central_v2_m!E28+temporary_pension_bonus_central!B28</f>
        <v>17742938.6105083</v>
      </c>
      <c r="H40" s="67" t="n">
        <f aca="false">F40-J40</f>
        <v>18130675.8638266</v>
      </c>
      <c r="I40" s="67" t="n">
        <f aca="false">G40-K40</f>
        <v>17407389.9714932</v>
      </c>
      <c r="J40" s="165" t="n">
        <f aca="false">central_v2_m!J28</f>
        <v>345926.4319743</v>
      </c>
      <c r="K40" s="165" t="n">
        <f aca="false">central_v2_m!K28</f>
        <v>335548.639015071</v>
      </c>
      <c r="L40" s="67" t="n">
        <f aca="false">H40-I40</f>
        <v>723285.89233337</v>
      </c>
      <c r="M40" s="67" t="n">
        <f aca="false">J40-K40</f>
        <v>10377.792959229</v>
      </c>
      <c r="N40" s="165" t="n">
        <f aca="false">SUM(central_v5_m!C28:J28)</f>
        <v>3054995.33561926</v>
      </c>
      <c r="O40" s="7"/>
      <c r="P40" s="7"/>
      <c r="Q40" s="67" t="n">
        <f aca="false">I40*5.5017049523</f>
        <v>95770323.6127817</v>
      </c>
      <c r="R40" s="67"/>
      <c r="S40" s="67"/>
      <c r="T40" s="7"/>
      <c r="U40" s="7"/>
      <c r="V40" s="67" t="n">
        <f aca="false">K40*5.5017049523</f>
        <v>1846089.60900674</v>
      </c>
      <c r="W40" s="67" t="n">
        <f aca="false">M40*5.5017049523</f>
        <v>57095.5549177344</v>
      </c>
      <c r="X40" s="67" t="n">
        <f aca="false">N40*5.1890047538+L40*5.5017049523</f>
        <v>19831690.8951444</v>
      </c>
      <c r="Y40" s="67" t="n">
        <f aca="false">N40*5.1890047538</f>
        <v>15852385.3193652</v>
      </c>
      <c r="Z40" s="67" t="n">
        <f aca="false">L40*5.5017049523</f>
        <v>3979305.57577922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19240195.7511947</v>
      </c>
      <c r="G41" s="165" t="n">
        <f aca="false">central_v2_m!E29+temporary_pension_bonus_central!B29</f>
        <v>18473836.8188929</v>
      </c>
      <c r="H41" s="67" t="n">
        <f aca="false">F41-J41</f>
        <v>18878839.6061049</v>
      </c>
      <c r="I41" s="67" t="n">
        <f aca="false">G41-K41</f>
        <v>18123321.3581558</v>
      </c>
      <c r="J41" s="165" t="n">
        <f aca="false">central_v2_m!J29</f>
        <v>361356.14508981</v>
      </c>
      <c r="K41" s="165" t="n">
        <f aca="false">central_v2_m!K29</f>
        <v>350515.460737116</v>
      </c>
      <c r="L41" s="67" t="n">
        <f aca="false">H41-I41</f>
        <v>755518.247949108</v>
      </c>
      <c r="M41" s="67" t="n">
        <f aca="false">J41-K41</f>
        <v>10840.684352694</v>
      </c>
      <c r="N41" s="165" t="n">
        <f aca="false">SUM(central_v5_m!C29:J29)</f>
        <v>3180317.46917489</v>
      </c>
      <c r="O41" s="7"/>
      <c r="P41" s="7"/>
      <c r="Q41" s="67" t="n">
        <f aca="false">I41*5.5017049523</f>
        <v>99709166.86829</v>
      </c>
      <c r="R41" s="67"/>
      <c r="S41" s="67"/>
      <c r="T41" s="7"/>
      <c r="U41" s="7"/>
      <c r="V41" s="67" t="n">
        <f aca="false">K41*5.5017049523</f>
        <v>1928432.64619511</v>
      </c>
      <c r="W41" s="67" t="n">
        <f aca="false">M41*5.5017049523</f>
        <v>59642.2467895378</v>
      </c>
      <c r="X41" s="67" t="n">
        <f aca="false">N41*5.1890047538+L41*5.5017049523</f>
        <v>20659320.9524363</v>
      </c>
      <c r="Y41" s="67" t="n">
        <f aca="false">N41*5.1890047538</f>
        <v>16502682.4661417</v>
      </c>
      <c r="Z41" s="67" t="n">
        <f aca="false">L41*5.5017049523</f>
        <v>4156638.48629463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19793939.8906313</v>
      </c>
      <c r="G42" s="163" t="n">
        <f aca="false">central_v2_m!E30+temporary_pension_bonus_central!B30</f>
        <v>19004970.3700973</v>
      </c>
      <c r="H42" s="8" t="n">
        <f aca="false">F42-J42</f>
        <v>19390522.4414157</v>
      </c>
      <c r="I42" s="8" t="n">
        <f aca="false">G42-K42</f>
        <v>18613655.4443582</v>
      </c>
      <c r="J42" s="163" t="n">
        <f aca="false">central_v2_m!J30</f>
        <v>403417.449215606</v>
      </c>
      <c r="K42" s="163" t="n">
        <f aca="false">central_v2_m!K30</f>
        <v>391314.925739138</v>
      </c>
      <c r="L42" s="8" t="n">
        <f aca="false">H42-I42</f>
        <v>776866.997057535</v>
      </c>
      <c r="M42" s="8" t="n">
        <f aca="false">J42-K42</f>
        <v>12102.523476468</v>
      </c>
      <c r="N42" s="163" t="n">
        <f aca="false">SUM(central_v5_m!C30:J30)</f>
        <v>3939259.58959186</v>
      </c>
      <c r="O42" s="5"/>
      <c r="P42" s="5"/>
      <c r="Q42" s="8" t="n">
        <f aca="false">I42*5.5017049523</f>
        <v>102406840.338631</v>
      </c>
      <c r="R42" s="8"/>
      <c r="S42" s="8"/>
      <c r="T42" s="5"/>
      <c r="U42" s="5"/>
      <c r="V42" s="8" t="n">
        <f aca="false">K42*5.5017049523</f>
        <v>2152899.26484792</v>
      </c>
      <c r="W42" s="8" t="n">
        <f aca="false">M42*5.5017049523</f>
        <v>66584.513345811</v>
      </c>
      <c r="X42" s="8" t="n">
        <f aca="false">N42*5.1890047538+L42*5.5017049523</f>
        <v>24714929.7418343</v>
      </c>
      <c r="Y42" s="8" t="n">
        <f aca="false">N42*5.1890047538</f>
        <v>20440836.7368444</v>
      </c>
      <c r="Z42" s="8" t="n">
        <f aca="false">L42*5.5017049523</f>
        <v>4274093.00498987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20091999.6216492</v>
      </c>
      <c r="G43" s="165" t="n">
        <f aca="false">central_v2_m!E31+temporary_pension_bonus_central!B31</f>
        <v>19290442.339847</v>
      </c>
      <c r="H43" s="67" t="n">
        <f aca="false">F43-J43</f>
        <v>19669771.9605168</v>
      </c>
      <c r="I43" s="67" t="n">
        <f aca="false">G43-K43</f>
        <v>18880881.5085486</v>
      </c>
      <c r="J43" s="165" t="n">
        <f aca="false">central_v2_m!J31</f>
        <v>422227.661132377</v>
      </c>
      <c r="K43" s="165" t="n">
        <f aca="false">central_v2_m!K31</f>
        <v>409560.831298406</v>
      </c>
      <c r="L43" s="67" t="n">
        <f aca="false">H43-I43</f>
        <v>788890.45196823</v>
      </c>
      <c r="M43" s="67" t="n">
        <f aca="false">J43-K43</f>
        <v>12666.829833971</v>
      </c>
      <c r="N43" s="165" t="n">
        <f aca="false">SUM(central_v5_m!C31:J31)</f>
        <v>3286779.89000668</v>
      </c>
      <c r="O43" s="7"/>
      <c r="P43" s="7"/>
      <c r="Q43" s="67" t="n">
        <f aca="false">I43*5.5017049523</f>
        <v>103877039.299371</v>
      </c>
      <c r="R43" s="67"/>
      <c r="S43" s="67"/>
      <c r="T43" s="7"/>
      <c r="U43" s="7"/>
      <c r="V43" s="67" t="n">
        <f aca="false">K43*5.5017049523</f>
        <v>2253282.85382255</v>
      </c>
      <c r="W43" s="67" t="n">
        <f aca="false">M43*5.5017049523</f>
        <v>69689.1604274996</v>
      </c>
      <c r="X43" s="67" t="n">
        <f aca="false">N43*5.1890047538+L43*5.5017049523</f>
        <v>21395358.9803547</v>
      </c>
      <c r="Y43" s="67" t="n">
        <f aca="false">N43*5.1890047538</f>
        <v>17055116.4739389</v>
      </c>
      <c r="Z43" s="67" t="n">
        <f aca="false">L43*5.5017049523</f>
        <v>4340242.5064158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20474502.9436162</v>
      </c>
      <c r="G44" s="165" t="n">
        <f aca="false">central_v2_m!E32+temporary_pension_bonus_central!B32</f>
        <v>19655635.5604047</v>
      </c>
      <c r="H44" s="67" t="n">
        <f aca="false">F44-J44</f>
        <v>20022612.5544794</v>
      </c>
      <c r="I44" s="67" t="n">
        <f aca="false">G44-K44</f>
        <v>19217301.882942</v>
      </c>
      <c r="J44" s="165" t="n">
        <f aca="false">central_v2_m!J32</f>
        <v>451890.389136775</v>
      </c>
      <c r="K44" s="165" t="n">
        <f aca="false">central_v2_m!K32</f>
        <v>438333.677462672</v>
      </c>
      <c r="L44" s="67" t="n">
        <f aca="false">H44-I44</f>
        <v>805310.671537396</v>
      </c>
      <c r="M44" s="67" t="n">
        <f aca="false">J44-K44</f>
        <v>13556.711674103</v>
      </c>
      <c r="N44" s="165" t="n">
        <f aca="false">SUM(central_v5_m!C32:J32)</f>
        <v>3353055.16875979</v>
      </c>
      <c r="O44" s="7"/>
      <c r="P44" s="7"/>
      <c r="Q44" s="67" t="n">
        <f aca="false">I44*5.5017049523</f>
        <v>105727924.939226</v>
      </c>
      <c r="R44" s="67"/>
      <c r="S44" s="67"/>
      <c r="T44" s="7"/>
      <c r="U44" s="7"/>
      <c r="V44" s="67" t="n">
        <f aca="false">K44*5.5017049523</f>
        <v>2411582.56405625</v>
      </c>
      <c r="W44" s="67" t="n">
        <f aca="false">M44*5.5017049523</f>
        <v>74585.0277543156</v>
      </c>
      <c r="X44" s="67" t="n">
        <f aca="false">N44*5.1890047538+L44*5.5017049523</f>
        <v>21829600.9201856</v>
      </c>
      <c r="Y44" s="67" t="n">
        <f aca="false">N44*5.1890047538</f>
        <v>17399019.2104482</v>
      </c>
      <c r="Z44" s="67" t="n">
        <f aca="false">L44*5.5017049523</f>
        <v>4430581.70973733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20889932.1376348</v>
      </c>
      <c r="G45" s="165" t="n">
        <f aca="false">central_v2_m!E33+temporary_pension_bonus_central!B33</f>
        <v>20053179.8713142</v>
      </c>
      <c r="H45" s="67" t="n">
        <f aca="false">F45-J45</f>
        <v>20416812.6965666</v>
      </c>
      <c r="I45" s="67" t="n">
        <f aca="false">G45-K45</f>
        <v>19594254.0134781</v>
      </c>
      <c r="J45" s="165" t="n">
        <f aca="false">central_v2_m!J33</f>
        <v>473119.441068189</v>
      </c>
      <c r="K45" s="165" t="n">
        <f aca="false">central_v2_m!K33</f>
        <v>458925.857836143</v>
      </c>
      <c r="L45" s="67" t="n">
        <f aca="false">H45-I45</f>
        <v>822558.683088552</v>
      </c>
      <c r="M45" s="67" t="n">
        <f aca="false">J45-K45</f>
        <v>14193.583232046</v>
      </c>
      <c r="N45" s="165" t="n">
        <f aca="false">SUM(central_v5_m!C33:J33)</f>
        <v>3423327.4561112</v>
      </c>
      <c r="O45" s="7"/>
      <c r="P45" s="7"/>
      <c r="Q45" s="67" t="n">
        <f aca="false">I45*5.5017049523</f>
        <v>107801804.342576</v>
      </c>
      <c r="R45" s="67"/>
      <c r="S45" s="67"/>
      <c r="T45" s="7"/>
      <c r="U45" s="7"/>
      <c r="V45" s="67" t="n">
        <f aca="false">K45*5.5017049523</f>
        <v>2524874.66479563</v>
      </c>
      <c r="W45" s="67" t="n">
        <f aca="false">M45*5.5017049523</f>
        <v>78088.9071586297</v>
      </c>
      <c r="X45" s="67" t="n">
        <f aca="false">N45*5.1890047538+L45*5.5017049523</f>
        <v>22289137.6238807</v>
      </c>
      <c r="Y45" s="67" t="n">
        <f aca="false">N45*5.1890047538</f>
        <v>17763662.4435751</v>
      </c>
      <c r="Z45" s="67" t="n">
        <f aca="false">L45*5.5017049523</f>
        <v>4525475.18030565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21255238.6346038</v>
      </c>
      <c r="G46" s="163" t="n">
        <f aca="false">central_v2_m!E34+temporary_pension_bonus_central!B34</f>
        <v>20402675.5916391</v>
      </c>
      <c r="H46" s="8" t="n">
        <f aca="false">F46-J46</f>
        <v>20746105.5180405</v>
      </c>
      <c r="I46" s="8" t="n">
        <f aca="false">G46-K46</f>
        <v>19908816.4685727</v>
      </c>
      <c r="J46" s="163" t="n">
        <f aca="false">central_v2_m!J34</f>
        <v>509133.1165633</v>
      </c>
      <c r="K46" s="163" t="n">
        <f aca="false">central_v2_m!K34</f>
        <v>493859.123066401</v>
      </c>
      <c r="L46" s="8" t="n">
        <f aca="false">H46-I46</f>
        <v>837289.049467795</v>
      </c>
      <c r="M46" s="8" t="n">
        <f aca="false">J46-K46</f>
        <v>15273.993496899</v>
      </c>
      <c r="N46" s="163" t="n">
        <f aca="false">SUM(central_v5_m!C34:J34)</f>
        <v>4217643.96480463</v>
      </c>
      <c r="O46" s="5"/>
      <c r="P46" s="5"/>
      <c r="Q46" s="8" t="n">
        <f aca="false">I46*5.5017049523</f>
        <v>109532434.159578</v>
      </c>
      <c r="R46" s="8"/>
      <c r="S46" s="8"/>
      <c r="T46" s="5"/>
      <c r="U46" s="5"/>
      <c r="V46" s="8" t="n">
        <f aca="false">K46*5.5017049523</f>
        <v>2717067.18311295</v>
      </c>
      <c r="W46" s="8" t="n">
        <f aca="false">M46*5.5017049523</f>
        <v>84033.0056632874</v>
      </c>
      <c r="X46" s="8" t="n">
        <f aca="false">N46*5.1890047538+L46*5.5017049523</f>
        <v>26491891.8931706</v>
      </c>
      <c r="Y46" s="8" t="n">
        <f aca="false">N46*5.1890047538</f>
        <v>21885374.5832071</v>
      </c>
      <c r="Z46" s="8" t="n">
        <f aca="false">L46*5.5017049523</f>
        <v>4606517.30996353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21713839.091836</v>
      </c>
      <c r="G47" s="165" t="n">
        <f aca="false">central_v2_m!E35+temporary_pension_bonus_central!B35</f>
        <v>20840001.7370413</v>
      </c>
      <c r="H47" s="67" t="n">
        <f aca="false">F47-J47</f>
        <v>21188569.442848</v>
      </c>
      <c r="I47" s="67" t="n">
        <f aca="false">G47-K47</f>
        <v>20330490.1775229</v>
      </c>
      <c r="J47" s="165" t="n">
        <f aca="false">central_v2_m!J35</f>
        <v>525269.648988045</v>
      </c>
      <c r="K47" s="165" t="n">
        <f aca="false">central_v2_m!K35</f>
        <v>509511.559518403</v>
      </c>
      <c r="L47" s="67" t="n">
        <f aca="false">H47-I47</f>
        <v>858079.265325062</v>
      </c>
      <c r="M47" s="67" t="n">
        <f aca="false">J47-K47</f>
        <v>15758.089469642</v>
      </c>
      <c r="N47" s="165" t="n">
        <f aca="false">SUM(central_v5_m!C35:J35)</f>
        <v>3513646.68776836</v>
      </c>
      <c r="O47" s="7"/>
      <c r="P47" s="7"/>
      <c r="Q47" s="67" t="n">
        <f aca="false">I47*5.5017049523</f>
        <v>111852358.492364</v>
      </c>
      <c r="R47" s="67"/>
      <c r="S47" s="67"/>
      <c r="T47" s="7"/>
      <c r="U47" s="7"/>
      <c r="V47" s="67" t="n">
        <f aca="false">K47*5.5017049523</f>
        <v>2803182.27025649</v>
      </c>
      <c r="W47" s="67" t="n">
        <f aca="false">M47*5.5017049523</f>
        <v>86696.358873916</v>
      </c>
      <c r="X47" s="67" t="n">
        <f aca="false">N47*5.1890047538+L47*5.5017049523</f>
        <v>22953228.3095085</v>
      </c>
      <c r="Y47" s="67" t="n">
        <f aca="false">N47*5.1890047538</f>
        <v>18232329.3660036</v>
      </c>
      <c r="Z47" s="67" t="n">
        <f aca="false">L47*5.5017049523</f>
        <v>4720898.94350484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22054965.0897273</v>
      </c>
      <c r="G48" s="165" t="n">
        <f aca="false">central_v2_m!E36+temporary_pension_bonus_central!B36</f>
        <v>21166425.7668018</v>
      </c>
      <c r="H48" s="67" t="n">
        <f aca="false">F48-J48</f>
        <v>21511129.4853964</v>
      </c>
      <c r="I48" s="67" t="n">
        <f aca="false">G48-K48</f>
        <v>20638905.2306008</v>
      </c>
      <c r="J48" s="165" t="n">
        <f aca="false">central_v2_m!J36</f>
        <v>543835.604330877</v>
      </c>
      <c r="K48" s="165" t="n">
        <f aca="false">central_v2_m!K36</f>
        <v>527520.536200951</v>
      </c>
      <c r="L48" s="67" t="n">
        <f aca="false">H48-I48</f>
        <v>872224.254795574</v>
      </c>
      <c r="M48" s="67" t="n">
        <f aca="false">J48-K48</f>
        <v>16315.068129926</v>
      </c>
      <c r="N48" s="165" t="n">
        <f aca="false">SUM(central_v5_m!C36:J36)</f>
        <v>3558348.61951489</v>
      </c>
      <c r="O48" s="7"/>
      <c r="P48" s="7"/>
      <c r="Q48" s="67" t="n">
        <f aca="false">I48*5.5017049523</f>
        <v>113549167.117247</v>
      </c>
      <c r="R48" s="67"/>
      <c r="S48" s="67"/>
      <c r="T48" s="7"/>
      <c r="U48" s="7"/>
      <c r="V48" s="67" t="n">
        <f aca="false">K48*5.5017049523</f>
        <v>2902262.34645672</v>
      </c>
      <c r="W48" s="67" t="n">
        <f aca="false">M48*5.5017049523</f>
        <v>89760.6911275257</v>
      </c>
      <c r="X48" s="67" t="n">
        <f aca="false">N48*5.1890047538+L48*5.5017049523</f>
        <v>23263008.4044654</v>
      </c>
      <c r="Y48" s="67" t="n">
        <f aca="false">N48*5.1890047538</f>
        <v>18464287.9023404</v>
      </c>
      <c r="Z48" s="67" t="n">
        <f aca="false">L48*5.5017049523</f>
        <v>4798720.50212498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22515407.0475667</v>
      </c>
      <c r="G49" s="165" t="n">
        <f aca="false">central_v2_m!E37+temporary_pension_bonus_central!B37</f>
        <v>21606631.5277328</v>
      </c>
      <c r="H49" s="67" t="n">
        <f aca="false">F49-J49</f>
        <v>21947676.3371497</v>
      </c>
      <c r="I49" s="67" t="n">
        <f aca="false">G49-K49</f>
        <v>21055932.7386283</v>
      </c>
      <c r="J49" s="165" t="n">
        <f aca="false">central_v2_m!J37</f>
        <v>567730.710417014</v>
      </c>
      <c r="K49" s="165" t="n">
        <f aca="false">central_v2_m!K37</f>
        <v>550698.789104504</v>
      </c>
      <c r="L49" s="67" t="n">
        <f aca="false">H49-I49</f>
        <v>891743.598521389</v>
      </c>
      <c r="M49" s="67" t="n">
        <f aca="false">J49-K49</f>
        <v>17031.9213125099</v>
      </c>
      <c r="N49" s="165" t="n">
        <f aca="false">SUM(central_v5_m!C37:J37)</f>
        <v>3585563.34672289</v>
      </c>
      <c r="O49" s="7"/>
      <c r="P49" s="7"/>
      <c r="Q49" s="67" t="n">
        <f aca="false">I49*5.5017049523</f>
        <v>115843529.423407</v>
      </c>
      <c r="R49" s="67"/>
      <c r="S49" s="67"/>
      <c r="T49" s="7"/>
      <c r="U49" s="7"/>
      <c r="V49" s="67" t="n">
        <f aca="false">K49*5.5017049523</f>
        <v>3029782.25524186</v>
      </c>
      <c r="W49" s="67" t="n">
        <f aca="false">M49*5.5017049523</f>
        <v>93704.6058322197</v>
      </c>
      <c r="X49" s="67" t="n">
        <f aca="false">N49*5.1890047538+L49*5.5017049523</f>
        <v>23511615.4233631</v>
      </c>
      <c r="Y49" s="67" t="n">
        <f aca="false">N49*5.1890047538</f>
        <v>18605505.2511961</v>
      </c>
      <c r="Z49" s="67" t="n">
        <f aca="false">L49*5.5017049523</f>
        <v>4906110.17216695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22823264.2419653</v>
      </c>
      <c r="G50" s="163" t="n">
        <f aca="false">central_v2_m!E38+temporary_pension_bonus_central!B38</f>
        <v>21901050.2030109</v>
      </c>
      <c r="H50" s="8" t="n">
        <f aca="false">F50-J50</f>
        <v>22232035.6483754</v>
      </c>
      <c r="I50" s="8" t="n">
        <f aca="false">G50-K50</f>
        <v>21327558.4672287</v>
      </c>
      <c r="J50" s="163" t="n">
        <f aca="false">central_v2_m!J38</f>
        <v>591228.593589893</v>
      </c>
      <c r="K50" s="163" t="n">
        <f aca="false">central_v2_m!K38</f>
        <v>573491.735782197</v>
      </c>
      <c r="L50" s="8" t="n">
        <f aca="false">H50-I50</f>
        <v>904477.181146704</v>
      </c>
      <c r="M50" s="8" t="n">
        <f aca="false">J50-K50</f>
        <v>17736.857807696</v>
      </c>
      <c r="N50" s="163" t="n">
        <f aca="false">SUM(central_v5_m!C38:J38)</f>
        <v>4485914.38072442</v>
      </c>
      <c r="O50" s="5"/>
      <c r="P50" s="5"/>
      <c r="Q50" s="8" t="n">
        <f aca="false">I50*5.5017049523</f>
        <v>117337934.03962</v>
      </c>
      <c r="R50" s="8"/>
      <c r="S50" s="8"/>
      <c r="T50" s="5"/>
      <c r="U50" s="5"/>
      <c r="V50" s="8" t="n">
        <f aca="false">K50*5.5017049523</f>
        <v>3155182.32285604</v>
      </c>
      <c r="W50" s="8" t="n">
        <f aca="false">M50*5.5017049523</f>
        <v>97582.9584388419</v>
      </c>
      <c r="X50" s="8" t="n">
        <f aca="false">N50*5.1890047538+L50*5.5017049523</f>
        <v>28253597.633476</v>
      </c>
      <c r="Y50" s="8" t="n">
        <f aca="false">N50*5.1890047538</f>
        <v>23277431.0467188</v>
      </c>
      <c r="Z50" s="8" t="n">
        <f aca="false">L50*5.5017049523</f>
        <v>4976166.58675716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23080129.8614775</v>
      </c>
      <c r="G51" s="165" t="n">
        <f aca="false">central_v2_m!E39+temporary_pension_bonus_central!B39</f>
        <v>22145840.2288884</v>
      </c>
      <c r="H51" s="67" t="n">
        <f aca="false">F51-J51</f>
        <v>22458394.6027468</v>
      </c>
      <c r="I51" s="67" t="n">
        <f aca="false">G51-K51</f>
        <v>21542757.0279197</v>
      </c>
      <c r="J51" s="165" t="n">
        <f aca="false">central_v2_m!J39</f>
        <v>621735.258730653</v>
      </c>
      <c r="K51" s="165" t="n">
        <f aca="false">central_v2_m!K39</f>
        <v>603083.200968734</v>
      </c>
      <c r="L51" s="67" t="n">
        <f aca="false">H51-I51</f>
        <v>915637.574827183</v>
      </c>
      <c r="M51" s="67" t="n">
        <f aca="false">J51-K51</f>
        <v>18652.057761919</v>
      </c>
      <c r="N51" s="165" t="n">
        <f aca="false">SUM(central_v5_m!C39:J39)</f>
        <v>3710341.0003939</v>
      </c>
      <c r="O51" s="7"/>
      <c r="P51" s="7"/>
      <c r="Q51" s="67" t="n">
        <f aca="false">I51*5.5017049523</f>
        <v>118521893.026701</v>
      </c>
      <c r="R51" s="67"/>
      <c r="S51" s="67"/>
      <c r="T51" s="7"/>
      <c r="U51" s="7"/>
      <c r="V51" s="67" t="n">
        <f aca="false">K51*5.5017049523</f>
        <v>3317985.83341862</v>
      </c>
      <c r="W51" s="67" t="n">
        <f aca="false">M51*5.5017049523</f>
        <v>102618.118559335</v>
      </c>
      <c r="X51" s="67" t="n">
        <f aca="false">N51*5.1890047538+L51*5.5017049523</f>
        <v>24290544.8692017</v>
      </c>
      <c r="Y51" s="67" t="n">
        <f aca="false">N51*5.1890047538</f>
        <v>19252977.089263</v>
      </c>
      <c r="Z51" s="67" t="n">
        <f aca="false">L51*5.5017049523</f>
        <v>5037567.77993867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23464852.9498347</v>
      </c>
      <c r="G52" s="165" t="n">
        <f aca="false">central_v2_m!E40+temporary_pension_bonus_central!B40</f>
        <v>22512660.4316723</v>
      </c>
      <c r="H52" s="67" t="n">
        <f aca="false">F52-J52</f>
        <v>22827952.3777658</v>
      </c>
      <c r="I52" s="67" t="n">
        <f aca="false">G52-K52</f>
        <v>21894866.8767654</v>
      </c>
      <c r="J52" s="165" t="n">
        <f aca="false">central_v2_m!J40</f>
        <v>636900.572068917</v>
      </c>
      <c r="K52" s="165" t="n">
        <f aca="false">central_v2_m!K40</f>
        <v>617793.55490685</v>
      </c>
      <c r="L52" s="67" t="n">
        <f aca="false">H52-I52</f>
        <v>933085.50100033</v>
      </c>
      <c r="M52" s="67" t="n">
        <f aca="false">J52-K52</f>
        <v>19107.017162067</v>
      </c>
      <c r="N52" s="165" t="n">
        <f aca="false">SUM(central_v5_m!C40:J40)</f>
        <v>3728711.5552567</v>
      </c>
      <c r="O52" s="7"/>
      <c r="P52" s="7"/>
      <c r="Q52" s="67" t="n">
        <f aca="false">I52*5.5017049523</f>
        <v>120459097.52585</v>
      </c>
      <c r="R52" s="67"/>
      <c r="S52" s="67"/>
      <c r="T52" s="7"/>
      <c r="U52" s="7"/>
      <c r="V52" s="67" t="n">
        <f aca="false">K52*5.5017049523</f>
        <v>3398917.86053004</v>
      </c>
      <c r="W52" s="67" t="n">
        <f aca="false">M52*5.5017049523</f>
        <v>105121.170944225</v>
      </c>
      <c r="X52" s="67" t="n">
        <f aca="false">N52*5.1890047538+L52*5.5017049523</f>
        <v>24481863.1075489</v>
      </c>
      <c r="Y52" s="67" t="n">
        <f aca="false">N52*5.1890047538</f>
        <v>19348301.985776</v>
      </c>
      <c r="Z52" s="67" t="n">
        <f aca="false">L52*5.5017049523</f>
        <v>5133561.12177284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23890004.6990836</v>
      </c>
      <c r="G53" s="165" t="n">
        <f aca="false">central_v2_m!E41+temporary_pension_bonus_central!B41</f>
        <v>22919642.2144539</v>
      </c>
      <c r="H53" s="67" t="n">
        <f aca="false">F53-J53</f>
        <v>23151508.2063213</v>
      </c>
      <c r="I53" s="67" t="n">
        <f aca="false">G53-K53</f>
        <v>22203300.6164745</v>
      </c>
      <c r="J53" s="165" t="n">
        <f aca="false">central_v2_m!J41</f>
        <v>738496.492762269</v>
      </c>
      <c r="K53" s="165" t="n">
        <f aca="false">central_v2_m!K41</f>
        <v>716341.597979401</v>
      </c>
      <c r="L53" s="67" t="n">
        <f aca="false">H53-I53</f>
        <v>948207.589846835</v>
      </c>
      <c r="M53" s="67" t="n">
        <f aca="false">J53-K53</f>
        <v>22154.894782868</v>
      </c>
      <c r="N53" s="165" t="n">
        <f aca="false">SUM(central_v5_m!C41:J41)</f>
        <v>3807681.46415704</v>
      </c>
      <c r="O53" s="7"/>
      <c r="P53" s="7"/>
      <c r="Q53" s="67" t="n">
        <f aca="false">I53*5.5017049523</f>
        <v>122156008.959063</v>
      </c>
      <c r="R53" s="67"/>
      <c r="S53" s="67"/>
      <c r="T53" s="7"/>
      <c r="U53" s="7"/>
      <c r="V53" s="67" t="n">
        <f aca="false">K53*5.5017049523</f>
        <v>3941100.11714177</v>
      </c>
      <c r="W53" s="67" t="n">
        <f aca="false">M53*5.5017049523</f>
        <v>121889.69434459</v>
      </c>
      <c r="X53" s="67" t="n">
        <f aca="false">N53*5.1890047538+L53*5.5017049523</f>
        <v>24974835.6113358</v>
      </c>
      <c r="Y53" s="67" t="n">
        <f aca="false">N53*5.1890047538</f>
        <v>19758077.218467</v>
      </c>
      <c r="Z53" s="67" t="n">
        <f aca="false">L53*5.5017049523</f>
        <v>5216758.39286878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24264498.0245034</v>
      </c>
      <c r="G54" s="163" t="n">
        <f aca="false">central_v2_m!E42+temporary_pension_bonus_central!B42</f>
        <v>23277987.8169069</v>
      </c>
      <c r="H54" s="8" t="n">
        <f aca="false">F54-J54</f>
        <v>23455899.2607334</v>
      </c>
      <c r="I54" s="8" t="n">
        <f aca="false">G54-K54</f>
        <v>22493647.01605</v>
      </c>
      <c r="J54" s="163" t="n">
        <f aca="false">central_v2_m!J42</f>
        <v>808598.763770023</v>
      </c>
      <c r="K54" s="163" t="n">
        <f aca="false">central_v2_m!K42</f>
        <v>784340.800856922</v>
      </c>
      <c r="L54" s="8" t="n">
        <f aca="false">H54-I54</f>
        <v>962252.2446834</v>
      </c>
      <c r="M54" s="8" t="n">
        <f aca="false">J54-K54</f>
        <v>24257.962913101</v>
      </c>
      <c r="N54" s="163" t="n">
        <f aca="false">SUM(central_v5_m!C42:J42)</f>
        <v>4661769.4990111</v>
      </c>
      <c r="O54" s="5"/>
      <c r="P54" s="5"/>
      <c r="Q54" s="8" t="n">
        <f aca="false">I54*5.5017049523</f>
        <v>123753409.18349</v>
      </c>
      <c r="R54" s="8"/>
      <c r="S54" s="8"/>
      <c r="T54" s="5"/>
      <c r="U54" s="5"/>
      <c r="V54" s="8" t="n">
        <f aca="false">K54*5.5017049523</f>
        <v>4315211.66836548</v>
      </c>
      <c r="W54" s="8" t="n">
        <f aca="false">M54*5.5017049523</f>
        <v>133460.154691717</v>
      </c>
      <c r="X54" s="8" t="n">
        <f aca="false">N54*5.1890047538+L54*5.5017049523</f>
        <v>29483972.0314249</v>
      </c>
      <c r="Y54" s="8" t="n">
        <f aca="false">N54*5.1890047538</f>
        <v>24189944.0914884</v>
      </c>
      <c r="Z54" s="8" t="n">
        <f aca="false">L54*5.5017049523</f>
        <v>5294027.93993645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24491469.4895953</v>
      </c>
      <c r="G55" s="165" t="n">
        <f aca="false">central_v2_m!E43+temporary_pension_bonus_central!B43</f>
        <v>23494445.3419954</v>
      </c>
      <c r="H55" s="67" t="n">
        <f aca="false">F55-J55</f>
        <v>23632903.7092052</v>
      </c>
      <c r="I55" s="67" t="n">
        <f aca="false">G55-K55</f>
        <v>22661636.535017</v>
      </c>
      <c r="J55" s="165" t="n">
        <f aca="false">central_v2_m!J43</f>
        <v>858565.780390148</v>
      </c>
      <c r="K55" s="165" t="n">
        <f aca="false">central_v2_m!K43</f>
        <v>832808.806978443</v>
      </c>
      <c r="L55" s="67" t="n">
        <f aca="false">H55-I55</f>
        <v>971267.174188197</v>
      </c>
      <c r="M55" s="67" t="n">
        <f aca="false">J55-K55</f>
        <v>25756.973411705</v>
      </c>
      <c r="N55" s="165" t="n">
        <f aca="false">SUM(central_v5_m!C43:J43)</f>
        <v>3919264.69341556</v>
      </c>
      <c r="O55" s="7"/>
      <c r="P55" s="7"/>
      <c r="Q55" s="67" t="n">
        <f aca="false">I55*5.5017049523</f>
        <v>124677637.951925</v>
      </c>
      <c r="R55" s="67"/>
      <c r="S55" s="67"/>
      <c r="T55" s="7"/>
      <c r="U55" s="7"/>
      <c r="V55" s="67" t="n">
        <f aca="false">K55*5.5017049523</f>
        <v>4581868.33767236</v>
      </c>
      <c r="W55" s="67" t="n">
        <f aca="false">M55*5.5017049523</f>
        <v>141707.268175437</v>
      </c>
      <c r="X55" s="67" t="n">
        <f aca="false">N55*5.1890047538+L55*5.5017049523</f>
        <v>25680708.5477714</v>
      </c>
      <c r="Y55" s="67" t="n">
        <f aca="false">N55*5.1890047538</f>
        <v>20337083.1255338</v>
      </c>
      <c r="Z55" s="67" t="n">
        <f aca="false">L55*5.5017049523</f>
        <v>5343625.42223763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24875542.3162799</v>
      </c>
      <c r="G56" s="165" t="n">
        <f aca="false">central_v2_m!E44+temporary_pension_bonus_central!B44</f>
        <v>23861525.5195681</v>
      </c>
      <c r="H56" s="67" t="n">
        <f aca="false">F56-J56</f>
        <v>23938115.4512491</v>
      </c>
      <c r="I56" s="67" t="n">
        <f aca="false">G56-K56</f>
        <v>22952221.4604883</v>
      </c>
      <c r="J56" s="165" t="n">
        <f aca="false">central_v2_m!J44</f>
        <v>937426.865030773</v>
      </c>
      <c r="K56" s="165" t="n">
        <f aca="false">central_v2_m!K44</f>
        <v>909304.05907985</v>
      </c>
      <c r="L56" s="67" t="n">
        <f aca="false">H56-I56</f>
        <v>985893.990760874</v>
      </c>
      <c r="M56" s="67" t="n">
        <f aca="false">J56-K56</f>
        <v>28122.805950923</v>
      </c>
      <c r="N56" s="165" t="n">
        <f aca="false">SUM(central_v5_m!C44:J44)</f>
        <v>3884563.25080409</v>
      </c>
      <c r="O56" s="7"/>
      <c r="P56" s="7"/>
      <c r="Q56" s="67" t="n">
        <f aca="false">I56*5.5017049523</f>
        <v>126276350.475455</v>
      </c>
      <c r="R56" s="67"/>
      <c r="S56" s="67"/>
      <c r="T56" s="7"/>
      <c r="U56" s="7"/>
      <c r="V56" s="67" t="n">
        <f aca="false">K56*5.5017049523</f>
        <v>5002722.6449861</v>
      </c>
      <c r="W56" s="67" t="n">
        <f aca="false">M56*5.5017049523</f>
        <v>154723.380772765</v>
      </c>
      <c r="X56" s="67" t="n">
        <f aca="false">N56*5.1890047538+L56*5.5017049523</f>
        <v>25581115.0262711</v>
      </c>
      <c r="Y56" s="67" t="n">
        <f aca="false">N56*5.1890047538</f>
        <v>20157017.1748592</v>
      </c>
      <c r="Z56" s="67" t="n">
        <f aca="false">L56*5.5017049523</f>
        <v>5424097.85141191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25222660.5490011</v>
      </c>
      <c r="G57" s="165" t="n">
        <f aca="false">central_v2_m!E45+temporary_pension_bonus_central!B45</f>
        <v>24193057.6835316</v>
      </c>
      <c r="H57" s="67" t="n">
        <f aca="false">F57-J57</f>
        <v>24231241.1798387</v>
      </c>
      <c r="I57" s="67" t="n">
        <f aca="false">G57-K57</f>
        <v>23231380.8954441</v>
      </c>
      <c r="J57" s="165" t="n">
        <f aca="false">central_v2_m!J45</f>
        <v>991419.369162417</v>
      </c>
      <c r="K57" s="165" t="n">
        <f aca="false">central_v2_m!K45</f>
        <v>961676.788087545</v>
      </c>
      <c r="L57" s="67" t="n">
        <f aca="false">H57-I57</f>
        <v>999860.284394626</v>
      </c>
      <c r="M57" s="67" t="n">
        <f aca="false">J57-K57</f>
        <v>29742.5810748721</v>
      </c>
      <c r="N57" s="165" t="n">
        <f aca="false">SUM(central_v5_m!C45:J45)</f>
        <v>3923048.8617332</v>
      </c>
      <c r="O57" s="7"/>
      <c r="P57" s="7"/>
      <c r="Q57" s="67" t="n">
        <f aca="false">I57*5.5017049523</f>
        <v>127812203.321232</v>
      </c>
      <c r="R57" s="67"/>
      <c r="S57" s="67"/>
      <c r="T57" s="7"/>
      <c r="U57" s="7"/>
      <c r="V57" s="67" t="n">
        <f aca="false">K57*5.5017049523</f>
        <v>5290861.9475332</v>
      </c>
      <c r="W57" s="67" t="n">
        <f aca="false">M57*5.5017049523</f>
        <v>163634.905593808</v>
      </c>
      <c r="X57" s="67" t="n">
        <f aca="false">N57*5.1890047538+L57*5.5017049523</f>
        <v>25857655.4711852</v>
      </c>
      <c r="Y57" s="67" t="n">
        <f aca="false">N57*5.1890047538</f>
        <v>20356719.1929232</v>
      </c>
      <c r="Z57" s="67" t="n">
        <f aca="false">L57*5.5017049523</f>
        <v>5500936.278262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25599544.0017758</v>
      </c>
      <c r="G58" s="163" t="n">
        <f aca="false">central_v2_m!E46+temporary_pension_bonus_central!B46</f>
        <v>24554585.1797372</v>
      </c>
      <c r="H58" s="8" t="n">
        <f aca="false">F58-J58</f>
        <v>24495585.9801706</v>
      </c>
      <c r="I58" s="8" t="n">
        <f aca="false">G58-K58</f>
        <v>23483745.8987801</v>
      </c>
      <c r="J58" s="163" t="n">
        <f aca="false">central_v2_m!J46</f>
        <v>1103958.02160524</v>
      </c>
      <c r="K58" s="163" t="n">
        <f aca="false">central_v2_m!K46</f>
        <v>1070839.28095708</v>
      </c>
      <c r="L58" s="8" t="n">
        <f aca="false">H58-I58</f>
        <v>1011840.08139044</v>
      </c>
      <c r="M58" s="8" t="n">
        <f aca="false">J58-K58</f>
        <v>33118.74064816</v>
      </c>
      <c r="N58" s="163" t="n">
        <f aca="false">SUM(central_v5_m!C46:J46)</f>
        <v>4747308.45708864</v>
      </c>
      <c r="O58" s="5"/>
      <c r="P58" s="5"/>
      <c r="Q58" s="8" t="n">
        <f aca="false">I58*5.5017049523</f>
        <v>129200641.109873</v>
      </c>
      <c r="R58" s="8"/>
      <c r="S58" s="8"/>
      <c r="T58" s="5"/>
      <c r="U58" s="5"/>
      <c r="V58" s="8" t="n">
        <f aca="false">K58*5.5017049523</f>
        <v>5891441.77515894</v>
      </c>
      <c r="W58" s="8" t="n">
        <f aca="false">M58*5.5017049523</f>
        <v>182209.539437921</v>
      </c>
      <c r="X58" s="8" t="n">
        <f aca="false">N58*5.1890047538+L58*5.5017049523</f>
        <v>30200651.7383093</v>
      </c>
      <c r="Y58" s="8" t="n">
        <f aca="false">N58*5.1890047538</f>
        <v>24633806.1515879</v>
      </c>
      <c r="Z58" s="8" t="n">
        <f aca="false">L58*5.5017049523</f>
        <v>5566845.58672144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25941520.7573208</v>
      </c>
      <c r="G59" s="165" t="n">
        <f aca="false">central_v2_m!E47+temporary_pension_bonus_central!B47</f>
        <v>24882727.0834911</v>
      </c>
      <c r="H59" s="67" t="n">
        <f aca="false">F59-J59</f>
        <v>24726177.5745045</v>
      </c>
      <c r="I59" s="67" t="n">
        <f aca="false">G59-K59</f>
        <v>23703844.1961593</v>
      </c>
      <c r="J59" s="165" t="n">
        <f aca="false">central_v2_m!J47</f>
        <v>1215343.18281626</v>
      </c>
      <c r="K59" s="165" t="n">
        <f aca="false">central_v2_m!K47</f>
        <v>1178882.88733177</v>
      </c>
      <c r="L59" s="67" t="n">
        <f aca="false">H59-I59</f>
        <v>1022333.37834521</v>
      </c>
      <c r="M59" s="67" t="n">
        <f aca="false">J59-K59</f>
        <v>36460.29548449</v>
      </c>
      <c r="N59" s="165" t="n">
        <f aca="false">SUM(central_v5_m!C47:J47)</f>
        <v>3988871.89143842</v>
      </c>
      <c r="O59" s="7"/>
      <c r="P59" s="7"/>
      <c r="Q59" s="67" t="n">
        <f aca="false">I59*5.5017049523</f>
        <v>130411557.002557</v>
      </c>
      <c r="R59" s="67"/>
      <c r="S59" s="67"/>
      <c r="T59" s="7"/>
      <c r="U59" s="7"/>
      <c r="V59" s="67" t="n">
        <f aca="false">K59*5.5017049523</f>
        <v>6485865.81941492</v>
      </c>
      <c r="W59" s="67" t="n">
        <f aca="false">M59*5.5017049523</f>
        <v>200593.78822934</v>
      </c>
      <c r="X59" s="67" t="n">
        <f aca="false">N59*5.1890047538+L59*5.5017049523</f>
        <v>26322851.8175166</v>
      </c>
      <c r="Y59" s="67" t="n">
        <f aca="false">N59*5.1890047538</f>
        <v>20698275.2069732</v>
      </c>
      <c r="Z59" s="67" t="n">
        <f aca="false">L59*5.5017049523</f>
        <v>5624576.61054341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26294618.2142586</v>
      </c>
      <c r="G60" s="165" t="n">
        <f aca="false">central_v2_m!E48+temporary_pension_bonus_central!B48</f>
        <v>25220474.1045632</v>
      </c>
      <c r="H60" s="67" t="n">
        <f aca="false">F60-J60</f>
        <v>25036074.1662007</v>
      </c>
      <c r="I60" s="67" t="n">
        <f aca="false">G60-K60</f>
        <v>23999686.377947</v>
      </c>
      <c r="J60" s="165" t="n">
        <f aca="false">central_v2_m!J48</f>
        <v>1258544.04805792</v>
      </c>
      <c r="K60" s="165" t="n">
        <f aca="false">central_v2_m!K48</f>
        <v>1220787.72661618</v>
      </c>
      <c r="L60" s="67" t="n">
        <f aca="false">H60-I60</f>
        <v>1036387.78825366</v>
      </c>
      <c r="M60" s="67" t="n">
        <f aca="false">J60-K60</f>
        <v>37756.32144174</v>
      </c>
      <c r="N60" s="165" t="n">
        <f aca="false">SUM(central_v5_m!C48:J48)</f>
        <v>4048719.14892411</v>
      </c>
      <c r="O60" s="7"/>
      <c r="P60" s="7"/>
      <c r="Q60" s="67" t="n">
        <f aca="false">I60*5.5017049523</f>
        <v>132039193.399198</v>
      </c>
      <c r="R60" s="67"/>
      <c r="S60" s="67"/>
      <c r="T60" s="7"/>
      <c r="U60" s="7"/>
      <c r="V60" s="67" t="n">
        <f aca="false">K60*5.5017049523</f>
        <v>6716413.8812313</v>
      </c>
      <c r="W60" s="67" t="n">
        <f aca="false">M60*5.5017049523</f>
        <v>207724.140656652</v>
      </c>
      <c r="X60" s="67" t="n">
        <f aca="false">N60*5.1890047538+L60*5.5017049523</f>
        <v>26710722.7377067</v>
      </c>
      <c r="Y60" s="67" t="n">
        <f aca="false">N60*5.1890047538</f>
        <v>21008822.9105683</v>
      </c>
      <c r="Z60" s="67" t="n">
        <f aca="false">L60*5.5017049523</f>
        <v>5701899.82713841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26570563.2792859</v>
      </c>
      <c r="G61" s="165" t="n">
        <f aca="false">central_v2_m!E49+temporary_pension_bonus_central!B49</f>
        <v>25484656.4695779</v>
      </c>
      <c r="H61" s="67" t="n">
        <f aca="false">F61-J61</f>
        <v>25282432.939294</v>
      </c>
      <c r="I61" s="67" t="n">
        <f aca="false">G61-K61</f>
        <v>24235170.0397857</v>
      </c>
      <c r="J61" s="165" t="n">
        <f aca="false">central_v2_m!J49</f>
        <v>1288130.33999195</v>
      </c>
      <c r="K61" s="165" t="n">
        <f aca="false">central_v2_m!K49</f>
        <v>1249486.42979219</v>
      </c>
      <c r="L61" s="67" t="n">
        <f aca="false">H61-I61</f>
        <v>1047262.89950824</v>
      </c>
      <c r="M61" s="67" t="n">
        <f aca="false">J61-K61</f>
        <v>38643.91019976</v>
      </c>
      <c r="N61" s="165" t="n">
        <f aca="false">SUM(central_v5_m!C49:J49)</f>
        <v>4100476.75838906</v>
      </c>
      <c r="O61" s="7"/>
      <c r="P61" s="7"/>
      <c r="Q61" s="67" t="n">
        <f aca="false">I61*5.5017049523</f>
        <v>133334755.027722</v>
      </c>
      <c r="R61" s="67"/>
      <c r="S61" s="67"/>
      <c r="T61" s="7"/>
      <c r="U61" s="7"/>
      <c r="V61" s="67" t="n">
        <f aca="false">K61*5.5017049523</f>
        <v>6874305.67861934</v>
      </c>
      <c r="W61" s="67" t="n">
        <f aca="false">M61*5.5017049523</f>
        <v>212607.392122256</v>
      </c>
      <c r="X61" s="67" t="n">
        <f aca="false">N61*5.1890047538+L61*5.5017049523</f>
        <v>27039124.8727118</v>
      </c>
      <c r="Y61" s="67" t="n">
        <f aca="false">N61*5.1890047538</f>
        <v>21277393.3921272</v>
      </c>
      <c r="Z61" s="67" t="n">
        <f aca="false">L61*5.5017049523</f>
        <v>5761731.48058453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26981028.0299858</v>
      </c>
      <c r="G62" s="163" t="n">
        <f aca="false">central_v2_m!E50+temporary_pension_bonus_central!B50</f>
        <v>25879046.0303431</v>
      </c>
      <c r="H62" s="8" t="n">
        <f aca="false">F62-J62</f>
        <v>25618311.5740967</v>
      </c>
      <c r="I62" s="8" t="n">
        <f aca="false">G62-K62</f>
        <v>24557211.0681307</v>
      </c>
      <c r="J62" s="163" t="n">
        <f aca="false">central_v2_m!J50</f>
        <v>1362716.45588907</v>
      </c>
      <c r="K62" s="163" t="n">
        <f aca="false">central_v2_m!K50</f>
        <v>1321834.96221239</v>
      </c>
      <c r="L62" s="8" t="n">
        <f aca="false">H62-I62</f>
        <v>1061100.50596602</v>
      </c>
      <c r="M62" s="8" t="n">
        <f aca="false">J62-K62</f>
        <v>40881.4936766799</v>
      </c>
      <c r="N62" s="163" t="n">
        <f aca="false">SUM(central_v5_m!C50:J50)</f>
        <v>4996388.10649703</v>
      </c>
      <c r="O62" s="5"/>
      <c r="P62" s="5"/>
      <c r="Q62" s="8" t="n">
        <f aca="false">I62*5.5017049523</f>
        <v>135106529.748211</v>
      </c>
      <c r="R62" s="8"/>
      <c r="S62" s="8"/>
      <c r="T62" s="5"/>
      <c r="U62" s="5"/>
      <c r="V62" s="8" t="n">
        <f aca="false">K62*5.5017049523</f>
        <v>7272345.95772719</v>
      </c>
      <c r="W62" s="8" t="n">
        <f aca="false">M62*5.5017049523</f>
        <v>224917.916218411</v>
      </c>
      <c r="X62" s="8" t="n">
        <f aca="false">N62*5.1890047538+L62*5.5017049523</f>
        <v>31764143.5450042</v>
      </c>
      <c r="Y62" s="8" t="n">
        <f aca="false">N62*5.1890047538</f>
        <v>25926281.6364429</v>
      </c>
      <c r="Z62" s="8" t="n">
        <f aca="false">L62*5.5017049523</f>
        <v>5837861.9085613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27522437.4675961</v>
      </c>
      <c r="G63" s="165" t="n">
        <f aca="false">central_v2_m!E51+temporary_pension_bonus_central!B51</f>
        <v>26397829.8952211</v>
      </c>
      <c r="H63" s="67" t="n">
        <f aca="false">F63-J63</f>
        <v>26019792.6031805</v>
      </c>
      <c r="I63" s="67" t="n">
        <f aca="false">G63-K63</f>
        <v>24940264.3767379</v>
      </c>
      <c r="J63" s="165" t="n">
        <f aca="false">central_v2_m!J51</f>
        <v>1502644.86441562</v>
      </c>
      <c r="K63" s="165" t="n">
        <f aca="false">central_v2_m!K51</f>
        <v>1457565.51848315</v>
      </c>
      <c r="L63" s="67" t="n">
        <f aca="false">H63-I63</f>
        <v>1079528.22644253</v>
      </c>
      <c r="M63" s="67" t="n">
        <f aca="false">J63-K63</f>
        <v>45079.3459324699</v>
      </c>
      <c r="N63" s="165" t="n">
        <f aca="false">SUM(central_v5_m!C51:J51)</f>
        <v>4179658.229492</v>
      </c>
      <c r="O63" s="7"/>
      <c r="P63" s="7"/>
      <c r="Q63" s="67" t="n">
        <f aca="false">I63*5.5017049523</f>
        <v>137213976.03317</v>
      </c>
      <c r="R63" s="67"/>
      <c r="S63" s="67"/>
      <c r="T63" s="7"/>
      <c r="U63" s="7"/>
      <c r="V63" s="67" t="n">
        <f aca="false">K63*5.5017049523</f>
        <v>8019095.43134046</v>
      </c>
      <c r="W63" s="67" t="n">
        <f aca="false">M63*5.5017049523</f>
        <v>248013.260763115</v>
      </c>
      <c r="X63" s="67" t="n">
        <f aca="false">N63*5.1890047538+L63*5.5017049523</f>
        <v>27627512.2116598</v>
      </c>
      <c r="Y63" s="67" t="n">
        <f aca="false">N63*5.1890047538</f>
        <v>21688266.4220933</v>
      </c>
      <c r="Z63" s="67" t="n">
        <f aca="false">L63*5.5017049523</f>
        <v>5939245.78956651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27950828.5538766</v>
      </c>
      <c r="G64" s="165" t="n">
        <f aca="false">central_v2_m!E52+temporary_pension_bonus_central!B52</f>
        <v>26808144.7726864</v>
      </c>
      <c r="H64" s="67" t="n">
        <f aca="false">F64-J64</f>
        <v>26399652.0975696</v>
      </c>
      <c r="I64" s="67" t="n">
        <f aca="false">G64-K64</f>
        <v>25303503.6100686</v>
      </c>
      <c r="J64" s="165" t="n">
        <f aca="false">central_v2_m!J52</f>
        <v>1551176.45630703</v>
      </c>
      <c r="K64" s="165" t="n">
        <f aca="false">central_v2_m!K52</f>
        <v>1504641.16261782</v>
      </c>
      <c r="L64" s="67" t="n">
        <f aca="false">H64-I64</f>
        <v>1096148.48750099</v>
      </c>
      <c r="M64" s="67" t="n">
        <f aca="false">J64-K64</f>
        <v>46535.29368921</v>
      </c>
      <c r="N64" s="165" t="n">
        <f aca="false">SUM(central_v5_m!C52:J52)</f>
        <v>4160181.93869262</v>
      </c>
      <c r="O64" s="7"/>
      <c r="P64" s="7"/>
      <c r="Q64" s="67" t="n">
        <f aca="false">I64*5.5017049523</f>
        <v>139212411.122055</v>
      </c>
      <c r="R64" s="67"/>
      <c r="S64" s="67"/>
      <c r="T64" s="7"/>
      <c r="U64" s="7"/>
      <c r="V64" s="67" t="n">
        <f aca="false">K64*5.5017049523</f>
        <v>8278091.73580889</v>
      </c>
      <c r="W64" s="67" t="n">
        <f aca="false">M64*5.5017049523</f>
        <v>256023.455746661</v>
      </c>
      <c r="X64" s="67" t="n">
        <f aca="false">N64*5.1890047538+L64*5.5017049523</f>
        <v>27617889.4186892</v>
      </c>
      <c r="Y64" s="67" t="n">
        <f aca="false">N64*5.1890047538</f>
        <v>21587203.8565489</v>
      </c>
      <c r="Z64" s="67" t="n">
        <f aca="false">L64*5.5017049523</f>
        <v>6030685.56214036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28231420.8837511</v>
      </c>
      <c r="G65" s="165" t="n">
        <f aca="false">central_v2_m!E53+temporary_pension_bonus_central!B53</f>
        <v>27078884.2771872</v>
      </c>
      <c r="H65" s="67" t="n">
        <f aca="false">F65-J65</f>
        <v>26612333.1176791</v>
      </c>
      <c r="I65" s="67" t="n">
        <f aca="false">G65-K65</f>
        <v>25508369.1440973</v>
      </c>
      <c r="J65" s="165" t="n">
        <f aca="false">central_v2_m!J53</f>
        <v>1619087.76607204</v>
      </c>
      <c r="K65" s="165" t="n">
        <f aca="false">central_v2_m!K53</f>
        <v>1570515.13308988</v>
      </c>
      <c r="L65" s="67" t="n">
        <f aca="false">H65-I65</f>
        <v>1103963.97358175</v>
      </c>
      <c r="M65" s="67" t="n">
        <f aca="false">J65-K65</f>
        <v>48572.63298216</v>
      </c>
      <c r="N65" s="165" t="n">
        <f aca="false">SUM(central_v5_m!C53:J53)</f>
        <v>4212528.8679181</v>
      </c>
      <c r="O65" s="7"/>
      <c r="P65" s="7"/>
      <c r="Q65" s="67" t="n">
        <f aca="false">I65*5.5017049523</f>
        <v>140339520.845177</v>
      </c>
      <c r="R65" s="67"/>
      <c r="S65" s="67"/>
      <c r="T65" s="7"/>
      <c r="U65" s="7"/>
      <c r="V65" s="67" t="n">
        <f aca="false">K65*5.5017049523</f>
        <v>8640510.88538269</v>
      </c>
      <c r="W65" s="67" t="n">
        <f aca="false">M65*5.5017049523</f>
        <v>267232.2954242</v>
      </c>
      <c r="X65" s="67" t="n">
        <f aca="false">N65*5.1890047538+L65*5.5017049523</f>
        <v>27932516.3817622</v>
      </c>
      <c r="Y65" s="67" t="n">
        <f aca="false">N65*5.1890047538</f>
        <v>21858832.3211467</v>
      </c>
      <c r="Z65" s="67" t="n">
        <f aca="false">L65*5.5017049523</f>
        <v>6073684.06061548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28419809.5728105</v>
      </c>
      <c r="G66" s="163" t="n">
        <f aca="false">central_v2_m!E54+temporary_pension_bonus_central!B54</f>
        <v>27259921.117888</v>
      </c>
      <c r="H66" s="8" t="n">
        <f aca="false">F66-J66</f>
        <v>26744201.7366001</v>
      </c>
      <c r="I66" s="8" t="n">
        <f aca="false">G66-K66</f>
        <v>25634581.5167639</v>
      </c>
      <c r="J66" s="163" t="n">
        <f aca="false">central_v2_m!J54</f>
        <v>1675607.83621041</v>
      </c>
      <c r="K66" s="163" t="n">
        <f aca="false">central_v2_m!K54</f>
        <v>1625339.6011241</v>
      </c>
      <c r="L66" s="8" t="n">
        <f aca="false">H66-I66</f>
        <v>1109620.21983619</v>
      </c>
      <c r="M66" s="8" t="n">
        <f aca="false">J66-K66</f>
        <v>50268.2350863102</v>
      </c>
      <c r="N66" s="163" t="n">
        <f aca="false">SUM(central_v5_m!C54:J54)</f>
        <v>5099779.25748638</v>
      </c>
      <c r="O66" s="5"/>
      <c r="P66" s="5"/>
      <c r="Q66" s="8" t="n">
        <f aca="false">I66*5.5017049523</f>
        <v>141033904.080918</v>
      </c>
      <c r="R66" s="8"/>
      <c r="S66" s="8"/>
      <c r="T66" s="5"/>
      <c r="U66" s="5"/>
      <c r="V66" s="8" t="n">
        <f aca="false">K66*5.5017049523</f>
        <v>8942138.93267377</v>
      </c>
      <c r="W66" s="8" t="n">
        <f aca="false">M66*5.5017049523</f>
        <v>276560.997917733</v>
      </c>
      <c r="X66" s="8" t="n">
        <f aca="false">N66*5.1890047538+L66*5.5017049523</f>
        <v>32567581.8690725</v>
      </c>
      <c r="Y66" s="8" t="n">
        <f aca="false">N66*5.1890047538</f>
        <v>26462778.8104275</v>
      </c>
      <c r="Z66" s="8" t="n">
        <f aca="false">L66*5.5017049523</f>
        <v>6104803.05864498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28616764.0907664</v>
      </c>
      <c r="G67" s="165" t="n">
        <f aca="false">central_v2_m!E55+temporary_pension_bonus_central!B55</f>
        <v>27448090.6309855</v>
      </c>
      <c r="H67" s="67" t="n">
        <f aca="false">F67-J67</f>
        <v>26877208.7140694</v>
      </c>
      <c r="I67" s="67" t="n">
        <f aca="false">G67-K67</f>
        <v>25760721.9155894</v>
      </c>
      <c r="J67" s="165" t="n">
        <f aca="false">central_v2_m!J55</f>
        <v>1739555.37669705</v>
      </c>
      <c r="K67" s="165" t="n">
        <f aca="false">central_v2_m!K55</f>
        <v>1687368.71539614</v>
      </c>
      <c r="L67" s="67" t="n">
        <f aca="false">H67-I67</f>
        <v>1116486.79847999</v>
      </c>
      <c r="M67" s="67" t="n">
        <f aca="false">J67-K67</f>
        <v>52186.6613009099</v>
      </c>
      <c r="N67" s="165" t="n">
        <f aca="false">SUM(central_v5_m!C55:J55)</f>
        <v>4231579.11705925</v>
      </c>
      <c r="O67" s="7"/>
      <c r="P67" s="7"/>
      <c r="Q67" s="67" t="n">
        <f aca="false">I67*5.5017049523</f>
        <v>141727891.337821</v>
      </c>
      <c r="R67" s="67"/>
      <c r="S67" s="67"/>
      <c r="T67" s="7"/>
      <c r="U67" s="7"/>
      <c r="V67" s="67" t="n">
        <f aca="false">K67*5.5017049523</f>
        <v>9283404.81785103</v>
      </c>
      <c r="W67" s="67" t="n">
        <f aca="false">M67*5.5017049523</f>
        <v>287115.612923219</v>
      </c>
      <c r="X67" s="67" t="n">
        <f aca="false">N67*5.1890047538+L67*5.5017049523</f>
        <v>28100265.1028762</v>
      </c>
      <c r="Y67" s="67" t="n">
        <f aca="false">N67*5.1890047538</f>
        <v>21957684.1545012</v>
      </c>
      <c r="Z67" s="67" t="n">
        <f aca="false">L67*5.5017049523</f>
        <v>6142580.94837495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28848852.7666078</v>
      </c>
      <c r="G68" s="165" t="n">
        <f aca="false">central_v2_m!E56+temporary_pension_bonus_central!B56</f>
        <v>27669907.9993132</v>
      </c>
      <c r="H68" s="67" t="n">
        <f aca="false">F68-J68</f>
        <v>27035616.2250222</v>
      </c>
      <c r="I68" s="67" t="n">
        <f aca="false">G68-K68</f>
        <v>25911068.5539752</v>
      </c>
      <c r="J68" s="165" t="n">
        <f aca="false">central_v2_m!J56</f>
        <v>1813236.54158559</v>
      </c>
      <c r="K68" s="165" t="n">
        <f aca="false">central_v2_m!K56</f>
        <v>1758839.44533802</v>
      </c>
      <c r="L68" s="67" t="n">
        <f aca="false">H68-I68</f>
        <v>1124547.67104703</v>
      </c>
      <c r="M68" s="67" t="n">
        <f aca="false">J68-K68</f>
        <v>54397.0962475699</v>
      </c>
      <c r="N68" s="165" t="n">
        <f aca="false">SUM(central_v5_m!C56:J56)</f>
        <v>4250642.01172301</v>
      </c>
      <c r="O68" s="7"/>
      <c r="P68" s="7"/>
      <c r="Q68" s="67" t="n">
        <f aca="false">I68*5.5017049523</f>
        <v>142555054.18279</v>
      </c>
      <c r="R68" s="67"/>
      <c r="S68" s="67"/>
      <c r="T68" s="7"/>
      <c r="U68" s="7"/>
      <c r="V68" s="67" t="n">
        <f aca="false">K68*5.5017049523</f>
        <v>9676615.68671677</v>
      </c>
      <c r="W68" s="67" t="n">
        <f aca="false">M68*5.5017049523</f>
        <v>299276.773815995</v>
      </c>
      <c r="X68" s="67" t="n">
        <f aca="false">N68*5.1890047538+L68*5.5017049523</f>
        <v>28243531.0964296</v>
      </c>
      <c r="Y68" s="67" t="n">
        <f aca="false">N68*5.1890047538</f>
        <v>22056601.6055327</v>
      </c>
      <c r="Z68" s="67" t="n">
        <f aca="false">L68*5.5017049523</f>
        <v>6186929.49089687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29087547.4810477</v>
      </c>
      <c r="G69" s="165" t="n">
        <f aca="false">central_v2_m!E57+temporary_pension_bonus_central!B57</f>
        <v>27899457.6565068</v>
      </c>
      <c r="H69" s="67" t="n">
        <f aca="false">F69-J69</f>
        <v>27164819.9529326</v>
      </c>
      <c r="I69" s="67" t="n">
        <f aca="false">G69-K69</f>
        <v>26034411.9542352</v>
      </c>
      <c r="J69" s="165" t="n">
        <f aca="false">central_v2_m!J57</f>
        <v>1922727.52811509</v>
      </c>
      <c r="K69" s="165" t="n">
        <f aca="false">central_v2_m!K57</f>
        <v>1865045.70227163</v>
      </c>
      <c r="L69" s="67" t="n">
        <f aca="false">H69-I69</f>
        <v>1130407.99869744</v>
      </c>
      <c r="M69" s="67" t="n">
        <f aca="false">J69-K69</f>
        <v>57681.8258434599</v>
      </c>
      <c r="N69" s="165" t="n">
        <f aca="false">SUM(central_v5_m!C57:J57)</f>
        <v>4261328.59516212</v>
      </c>
      <c r="O69" s="7"/>
      <c r="P69" s="7"/>
      <c r="Q69" s="67" t="n">
        <f aca="false">I69*5.5017049523</f>
        <v>143233653.178834</v>
      </c>
      <c r="R69" s="67"/>
      <c r="S69" s="67"/>
      <c r="T69" s="7"/>
      <c r="U69" s="7"/>
      <c r="V69" s="67" t="n">
        <f aca="false">K69*5.5017049523</f>
        <v>10260931.1764537</v>
      </c>
      <c r="W69" s="67" t="n">
        <f aca="false">M69*5.5017049523</f>
        <v>317348.38690067</v>
      </c>
      <c r="X69" s="67" t="n">
        <f aca="false">N69*5.1890047538+L69*5.5017049523</f>
        <v>28331225.6223534</v>
      </c>
      <c r="Y69" s="67" t="n">
        <f aca="false">N69*5.1890047538</f>
        <v>22112054.3378001</v>
      </c>
      <c r="Z69" s="67" t="n">
        <f aca="false">L69*5.5017049523</f>
        <v>6219171.28455324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29282017.3019723</v>
      </c>
      <c r="G70" s="163" t="n">
        <f aca="false">central_v2_m!E58+temporary_pension_bonus_central!B58</f>
        <v>28085574.6331988</v>
      </c>
      <c r="H70" s="8" t="n">
        <f aca="false">F70-J70</f>
        <v>27281552.6864145</v>
      </c>
      <c r="I70" s="8" t="n">
        <f aca="false">G70-K70</f>
        <v>26145123.9561077</v>
      </c>
      <c r="J70" s="163" t="n">
        <f aca="false">central_v2_m!J58</f>
        <v>2000464.61555781</v>
      </c>
      <c r="K70" s="163" t="n">
        <f aca="false">central_v2_m!K58</f>
        <v>1940450.67709107</v>
      </c>
      <c r="L70" s="8" t="n">
        <f aca="false">H70-I70</f>
        <v>1136428.73030676</v>
      </c>
      <c r="M70" s="8" t="n">
        <f aca="false">J70-K70</f>
        <v>60013.9384667401</v>
      </c>
      <c r="N70" s="163" t="n">
        <f aca="false">SUM(central_v5_m!C58:J58)</f>
        <v>5273706.73993298</v>
      </c>
      <c r="O70" s="5"/>
      <c r="P70" s="5"/>
      <c r="Q70" s="8" t="n">
        <f aca="false">I70*5.5017049523</f>
        <v>143842757.947815</v>
      </c>
      <c r="R70" s="8"/>
      <c r="S70" s="8"/>
      <c r="T70" s="5"/>
      <c r="U70" s="5"/>
      <c r="V70" s="8" t="n">
        <f aca="false">K70*5.5017049523</f>
        <v>10675787.0998458</v>
      </c>
      <c r="W70" s="8" t="n">
        <f aca="false">M70*5.5017049523</f>
        <v>330178.982469491</v>
      </c>
      <c r="X70" s="8" t="n">
        <f aca="false">N70*5.1890047538+L70*5.5017049523</f>
        <v>33617584.917124</v>
      </c>
      <c r="Y70" s="8" t="n">
        <f aca="false">N70*5.1890047538</f>
        <v>27365289.3436593</v>
      </c>
      <c r="Z70" s="8" t="n">
        <f aca="false">L70*5.5017049523</f>
        <v>6252295.5734647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29401569.2431686</v>
      </c>
      <c r="G71" s="165" t="n">
        <f aca="false">central_v2_m!E59+temporary_pension_bonus_central!B59</f>
        <v>28199782.9196889</v>
      </c>
      <c r="H71" s="67" t="n">
        <f aca="false">F71-J71</f>
        <v>27353844.206371</v>
      </c>
      <c r="I71" s="67" t="n">
        <f aca="false">G71-K71</f>
        <v>26213489.6339952</v>
      </c>
      <c r="J71" s="165" t="n">
        <f aca="false">central_v2_m!J59</f>
        <v>2047725.03679758</v>
      </c>
      <c r="K71" s="165" t="n">
        <f aca="false">central_v2_m!K59</f>
        <v>1986293.28569365</v>
      </c>
      <c r="L71" s="67" t="n">
        <f aca="false">H71-I71</f>
        <v>1140354.57237577</v>
      </c>
      <c r="M71" s="67" t="n">
        <f aca="false">J71-K71</f>
        <v>61431.7511039302</v>
      </c>
      <c r="N71" s="165" t="n">
        <f aca="false">SUM(central_v5_m!C59:J59)</f>
        <v>4288762.43736241</v>
      </c>
      <c r="O71" s="7"/>
      <c r="P71" s="7"/>
      <c r="Q71" s="67" t="n">
        <f aca="false">I71*5.5017049523</f>
        <v>144218885.736416</v>
      </c>
      <c r="R71" s="67"/>
      <c r="S71" s="67"/>
      <c r="T71" s="7"/>
      <c r="U71" s="7"/>
      <c r="V71" s="67" t="n">
        <f aca="false">K71*5.5017049523</f>
        <v>10927999.606621</v>
      </c>
      <c r="W71" s="67" t="n">
        <f aca="false">M71*5.5017049523</f>
        <v>337979.369276954</v>
      </c>
      <c r="X71" s="67" t="n">
        <f aca="false">N71*5.1890047538+L71*5.5017049523</f>
        <v>28528303.0736101</v>
      </c>
      <c r="Y71" s="67" t="n">
        <f aca="false">N71*5.1890047538</f>
        <v>22254408.6753924</v>
      </c>
      <c r="Z71" s="67" t="n">
        <f aca="false">L71*5.5017049523</f>
        <v>6273894.39821773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29591594.8598252</v>
      </c>
      <c r="G72" s="165" t="n">
        <f aca="false">central_v2_m!E60+temporary_pension_bonus_central!B60</f>
        <v>28382269.4607605</v>
      </c>
      <c r="H72" s="67" t="n">
        <f aca="false">F72-J72</f>
        <v>27433300.1686072</v>
      </c>
      <c r="I72" s="67" t="n">
        <f aca="false">G72-K72</f>
        <v>26288723.610279</v>
      </c>
      <c r="J72" s="165" t="n">
        <f aca="false">central_v2_m!J60</f>
        <v>2158294.69121804</v>
      </c>
      <c r="K72" s="165" t="n">
        <f aca="false">central_v2_m!K60</f>
        <v>2093545.8504815</v>
      </c>
      <c r="L72" s="67" t="n">
        <f aca="false">H72-I72</f>
        <v>1144576.55832816</v>
      </c>
      <c r="M72" s="67" t="n">
        <f aca="false">J72-K72</f>
        <v>64748.84073654</v>
      </c>
      <c r="N72" s="165" t="n">
        <f aca="false">SUM(central_v5_m!C60:J60)</f>
        <v>4303024.70052436</v>
      </c>
      <c r="O72" s="7"/>
      <c r="P72" s="7"/>
      <c r="Q72" s="67" t="n">
        <f aca="false">I72*5.5017049523</f>
        <v>144632800.876318</v>
      </c>
      <c r="R72" s="67"/>
      <c r="S72" s="67"/>
      <c r="T72" s="7"/>
      <c r="U72" s="7"/>
      <c r="V72" s="67" t="n">
        <f aca="false">K72*5.5017049523</f>
        <v>11518071.5734612</v>
      </c>
      <c r="W72" s="67" t="n">
        <f aca="false">M72*5.5017049523</f>
        <v>356229.017735906</v>
      </c>
      <c r="X72" s="67" t="n">
        <f aca="false">N72*5.1890047538+L72*5.5017049523</f>
        <v>28625538.1459802</v>
      </c>
      <c r="Y72" s="67" t="n">
        <f aca="false">N72*5.1890047538</f>
        <v>22328415.6267397</v>
      </c>
      <c r="Z72" s="67" t="n">
        <f aca="false">L72*5.5017049523</f>
        <v>6297122.51924052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29745003.5133081</v>
      </c>
      <c r="G73" s="165" t="n">
        <f aca="false">central_v2_m!E61+temporary_pension_bonus_central!B61</f>
        <v>28529116.4772903</v>
      </c>
      <c r="H73" s="67" t="n">
        <f aca="false">F73-J73</f>
        <v>27555928.2157108</v>
      </c>
      <c r="I73" s="67" t="n">
        <f aca="false">G73-K73</f>
        <v>26405713.4386209</v>
      </c>
      <c r="J73" s="165" t="n">
        <f aca="false">central_v2_m!J61</f>
        <v>2189075.29759726</v>
      </c>
      <c r="K73" s="165" t="n">
        <f aca="false">central_v2_m!K61</f>
        <v>2123403.03866935</v>
      </c>
      <c r="L73" s="67" t="n">
        <f aca="false">H73-I73</f>
        <v>1150214.77708989</v>
      </c>
      <c r="M73" s="67" t="n">
        <f aca="false">J73-K73</f>
        <v>65672.2589279101</v>
      </c>
      <c r="N73" s="165" t="n">
        <f aca="false">SUM(central_v5_m!C61:J61)</f>
        <v>4243913.99147186</v>
      </c>
      <c r="O73" s="7"/>
      <c r="P73" s="7"/>
      <c r="Q73" s="67" t="n">
        <f aca="false">I73*5.5017049523</f>
        <v>145276444.394276</v>
      </c>
      <c r="R73" s="67"/>
      <c r="S73" s="67"/>
      <c r="T73" s="7"/>
      <c r="U73" s="7"/>
      <c r="V73" s="67" t="n">
        <f aca="false">K73*5.5017049523</f>
        <v>11682337.013576</v>
      </c>
      <c r="W73" s="67" t="n">
        <f aca="false">M73*5.5017049523</f>
        <v>361309.392172411</v>
      </c>
      <c r="X73" s="67" t="n">
        <f aca="false">N73*5.1890047538+L73*5.5017049523</f>
        <v>28349832.2117899</v>
      </c>
      <c r="Y73" s="67" t="n">
        <f aca="false">N73*5.1890047538</f>
        <v>22021689.8764658</v>
      </c>
      <c r="Z73" s="67" t="n">
        <f aca="false">L73*5.5017049523</f>
        <v>6328142.33532411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29957212.9138614</v>
      </c>
      <c r="G74" s="163" t="n">
        <f aca="false">central_v2_m!E62+temporary_pension_bonus_central!B62</f>
        <v>28731584.3403509</v>
      </c>
      <c r="H74" s="8" t="n">
        <f aca="false">F74-J74</f>
        <v>27705669.24315</v>
      </c>
      <c r="I74" s="8" t="n">
        <f aca="false">G74-K74</f>
        <v>26547586.9797608</v>
      </c>
      <c r="J74" s="163" t="n">
        <f aca="false">central_v2_m!J62</f>
        <v>2251543.67071143</v>
      </c>
      <c r="K74" s="163" t="n">
        <f aca="false">central_v2_m!K62</f>
        <v>2183997.36059008</v>
      </c>
      <c r="L74" s="8" t="n">
        <f aca="false">H74-I74</f>
        <v>1158082.26338916</v>
      </c>
      <c r="M74" s="8" t="n">
        <f aca="false">J74-K74</f>
        <v>67546.31012135</v>
      </c>
      <c r="N74" s="163" t="n">
        <f aca="false">SUM(central_v5_m!C62:J62)</f>
        <v>5114315.64330513</v>
      </c>
      <c r="O74" s="5"/>
      <c r="P74" s="5"/>
      <c r="Q74" s="8" t="n">
        <f aca="false">I74*5.5017049523</f>
        <v>146056990.758165</v>
      </c>
      <c r="R74" s="8"/>
      <c r="S74" s="8"/>
      <c r="T74" s="5"/>
      <c r="U74" s="5"/>
      <c r="V74" s="8" t="n">
        <f aca="false">K74*5.5017049523</f>
        <v>12015709.0945686</v>
      </c>
      <c r="W74" s="8" t="n">
        <f aca="false">M74*5.5017049523</f>
        <v>371619.868904223</v>
      </c>
      <c r="X74" s="8" t="n">
        <f aca="false">N74*5.1890047538+L74*5.5017049523</f>
        <v>32909635.1092029</v>
      </c>
      <c r="Y74" s="8" t="n">
        <f aca="false">N74*5.1890047538</f>
        <v>26538208.185544</v>
      </c>
      <c r="Z74" s="8" t="n">
        <f aca="false">L74*5.5017049523</f>
        <v>6371426.92365891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30015733.9522509</v>
      </c>
      <c r="G75" s="165" t="n">
        <f aca="false">central_v2_m!E63+temporary_pension_bonus_central!B63</f>
        <v>28788770.2841117</v>
      </c>
      <c r="H75" s="67" t="n">
        <f aca="false">F75-J75</f>
        <v>27708533.5061969</v>
      </c>
      <c r="I75" s="67" t="n">
        <f aca="false">G75-K75</f>
        <v>26550785.8514393</v>
      </c>
      <c r="J75" s="165" t="n">
        <f aca="false">central_v2_m!J63</f>
        <v>2307200.44605401</v>
      </c>
      <c r="K75" s="165" t="n">
        <f aca="false">central_v2_m!K63</f>
        <v>2237984.43267239</v>
      </c>
      <c r="L75" s="67" t="n">
        <f aca="false">H75-I75</f>
        <v>1157747.65475758</v>
      </c>
      <c r="M75" s="67" t="n">
        <f aca="false">J75-K75</f>
        <v>69216.0133816204</v>
      </c>
      <c r="N75" s="165" t="n">
        <f aca="false">SUM(central_v5_m!C63:J63)</f>
        <v>4190126.8583456</v>
      </c>
      <c r="O75" s="7"/>
      <c r="P75" s="7"/>
      <c r="Q75" s="67" t="n">
        <f aca="false">I75*5.5017049523</f>
        <v>146074590.00632</v>
      </c>
      <c r="R75" s="67"/>
      <c r="S75" s="67"/>
      <c r="T75" s="7"/>
      <c r="U75" s="7"/>
      <c r="V75" s="67" t="n">
        <f aca="false">K75*5.5017049523</f>
        <v>12312730.036404</v>
      </c>
      <c r="W75" s="67" t="n">
        <f aca="false">M75*5.5017049523</f>
        <v>380806.083600124</v>
      </c>
      <c r="X75" s="67" t="n">
        <f aca="false">N75*5.1890047538+L75*5.5017049523</f>
        <v>28112174.1926739</v>
      </c>
      <c r="Y75" s="67" t="n">
        <f aca="false">N75*5.1890047538</f>
        <v>21742588.1869804</v>
      </c>
      <c r="Z75" s="67" t="n">
        <f aca="false">L75*5.5017049523</f>
        <v>6369586.00569348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30251555.0711867</v>
      </c>
      <c r="G76" s="165" t="n">
        <f aca="false">central_v2_m!E64+temporary_pension_bonus_central!B64</f>
        <v>29014163.5494849</v>
      </c>
      <c r="H76" s="67" t="n">
        <f aca="false">F76-J76</f>
        <v>27875171.6076001</v>
      </c>
      <c r="I76" s="67" t="n">
        <f aca="false">G76-K76</f>
        <v>26709071.5898059</v>
      </c>
      <c r="J76" s="165" t="n">
        <f aca="false">central_v2_m!J64</f>
        <v>2376383.46358663</v>
      </c>
      <c r="K76" s="165" t="n">
        <f aca="false">central_v2_m!K64</f>
        <v>2305091.95967903</v>
      </c>
      <c r="L76" s="67" t="n">
        <f aca="false">H76-I76</f>
        <v>1166100.0177942</v>
      </c>
      <c r="M76" s="67" t="n">
        <f aca="false">J76-K76</f>
        <v>71291.5039076</v>
      </c>
      <c r="N76" s="165" t="n">
        <f aca="false">SUM(central_v5_m!C64:J64)</f>
        <v>4201872.53300345</v>
      </c>
      <c r="O76" s="7"/>
      <c r="P76" s="7"/>
      <c r="Q76" s="67" t="n">
        <f aca="false">I76*5.5017049523</f>
        <v>146945431.43697</v>
      </c>
      <c r="R76" s="67"/>
      <c r="S76" s="67"/>
      <c r="T76" s="7"/>
      <c r="U76" s="7"/>
      <c r="V76" s="67" t="n">
        <f aca="false">K76*5.5017049523</f>
        <v>12681935.850073</v>
      </c>
      <c r="W76" s="67" t="n">
        <f aca="false">M76*5.5017049523</f>
        <v>392224.820105357</v>
      </c>
      <c r="X76" s="67" t="n">
        <f aca="false">N76*5.1890047538+L76*5.5017049523</f>
        <v>28219074.791392</v>
      </c>
      <c r="Y76" s="67" t="n">
        <f aca="false">N76*5.1890047538</f>
        <v>21803536.5486165</v>
      </c>
      <c r="Z76" s="67" t="n">
        <f aca="false">L76*5.5017049523</f>
        <v>6415538.24277546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30500308.3460207</v>
      </c>
      <c r="G77" s="165" t="n">
        <f aca="false">central_v2_m!E65+temporary_pension_bonus_central!B65</f>
        <v>29252250.9169198</v>
      </c>
      <c r="H77" s="67" t="n">
        <f aca="false">F77-J77</f>
        <v>28035619.2973835</v>
      </c>
      <c r="I77" s="67" t="n">
        <f aca="false">G77-K77</f>
        <v>26861502.5397417</v>
      </c>
      <c r="J77" s="165" t="n">
        <f aca="false">central_v2_m!J65</f>
        <v>2464689.04863717</v>
      </c>
      <c r="K77" s="165" t="n">
        <f aca="false">central_v2_m!K65</f>
        <v>2390748.37717805</v>
      </c>
      <c r="L77" s="67" t="n">
        <f aca="false">H77-I77</f>
        <v>1174116.75764178</v>
      </c>
      <c r="M77" s="67" t="n">
        <f aca="false">J77-K77</f>
        <v>73940.6714591198</v>
      </c>
      <c r="N77" s="165" t="n">
        <f aca="false">SUM(central_v5_m!C65:J65)</f>
        <v>4321582.0371277</v>
      </c>
      <c r="O77" s="7"/>
      <c r="P77" s="7"/>
      <c r="Q77" s="67" t="n">
        <f aca="false">I77*5.5017049523</f>
        <v>147784061.549116</v>
      </c>
      <c r="R77" s="67"/>
      <c r="S77" s="67"/>
      <c r="T77" s="7"/>
      <c r="U77" s="7"/>
      <c r="V77" s="67" t="n">
        <f aca="false">K77*5.5017049523</f>
        <v>13153192.1864237</v>
      </c>
      <c r="W77" s="67" t="n">
        <f aca="false">M77*5.5017049523</f>
        <v>406799.758343027</v>
      </c>
      <c r="X77" s="67" t="n">
        <f aca="false">N77*5.1890047538+L77*5.5017049523</f>
        <v>28884353.7146885</v>
      </c>
      <c r="Y77" s="67" t="n">
        <f aca="false">N77*5.1890047538</f>
        <v>22424709.7345923</v>
      </c>
      <c r="Z77" s="67" t="n">
        <f aca="false">L77*5.5017049523</f>
        <v>6459643.98009619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30703029.635841</v>
      </c>
      <c r="G78" s="163" t="n">
        <f aca="false">central_v2_m!E66+temporary_pension_bonus_central!B66</f>
        <v>29446474.4782201</v>
      </c>
      <c r="H78" s="8" t="n">
        <f aca="false">F78-J78</f>
        <v>28150269.3102196</v>
      </c>
      <c r="I78" s="8" t="n">
        <f aca="false">G78-K78</f>
        <v>26970296.9623673</v>
      </c>
      <c r="J78" s="163" t="n">
        <f aca="false">central_v2_m!J66</f>
        <v>2552760.32562144</v>
      </c>
      <c r="K78" s="163" t="n">
        <f aca="false">central_v2_m!K66</f>
        <v>2476177.5158528</v>
      </c>
      <c r="L78" s="8" t="n">
        <f aca="false">H78-I78</f>
        <v>1179972.34785226</v>
      </c>
      <c r="M78" s="8" t="n">
        <f aca="false">J78-K78</f>
        <v>76582.80976864</v>
      </c>
      <c r="N78" s="163" t="n">
        <f aca="false">SUM(central_v5_m!C66:J66)</f>
        <v>5199398.12468567</v>
      </c>
      <c r="O78" s="5"/>
      <c r="P78" s="5"/>
      <c r="Q78" s="8" t="n">
        <f aca="false">I78*5.5017049523</f>
        <v>148382616.362858</v>
      </c>
      <c r="R78" s="8"/>
      <c r="S78" s="8"/>
      <c r="T78" s="5"/>
      <c r="U78" s="5"/>
      <c r="V78" s="8" t="n">
        <f aca="false">K78*5.5017049523</f>
        <v>13623198.1017413</v>
      </c>
      <c r="W78" s="8" t="n">
        <f aca="false">M78*5.5017049523</f>
        <v>421336.023765175</v>
      </c>
      <c r="X78" s="8" t="n">
        <f aca="false">N78*5.1890047538+L78*5.5017049523</f>
        <v>33471561.2956486</v>
      </c>
      <c r="Y78" s="8" t="n">
        <f aca="false">N78*5.1890047538</f>
        <v>26979701.5858927</v>
      </c>
      <c r="Z78" s="8" t="n">
        <f aca="false">L78*5.5017049523</f>
        <v>6491859.70975584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30948007.9378468</v>
      </c>
      <c r="G79" s="165" t="n">
        <f aca="false">central_v2_m!E67+temporary_pension_bonus_central!B67</f>
        <v>29680781.5979231</v>
      </c>
      <c r="H79" s="67" t="n">
        <f aca="false">F79-J79</f>
        <v>28337412.6294142</v>
      </c>
      <c r="I79" s="67" t="n">
        <f aca="false">G79-K79</f>
        <v>27148504.1487435</v>
      </c>
      <c r="J79" s="165" t="n">
        <f aca="false">central_v2_m!J67</f>
        <v>2610595.30843258</v>
      </c>
      <c r="K79" s="165" t="n">
        <f aca="false">central_v2_m!K67</f>
        <v>2532277.4491796</v>
      </c>
      <c r="L79" s="67" t="n">
        <f aca="false">H79-I79</f>
        <v>1188908.48067072</v>
      </c>
      <c r="M79" s="67" t="n">
        <f aca="false">J79-K79</f>
        <v>78317.85925298</v>
      </c>
      <c r="N79" s="165" t="n">
        <f aca="false">SUM(central_v5_m!C67:J67)</f>
        <v>4213053.08225295</v>
      </c>
      <c r="O79" s="7"/>
      <c r="P79" s="7"/>
      <c r="Q79" s="67" t="n">
        <f aca="false">I79*5.5017049523</f>
        <v>149363059.722679</v>
      </c>
      <c r="R79" s="67"/>
      <c r="S79" s="67"/>
      <c r="T79" s="7"/>
      <c r="U79" s="7"/>
      <c r="V79" s="67" t="n">
        <f aca="false">K79*5.5017049523</f>
        <v>13931843.382749</v>
      </c>
      <c r="W79" s="67" t="n">
        <f aca="false">M79*5.5017049523</f>
        <v>430881.754105654</v>
      </c>
      <c r="X79" s="67" t="n">
        <f aca="false">N79*5.1890047538+L79*5.5017049523</f>
        <v>28402576.1477599</v>
      </c>
      <c r="Y79" s="67" t="n">
        <f aca="false">N79*5.1890047538</f>
        <v>21861552.4718223</v>
      </c>
      <c r="Z79" s="67" t="n">
        <f aca="false">L79*5.5017049523</f>
        <v>6541023.67593757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31259356.0126118</v>
      </c>
      <c r="G80" s="165" t="n">
        <f aca="false">central_v2_m!E68+temporary_pension_bonus_central!B68</f>
        <v>29977938.3419179</v>
      </c>
      <c r="H80" s="67" t="n">
        <f aca="false">F80-J80</f>
        <v>28531648.4278487</v>
      </c>
      <c r="I80" s="67" t="n">
        <f aca="false">G80-K80</f>
        <v>27332061.9846977</v>
      </c>
      <c r="J80" s="165" t="n">
        <f aca="false">central_v2_m!J68</f>
        <v>2727707.58476307</v>
      </c>
      <c r="K80" s="165" t="n">
        <f aca="false">central_v2_m!K68</f>
        <v>2645876.35722018</v>
      </c>
      <c r="L80" s="67" t="n">
        <f aca="false">H80-I80</f>
        <v>1199586.44315101</v>
      </c>
      <c r="M80" s="67" t="n">
        <f aca="false">J80-K80</f>
        <v>81831.2275428902</v>
      </c>
      <c r="N80" s="165" t="n">
        <f aca="false">SUM(central_v5_m!C68:J68)</f>
        <v>4225528.67562695</v>
      </c>
      <c r="O80" s="7"/>
      <c r="P80" s="7"/>
      <c r="Q80" s="67" t="n">
        <f aca="false">I80*5.5017049523</f>
        <v>150372940.777782</v>
      </c>
      <c r="R80" s="67"/>
      <c r="S80" s="67"/>
      <c r="T80" s="7"/>
      <c r="U80" s="7"/>
      <c r="V80" s="67" t="n">
        <f aca="false">K80*5.5017049523</f>
        <v>14556831.0576917</v>
      </c>
      <c r="W80" s="67" t="n">
        <f aca="false">M80*5.5017049523</f>
        <v>450211.269825507</v>
      </c>
      <c r="X80" s="67" t="n">
        <f aca="false">N80*5.1890047538+L80*5.5017049523</f>
        <v>28526059.0601423</v>
      </c>
      <c r="Y80" s="67" t="n">
        <f aca="false">N80*5.1890047538</f>
        <v>21926288.3851464</v>
      </c>
      <c r="Z80" s="67" t="n">
        <f aca="false">L80*5.5017049523</f>
        <v>6599770.67499587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31395365.0277481</v>
      </c>
      <c r="G81" s="165" t="n">
        <f aca="false">central_v2_m!E69+temporary_pension_bonus_central!B69</f>
        <v>30108471.3038224</v>
      </c>
      <c r="H81" s="67" t="n">
        <f aca="false">F81-J81</f>
        <v>28600249.3610888</v>
      </c>
      <c r="I81" s="67" t="n">
        <f aca="false">G81-K81</f>
        <v>27397209.1071629</v>
      </c>
      <c r="J81" s="165" t="n">
        <f aca="false">central_v2_m!J69</f>
        <v>2795115.66665932</v>
      </c>
      <c r="K81" s="165" t="n">
        <f aca="false">central_v2_m!K69</f>
        <v>2711262.19665954</v>
      </c>
      <c r="L81" s="67" t="n">
        <f aca="false">H81-I81</f>
        <v>1203040.25392592</v>
      </c>
      <c r="M81" s="67" t="n">
        <f aca="false">J81-K81</f>
        <v>83853.4699997799</v>
      </c>
      <c r="N81" s="165" t="n">
        <f aca="false">SUM(central_v5_m!C69:J69)</f>
        <v>4211839.74243094</v>
      </c>
      <c r="O81" s="7"/>
      <c r="P81" s="7"/>
      <c r="Q81" s="67" t="n">
        <f aca="false">I81*5.5017049523</f>
        <v>150731361.024077</v>
      </c>
      <c r="R81" s="67"/>
      <c r="S81" s="67"/>
      <c r="T81" s="7"/>
      <c r="U81" s="7"/>
      <c r="V81" s="67" t="n">
        <f aca="false">K81*5.5017049523</f>
        <v>14916564.6543456</v>
      </c>
      <c r="W81" s="67" t="n">
        <f aca="false">M81*5.5017049523</f>
        <v>461337.051165329</v>
      </c>
      <c r="X81" s="67" t="n">
        <f aca="false">N81*5.1890047538+L81*5.5017049523</f>
        <v>28474028.9685584</v>
      </c>
      <c r="Y81" s="67" t="n">
        <f aca="false">N81*5.1890047538</f>
        <v>21855256.4457179</v>
      </c>
      <c r="Z81" s="67" t="n">
        <f aca="false">L81*5.5017049523</f>
        <v>6618772.5228405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31536160.2566638</v>
      </c>
      <c r="G82" s="163" t="n">
        <f aca="false">central_v2_m!E70+temporary_pension_bonus_central!B70</f>
        <v>30244023.8375171</v>
      </c>
      <c r="H82" s="8" t="n">
        <f aca="false">F82-J82</f>
        <v>28689036.1524358</v>
      </c>
      <c r="I82" s="8" t="n">
        <f aca="false">G82-K82</f>
        <v>27482313.456416</v>
      </c>
      <c r="J82" s="163" t="n">
        <f aca="false">central_v2_m!J70</f>
        <v>2847124.10422796</v>
      </c>
      <c r="K82" s="163" t="n">
        <f aca="false">central_v2_m!K70</f>
        <v>2761710.38110112</v>
      </c>
      <c r="L82" s="8" t="n">
        <f aca="false">H82-I82</f>
        <v>1206722.69601986</v>
      </c>
      <c r="M82" s="8" t="n">
        <f aca="false">J82-K82</f>
        <v>85413.7231268403</v>
      </c>
      <c r="N82" s="163" t="n">
        <f aca="false">SUM(central_v5_m!C70:J70)</f>
        <v>5158683.75425045</v>
      </c>
      <c r="O82" s="5"/>
      <c r="P82" s="5"/>
      <c r="Q82" s="8" t="n">
        <f aca="false">I82*5.5017049523</f>
        <v>151199580.043825</v>
      </c>
      <c r="R82" s="8"/>
      <c r="S82" s="8"/>
      <c r="T82" s="5"/>
      <c r="U82" s="5"/>
      <c r="V82" s="8" t="n">
        <f aca="false">K82*5.5017049523</f>
        <v>15194115.6805224</v>
      </c>
      <c r="W82" s="8" t="n">
        <f aca="false">M82*5.5017049523</f>
        <v>469921.103521318</v>
      </c>
      <c r="X82" s="8" t="n">
        <f aca="false">N82*5.1890047538+L82*5.5017049523</f>
        <v>33407466.7569017</v>
      </c>
      <c r="Y82" s="8" t="n">
        <f aca="false">N82*5.1890047538</f>
        <v>26768434.5241564</v>
      </c>
      <c r="Z82" s="8" t="n">
        <f aca="false">L82*5.5017049523</f>
        <v>6639032.23274526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31766061.2742744</v>
      </c>
      <c r="G83" s="165" t="n">
        <f aca="false">central_v2_m!E71+temporary_pension_bonus_central!B71</f>
        <v>30464194.732809</v>
      </c>
      <c r="H83" s="67" t="n">
        <f aca="false">F83-J83</f>
        <v>28828874.6919465</v>
      </c>
      <c r="I83" s="67" t="n">
        <f aca="false">G83-K83</f>
        <v>27615123.7479509</v>
      </c>
      <c r="J83" s="165" t="n">
        <f aca="false">central_v2_m!J71</f>
        <v>2937186.58232794</v>
      </c>
      <c r="K83" s="165" t="n">
        <f aca="false">central_v2_m!K71</f>
        <v>2849070.9848581</v>
      </c>
      <c r="L83" s="67" t="n">
        <f aca="false">H83-I83</f>
        <v>1213750.94399556</v>
      </c>
      <c r="M83" s="67" t="n">
        <f aca="false">J83-K83</f>
        <v>88115.5974698402</v>
      </c>
      <c r="N83" s="165" t="n">
        <f aca="false">SUM(central_v5_m!C71:J71)</f>
        <v>4168516.80307675</v>
      </c>
      <c r="O83" s="7"/>
      <c r="P83" s="7"/>
      <c r="Q83" s="67" t="n">
        <f aca="false">I83*5.5017049523</f>
        <v>151930263.082479</v>
      </c>
      <c r="R83" s="67"/>
      <c r="S83" s="67"/>
      <c r="T83" s="7"/>
      <c r="U83" s="7"/>
      <c r="V83" s="67" t="n">
        <f aca="false">K83*5.5017049523</f>
        <v>15674747.946848</v>
      </c>
      <c r="W83" s="67" t="n">
        <f aca="false">M83*5.5017049523</f>
        <v>484786.018974693</v>
      </c>
      <c r="X83" s="67" t="n">
        <f aca="false">N83*5.1890047538+L83*5.5017049523</f>
        <v>28308153.0868996</v>
      </c>
      <c r="Y83" s="67" t="n">
        <f aca="false">N83*5.1890047538</f>
        <v>21630453.5074604</v>
      </c>
      <c r="Z83" s="67" t="n">
        <f aca="false">L83*5.5017049523</f>
        <v>6677699.57943918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31933617.19122</v>
      </c>
      <c r="G84" s="165" t="n">
        <f aca="false">central_v2_m!E72+temporary_pension_bonus_central!B72</f>
        <v>30624622.3608084</v>
      </c>
      <c r="H84" s="67" t="n">
        <f aca="false">F84-J84</f>
        <v>28904742.6735559</v>
      </c>
      <c r="I84" s="67" t="n">
        <f aca="false">G84-K84</f>
        <v>27686614.0786742</v>
      </c>
      <c r="J84" s="165" t="n">
        <f aca="false">central_v2_m!J72</f>
        <v>3028874.5176641</v>
      </c>
      <c r="K84" s="165" t="n">
        <f aca="false">central_v2_m!K72</f>
        <v>2938008.28213417</v>
      </c>
      <c r="L84" s="67" t="n">
        <f aca="false">H84-I84</f>
        <v>1218128.59488167</v>
      </c>
      <c r="M84" s="67" t="n">
        <f aca="false">J84-K84</f>
        <v>90866.2355299299</v>
      </c>
      <c r="N84" s="165" t="n">
        <f aca="false">SUM(central_v5_m!C72:J72)</f>
        <v>4155169.81729685</v>
      </c>
      <c r="O84" s="7"/>
      <c r="P84" s="7"/>
      <c r="Q84" s="67" t="n">
        <f aca="false">I84*5.5017049523</f>
        <v>152323581.789061</v>
      </c>
      <c r="R84" s="67"/>
      <c r="S84" s="67"/>
      <c r="T84" s="7"/>
      <c r="U84" s="7"/>
      <c r="V84" s="67" t="n">
        <f aca="false">K84*5.5017049523</f>
        <v>16164054.715716</v>
      </c>
      <c r="W84" s="67" t="n">
        <f aca="false">M84*5.5017049523</f>
        <v>499919.218011873</v>
      </c>
      <c r="X84" s="67" t="n">
        <f aca="false">N84*5.1890047538+L84*5.5017049523</f>
        <v>28262980.0577983</v>
      </c>
      <c r="Y84" s="67" t="n">
        <f aca="false">N84*5.1890047538</f>
        <v>21561195.9347996</v>
      </c>
      <c r="Z84" s="67" t="n">
        <f aca="false">L84*5.5017049523</f>
        <v>6701784.12299874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32157877.5845264</v>
      </c>
      <c r="G85" s="165" t="n">
        <f aca="false">central_v2_m!E73+temporary_pension_bonus_central!B73</f>
        <v>30839426.053334</v>
      </c>
      <c r="H85" s="67" t="n">
        <f aca="false">F85-J85</f>
        <v>29007583.4730144</v>
      </c>
      <c r="I85" s="67" t="n">
        <f aca="false">G85-K85</f>
        <v>27783640.7651673</v>
      </c>
      <c r="J85" s="165" t="n">
        <f aca="false">central_v2_m!J73</f>
        <v>3150294.11151201</v>
      </c>
      <c r="K85" s="165" t="n">
        <f aca="false">central_v2_m!K73</f>
        <v>3055785.28816665</v>
      </c>
      <c r="L85" s="67" t="n">
        <f aca="false">H85-I85</f>
        <v>1223942.70784704</v>
      </c>
      <c r="M85" s="67" t="n">
        <f aca="false">J85-K85</f>
        <v>94508.8233453599</v>
      </c>
      <c r="N85" s="165" t="n">
        <f aca="false">SUM(central_v5_m!C73:J73)</f>
        <v>4172807.66259623</v>
      </c>
      <c r="O85" s="7"/>
      <c r="P85" s="7"/>
      <c r="Q85" s="67" t="n">
        <f aca="false">I85*5.5017049523</f>
        <v>152857393.990645</v>
      </c>
      <c r="R85" s="67"/>
      <c r="S85" s="67"/>
      <c r="T85" s="7"/>
      <c r="U85" s="7"/>
      <c r="V85" s="67" t="n">
        <f aca="false">K85*5.5017049523</f>
        <v>16812029.0530719</v>
      </c>
      <c r="W85" s="67" t="n">
        <f aca="false">M85*5.5017049523</f>
        <v>519959.661435212</v>
      </c>
      <c r="X85" s="67" t="n">
        <f aca="false">N85*5.1890047538+L85*5.5017049523</f>
        <v>28386490.4549984</v>
      </c>
      <c r="Y85" s="67" t="n">
        <f aca="false">N85*5.1890047538</f>
        <v>21652718.7979049</v>
      </c>
      <c r="Z85" s="67" t="n">
        <f aca="false">L85*5.5017049523</f>
        <v>6733771.65709353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32212784.5499063</v>
      </c>
      <c r="G86" s="163" t="n">
        <f aca="false">central_v2_m!E74+temporary_pension_bonus_central!B74</f>
        <v>30894088.4687593</v>
      </c>
      <c r="H86" s="8" t="n">
        <f aca="false">F86-J86</f>
        <v>28960333.1174673</v>
      </c>
      <c r="I86" s="8" t="n">
        <f aca="false">G86-K86</f>
        <v>27739210.5792934</v>
      </c>
      <c r="J86" s="163" t="n">
        <f aca="false">central_v2_m!J74</f>
        <v>3252451.43243903</v>
      </c>
      <c r="K86" s="163" t="n">
        <f aca="false">central_v2_m!K74</f>
        <v>3154877.88946586</v>
      </c>
      <c r="L86" s="8" t="n">
        <f aca="false">H86-I86</f>
        <v>1221122.53817383</v>
      </c>
      <c r="M86" s="8" t="n">
        <f aca="false">J86-K86</f>
        <v>97573.5429731701</v>
      </c>
      <c r="N86" s="163" t="n">
        <f aca="false">SUM(central_v5_m!C74:J74)</f>
        <v>5044856.01099737</v>
      </c>
      <c r="O86" s="5"/>
      <c r="P86" s="5"/>
      <c r="Q86" s="8" t="n">
        <f aca="false">I86*5.5017049523</f>
        <v>152612952.216991</v>
      </c>
      <c r="R86" s="8"/>
      <c r="S86" s="8"/>
      <c r="T86" s="5"/>
      <c r="U86" s="5"/>
      <c r="V86" s="8" t="n">
        <f aca="false">K86*5.5017049523</f>
        <v>17357207.3083761</v>
      </c>
      <c r="W86" s="8" t="n">
        <f aca="false">M86*5.5017049523</f>
        <v>536820.844588947</v>
      </c>
      <c r="X86" s="8" t="n">
        <f aca="false">N86*5.1890047538+L86*5.5017049523</f>
        <v>32896037.738938</v>
      </c>
      <c r="Y86" s="8" t="n">
        <f aca="false">N86*5.1890047538</f>
        <v>26177781.8233019</v>
      </c>
      <c r="Z86" s="8" t="n">
        <f aca="false">L86*5.5017049523</f>
        <v>6718255.91563612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32356200.0699081</v>
      </c>
      <c r="G87" s="165" t="n">
        <f aca="false">central_v2_m!E75+temporary_pension_bonus_central!B75</f>
        <v>31031003.7440711</v>
      </c>
      <c r="H87" s="67" t="n">
        <f aca="false">F87-J87</f>
        <v>29081046.4987341</v>
      </c>
      <c r="I87" s="67" t="n">
        <f aca="false">G87-K87</f>
        <v>27854104.7800323</v>
      </c>
      <c r="J87" s="165" t="n">
        <f aca="false">central_v2_m!J75</f>
        <v>3275153.57117403</v>
      </c>
      <c r="K87" s="165" t="n">
        <f aca="false">central_v2_m!K75</f>
        <v>3176898.96403881</v>
      </c>
      <c r="L87" s="67" t="n">
        <f aca="false">H87-I87</f>
        <v>1226941.71870178</v>
      </c>
      <c r="M87" s="67" t="n">
        <f aca="false">J87-K87</f>
        <v>98254.60713522</v>
      </c>
      <c r="N87" s="165" t="n">
        <f aca="false">SUM(central_v5_m!C75:J75)</f>
        <v>4193065.11983318</v>
      </c>
      <c r="O87" s="7"/>
      <c r="P87" s="7"/>
      <c r="Q87" s="67" t="n">
        <f aca="false">I87*5.5017049523</f>
        <v>153245066.210187</v>
      </c>
      <c r="R87" s="67"/>
      <c r="S87" s="67"/>
      <c r="T87" s="7"/>
      <c r="U87" s="7"/>
      <c r="V87" s="67" t="n">
        <f aca="false">K87*5.5017049523</f>
        <v>17478360.7634091</v>
      </c>
      <c r="W87" s="67" t="n">
        <f aca="false">M87*5.5017049523</f>
        <v>540567.858662131</v>
      </c>
      <c r="X87" s="67" t="n">
        <f aca="false">N87*5.1890047538+L87*5.5017049523</f>
        <v>28508106.1697724</v>
      </c>
      <c r="Y87" s="67" t="n">
        <f aca="false">N87*5.1890047538</f>
        <v>21757834.8398073</v>
      </c>
      <c r="Z87" s="67" t="n">
        <f aca="false">L87*5.5017049523</f>
        <v>6750271.32996508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32496649.0781946</v>
      </c>
      <c r="G88" s="165" t="n">
        <f aca="false">central_v2_m!E76+temporary_pension_bonus_central!B76</f>
        <v>31166476.0510876</v>
      </c>
      <c r="H88" s="67" t="n">
        <f aca="false">F88-J88</f>
        <v>29125153.555816</v>
      </c>
      <c r="I88" s="67" t="n">
        <f aca="false">G88-K88</f>
        <v>27896125.3943804</v>
      </c>
      <c r="J88" s="165" t="n">
        <f aca="false">central_v2_m!J76</f>
        <v>3371495.52237859</v>
      </c>
      <c r="K88" s="165" t="n">
        <f aca="false">central_v2_m!K76</f>
        <v>3270350.65670723</v>
      </c>
      <c r="L88" s="67" t="n">
        <f aca="false">H88-I88</f>
        <v>1229028.16143564</v>
      </c>
      <c r="M88" s="67" t="n">
        <f aca="false">J88-K88</f>
        <v>101144.86567136</v>
      </c>
      <c r="N88" s="165" t="n">
        <f aca="false">SUM(central_v5_m!C76:J76)</f>
        <v>4166855.92727786</v>
      </c>
      <c r="O88" s="7"/>
      <c r="P88" s="7"/>
      <c r="Q88" s="67" t="n">
        <f aca="false">I88*5.5017049523</f>
        <v>153476251.232244</v>
      </c>
      <c r="R88" s="67"/>
      <c r="S88" s="67"/>
      <c r="T88" s="7"/>
      <c r="U88" s="7"/>
      <c r="V88" s="67" t="n">
        <f aca="false">K88*5.5017049523</f>
        <v>17992504.4037637</v>
      </c>
      <c r="W88" s="67" t="n">
        <f aca="false">M88*5.5017049523</f>
        <v>556469.208363839</v>
      </c>
      <c r="X88" s="67" t="n">
        <f aca="false">N88*5.1890047538+L88*5.5017049523</f>
        <v>28383585.5373312</v>
      </c>
      <c r="Y88" s="67" t="n">
        <f aca="false">N88*5.1890047538</f>
        <v>21621835.2150445</v>
      </c>
      <c r="Z88" s="67" t="n">
        <f aca="false">L88*5.5017049523</f>
        <v>6761750.32228663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32651585.8882071</v>
      </c>
      <c r="G89" s="165" t="n">
        <f aca="false">central_v2_m!E77+temporary_pension_bonus_central!B77</f>
        <v>31315535.3115301</v>
      </c>
      <c r="H89" s="67" t="n">
        <f aca="false">F89-J89</f>
        <v>29196269.587887</v>
      </c>
      <c r="I89" s="67" t="n">
        <f aca="false">G89-K89</f>
        <v>27963878.5002195</v>
      </c>
      <c r="J89" s="165" t="n">
        <f aca="false">central_v2_m!J77</f>
        <v>3455316.30032015</v>
      </c>
      <c r="K89" s="165" t="n">
        <f aca="false">central_v2_m!K77</f>
        <v>3351656.81131055</v>
      </c>
      <c r="L89" s="67" t="n">
        <f aca="false">H89-I89</f>
        <v>1232391.08766741</v>
      </c>
      <c r="M89" s="67" t="n">
        <f aca="false">J89-K89</f>
        <v>103659.4890096</v>
      </c>
      <c r="N89" s="165" t="n">
        <f aca="false">SUM(central_v5_m!C77:J77)</f>
        <v>4213236.05820653</v>
      </c>
      <c r="O89" s="7"/>
      <c r="P89" s="7"/>
      <c r="Q89" s="67" t="n">
        <f aca="false">I89*5.5017049523</f>
        <v>153849008.830173</v>
      </c>
      <c r="R89" s="67"/>
      <c r="S89" s="67"/>
      <c r="T89" s="7"/>
      <c r="U89" s="7"/>
      <c r="V89" s="67" t="n">
        <f aca="false">K89*5.5017049523</f>
        <v>18439826.8771973</v>
      </c>
      <c r="W89" s="67" t="n">
        <f aca="false">M89*5.5017049523</f>
        <v>570303.924037002</v>
      </c>
      <c r="X89" s="67" t="n">
        <f aca="false">N89*5.1890047538+L89*5.5017049523</f>
        <v>28642754.0851054</v>
      </c>
      <c r="Y89" s="67" t="n">
        <f aca="false">N89*5.1890047538</f>
        <v>21862501.9349152</v>
      </c>
      <c r="Z89" s="67" t="n">
        <f aca="false">L89*5.5017049523</f>
        <v>6780252.15019015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32833547.8873193</v>
      </c>
      <c r="G90" s="163" t="n">
        <f aca="false">central_v2_m!E78+temporary_pension_bonus_central!B78</f>
        <v>31491304.1258623</v>
      </c>
      <c r="H90" s="8" t="n">
        <f aca="false">F90-J90</f>
        <v>29272458.8348406</v>
      </c>
      <c r="I90" s="8" t="n">
        <f aca="false">G90-K90</f>
        <v>28037047.744958</v>
      </c>
      <c r="J90" s="163" t="n">
        <f aca="false">central_v2_m!J78</f>
        <v>3561089.05247865</v>
      </c>
      <c r="K90" s="163" t="n">
        <f aca="false">central_v2_m!K78</f>
        <v>3454256.38090429</v>
      </c>
      <c r="L90" s="8" t="n">
        <f aca="false">H90-I90</f>
        <v>1235411.08988264</v>
      </c>
      <c r="M90" s="8" t="n">
        <f aca="false">J90-K90</f>
        <v>106832.67157436</v>
      </c>
      <c r="N90" s="163" t="n">
        <f aca="false">SUM(central_v5_m!C78:J78)</f>
        <v>5032234.96761032</v>
      </c>
      <c r="O90" s="5"/>
      <c r="P90" s="5"/>
      <c r="Q90" s="8" t="n">
        <f aca="false">I90*5.5017049523</f>
        <v>154251564.426307</v>
      </c>
      <c r="R90" s="8"/>
      <c r="S90" s="8"/>
      <c r="T90" s="5"/>
      <c r="U90" s="5"/>
      <c r="V90" s="8" t="n">
        <f aca="false">K90*5.5017049523</f>
        <v>19004299.437335</v>
      </c>
      <c r="W90" s="8" t="n">
        <f aca="false">M90*5.5017049523</f>
        <v>587761.838268097</v>
      </c>
      <c r="X90" s="8" t="n">
        <f aca="false">N90*5.1890047538+L90*5.5017049523</f>
        <v>32909158.4805022</v>
      </c>
      <c r="Y90" s="8" t="n">
        <f aca="false">N90*5.1890047538</f>
        <v>26112291.1691685</v>
      </c>
      <c r="Z90" s="8" t="n">
        <f aca="false">L90*5.5017049523</f>
        <v>6796867.31133367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32961183.9697461</v>
      </c>
      <c r="G91" s="165" t="n">
        <f aca="false">central_v2_m!E79+temporary_pension_bonus_central!B79</f>
        <v>31614373.1264032</v>
      </c>
      <c r="H91" s="67" t="n">
        <f aca="false">F91-J91</f>
        <v>29367719.8143783</v>
      </c>
      <c r="I91" s="67" t="n">
        <f aca="false">G91-K91</f>
        <v>28128712.8956964</v>
      </c>
      <c r="J91" s="165" t="n">
        <f aca="false">central_v2_m!J79</f>
        <v>3593464.15536779</v>
      </c>
      <c r="K91" s="165" t="n">
        <f aca="false">central_v2_m!K79</f>
        <v>3485660.23070675</v>
      </c>
      <c r="L91" s="67" t="n">
        <f aca="false">H91-I91</f>
        <v>1239006.91868186</v>
      </c>
      <c r="M91" s="67" t="n">
        <f aca="false">J91-K91</f>
        <v>107803.92466104</v>
      </c>
      <c r="N91" s="165" t="n">
        <f aca="false">SUM(central_v5_m!C79:J79)</f>
        <v>4180004.12146037</v>
      </c>
      <c r="O91" s="7"/>
      <c r="P91" s="7"/>
      <c r="Q91" s="67" t="n">
        <f aca="false">I91*5.5017049523</f>
        <v>154755879.040078</v>
      </c>
      <c r="R91" s="67"/>
      <c r="S91" s="67"/>
      <c r="T91" s="7"/>
      <c r="U91" s="7"/>
      <c r="V91" s="67" t="n">
        <f aca="false">K91*5.5017049523</f>
        <v>19177074.1533145</v>
      </c>
      <c r="W91" s="67" t="n">
        <f aca="false">M91*5.5017049523</f>
        <v>593105.386185019</v>
      </c>
      <c r="X91" s="67" t="n">
        <f aca="false">N91*5.1890047538+L91*5.5017049523</f>
        <v>28506711.7576074</v>
      </c>
      <c r="Y91" s="67" t="n">
        <f aca="false">N91*5.1890047538</f>
        <v>21690061.2571614</v>
      </c>
      <c r="Z91" s="67" t="n">
        <f aca="false">L91*5.5017049523</f>
        <v>6816650.50044597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33121905.6972906</v>
      </c>
      <c r="G92" s="165" t="n">
        <f aca="false">central_v2_m!E80+temporary_pension_bonus_central!B80</f>
        <v>31768694.819134</v>
      </c>
      <c r="H92" s="67" t="n">
        <f aca="false">F92-J92</f>
        <v>29449378.7492868</v>
      </c>
      <c r="I92" s="67" t="n">
        <f aca="false">G92-K92</f>
        <v>28206343.6795704</v>
      </c>
      <c r="J92" s="165" t="n">
        <f aca="false">central_v2_m!J80</f>
        <v>3672526.94800375</v>
      </c>
      <c r="K92" s="165" t="n">
        <f aca="false">central_v2_m!K80</f>
        <v>3562351.13956363</v>
      </c>
      <c r="L92" s="67" t="n">
        <f aca="false">H92-I92</f>
        <v>1243035.06971648</v>
      </c>
      <c r="M92" s="67" t="n">
        <f aca="false">J92-K92</f>
        <v>110175.80844012</v>
      </c>
      <c r="N92" s="165" t="n">
        <f aca="false">SUM(central_v5_m!C80:J80)</f>
        <v>4201732.89093217</v>
      </c>
      <c r="O92" s="7"/>
      <c r="P92" s="7"/>
      <c r="Q92" s="67" t="n">
        <f aca="false">I92*5.5017049523</f>
        <v>155182980.708168</v>
      </c>
      <c r="R92" s="67"/>
      <c r="S92" s="67"/>
      <c r="T92" s="7"/>
      <c r="U92" s="7"/>
      <c r="V92" s="67" t="n">
        <f aca="false">K92*5.5017049523</f>
        <v>19599004.9063688</v>
      </c>
      <c r="W92" s="67" t="n">
        <f aca="false">M92*5.5017049523</f>
        <v>606154.790918664</v>
      </c>
      <c r="X92" s="67" t="n">
        <f aca="false">N92*5.1890047538+L92*5.5017049523</f>
        <v>28641624.1441866</v>
      </c>
      <c r="Y92" s="67" t="n">
        <f aca="false">N92*5.1890047538</f>
        <v>21802811.9452448</v>
      </c>
      <c r="Z92" s="67" t="n">
        <f aca="false">L92*5.5017049523</f>
        <v>6838812.19894173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33223652.5240333</v>
      </c>
      <c r="G93" s="165" t="n">
        <f aca="false">central_v2_m!E81+temporary_pension_bonus_central!B81</f>
        <v>31866961.1555596</v>
      </c>
      <c r="H93" s="67" t="n">
        <f aca="false">F93-J93</f>
        <v>29496205.6717006</v>
      </c>
      <c r="I93" s="67" t="n">
        <f aca="false">G93-K93</f>
        <v>28251337.7087969</v>
      </c>
      <c r="J93" s="165" t="n">
        <f aca="false">central_v2_m!J81</f>
        <v>3727446.8523327</v>
      </c>
      <c r="K93" s="165" t="n">
        <f aca="false">central_v2_m!K81</f>
        <v>3615623.44676272</v>
      </c>
      <c r="L93" s="67" t="n">
        <f aca="false">H93-I93</f>
        <v>1244867.96290372</v>
      </c>
      <c r="M93" s="67" t="n">
        <f aca="false">J93-K93</f>
        <v>111823.40556998</v>
      </c>
      <c r="N93" s="165" t="n">
        <f aca="false">SUM(central_v5_m!C81:J81)</f>
        <v>4146153.56246977</v>
      </c>
      <c r="O93" s="7"/>
      <c r="P93" s="7"/>
      <c r="Q93" s="67" t="n">
        <f aca="false">I93*5.5017049523</f>
        <v>155430524.581588</v>
      </c>
      <c r="R93" s="67"/>
      <c r="S93" s="67"/>
      <c r="T93" s="7"/>
      <c r="U93" s="7"/>
      <c r="V93" s="67" t="n">
        <f aca="false">K93*5.5017049523</f>
        <v>19892093.4227065</v>
      </c>
      <c r="W93" s="67" t="n">
        <f aca="false">M93*5.5017049523</f>
        <v>615219.38420741</v>
      </c>
      <c r="X93" s="67" t="n">
        <f aca="false">N93*5.1890047538+L93*5.5017049523</f>
        <v>28363306.7821075</v>
      </c>
      <c r="Y93" s="67" t="n">
        <f aca="false">N93*5.1890047538</f>
        <v>21514410.5456405</v>
      </c>
      <c r="Z93" s="67" t="n">
        <f aca="false">L93*5.5017049523</f>
        <v>6848896.23646701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33396489.5634047</v>
      </c>
      <c r="G94" s="163" t="n">
        <f aca="false">central_v2_m!E82+temporary_pension_bonus_central!B82</f>
        <v>32032863.5584465</v>
      </c>
      <c r="H94" s="8" t="n">
        <f aca="false">F94-J94</f>
        <v>29610769.0145091</v>
      </c>
      <c r="I94" s="8" t="n">
        <f aca="false">G94-K94</f>
        <v>28360714.6260178</v>
      </c>
      <c r="J94" s="163" t="n">
        <f aca="false">central_v2_m!J82</f>
        <v>3785720.54889555</v>
      </c>
      <c r="K94" s="163" t="n">
        <f aca="false">central_v2_m!K82</f>
        <v>3672148.93242868</v>
      </c>
      <c r="L94" s="8" t="n">
        <f aca="false">H94-I94</f>
        <v>1250054.38849133</v>
      </c>
      <c r="M94" s="8" t="n">
        <f aca="false">J94-K94</f>
        <v>113571.61646687</v>
      </c>
      <c r="N94" s="163" t="n">
        <f aca="false">SUM(central_v5_m!C82:J82)</f>
        <v>5001801.23159701</v>
      </c>
      <c r="O94" s="5"/>
      <c r="P94" s="5"/>
      <c r="Q94" s="8" t="n">
        <f aca="false">I94*5.5017049523</f>
        <v>156032284.108729</v>
      </c>
      <c r="R94" s="8"/>
      <c r="S94" s="8"/>
      <c r="T94" s="5"/>
      <c r="U94" s="5"/>
      <c r="V94" s="8" t="n">
        <f aca="false">K94*5.5017049523</f>
        <v>20203079.967126</v>
      </c>
      <c r="W94" s="8" t="n">
        <f aca="false">M94*5.5017049523</f>
        <v>624837.524756495</v>
      </c>
      <c r="X94" s="8" t="n">
        <f aca="false">N94*5.1890047538+L94*5.5017049523</f>
        <v>32831800.7881267</v>
      </c>
      <c r="Y94" s="8" t="n">
        <f aca="false">N94*5.1890047538</f>
        <v>25954370.3683196</v>
      </c>
      <c r="Z94" s="8" t="n">
        <f aca="false">L94*5.5017049523</f>
        <v>6877430.41980711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33500494.9557277</v>
      </c>
      <c r="G95" s="165" t="n">
        <f aca="false">central_v2_m!E83+temporary_pension_bonus_central!B83</f>
        <v>32132893.6002025</v>
      </c>
      <c r="H95" s="67" t="n">
        <f aca="false">F95-J95</f>
        <v>29652039.4185928</v>
      </c>
      <c r="I95" s="67" t="n">
        <f aca="false">G95-K95</f>
        <v>28399891.7291816</v>
      </c>
      <c r="J95" s="165" t="n">
        <f aca="false">central_v2_m!J83</f>
        <v>3848455.53713493</v>
      </c>
      <c r="K95" s="165" t="n">
        <f aca="false">central_v2_m!K83</f>
        <v>3733001.87102088</v>
      </c>
      <c r="L95" s="67" t="n">
        <f aca="false">H95-I95</f>
        <v>1252147.68941115</v>
      </c>
      <c r="M95" s="67" t="n">
        <f aca="false">J95-K95</f>
        <v>115453.66611405</v>
      </c>
      <c r="N95" s="165" t="n">
        <f aca="false">SUM(central_v5_m!C83:J83)</f>
        <v>4192264.68044166</v>
      </c>
      <c r="O95" s="7"/>
      <c r="P95" s="7"/>
      <c r="Q95" s="67" t="n">
        <f aca="false">I95*5.5017049523</f>
        <v>156247824.971222</v>
      </c>
      <c r="R95" s="67"/>
      <c r="S95" s="67"/>
      <c r="T95" s="7"/>
      <c r="U95" s="7"/>
      <c r="V95" s="67" t="n">
        <f aca="false">K95*5.5017049523</f>
        <v>20537874.8807407</v>
      </c>
      <c r="W95" s="67" t="n">
        <f aca="false">M95*5.5017049523</f>
        <v>635192.006620859</v>
      </c>
      <c r="X95" s="67" t="n">
        <f aca="false">N95*5.1890047538+L95*5.5017049523</f>
        <v>28642628.4998439</v>
      </c>
      <c r="Y95" s="67" t="n">
        <f aca="false">N95*5.1890047538</f>
        <v>21753681.3559996</v>
      </c>
      <c r="Z95" s="67" t="n">
        <f aca="false">L95*5.5017049523</f>
        <v>6888947.14384432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33700683.0657514</v>
      </c>
      <c r="G96" s="165" t="n">
        <f aca="false">central_v2_m!E84+temporary_pension_bonus_central!B84</f>
        <v>32324921.489357</v>
      </c>
      <c r="H96" s="67" t="n">
        <f aca="false">F96-J96</f>
        <v>29774775.5195932</v>
      </c>
      <c r="I96" s="67" t="n">
        <f aca="false">G96-K96</f>
        <v>28516791.1695836</v>
      </c>
      <c r="J96" s="165" t="n">
        <f aca="false">central_v2_m!J84</f>
        <v>3925907.54615819</v>
      </c>
      <c r="K96" s="165" t="n">
        <f aca="false">central_v2_m!K84</f>
        <v>3808130.31977344</v>
      </c>
      <c r="L96" s="67" t="n">
        <f aca="false">H96-I96</f>
        <v>1257984.35000965</v>
      </c>
      <c r="M96" s="67" t="n">
        <f aca="false">J96-K96</f>
        <v>117777.22638475</v>
      </c>
      <c r="N96" s="165" t="n">
        <f aca="false">SUM(central_v5_m!C84:J84)</f>
        <v>4190246.05953701</v>
      </c>
      <c r="O96" s="7"/>
      <c r="P96" s="7"/>
      <c r="Q96" s="67" t="n">
        <f aca="false">I96*5.5017049523</f>
        <v>156890971.201403</v>
      </c>
      <c r="R96" s="67"/>
      <c r="S96" s="67"/>
      <c r="T96" s="7"/>
      <c r="U96" s="7"/>
      <c r="V96" s="67" t="n">
        <f aca="false">K96*5.5017049523</f>
        <v>20951209.4393013</v>
      </c>
      <c r="W96" s="67" t="n">
        <f aca="false">M96*5.5017049523</f>
        <v>647975.549669138</v>
      </c>
      <c r="X96" s="67" t="n">
        <f aca="false">N96*5.1890047538+L96*5.5017049523</f>
        <v>28664265.4508933</v>
      </c>
      <c r="Y96" s="67" t="n">
        <f aca="false">N96*5.1890047538</f>
        <v>21743206.7225293</v>
      </c>
      <c r="Z96" s="67" t="n">
        <f aca="false">L96*5.5017049523</f>
        <v>6921058.72836401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33831847.0766179</v>
      </c>
      <c r="G97" s="165" t="n">
        <f aca="false">central_v2_m!E85+temporary_pension_bonus_central!B85</f>
        <v>32451365.8993356</v>
      </c>
      <c r="H97" s="67" t="n">
        <f aca="false">F97-J97</f>
        <v>29773115.1001019</v>
      </c>
      <c r="I97" s="67" t="n">
        <f aca="false">G97-K97</f>
        <v>28514395.8821151</v>
      </c>
      <c r="J97" s="165" t="n">
        <f aca="false">central_v2_m!J85</f>
        <v>4058731.97651597</v>
      </c>
      <c r="K97" s="165" t="n">
        <f aca="false">central_v2_m!K85</f>
        <v>3936970.01722049</v>
      </c>
      <c r="L97" s="67" t="n">
        <f aca="false">H97-I97</f>
        <v>1258719.21798681</v>
      </c>
      <c r="M97" s="67" t="n">
        <f aca="false">J97-K97</f>
        <v>121761.95929548</v>
      </c>
      <c r="N97" s="165" t="n">
        <f aca="false">SUM(central_v5_m!C85:J85)</f>
        <v>4134893.37441192</v>
      </c>
      <c r="O97" s="7"/>
      <c r="P97" s="7"/>
      <c r="Q97" s="67" t="n">
        <f aca="false">I97*5.5017049523</f>
        <v>156877793.036475</v>
      </c>
      <c r="R97" s="67"/>
      <c r="S97" s="67"/>
      <c r="T97" s="7"/>
      <c r="U97" s="7"/>
      <c r="V97" s="67" t="n">
        <f aca="false">K97*5.5017049523</f>
        <v>21660047.4407986</v>
      </c>
      <c r="W97" s="67" t="n">
        <f aca="false">M97*5.5017049523</f>
        <v>669898.374457694</v>
      </c>
      <c r="X97" s="67" t="n">
        <f aca="false">N97*5.1890047538+L97*5.5017049523</f>
        <v>28381083.1314328</v>
      </c>
      <c r="Y97" s="67" t="n">
        <f aca="false">N97*5.1890047538</f>
        <v>21455981.3762796</v>
      </c>
      <c r="Z97" s="67" t="n">
        <f aca="false">L97*5.5017049523</f>
        <v>6925101.75515324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33978126.6919371</v>
      </c>
      <c r="G98" s="163" t="n">
        <f aca="false">central_v2_m!E86+temporary_pension_bonus_central!B86</f>
        <v>32593254.8980935</v>
      </c>
      <c r="H98" s="8" t="n">
        <f aca="false">F98-J98</f>
        <v>29817148.1734689</v>
      </c>
      <c r="I98" s="8" t="n">
        <f aca="false">G98-K98</f>
        <v>28557105.7351793</v>
      </c>
      <c r="J98" s="163" t="n">
        <f aca="false">central_v2_m!J86</f>
        <v>4160978.51846824</v>
      </c>
      <c r="K98" s="163" t="n">
        <f aca="false">central_v2_m!K86</f>
        <v>4036149.16291419</v>
      </c>
      <c r="L98" s="8" t="n">
        <f aca="false">H98-I98</f>
        <v>1260042.43828955</v>
      </c>
      <c r="M98" s="8" t="n">
        <f aca="false">J98-K98</f>
        <v>124829.35555405</v>
      </c>
      <c r="N98" s="163" t="n">
        <f aca="false">SUM(central_v5_m!C86:J86)</f>
        <v>5071894.842174</v>
      </c>
      <c r="O98" s="5"/>
      <c r="P98" s="5"/>
      <c r="Q98" s="8" t="n">
        <f aca="false">I98*5.5017049523</f>
        <v>157112770.046591</v>
      </c>
      <c r="R98" s="8"/>
      <c r="S98" s="8"/>
      <c r="T98" s="5"/>
      <c r="U98" s="5"/>
      <c r="V98" s="8" t="n">
        <f aca="false">K98*5.5017049523</f>
        <v>22205701.8378265</v>
      </c>
      <c r="W98" s="8" t="n">
        <f aca="false">M98*5.5017049523</f>
        <v>686774.283644133</v>
      </c>
      <c r="X98" s="8" t="n">
        <f aca="false">N98*5.1890047538+L98*5.5017049523</f>
        <v>33250468.1696604</v>
      </c>
      <c r="Y98" s="8" t="n">
        <f aca="false">N98*5.1890047538</f>
        <v>26318086.4468146</v>
      </c>
      <c r="Z98" s="8" t="n">
        <f aca="false">L98*5.5017049523</f>
        <v>6932381.72284578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34125006.1289769</v>
      </c>
      <c r="G99" s="165" t="n">
        <f aca="false">central_v2_m!E87+temporary_pension_bonus_central!B87</f>
        <v>32734394.1040253</v>
      </c>
      <c r="H99" s="67" t="n">
        <f aca="false">F99-J99</f>
        <v>29952060.5031234</v>
      </c>
      <c r="I99" s="67" t="n">
        <f aca="false">G99-K99</f>
        <v>28686636.8469474</v>
      </c>
      <c r="J99" s="165" t="n">
        <f aca="false">central_v2_m!J87</f>
        <v>4172945.62585349</v>
      </c>
      <c r="K99" s="165" t="n">
        <f aca="false">central_v2_m!K87</f>
        <v>4047757.25707789</v>
      </c>
      <c r="L99" s="67" t="n">
        <f aca="false">H99-I99</f>
        <v>1265423.656176</v>
      </c>
      <c r="M99" s="67" t="n">
        <f aca="false">J99-K99</f>
        <v>125188.3687756</v>
      </c>
      <c r="N99" s="165" t="n">
        <f aca="false">SUM(central_v5_m!C87:J87)</f>
        <v>4209170.86275184</v>
      </c>
      <c r="O99" s="7"/>
      <c r="P99" s="7"/>
      <c r="Q99" s="67" t="n">
        <f aca="false">I99*5.5017049523</f>
        <v>157825412.005682</v>
      </c>
      <c r="R99" s="67"/>
      <c r="S99" s="67"/>
      <c r="T99" s="7"/>
      <c r="U99" s="7"/>
      <c r="V99" s="67" t="n">
        <f aca="false">K99*5.5017049523</f>
        <v>22269566.1469737</v>
      </c>
      <c r="W99" s="67" t="n">
        <f aca="false">M99*5.5017049523</f>
        <v>688749.468463078</v>
      </c>
      <c r="X99" s="67" t="n">
        <f aca="false">N99*5.1890047538+L99*5.5017049523</f>
        <v>28803395.2123168</v>
      </c>
      <c r="Y99" s="67" t="n">
        <f aca="false">N99*5.1890047538</f>
        <v>21841407.6163757</v>
      </c>
      <c r="Z99" s="67" t="n">
        <f aca="false">L99*5.5017049523</f>
        <v>6961987.59594106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34263107.6619797</v>
      </c>
      <c r="G100" s="165" t="n">
        <f aca="false">central_v2_m!E88+temporary_pension_bonus_central!B88</f>
        <v>32866760.0679689</v>
      </c>
      <c r="H100" s="67" t="n">
        <f aca="false">F100-J100</f>
        <v>30045873.6205144</v>
      </c>
      <c r="I100" s="67" t="n">
        <f aca="false">G100-K100</f>
        <v>28776043.0477476</v>
      </c>
      <c r="J100" s="165" t="n">
        <f aca="false">central_v2_m!J88</f>
        <v>4217234.04146525</v>
      </c>
      <c r="K100" s="165" t="n">
        <f aca="false">central_v2_m!K88</f>
        <v>4090717.02022129</v>
      </c>
      <c r="L100" s="67" t="n">
        <f aca="false">H100-I100</f>
        <v>1269830.57276684</v>
      </c>
      <c r="M100" s="67" t="n">
        <f aca="false">J100-K100</f>
        <v>126517.02124396</v>
      </c>
      <c r="N100" s="165" t="n">
        <f aca="false">SUM(central_v5_m!C88:J88)</f>
        <v>4120829.32688338</v>
      </c>
      <c r="O100" s="7"/>
      <c r="P100" s="7"/>
      <c r="Q100" s="67" t="n">
        <f aca="false">I100*5.5017049523</f>
        <v>158317298.543391</v>
      </c>
      <c r="R100" s="67"/>
      <c r="S100" s="67"/>
      <c r="T100" s="7"/>
      <c r="U100" s="7"/>
      <c r="V100" s="67" t="n">
        <f aca="false">K100*5.5017049523</f>
        <v>22505918.0886094</v>
      </c>
      <c r="W100" s="67" t="n">
        <f aca="false">M100*5.5017049523</f>
        <v>696059.322328137</v>
      </c>
      <c r="X100" s="67" t="n">
        <f aca="false">N100*5.1890047538+L100*5.5017049523</f>
        <v>28369236.1175695</v>
      </c>
      <c r="Y100" s="67" t="n">
        <f aca="false">N100*5.1890047538</f>
        <v>21383002.9667963</v>
      </c>
      <c r="Z100" s="67" t="n">
        <f aca="false">L100*5.5017049523</f>
        <v>6986233.15077325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34495597.346241</v>
      </c>
      <c r="G101" s="165" t="n">
        <f aca="false">central_v2_m!E89+temporary_pension_bonus_central!B89</f>
        <v>33090866.36031</v>
      </c>
      <c r="H101" s="67" t="n">
        <f aca="false">F101-J101</f>
        <v>30181863.3044484</v>
      </c>
      <c r="I101" s="67" t="n">
        <f aca="false">G101-K101</f>
        <v>28906544.3397712</v>
      </c>
      <c r="J101" s="165" t="n">
        <f aca="false">central_v2_m!J89</f>
        <v>4313734.04179255</v>
      </c>
      <c r="K101" s="165" t="n">
        <f aca="false">central_v2_m!K89</f>
        <v>4184322.02053877</v>
      </c>
      <c r="L101" s="67" t="n">
        <f aca="false">H101-I101</f>
        <v>1275318.96467722</v>
      </c>
      <c r="M101" s="67" t="n">
        <f aca="false">J101-K101</f>
        <v>129412.02125378</v>
      </c>
      <c r="N101" s="165" t="n">
        <f aca="false">SUM(central_v5_m!C89:J89)</f>
        <v>4221838.57487839</v>
      </c>
      <c r="O101" s="7"/>
      <c r="P101" s="7"/>
      <c r="Q101" s="67" t="n">
        <f aca="false">I101*5.5017049523</f>
        <v>159035278.147999</v>
      </c>
      <c r="R101" s="67"/>
      <c r="S101" s="67"/>
      <c r="T101" s="7"/>
      <c r="U101" s="7"/>
      <c r="V101" s="67" t="n">
        <f aca="false">K101*5.5017049523</f>
        <v>23020905.1824161</v>
      </c>
      <c r="W101" s="67" t="n">
        <f aca="false">M101*5.5017049523</f>
        <v>711986.758219074</v>
      </c>
      <c r="X101" s="67" t="n">
        <f aca="false">N101*5.1890047538+L101*5.5017049523</f>
        <v>28923569.098547</v>
      </c>
      <c r="Y101" s="67" t="n">
        <f aca="false">N101*5.1890047538</f>
        <v>21907140.4348202</v>
      </c>
      <c r="Z101" s="67" t="n">
        <f aca="false">L101*5.5017049523</f>
        <v>7016428.66372676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34672823.5919855</v>
      </c>
      <c r="G102" s="163" t="n">
        <f aca="false">central_v2_m!E90+temporary_pension_bonus_central!B90</f>
        <v>33261795.8397266</v>
      </c>
      <c r="H102" s="8" t="n">
        <f aca="false">F102-J102</f>
        <v>30311972.8896768</v>
      </c>
      <c r="I102" s="8" t="n">
        <f aca="false">G102-K102</f>
        <v>29031770.6584872</v>
      </c>
      <c r="J102" s="163" t="n">
        <f aca="false">central_v2_m!J90</f>
        <v>4360850.70230865</v>
      </c>
      <c r="K102" s="163" t="n">
        <f aca="false">central_v2_m!K90</f>
        <v>4230025.18123939</v>
      </c>
      <c r="L102" s="8" t="n">
        <f aca="false">H102-I102</f>
        <v>1280202.23118964</v>
      </c>
      <c r="M102" s="8" t="n">
        <f aca="false">J102-K102</f>
        <v>130825.52106926</v>
      </c>
      <c r="N102" s="163" t="n">
        <f aca="false">SUM(central_v5_m!C90:J90)</f>
        <v>4971089.4599016</v>
      </c>
      <c r="O102" s="5"/>
      <c r="P102" s="5"/>
      <c r="Q102" s="8" t="n">
        <f aca="false">I102*5.5017049523</f>
        <v>159724236.405837</v>
      </c>
      <c r="R102" s="8"/>
      <c r="S102" s="8"/>
      <c r="T102" s="5"/>
      <c r="U102" s="5"/>
      <c r="V102" s="8" t="n">
        <f aca="false">K102*5.5017049523</f>
        <v>23272350.4879785</v>
      </c>
      <c r="W102" s="8" t="n">
        <f aca="false">M102*5.5017049523</f>
        <v>719763.417153977</v>
      </c>
      <c r="X102" s="8" t="n">
        <f aca="false">N102*5.1890047538+L102*5.5017049523</f>
        <v>32838301.794276</v>
      </c>
      <c r="Y102" s="8" t="n">
        <f aca="false">N102*5.1890047538</f>
        <v>25795006.8389945</v>
      </c>
      <c r="Z102" s="8" t="n">
        <f aca="false">L102*5.5017049523</f>
        <v>7043294.95528154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34825577.5976969</v>
      </c>
      <c r="G103" s="165" t="n">
        <f aca="false">central_v2_m!E91+temporary_pension_bonus_central!B91</f>
        <v>33409660.1903558</v>
      </c>
      <c r="H103" s="67" t="n">
        <f aca="false">F103-J103</f>
        <v>30372055.750059</v>
      </c>
      <c r="I103" s="67" t="n">
        <f aca="false">G103-K103</f>
        <v>29089743.998147</v>
      </c>
      <c r="J103" s="165" t="n">
        <f aca="false">central_v2_m!J91</f>
        <v>4453521.8476379</v>
      </c>
      <c r="K103" s="165" t="n">
        <f aca="false">central_v2_m!K91</f>
        <v>4319916.19220877</v>
      </c>
      <c r="L103" s="67" t="n">
        <f aca="false">H103-I103</f>
        <v>1282311.75191197</v>
      </c>
      <c r="M103" s="67" t="n">
        <f aca="false">J103-K103</f>
        <v>133605.65542913</v>
      </c>
      <c r="N103" s="165" t="n">
        <f aca="false">SUM(central_v5_m!C91:J91)</f>
        <v>4220154.85903824</v>
      </c>
      <c r="O103" s="7"/>
      <c r="P103" s="7"/>
      <c r="Q103" s="67" t="n">
        <f aca="false">I103*5.5017049523</f>
        <v>160043188.615745</v>
      </c>
      <c r="R103" s="67"/>
      <c r="S103" s="67"/>
      <c r="T103" s="7"/>
      <c r="U103" s="7"/>
      <c r="V103" s="67" t="n">
        <f aca="false">K103*5.5017049523</f>
        <v>23766904.3081959</v>
      </c>
      <c r="W103" s="67" t="n">
        <f aca="false">M103*5.5017049523</f>
        <v>735058.896129734</v>
      </c>
      <c r="X103" s="67" t="n">
        <f aca="false">N103*5.1890047538+L103*5.5017049523</f>
        <v>28953304.5412082</v>
      </c>
      <c r="Y103" s="67" t="n">
        <f aca="false">N103*5.1890047538</f>
        <v>21898403.6253216</v>
      </c>
      <c r="Z103" s="67" t="n">
        <f aca="false">L103*5.5017049523</f>
        <v>7054900.91588658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34923683.7713961</v>
      </c>
      <c r="G104" s="165" t="n">
        <f aca="false">central_v2_m!E92+temporary_pension_bonus_central!B92</f>
        <v>33504117.1611852</v>
      </c>
      <c r="H104" s="67" t="n">
        <f aca="false">F104-J104</f>
        <v>30379172.3061413</v>
      </c>
      <c r="I104" s="67" t="n">
        <f aca="false">G104-K104</f>
        <v>29095941.039888</v>
      </c>
      <c r="J104" s="165" t="n">
        <f aca="false">central_v2_m!J92</f>
        <v>4544511.46525482</v>
      </c>
      <c r="K104" s="165" t="n">
        <f aca="false">central_v2_m!K92</f>
        <v>4408176.12129718</v>
      </c>
      <c r="L104" s="67" t="n">
        <f aca="false">H104-I104</f>
        <v>1283231.26625326</v>
      </c>
      <c r="M104" s="67" t="n">
        <f aca="false">J104-K104</f>
        <v>136335.34395764</v>
      </c>
      <c r="N104" s="165" t="n">
        <f aca="false">SUM(central_v5_m!C92:J92)</f>
        <v>4195178.32539114</v>
      </c>
      <c r="O104" s="7"/>
      <c r="P104" s="7"/>
      <c r="Q104" s="67" t="n">
        <f aca="false">I104*5.5017049523</f>
        <v>160077282.910981</v>
      </c>
      <c r="R104" s="67"/>
      <c r="S104" s="67"/>
      <c r="T104" s="7"/>
      <c r="U104" s="7"/>
      <c r="V104" s="67" t="n">
        <f aca="false">K104*5.5017049523</f>
        <v>24252484.3971513</v>
      </c>
      <c r="W104" s="67" t="n">
        <f aca="false">M104*5.5017049523</f>
        <v>750076.837025273</v>
      </c>
      <c r="X104" s="67" t="n">
        <f aca="false">N104*5.1890047538+L104*5.5017049523</f>
        <v>28828760.0859851</v>
      </c>
      <c r="Y104" s="67" t="n">
        <f aca="false">N104*5.1890047538</f>
        <v>21768800.2734933</v>
      </c>
      <c r="Z104" s="67" t="n">
        <f aca="false">L104*5.5017049523</f>
        <v>7059959.81249176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35089659.1627322</v>
      </c>
      <c r="G105" s="165" t="n">
        <f aca="false">central_v2_m!E93+temporary_pension_bonus_central!B93</f>
        <v>33664250.6389801</v>
      </c>
      <c r="H105" s="67" t="n">
        <f aca="false">F105-J105</f>
        <v>30530277.085607</v>
      </c>
      <c r="I105" s="67" t="n">
        <f aca="false">G105-K105</f>
        <v>29241650.0241686</v>
      </c>
      <c r="J105" s="165" t="n">
        <f aca="false">central_v2_m!J93</f>
        <v>4559382.07712524</v>
      </c>
      <c r="K105" s="165" t="n">
        <f aca="false">central_v2_m!K93</f>
        <v>4422600.61481148</v>
      </c>
      <c r="L105" s="67" t="n">
        <f aca="false">H105-I105</f>
        <v>1288627.06143834</v>
      </c>
      <c r="M105" s="67" t="n">
        <f aca="false">J105-K105</f>
        <v>136781.46231376</v>
      </c>
      <c r="N105" s="165" t="n">
        <f aca="false">SUM(central_v5_m!C93:J93)</f>
        <v>4247558.08426699</v>
      </c>
      <c r="O105" s="7"/>
      <c r="P105" s="7"/>
      <c r="Q105" s="67" t="n">
        <f aca="false">I105*5.5017049523</f>
        <v>160878930.751392</v>
      </c>
      <c r="R105" s="67"/>
      <c r="S105" s="67"/>
      <c r="T105" s="7"/>
      <c r="U105" s="7"/>
      <c r="V105" s="67" t="n">
        <f aca="false">K105*5.5017049523</f>
        <v>24331843.7045533</v>
      </c>
      <c r="W105" s="67" t="n">
        <f aca="false">M105*5.5017049523</f>
        <v>752531.24859445</v>
      </c>
      <c r="X105" s="67" t="n">
        <f aca="false">N105*5.1890047538+L105*5.5017049523</f>
        <v>29130244.9768861</v>
      </c>
      <c r="Y105" s="67" t="n">
        <f aca="false">N105*5.1890047538</f>
        <v>22040599.091303</v>
      </c>
      <c r="Z105" s="67" t="n">
        <f aca="false">L105*5.5017049523</f>
        <v>7089645.88558311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35081599.7787782</v>
      </c>
      <c r="G106" s="163" t="n">
        <f aca="false">central_v2_m!E94+temporary_pension_bonus_central!B94</f>
        <v>33657901.1501043</v>
      </c>
      <c r="H106" s="8" t="n">
        <f aca="false">F106-J106</f>
        <v>30471618.5207951</v>
      </c>
      <c r="I106" s="8" t="n">
        <f aca="false">G106-K106</f>
        <v>29186219.3298607</v>
      </c>
      <c r="J106" s="163" t="n">
        <f aca="false">central_v2_m!J94</f>
        <v>4609981.25798309</v>
      </c>
      <c r="K106" s="163" t="n">
        <f aca="false">central_v2_m!K94</f>
        <v>4471681.8202436</v>
      </c>
      <c r="L106" s="8" t="n">
        <f aca="false">H106-I106</f>
        <v>1285399.19093442</v>
      </c>
      <c r="M106" s="8" t="n">
        <f aca="false">J106-K106</f>
        <v>138299.437739491</v>
      </c>
      <c r="N106" s="163" t="n">
        <f aca="false">SUM(central_v5_m!C94:J94)</f>
        <v>5065017.41825921</v>
      </c>
      <c r="O106" s="5"/>
      <c r="P106" s="5"/>
      <c r="Q106" s="8" t="n">
        <f aca="false">I106*5.5017049523</f>
        <v>160573967.426009</v>
      </c>
      <c r="R106" s="8"/>
      <c r="S106" s="8"/>
      <c r="T106" s="5"/>
      <c r="U106" s="5"/>
      <c r="V106" s="8" t="n">
        <f aca="false">K106*5.5017049523</f>
        <v>24601874.0155441</v>
      </c>
      <c r="W106" s="8" t="n">
        <f aca="false">M106*5.5017049523</f>
        <v>760882.701511661</v>
      </c>
      <c r="X106" s="8" t="n">
        <f aca="false">N106*5.1890047538+L106*5.5017049523</f>
        <v>33354286.5558731</v>
      </c>
      <c r="Y106" s="8" t="n">
        <f aca="false">N106*5.1890047538</f>
        <v>26282399.4614269</v>
      </c>
      <c r="Z106" s="8" t="n">
        <f aca="false">L106*5.5017049523</f>
        <v>7071887.09444629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35082122.5063492</v>
      </c>
      <c r="G107" s="165" t="n">
        <f aca="false">central_v2_m!E95+temporary_pension_bonus_central!B95</f>
        <v>33660406.5147179</v>
      </c>
      <c r="H107" s="67" t="n">
        <f aca="false">F107-J107</f>
        <v>30373509.0686727</v>
      </c>
      <c r="I107" s="67" t="n">
        <f aca="false">G107-K107</f>
        <v>29093051.4801717</v>
      </c>
      <c r="J107" s="165" t="n">
        <f aca="false">central_v2_m!J95</f>
        <v>4708613.43767646</v>
      </c>
      <c r="K107" s="165" t="n">
        <f aca="false">central_v2_m!K95</f>
        <v>4567355.03454616</v>
      </c>
      <c r="L107" s="67" t="n">
        <f aca="false">H107-I107</f>
        <v>1280457.588501</v>
      </c>
      <c r="M107" s="67" t="n">
        <f aca="false">J107-K107</f>
        <v>141258.403130299</v>
      </c>
      <c r="N107" s="165" t="n">
        <f aca="false">SUM(central_v5_m!C95:J95)</f>
        <v>4180533.06679123</v>
      </c>
      <c r="O107" s="7"/>
      <c r="P107" s="7"/>
      <c r="Q107" s="67" t="n">
        <f aca="false">I107*5.5017049523</f>
        <v>160061385.40598</v>
      </c>
      <c r="R107" s="67"/>
      <c r="S107" s="67"/>
      <c r="T107" s="7"/>
      <c r="U107" s="7"/>
      <c r="V107" s="67" t="n">
        <f aca="false">K107*5.5017049523</f>
        <v>25128239.8124749</v>
      </c>
      <c r="W107" s="67" t="n">
        <f aca="false">M107*5.5017049523</f>
        <v>777162.056055958</v>
      </c>
      <c r="X107" s="67" t="n">
        <f aca="false">N107*5.1890047538+L107*5.5017049523</f>
        <v>28737505.8128639</v>
      </c>
      <c r="Y107" s="67" t="n">
        <f aca="false">N107*5.1890047538</f>
        <v>21692805.9569978</v>
      </c>
      <c r="Z107" s="67" t="n">
        <f aca="false">L107*5.5017049523</f>
        <v>7044699.85586606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35287763.2382622</v>
      </c>
      <c r="G108" s="165" t="n">
        <f aca="false">central_v2_m!E96+temporary_pension_bonus_central!B96</f>
        <v>33858445.7577954</v>
      </c>
      <c r="H108" s="67" t="n">
        <f aca="false">F108-J108</f>
        <v>30443742.3865203</v>
      </c>
      <c r="I108" s="67" t="n">
        <f aca="false">G108-K108</f>
        <v>29159745.5316057</v>
      </c>
      <c r="J108" s="165" t="n">
        <f aca="false">central_v2_m!J96</f>
        <v>4844020.85174191</v>
      </c>
      <c r="K108" s="165" t="n">
        <f aca="false">central_v2_m!K96</f>
        <v>4698700.22618965</v>
      </c>
      <c r="L108" s="67" t="n">
        <f aca="false">H108-I108</f>
        <v>1283996.85491454</v>
      </c>
      <c r="M108" s="67" t="n">
        <f aca="false">J108-K108</f>
        <v>145320.62555226</v>
      </c>
      <c r="N108" s="165" t="n">
        <f aca="false">SUM(central_v5_m!C96:J96)</f>
        <v>4150251.24347829</v>
      </c>
      <c r="O108" s="7"/>
      <c r="P108" s="7"/>
      <c r="Q108" s="67" t="n">
        <f aca="false">I108*5.5017049523</f>
        <v>160428316.399043</v>
      </c>
      <c r="R108" s="67"/>
      <c r="S108" s="67"/>
      <c r="T108" s="7"/>
      <c r="U108" s="7"/>
      <c r="V108" s="67" t="n">
        <f aca="false">K108*5.5017049523</f>
        <v>25850862.3038007</v>
      </c>
      <c r="W108" s="67" t="n">
        <f aca="false">M108*5.5017049523</f>
        <v>799511.205272205</v>
      </c>
      <c r="X108" s="67" t="n">
        <f aca="false">N108*5.1890047538+L108*5.5017049523</f>
        <v>28599845.2872941</v>
      </c>
      <c r="Y108" s="67" t="n">
        <f aca="false">N108*5.1890047538</f>
        <v>21535673.4318732</v>
      </c>
      <c r="Z108" s="67" t="n">
        <f aca="false">L108*5.5017049523</f>
        <v>7064171.85542094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35599406.3782523</v>
      </c>
      <c r="G109" s="165" t="n">
        <f aca="false">central_v2_m!E97+temporary_pension_bonus_central!B97</f>
        <v>34158477.3428611</v>
      </c>
      <c r="H109" s="67" t="n">
        <f aca="false">F109-J109</f>
        <v>30675863.9853082</v>
      </c>
      <c r="I109" s="67" t="n">
        <f aca="false">G109-K109</f>
        <v>29382641.2217053</v>
      </c>
      <c r="J109" s="165" t="n">
        <f aca="false">central_v2_m!J97</f>
        <v>4923542.39294412</v>
      </c>
      <c r="K109" s="165" t="n">
        <f aca="false">central_v2_m!K97</f>
        <v>4775836.1211558</v>
      </c>
      <c r="L109" s="67" t="n">
        <f aca="false">H109-I109</f>
        <v>1293222.76360288</v>
      </c>
      <c r="M109" s="67" t="n">
        <f aca="false">J109-K109</f>
        <v>147706.27178832</v>
      </c>
      <c r="N109" s="165" t="n">
        <f aca="false">SUM(central_v5_m!C97:J97)</f>
        <v>4206478.13312837</v>
      </c>
      <c r="O109" s="7"/>
      <c r="P109" s="7"/>
      <c r="Q109" s="67" t="n">
        <f aca="false">I109*5.5017049523</f>
        <v>161654622.72111</v>
      </c>
      <c r="R109" s="67"/>
      <c r="S109" s="67"/>
      <c r="T109" s="7"/>
      <c r="U109" s="7"/>
      <c r="V109" s="67" t="n">
        <f aca="false">K109*5.5017049523</f>
        <v>26275241.2391361</v>
      </c>
      <c r="W109" s="67" t="n">
        <f aca="false">M109*5.5017049523</f>
        <v>812636.326983568</v>
      </c>
      <c r="X109" s="67" t="n">
        <f aca="false">N109*5.1890047538+L109*5.5017049523</f>
        <v>28942365.1124999</v>
      </c>
      <c r="Y109" s="67" t="n">
        <f aca="false">N109*5.1890047538</f>
        <v>21827435.0295589</v>
      </c>
      <c r="Z109" s="67" t="n">
        <f aca="false">L109*5.5017049523</f>
        <v>7114930.08294103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35913148.9951963</v>
      </c>
      <c r="G110" s="163" t="n">
        <f aca="false">central_v2_m!E98+temporary_pension_bonus_central!B98</f>
        <v>34460878.5308225</v>
      </c>
      <c r="H110" s="8" t="n">
        <f aca="false">F110-J110</f>
        <v>30839721.5291367</v>
      </c>
      <c r="I110" s="8" t="n">
        <f aca="false">G110-K110</f>
        <v>29539653.8887447</v>
      </c>
      <c r="J110" s="163" t="n">
        <f aca="false">central_v2_m!J98</f>
        <v>5073427.46605957</v>
      </c>
      <c r="K110" s="163" t="n">
        <f aca="false">central_v2_m!K98</f>
        <v>4921224.64207779</v>
      </c>
      <c r="L110" s="8" t="n">
        <f aca="false">H110-I110</f>
        <v>1300067.64039202</v>
      </c>
      <c r="M110" s="8" t="n">
        <f aca="false">J110-K110</f>
        <v>152202.823981781</v>
      </c>
      <c r="N110" s="163" t="n">
        <f aca="false">SUM(central_v5_m!C98:J98)</f>
        <v>5077272.04349734</v>
      </c>
      <c r="O110" s="5"/>
      <c r="P110" s="5"/>
      <c r="Q110" s="8" t="n">
        <f aca="false">I110*5.5017049523</f>
        <v>162518460.088935</v>
      </c>
      <c r="R110" s="8"/>
      <c r="S110" s="8"/>
      <c r="T110" s="5"/>
      <c r="U110" s="5"/>
      <c r="V110" s="8" t="n">
        <f aca="false">K110*5.5017049523</f>
        <v>27075125.9847002</v>
      </c>
      <c r="W110" s="8" t="n">
        <f aca="false">M110*5.5017049523</f>
        <v>837375.030454607</v>
      </c>
      <c r="X110" s="8" t="n">
        <f aca="false">N110*5.1890047538+L110*5.5017049523</f>
        <v>33498577.3455133</v>
      </c>
      <c r="Y110" s="8" t="n">
        <f aca="false">N110*5.1890047538</f>
        <v>26345988.7700435</v>
      </c>
      <c r="Z110" s="8" t="n">
        <f aca="false">L110*5.5017049523</f>
        <v>7152588.57546973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36116133.3548454</v>
      </c>
      <c r="G111" s="165" t="n">
        <f aca="false">central_v2_m!E99+temporary_pension_bonus_central!B99</f>
        <v>34655780.8939347</v>
      </c>
      <c r="H111" s="67" t="n">
        <f aca="false">F111-J111</f>
        <v>30949550.0782345</v>
      </c>
      <c r="I111" s="67" t="n">
        <f aca="false">G111-K111</f>
        <v>29644195.1156221</v>
      </c>
      <c r="J111" s="165" t="n">
        <f aca="false">central_v2_m!J99</f>
        <v>5166583.27661091</v>
      </c>
      <c r="K111" s="165" t="n">
        <f aca="false">central_v2_m!K99</f>
        <v>5011585.77831258</v>
      </c>
      <c r="L111" s="67" t="n">
        <f aca="false">H111-I111</f>
        <v>1305354.96261237</v>
      </c>
      <c r="M111" s="67" t="n">
        <f aca="false">J111-K111</f>
        <v>154997.49829833</v>
      </c>
      <c r="N111" s="165" t="n">
        <f aca="false">SUM(central_v5_m!C99:J99)</f>
        <v>4258555.2344895</v>
      </c>
      <c r="O111" s="7"/>
      <c r="P111" s="7"/>
      <c r="Q111" s="67" t="n">
        <f aca="false">I111*5.5017049523</f>
        <v>163093615.074566</v>
      </c>
      <c r="R111" s="67"/>
      <c r="S111" s="67"/>
      <c r="T111" s="7"/>
      <c r="U111" s="7"/>
      <c r="V111" s="67" t="n">
        <f aca="false">K111*5.5017049523</f>
        <v>27572266.2954186</v>
      </c>
      <c r="W111" s="67" t="n">
        <f aca="false">M111*5.5017049523</f>
        <v>852750.503982034</v>
      </c>
      <c r="X111" s="67" t="n">
        <f aca="false">N111*5.1890047538+L111*5.5017049523</f>
        <v>29279341.2183998</v>
      </c>
      <c r="Y111" s="67" t="n">
        <f aca="false">N111*5.1890047538</f>
        <v>22097663.3560859</v>
      </c>
      <c r="Z111" s="67" t="n">
        <f aca="false">L111*5.5017049523</f>
        <v>7181677.86231385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36299277.5760579</v>
      </c>
      <c r="G112" s="165" t="n">
        <f aca="false">central_v2_m!E100+temporary_pension_bonus_central!B100</f>
        <v>34832542.6078154</v>
      </c>
      <c r="H112" s="67" t="n">
        <f aca="false">F112-J112</f>
        <v>31051949.1686712</v>
      </c>
      <c r="I112" s="67" t="n">
        <f aca="false">G112-K112</f>
        <v>29742634.0526503</v>
      </c>
      <c r="J112" s="165" t="n">
        <f aca="false">central_v2_m!J100</f>
        <v>5247328.40738669</v>
      </c>
      <c r="K112" s="165" t="n">
        <f aca="false">central_v2_m!K100</f>
        <v>5089908.55516509</v>
      </c>
      <c r="L112" s="67" t="n">
        <f aca="false">H112-I112</f>
        <v>1309315.1160209</v>
      </c>
      <c r="M112" s="67" t="n">
        <f aca="false">J112-K112</f>
        <v>157419.852221601</v>
      </c>
      <c r="N112" s="165" t="n">
        <f aca="false">SUM(central_v5_m!C100:J100)</f>
        <v>4201023.81202917</v>
      </c>
      <c r="Q112" s="67" t="n">
        <f aca="false">I112*5.5017049523</f>
        <v>163635197.061913</v>
      </c>
      <c r="R112" s="67"/>
      <c r="S112" s="67"/>
      <c r="V112" s="67" t="n">
        <f aca="false">K112*5.5017049523</f>
        <v>28003175.1047059</v>
      </c>
      <c r="W112" s="67" t="n">
        <f aca="false">M112*5.5017049523</f>
        <v>866077.580557915</v>
      </c>
      <c r="X112" s="67" t="n">
        <f aca="false">N112*5.1890047538+L112*5.5017049523</f>
        <v>29002597.9893798</v>
      </c>
      <c r="Y112" s="67" t="n">
        <f aca="false">N112*5.1890047538</f>
        <v>21799132.5314464</v>
      </c>
      <c r="Z112" s="67" t="n">
        <f aca="false">L112*5.5017049523</f>
        <v>7203465.45793345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36538670.4357511</v>
      </c>
      <c r="G113" s="165" t="n">
        <f aca="false">central_v2_m!E101+temporary_pension_bonus_central!B101</f>
        <v>35062545.0989894</v>
      </c>
      <c r="H113" s="67" t="n">
        <f aca="false">F113-J113</f>
        <v>31237527.5509545</v>
      </c>
      <c r="I113" s="67" t="n">
        <f aca="false">G113-K113</f>
        <v>29920436.5007367</v>
      </c>
      <c r="J113" s="165" t="n">
        <f aca="false">central_v2_m!J101</f>
        <v>5301142.88479663</v>
      </c>
      <c r="K113" s="165" t="n">
        <f aca="false">central_v2_m!K101</f>
        <v>5142108.59825273</v>
      </c>
      <c r="L113" s="67" t="n">
        <f aca="false">H113-I113</f>
        <v>1317091.0502178</v>
      </c>
      <c r="M113" s="67" t="n">
        <f aca="false">J113-K113</f>
        <v>159034.286543899</v>
      </c>
      <c r="N113" s="165" t="n">
        <f aca="false">SUM(central_v5_m!C101:J101)</f>
        <v>4240298.21597906</v>
      </c>
      <c r="Q113" s="67" t="n">
        <f aca="false">I113*5.5017049523</f>
        <v>164613413.671081</v>
      </c>
      <c r="R113" s="67"/>
      <c r="S113" s="67"/>
      <c r="V113" s="67" t="n">
        <f aca="false">K113*5.5017049523</f>
        <v>28290364.3402715</v>
      </c>
      <c r="W113" s="67" t="n">
        <f aca="false">M113*5.5017049523</f>
        <v>874959.721864068</v>
      </c>
      <c r="X113" s="67" t="n">
        <f aca="false">N113*5.1890047538+L113*5.5017049523</f>
        <v>29249173.9538583</v>
      </c>
      <c r="Y113" s="67" t="n">
        <f aca="false">N113*5.1890047538</f>
        <v>22002927.600245</v>
      </c>
      <c r="Z113" s="67" t="n">
        <f aca="false">L113*5.5017049523</f>
        <v>7246246.3536133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36745300.0189579</v>
      </c>
      <c r="G114" s="163" t="n">
        <f aca="false">central_v2_m!E102+temporary_pension_bonus_central!B102</f>
        <v>35261935.0490948</v>
      </c>
      <c r="H114" s="8" t="n">
        <f aca="false">F114-J114</f>
        <v>31336154.1760506</v>
      </c>
      <c r="I114" s="8" t="n">
        <f aca="false">G114-K114</f>
        <v>30015063.5814747</v>
      </c>
      <c r="J114" s="163" t="n">
        <f aca="false">central_v2_m!J102</f>
        <v>5409145.8429073</v>
      </c>
      <c r="K114" s="163" t="n">
        <f aca="false">central_v2_m!K102</f>
        <v>5246871.46762009</v>
      </c>
      <c r="L114" s="8" t="n">
        <f aca="false">H114-I114</f>
        <v>1321090.59457588</v>
      </c>
      <c r="M114" s="8" t="n">
        <f aca="false">J114-K114</f>
        <v>162274.375287211</v>
      </c>
      <c r="N114" s="163" t="n">
        <f aca="false">SUM(central_v5_m!C102:J102)</f>
        <v>5194852.8793281</v>
      </c>
      <c r="O114" s="5"/>
      <c r="P114" s="5"/>
      <c r="Q114" s="8" t="n">
        <f aca="false">I114*5.5017049523</f>
        <v>165134023.949799</v>
      </c>
      <c r="R114" s="8"/>
      <c r="S114" s="8"/>
      <c r="T114" s="5"/>
      <c r="U114" s="5"/>
      <c r="V114" s="8" t="n">
        <f aca="false">K114*5.5017049523</f>
        <v>28866738.737487</v>
      </c>
      <c r="W114" s="8" t="n">
        <f aca="false">M114*5.5017049523</f>
        <v>892785.734149035</v>
      </c>
      <c r="X114" s="8" t="n">
        <f aca="false">N114*5.1890047538+L114*5.5017049523</f>
        <v>34224366.9527402</v>
      </c>
      <c r="Y114" s="8" t="n">
        <f aca="false">N114*5.1890047538</f>
        <v>26956116.2861251</v>
      </c>
      <c r="Z114" s="8" t="n">
        <f aca="false">L114*5.5017049523</f>
        <v>7268250.66661508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37004109.9000832</v>
      </c>
      <c r="G115" s="165" t="n">
        <f aca="false">central_v2_m!E103+temporary_pension_bonus_central!B103</f>
        <v>35509513.5475956</v>
      </c>
      <c r="H115" s="67" t="n">
        <f aca="false">F115-J115</f>
        <v>31554150.1199994</v>
      </c>
      <c r="I115" s="67" t="n">
        <f aca="false">G115-K115</f>
        <v>30223052.5609143</v>
      </c>
      <c r="J115" s="165" t="n">
        <f aca="false">central_v2_m!J103</f>
        <v>5449959.7800838</v>
      </c>
      <c r="K115" s="165" t="n">
        <f aca="false">central_v2_m!K103</f>
        <v>5286460.98668129</v>
      </c>
      <c r="L115" s="67" t="n">
        <f aca="false">H115-I115</f>
        <v>1331097.55908509</v>
      </c>
      <c r="M115" s="67" t="n">
        <f aca="false">J115-K115</f>
        <v>163498.79340251</v>
      </c>
      <c r="N115" s="165" t="n">
        <f aca="false">SUM(central_v5_m!C103:J103)</f>
        <v>4278221.8854508</v>
      </c>
      <c r="O115" s="7"/>
      <c r="P115" s="7"/>
      <c r="Q115" s="67" t="n">
        <f aca="false">I115*5.5017049523</f>
        <v>166278317.948005</v>
      </c>
      <c r="R115" s="67"/>
      <c r="S115" s="67"/>
      <c r="T115" s="7"/>
      <c r="U115" s="7"/>
      <c r="V115" s="67" t="n">
        <f aca="false">K115*5.5017049523</f>
        <v>29084548.5905652</v>
      </c>
      <c r="W115" s="67" t="n">
        <f aca="false">M115*5.5017049523</f>
        <v>899522.121357663</v>
      </c>
      <c r="X115" s="67" t="n">
        <f aca="false">N115*5.1890047538+L115*5.5017049523</f>
        <v>29523019.7342283</v>
      </c>
      <c r="Y115" s="67" t="n">
        <f aca="false">N115*5.1890047538</f>
        <v>22199713.7014154</v>
      </c>
      <c r="Z115" s="67" t="n">
        <f aca="false">L115*5.5017049523</f>
        <v>7323306.0328129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37090396.3362095</v>
      </c>
      <c r="G116" s="165" t="n">
        <f aca="false">central_v2_m!E104+temporary_pension_bonus_central!B104</f>
        <v>35592381.0379819</v>
      </c>
      <c r="H116" s="67" t="n">
        <f aca="false">F116-J116</f>
        <v>31606711.6682304</v>
      </c>
      <c r="I116" s="67" t="n">
        <f aca="false">G116-K116</f>
        <v>30273206.9100421</v>
      </c>
      <c r="J116" s="165" t="n">
        <f aca="false">central_v2_m!J104</f>
        <v>5483684.66797913</v>
      </c>
      <c r="K116" s="165" t="n">
        <f aca="false">central_v2_m!K104</f>
        <v>5319174.12793976</v>
      </c>
      <c r="L116" s="67" t="n">
        <f aca="false">H116-I116</f>
        <v>1333504.75818823</v>
      </c>
      <c r="M116" s="67" t="n">
        <f aca="false">J116-K116</f>
        <v>164510.54003937</v>
      </c>
      <c r="N116" s="165" t="n">
        <f aca="false">SUM(central_v5_m!C104:J104)</f>
        <v>4211860.00239665</v>
      </c>
      <c r="O116" s="7"/>
      <c r="P116" s="7"/>
      <c r="Q116" s="67" t="n">
        <f aca="false">I116*5.5017049523</f>
        <v>166554252.378981</v>
      </c>
      <c r="R116" s="67"/>
      <c r="S116" s="67"/>
      <c r="T116" s="7"/>
      <c r="U116" s="7"/>
      <c r="V116" s="67" t="n">
        <f aca="false">K116*5.5017049523</f>
        <v>29264526.6418322</v>
      </c>
      <c r="W116" s="67" t="n">
        <f aca="false">M116*5.5017049523</f>
        <v>905088.452840148</v>
      </c>
      <c r="X116" s="67" t="n">
        <f aca="false">N116*5.1890047538+L116*5.5017049523</f>
        <v>29191911.3068161</v>
      </c>
      <c r="Y116" s="67" t="n">
        <f aca="false">N116*5.1890047538</f>
        <v>21855361.5747763</v>
      </c>
      <c r="Z116" s="67" t="n">
        <f aca="false">L116*5.5017049523</f>
        <v>7336549.73203981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37289521.4850987</v>
      </c>
      <c r="G117" s="165" t="n">
        <f aca="false">central_v2_m!E105+temporary_pension_bonus_central!B105</f>
        <v>35783108.8070314</v>
      </c>
      <c r="H117" s="67" t="n">
        <f aca="false">F117-J117</f>
        <v>31724370.9047488</v>
      </c>
      <c r="I117" s="67" t="n">
        <f aca="false">G117-K117</f>
        <v>30384912.744092</v>
      </c>
      <c r="J117" s="165" t="n">
        <f aca="false">central_v2_m!J105</f>
        <v>5565150.58034994</v>
      </c>
      <c r="K117" s="165" t="n">
        <f aca="false">central_v2_m!K105</f>
        <v>5398196.06293944</v>
      </c>
      <c r="L117" s="67" t="n">
        <f aca="false">H117-I117</f>
        <v>1339458.1606568</v>
      </c>
      <c r="M117" s="67" t="n">
        <f aca="false">J117-K117</f>
        <v>166954.5174105</v>
      </c>
      <c r="N117" s="165" t="n">
        <f aca="false">SUM(central_v5_m!C105:J105)</f>
        <v>4190142.23036509</v>
      </c>
      <c r="O117" s="7"/>
      <c r="P117" s="7"/>
      <c r="Q117" s="67" t="n">
        <f aca="false">I117*5.5017049523</f>
        <v>167168824.919374</v>
      </c>
      <c r="R117" s="67"/>
      <c r="S117" s="67"/>
      <c r="T117" s="7"/>
      <c r="U117" s="7"/>
      <c r="V117" s="67" t="n">
        <f aca="false">K117*5.5017049523</f>
        <v>29699282.0129603</v>
      </c>
      <c r="W117" s="67" t="n">
        <f aca="false">M117*5.5017049523</f>
        <v>918534.495246204</v>
      </c>
      <c r="X117" s="67" t="n">
        <f aca="false">N117*5.1890047538+L117*5.5017049523</f>
        <v>29111971.5483467</v>
      </c>
      <c r="Y117" s="67" t="n">
        <f aca="false">N117*5.1890047538</f>
        <v>21742667.9524626</v>
      </c>
      <c r="Z117" s="67" t="n">
        <f aca="false">L117*5.5017049523</f>
        <v>7369303.59588414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3593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19717222.1067071</v>
      </c>
      <c r="F34" s="165" t="n">
        <f aca="false">central_SIPA_income!I27</f>
        <v>97111.5470098673</v>
      </c>
      <c r="G34" s="67" t="n">
        <f aca="false">E34-F34*0.7</f>
        <v>19649244.0238002</v>
      </c>
      <c r="H34" s="67"/>
      <c r="I34" s="67"/>
      <c r="J34" s="67" t="n">
        <f aca="false">G34*3.8235866717</f>
        <v>75130587.5583833</v>
      </c>
      <c r="K34" s="9"/>
      <c r="L34" s="67"/>
      <c r="M34" s="67" t="n">
        <f aca="false">F34*2.511711692</f>
        <v>243916.208052891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17479467.59999</v>
      </c>
      <c r="F35" s="165" t="n">
        <f aca="false">central_SIPA_income!I28</f>
        <v>99716.4790067315</v>
      </c>
      <c r="G35" s="67" t="n">
        <f aca="false">E35-F35*0.7</f>
        <v>17409666.0646853</v>
      </c>
      <c r="H35" s="67"/>
      <c r="I35" s="67"/>
      <c r="J35" s="67" t="n">
        <f aca="false">G35*3.8235866717</f>
        <v>66567367.1236785</v>
      </c>
      <c r="K35" s="9"/>
      <c r="L35" s="67"/>
      <c r="M35" s="67" t="n">
        <f aca="false">F35*2.511711692</f>
        <v>250459.04620628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20596295.3272178</v>
      </c>
      <c r="F36" s="165" t="n">
        <f aca="false">central_SIPA_income!I29</f>
        <v>99609.8476453185</v>
      </c>
      <c r="G36" s="67" t="n">
        <f aca="false">E36-F36*0.7</f>
        <v>20526568.4338661</v>
      </c>
      <c r="H36" s="67"/>
      <c r="I36" s="67"/>
      <c r="J36" s="67" t="n">
        <f aca="false">G36*3.8235866717</f>
        <v>78485113.4794684</v>
      </c>
      <c r="K36" s="9"/>
      <c r="L36" s="67"/>
      <c r="M36" s="67" t="n">
        <f aca="false">F36*2.511711692</f>
        <v>250191.218969085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17949976.0512553</v>
      </c>
      <c r="F37" s="163" t="n">
        <f aca="false">central_SIPA_income!I30</f>
        <v>102712.919070393</v>
      </c>
      <c r="G37" s="8" t="n">
        <f aca="false">E37-F37*0.7</f>
        <v>17878077.0079061</v>
      </c>
      <c r="H37" s="8"/>
      <c r="I37" s="8"/>
      <c r="J37" s="8" t="n">
        <f aca="false">G37*3.8235866717</f>
        <v>68358376.9630558</v>
      </c>
      <c r="K37" s="6"/>
      <c r="L37" s="8"/>
      <c r="M37" s="8" t="n">
        <f aca="false">F37*2.511711692</f>
        <v>257985.239748555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21212238.4587698</v>
      </c>
      <c r="F38" s="165" t="n">
        <f aca="false">central_SIPA_income!I31</f>
        <v>101333.718350176</v>
      </c>
      <c r="G38" s="67" t="n">
        <f aca="false">E38-F38*0.7</f>
        <v>21141304.8559246</v>
      </c>
      <c r="H38" s="67"/>
      <c r="I38" s="67"/>
      <c r="J38" s="67" t="n">
        <f aca="false">G38*3.8235866717</f>
        <v>80835611.46946</v>
      </c>
      <c r="K38" s="9"/>
      <c r="L38" s="67"/>
      <c r="M38" s="67" t="n">
        <f aca="false">F38*2.511711692</f>
        <v>254521.085173973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18527363.2199278</v>
      </c>
      <c r="F39" s="165" t="n">
        <f aca="false">central_SIPA_income!I32</f>
        <v>101521.19073306</v>
      </c>
      <c r="G39" s="67" t="n">
        <f aca="false">E39-F39*0.7</f>
        <v>18456298.3864147</v>
      </c>
      <c r="H39" s="67"/>
      <c r="I39" s="67"/>
      <c r="J39" s="67" t="n">
        <f aca="false">G39*3.8235866717</f>
        <v>70569256.5192133</v>
      </c>
      <c r="K39" s="9"/>
      <c r="L39" s="67"/>
      <c r="M39" s="67" t="n">
        <f aca="false">F39*2.511711692</f>
        <v>254991.961749988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21758209.8579426</v>
      </c>
      <c r="F40" s="165" t="n">
        <f aca="false">central_SIPA_income!I33</f>
        <v>102210.62862759</v>
      </c>
      <c r="G40" s="67" t="n">
        <f aca="false">E40-F40*0.7</f>
        <v>21686662.4179033</v>
      </c>
      <c r="H40" s="67"/>
      <c r="I40" s="67"/>
      <c r="J40" s="67" t="n">
        <f aca="false">G40*3.8235866717</f>
        <v>82920833.3747523</v>
      </c>
      <c r="K40" s="9"/>
      <c r="L40" s="67"/>
      <c r="M40" s="67" t="n">
        <f aca="false">F40*2.511711692</f>
        <v>256723.630970589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19085716.0323048</v>
      </c>
      <c r="F41" s="163" t="n">
        <f aca="false">central_SIPA_income!I34</f>
        <v>101798.428376318</v>
      </c>
      <c r="G41" s="8" t="n">
        <f aca="false">E41-F41*0.7</f>
        <v>19014457.1324414</v>
      </c>
      <c r="H41" s="8"/>
      <c r="I41" s="8"/>
      <c r="J41" s="8" t="n">
        <f aca="false">G41*3.8235866717</f>
        <v>72703424.861214</v>
      </c>
      <c r="K41" s="6"/>
      <c r="L41" s="8"/>
      <c r="M41" s="8" t="n">
        <f aca="false">F41*2.511711692</f>
        <v>255688.302780023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22341527.5476202</v>
      </c>
      <c r="F42" s="165" t="n">
        <f aca="false">central_SIPA_income!I35</f>
        <v>98465.6377480861</v>
      </c>
      <c r="G42" s="67" t="n">
        <f aca="false">E42-F42*0.7</f>
        <v>22272601.6011966</v>
      </c>
      <c r="H42" s="67"/>
      <c r="I42" s="67"/>
      <c r="J42" s="67" t="n">
        <f aca="false">G42*3.8235866717</f>
        <v>85161222.6264193</v>
      </c>
      <c r="K42" s="9"/>
      <c r="L42" s="67"/>
      <c r="M42" s="67" t="n">
        <f aca="false">F42*2.511711692</f>
        <v>247317.293592104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19512899.0442339</v>
      </c>
      <c r="F43" s="165" t="n">
        <f aca="false">central_SIPA_income!I36</f>
        <v>103554.258088587</v>
      </c>
      <c r="G43" s="67" t="n">
        <f aca="false">E43-F43*0.7</f>
        <v>19440411.0635719</v>
      </c>
      <c r="H43" s="67"/>
      <c r="I43" s="67"/>
      <c r="J43" s="67" t="n">
        <f aca="false">G43*3.8235866717</f>
        <v>74332096.6350427</v>
      </c>
      <c r="K43" s="9"/>
      <c r="L43" s="67"/>
      <c r="M43" s="67" t="n">
        <f aca="false">F43*2.511711692</f>
        <v>260098.440797489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22846281.2219973</v>
      </c>
      <c r="F44" s="165" t="n">
        <f aca="false">central_SIPA_income!I37</f>
        <v>104451.137252573</v>
      </c>
      <c r="G44" s="67" t="n">
        <f aca="false">E44-F44*0.7</f>
        <v>22773165.4259205</v>
      </c>
      <c r="H44" s="67"/>
      <c r="I44" s="67"/>
      <c r="J44" s="67" t="n">
        <f aca="false">G44*3.8235866717</f>
        <v>87075171.7949687</v>
      </c>
      <c r="K44" s="9"/>
      <c r="L44" s="67"/>
      <c r="M44" s="67" t="n">
        <f aca="false">F44*2.511711692</f>
        <v>262351.142679983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19996419.1484658</v>
      </c>
      <c r="F45" s="163" t="n">
        <f aca="false">central_SIPA_income!I38</f>
        <v>102823.000268275</v>
      </c>
      <c r="G45" s="8" t="n">
        <f aca="false">E45-F45*0.7</f>
        <v>19924443.048278</v>
      </c>
      <c r="H45" s="8"/>
      <c r="I45" s="8"/>
      <c r="J45" s="8" t="n">
        <f aca="false">G45*3.8235866717</f>
        <v>76182834.8804417</v>
      </c>
      <c r="K45" s="6"/>
      <c r="L45" s="8"/>
      <c r="M45" s="8" t="n">
        <f aca="false">F45*2.511711692</f>
        <v>258261.731980346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23241782.563598</v>
      </c>
      <c r="F46" s="165" t="n">
        <f aca="false">central_SIPA_income!I39</f>
        <v>106322.665524823</v>
      </c>
      <c r="G46" s="67" t="n">
        <f aca="false">E46-F46*0.7</f>
        <v>23167356.6977307</v>
      </c>
      <c r="H46" s="67"/>
      <c r="I46" s="67"/>
      <c r="J46" s="67" t="n">
        <f aca="false">G46*3.8235866717</f>
        <v>88582396.2879627</v>
      </c>
      <c r="K46" s="9"/>
      <c r="L46" s="67"/>
      <c r="M46" s="67" t="n">
        <f aca="false">F46*2.511711692</f>
        <v>267051.882123304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20257144.6014736</v>
      </c>
      <c r="F47" s="165" t="n">
        <f aca="false">central_SIPA_income!I40</f>
        <v>107395.97879883</v>
      </c>
      <c r="G47" s="67" t="n">
        <f aca="false">E47-F47*0.7</f>
        <v>20181967.4163144</v>
      </c>
      <c r="H47" s="67"/>
      <c r="I47" s="67"/>
      <c r="J47" s="67" t="n">
        <f aca="false">G47*3.8235866717</f>
        <v>77167501.6217035</v>
      </c>
      <c r="K47" s="9"/>
      <c r="L47" s="67"/>
      <c r="M47" s="67" t="n">
        <f aca="false">F47*2.511711692</f>
        <v>269747.735622805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23669076.9297454</v>
      </c>
      <c r="F48" s="165" t="n">
        <f aca="false">central_SIPA_income!I41</f>
        <v>108491.836943621</v>
      </c>
      <c r="G48" s="67" t="n">
        <f aca="false">E48-F48*0.7</f>
        <v>23593132.6438848</v>
      </c>
      <c r="H48" s="67"/>
      <c r="I48" s="67"/>
      <c r="J48" s="67" t="n">
        <f aca="false">G48*3.8235866717</f>
        <v>90210387.5208083</v>
      </c>
      <c r="K48" s="9"/>
      <c r="L48" s="67"/>
      <c r="M48" s="67" t="n">
        <f aca="false">F48*2.511711692</f>
        <v>272500.215337851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20880460.322156</v>
      </c>
      <c r="F49" s="163" t="n">
        <f aca="false">central_SIPA_income!I42</f>
        <v>108042.428782693</v>
      </c>
      <c r="G49" s="8" t="n">
        <f aca="false">E49-F49*0.7</f>
        <v>20804830.6220081</v>
      </c>
      <c r="H49" s="8"/>
      <c r="I49" s="8"/>
      <c r="J49" s="8" t="n">
        <f aca="false">G49*3.8235866717</f>
        <v>79549073.0732861</v>
      </c>
      <c r="K49" s="6"/>
      <c r="L49" s="8"/>
      <c r="M49" s="8" t="n">
        <f aca="false">F49*2.511711692</f>
        <v>271371.431605567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24152373.0162349</v>
      </c>
      <c r="F50" s="165" t="n">
        <f aca="false">central_SIPA_income!I43</f>
        <v>107283.19472592</v>
      </c>
      <c r="G50" s="67" t="n">
        <f aca="false">E50-F50*0.7</f>
        <v>24077274.7799268</v>
      </c>
      <c r="H50" s="67"/>
      <c r="I50" s="67"/>
      <c r="J50" s="67" t="n">
        <f aca="false">G50*3.8235866717</f>
        <v>92061546.9393866</v>
      </c>
      <c r="K50" s="9"/>
      <c r="L50" s="67"/>
      <c r="M50" s="67" t="n">
        <f aca="false">F50*2.511711692</f>
        <v>269464.454548205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21435084.4142966</v>
      </c>
      <c r="F51" s="165" t="n">
        <f aca="false">central_SIPA_income!I44</f>
        <v>107135.089969115</v>
      </c>
      <c r="G51" s="67" t="n">
        <f aca="false">E51-F51*0.7</f>
        <v>21360089.8513182</v>
      </c>
      <c r="H51" s="67"/>
      <c r="I51" s="67"/>
      <c r="J51" s="67" t="n">
        <f aca="false">G51*3.8235866717</f>
        <v>81672154.8618147</v>
      </c>
      <c r="K51" s="9"/>
      <c r="L51" s="67"/>
      <c r="M51" s="67" t="n">
        <f aca="false">F51*2.511711692</f>
        <v>269092.458098899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24704742.7601548</v>
      </c>
      <c r="F52" s="165" t="n">
        <f aca="false">central_SIPA_income!I45</f>
        <v>107998.267784232</v>
      </c>
      <c r="G52" s="67" t="n">
        <f aca="false">E52-F52*0.7</f>
        <v>24629143.9727058</v>
      </c>
      <c r="H52" s="67"/>
      <c r="I52" s="67"/>
      <c r="J52" s="67" t="n">
        <f aca="false">G52*3.8235866717</f>
        <v>94171666.6294185</v>
      </c>
      <c r="K52" s="9"/>
      <c r="L52" s="67"/>
      <c r="M52" s="67" t="n">
        <f aca="false">F52*2.511711692</f>
        <v>271260.511909403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21613128.5119953</v>
      </c>
      <c r="F53" s="163" t="n">
        <f aca="false">central_SIPA_income!I46</f>
        <v>113169.938748417</v>
      </c>
      <c r="G53" s="8" t="n">
        <f aca="false">E53-F53*0.7</f>
        <v>21533909.5548714</v>
      </c>
      <c r="H53" s="8"/>
      <c r="I53" s="8"/>
      <c r="J53" s="8" t="n">
        <f aca="false">G53*3.8235866717</f>
        <v>82336769.5635994</v>
      </c>
      <c r="K53" s="6"/>
      <c r="L53" s="8"/>
      <c r="M53" s="8" t="n">
        <f aca="false">F53*2.511711692</f>
        <v>284250.258337323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25269750.8066479</v>
      </c>
      <c r="F54" s="165" t="n">
        <f aca="false">central_SIPA_income!I47</f>
        <v>113781.651470757</v>
      </c>
      <c r="G54" s="67" t="n">
        <f aca="false">E54-F54*0.7</f>
        <v>25190103.6506183</v>
      </c>
      <c r="H54" s="67"/>
      <c r="I54" s="67"/>
      <c r="J54" s="67" t="n">
        <f aca="false">G54*3.8235866717</f>
        <v>96316544.5772458</v>
      </c>
      <c r="K54" s="9"/>
      <c r="L54" s="67"/>
      <c r="M54" s="67" t="n">
        <f aca="false">F54*2.511711692</f>
        <v>285786.704334169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22410970.7501692</v>
      </c>
      <c r="F55" s="165" t="n">
        <f aca="false">central_SIPA_income!I48</f>
        <v>110832.356791115</v>
      </c>
      <c r="G55" s="67" t="n">
        <f aca="false">E55-F55*0.7</f>
        <v>22333388.1004155</v>
      </c>
      <c r="H55" s="67"/>
      <c r="I55" s="67"/>
      <c r="J55" s="67" t="n">
        <f aca="false">G55*3.8235866717</f>
        <v>85393645.0746519</v>
      </c>
      <c r="K55" s="9"/>
      <c r="L55" s="67"/>
      <c r="M55" s="67" t="n">
        <f aca="false">F55*2.511711692</f>
        <v>278378.92640416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25996752.8865878</v>
      </c>
      <c r="F56" s="165" t="n">
        <f aca="false">central_SIPA_income!I49</f>
        <v>112384.101711473</v>
      </c>
      <c r="G56" s="67" t="n">
        <f aca="false">E56-F56*0.7</f>
        <v>25918084.0153898</v>
      </c>
      <c r="H56" s="67"/>
      <c r="I56" s="67"/>
      <c r="J56" s="67" t="n">
        <f aca="false">G56*3.8235866717</f>
        <v>99100040.5972452</v>
      </c>
      <c r="K56" s="9"/>
      <c r="L56" s="67"/>
      <c r="M56" s="67" t="n">
        <f aca="false">F56*2.511711692</f>
        <v>282276.462263624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23015221.5228695</v>
      </c>
      <c r="F57" s="163" t="n">
        <f aca="false">central_SIPA_income!I50</f>
        <v>110723.696377002</v>
      </c>
      <c r="G57" s="8" t="n">
        <f aca="false">E57-F57*0.7</f>
        <v>22937714.9354056</v>
      </c>
      <c r="H57" s="8"/>
      <c r="I57" s="8"/>
      <c r="J57" s="8" t="n">
        <f aca="false">G57*3.8235866717</f>
        <v>87704341.1062709</v>
      </c>
      <c r="K57" s="6"/>
      <c r="L57" s="8"/>
      <c r="M57" s="8" t="n">
        <f aca="false">F57*2.511711692</f>
        <v>278106.002771574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26687280.1681519</v>
      </c>
      <c r="F58" s="165" t="n">
        <f aca="false">central_SIPA_income!I51</f>
        <v>111642.583593384</v>
      </c>
      <c r="G58" s="67" t="n">
        <f aca="false">E58-F58*0.7</f>
        <v>26609130.3596366</v>
      </c>
      <c r="H58" s="67"/>
      <c r="I58" s="67"/>
      <c r="J58" s="67" t="n">
        <f aca="false">G58*3.8235866717</f>
        <v>101742316.188634</v>
      </c>
      <c r="K58" s="9"/>
      <c r="L58" s="67"/>
      <c r="M58" s="67" t="n">
        <f aca="false">F58*2.511711692</f>
        <v>280413.982536591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23540735.7955061</v>
      </c>
      <c r="F59" s="165" t="n">
        <f aca="false">central_SIPA_income!I52</f>
        <v>109549.742406439</v>
      </c>
      <c r="G59" s="67" t="n">
        <f aca="false">E59-F59*0.7</f>
        <v>23464050.9758216</v>
      </c>
      <c r="H59" s="67"/>
      <c r="I59" s="67"/>
      <c r="J59" s="67" t="n">
        <f aca="false">G59*3.8235866717</f>
        <v>89716832.5752409</v>
      </c>
      <c r="K59" s="9"/>
      <c r="L59" s="67"/>
      <c r="M59" s="67" t="n">
        <f aca="false">F59*2.511711692</f>
        <v>275157.368857842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27458520.4423587</v>
      </c>
      <c r="F60" s="165" t="n">
        <f aca="false">central_SIPA_income!I53</f>
        <v>108836.153777339</v>
      </c>
      <c r="G60" s="67" t="n">
        <f aca="false">E60-F60*0.7</f>
        <v>27382335.1347146</v>
      </c>
      <c r="H60" s="67"/>
      <c r="I60" s="67"/>
      <c r="J60" s="67" t="n">
        <f aca="false">G60*3.8235866717</f>
        <v>104698731.661117</v>
      </c>
      <c r="K60" s="9"/>
      <c r="L60" s="67"/>
      <c r="M60" s="67" t="n">
        <f aca="false">F60*2.511711692</f>
        <v>273365.039954851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23837608.3436024</v>
      </c>
      <c r="F61" s="163" t="n">
        <f aca="false">central_SIPA_income!I54</f>
        <v>112282.11394401</v>
      </c>
      <c r="G61" s="8" t="n">
        <f aca="false">E61-F61*0.7</f>
        <v>23759010.8638416</v>
      </c>
      <c r="H61" s="8"/>
      <c r="I61" s="8"/>
      <c r="J61" s="8" t="n">
        <f aca="false">G61*3.8235866717</f>
        <v>90844637.2717604</v>
      </c>
      <c r="K61" s="6"/>
      <c r="L61" s="8"/>
      <c r="M61" s="8" t="n">
        <f aca="false">F61*2.511711692</f>
        <v>282020.298395647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27699765.7836859</v>
      </c>
      <c r="F62" s="165" t="n">
        <f aca="false">central_SIPA_income!I55</f>
        <v>114072.43967855</v>
      </c>
      <c r="G62" s="67" t="n">
        <f aca="false">E62-F62*0.7</f>
        <v>27619915.0759109</v>
      </c>
      <c r="H62" s="67"/>
      <c r="I62" s="67"/>
      <c r="J62" s="67" t="n">
        <f aca="false">G62*3.8235866717</f>
        <v>105607139.157739</v>
      </c>
      <c r="K62" s="9"/>
      <c r="L62" s="67"/>
      <c r="M62" s="67" t="n">
        <f aca="false">F62*2.511711692</f>
        <v>286517.080475579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24287559.172043</v>
      </c>
      <c r="F63" s="165" t="n">
        <f aca="false">central_SIPA_income!I56</f>
        <v>109452.510610044</v>
      </c>
      <c r="G63" s="67" t="n">
        <f aca="false">E63-F63*0.7</f>
        <v>24210942.4146159</v>
      </c>
      <c r="H63" s="67"/>
      <c r="I63" s="67"/>
      <c r="J63" s="67" t="n">
        <f aca="false">G63*3.8235866717</f>
        <v>92572636.7258217</v>
      </c>
      <c r="K63" s="9"/>
      <c r="L63" s="67"/>
      <c r="M63" s="67" t="n">
        <f aca="false">F63*2.511711692</f>
        <v>274913.150618002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28172999.2419658</v>
      </c>
      <c r="F64" s="165" t="n">
        <f aca="false">central_SIPA_income!I57</f>
        <v>113819.481071274</v>
      </c>
      <c r="G64" s="67" t="n">
        <f aca="false">E64-F64*0.7</f>
        <v>28093325.6052159</v>
      </c>
      <c r="H64" s="67"/>
      <c r="I64" s="67"/>
      <c r="J64" s="67" t="n">
        <f aca="false">G64*3.8235866717</f>
        <v>107417265.347832</v>
      </c>
      <c r="K64" s="9"/>
      <c r="L64" s="67"/>
      <c r="M64" s="67" t="n">
        <f aca="false">F64*2.511711692</f>
        <v>285881.721384092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24684821.6226556</v>
      </c>
      <c r="F65" s="163" t="n">
        <f aca="false">central_SIPA_income!I58</f>
        <v>113688.353815929</v>
      </c>
      <c r="G65" s="8" t="n">
        <f aca="false">E65-F65*0.7</f>
        <v>24605239.7749844</v>
      </c>
      <c r="H65" s="8"/>
      <c r="I65" s="8"/>
      <c r="J65" s="8" t="n">
        <f aca="false">G65*3.8235866717</f>
        <v>94080266.8576132</v>
      </c>
      <c r="K65" s="6"/>
      <c r="L65" s="8"/>
      <c r="M65" s="8" t="n">
        <f aca="false">F65*2.511711692</f>
        <v>285552.367523701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28594874.6307954</v>
      </c>
      <c r="F66" s="165" t="n">
        <f aca="false">central_SIPA_income!I59</f>
        <v>115376.803924612</v>
      </c>
      <c r="G66" s="67" t="n">
        <f aca="false">E66-F66*0.7</f>
        <v>28514110.8680481</v>
      </c>
      <c r="H66" s="67"/>
      <c r="I66" s="67"/>
      <c r="J66" s="67" t="n">
        <f aca="false">G66*3.8235866717</f>
        <v>109026174.270445</v>
      </c>
      <c r="K66" s="9"/>
      <c r="L66" s="67"/>
      <c r="M66" s="67" t="n">
        <f aca="false">F66*2.511711692</f>
        <v>289793.267403038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25138100.384052</v>
      </c>
      <c r="F67" s="165" t="n">
        <f aca="false">central_SIPA_income!I60</f>
        <v>117218.373146151</v>
      </c>
      <c r="G67" s="67" t="n">
        <f aca="false">E67-F67*0.7</f>
        <v>25056047.5228497</v>
      </c>
      <c r="H67" s="67"/>
      <c r="I67" s="67"/>
      <c r="J67" s="67" t="n">
        <f aca="false">G67*3.8235866717</f>
        <v>95803969.3538499</v>
      </c>
      <c r="K67" s="9"/>
      <c r="L67" s="67"/>
      <c r="M67" s="67" t="n">
        <f aca="false">F67*2.511711692</f>
        <v>294418.758348406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29129612.1945427</v>
      </c>
      <c r="F68" s="165" t="n">
        <f aca="false">central_SIPA_income!I61</f>
        <v>112705.996654406</v>
      </c>
      <c r="G68" s="67" t="n">
        <f aca="false">E68-F68*0.7</f>
        <v>29050717.9968846</v>
      </c>
      <c r="H68" s="67"/>
      <c r="I68" s="67"/>
      <c r="J68" s="67" t="n">
        <f aca="false">G68*3.8235866717</f>
        <v>111077938.136203</v>
      </c>
      <c r="K68" s="9"/>
      <c r="L68" s="67"/>
      <c r="M68" s="67" t="n">
        <f aca="false">F68*2.511711692</f>
        <v>283084.969555385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25387393.0297465</v>
      </c>
      <c r="F69" s="163" t="n">
        <f aca="false">central_SIPA_income!I62</f>
        <v>114959.892126898</v>
      </c>
      <c r="G69" s="8" t="n">
        <f aca="false">E69-F69*0.7</f>
        <v>25306921.1052577</v>
      </c>
      <c r="H69" s="8"/>
      <c r="I69" s="8"/>
      <c r="J69" s="8" t="n">
        <f aca="false">G69*3.8235866717</f>
        <v>96763206.2398267</v>
      </c>
      <c r="K69" s="6"/>
      <c r="L69" s="8"/>
      <c r="M69" s="8" t="n">
        <f aca="false">F69*2.511711692</f>
        <v>288746.105166188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29299696.299233</v>
      </c>
      <c r="F70" s="165" t="n">
        <f aca="false">central_SIPA_income!I63</f>
        <v>117969.330878883</v>
      </c>
      <c r="G70" s="67" t="n">
        <f aca="false">E70-F70*0.7</f>
        <v>29217117.7676178</v>
      </c>
      <c r="H70" s="67"/>
      <c r="I70" s="67"/>
      <c r="J70" s="67" t="n">
        <f aca="false">G70*3.8235866717</f>
        <v>111714182.081753</v>
      </c>
      <c r="K70" s="9"/>
      <c r="L70" s="67"/>
      <c r="M70" s="67" t="n">
        <f aca="false">F70*2.511711692</f>
        <v>296304.947665906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25587458.6777083</v>
      </c>
      <c r="F71" s="165" t="n">
        <f aca="false">central_SIPA_income!I64</f>
        <v>119723.973069642</v>
      </c>
      <c r="G71" s="67" t="n">
        <f aca="false">E71-F71*0.7</f>
        <v>25503651.8965595</v>
      </c>
      <c r="H71" s="67"/>
      <c r="I71" s="67"/>
      <c r="J71" s="67" t="n">
        <f aca="false">G71*3.8235866717</f>
        <v>97515423.4713615</v>
      </c>
      <c r="K71" s="9"/>
      <c r="L71" s="67"/>
      <c r="M71" s="67" t="n">
        <f aca="false">F71*2.511711692</f>
        <v>300712.102971713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29557862.1216788</v>
      </c>
      <c r="F72" s="165" t="n">
        <f aca="false">central_SIPA_income!I65</f>
        <v>123331.48409332</v>
      </c>
      <c r="G72" s="67" t="n">
        <f aca="false">E72-F72*0.7</f>
        <v>29471530.0828135</v>
      </c>
      <c r="H72" s="67"/>
      <c r="I72" s="67"/>
      <c r="J72" s="67" t="n">
        <f aca="false">G72*3.8235866717</f>
        <v>112686949.619251</v>
      </c>
      <c r="K72" s="9"/>
      <c r="L72" s="67"/>
      <c r="M72" s="67" t="n">
        <f aca="false">F72*2.511711692</f>
        <v>309773.130588903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25962762.5336681</v>
      </c>
      <c r="F73" s="163" t="n">
        <f aca="false">central_SIPA_income!I66</f>
        <v>123582.527151105</v>
      </c>
      <c r="G73" s="8" t="n">
        <f aca="false">E73-F73*0.7</f>
        <v>25876254.7646624</v>
      </c>
      <c r="H73" s="8"/>
      <c r="I73" s="8"/>
      <c r="J73" s="8" t="n">
        <f aca="false">G73*3.8235866717</f>
        <v>98940102.8316767</v>
      </c>
      <c r="K73" s="6"/>
      <c r="L73" s="8"/>
      <c r="M73" s="8" t="n">
        <f aca="false">F73*2.511711692</f>
        <v>310403.678372338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30047287.6624485</v>
      </c>
      <c r="F74" s="165" t="n">
        <f aca="false">central_SIPA_income!I67</f>
        <v>123161.758274844</v>
      </c>
      <c r="G74" s="67" t="n">
        <f aca="false">E74-F74*0.7</f>
        <v>29961074.4316561</v>
      </c>
      <c r="H74" s="67"/>
      <c r="I74" s="67"/>
      <c r="J74" s="67" t="n">
        <f aca="false">G74*3.8235866717</f>
        <v>114558764.866692</v>
      </c>
      <c r="K74" s="9"/>
      <c r="L74" s="67"/>
      <c r="M74" s="67" t="n">
        <f aca="false">F74*2.511711692</f>
        <v>309346.828266204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26375865.2424889</v>
      </c>
      <c r="F75" s="165" t="n">
        <f aca="false">central_SIPA_income!I68</f>
        <v>120491.095346086</v>
      </c>
      <c r="G75" s="67" t="n">
        <f aca="false">E75-F75*0.7</f>
        <v>26291521.4757466</v>
      </c>
      <c r="H75" s="67"/>
      <c r="I75" s="67"/>
      <c r="J75" s="67" t="n">
        <f aca="false">G75*3.8235866717</f>
        <v>100527911.093379</v>
      </c>
      <c r="K75" s="9"/>
      <c r="L75" s="67"/>
      <c r="M75" s="67" t="n">
        <f aca="false">F75*2.511711692</f>
        <v>302638.892962652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30640435.4025902</v>
      </c>
      <c r="F76" s="165" t="n">
        <f aca="false">central_SIPA_income!I69</f>
        <v>118963.925651071</v>
      </c>
      <c r="G76" s="67" t="n">
        <f aca="false">E76-F76*0.7</f>
        <v>30557160.6546345</v>
      </c>
      <c r="H76" s="67"/>
      <c r="I76" s="67"/>
      <c r="J76" s="67" t="n">
        <f aca="false">G76*3.8235866717</f>
        <v>116837952.204056</v>
      </c>
      <c r="K76" s="9"/>
      <c r="L76" s="67"/>
      <c r="M76" s="67" t="n">
        <f aca="false">F76*2.511711692</f>
        <v>298803.082984013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26844665.2116591</v>
      </c>
      <c r="F77" s="163" t="n">
        <f aca="false">central_SIPA_income!I70</f>
        <v>118998.568569777</v>
      </c>
      <c r="G77" s="8" t="n">
        <f aca="false">E77-F77*0.7</f>
        <v>26761366.2136603</v>
      </c>
      <c r="H77" s="8"/>
      <c r="I77" s="8"/>
      <c r="J77" s="8" t="n">
        <f aca="false">G77*3.8235866717</f>
        <v>102324403.171034</v>
      </c>
      <c r="K77" s="6"/>
      <c r="L77" s="8"/>
      <c r="M77" s="8" t="n">
        <f aca="false">F77*2.511711692</f>
        <v>298890.096007972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31020874.1066493</v>
      </c>
      <c r="F78" s="165" t="n">
        <f aca="false">central_SIPA_income!I71</f>
        <v>118637.579463491</v>
      </c>
      <c r="G78" s="67" t="n">
        <f aca="false">E78-F78*0.7</f>
        <v>30937827.8010249</v>
      </c>
      <c r="H78" s="67"/>
      <c r="I78" s="67"/>
      <c r="J78" s="67" t="n">
        <f aca="false">G78*3.8235866717</f>
        <v>118293466.031349</v>
      </c>
      <c r="K78" s="9"/>
      <c r="L78" s="67"/>
      <c r="M78" s="67" t="n">
        <f aca="false">F78*2.511711692</f>
        <v>297983.39544903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27167306.721915</v>
      </c>
      <c r="F79" s="165" t="n">
        <f aca="false">central_SIPA_income!I72</f>
        <v>118250.323723343</v>
      </c>
      <c r="G79" s="67" t="n">
        <f aca="false">E79-F79*0.7</f>
        <v>27084531.4953087</v>
      </c>
      <c r="H79" s="67"/>
      <c r="I79" s="67"/>
      <c r="J79" s="67" t="n">
        <f aca="false">G79*3.8235866717</f>
        <v>103560053.634701</v>
      </c>
      <c r="K79" s="9"/>
      <c r="L79" s="67"/>
      <c r="M79" s="67" t="n">
        <f aca="false">F79*2.511711692</f>
        <v>297010.720678704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31564849.8784149</v>
      </c>
      <c r="F80" s="165" t="n">
        <f aca="false">central_SIPA_income!I73</f>
        <v>118047.333365876</v>
      </c>
      <c r="G80" s="67" t="n">
        <f aca="false">E80-F80*0.7</f>
        <v>31482216.7450588</v>
      </c>
      <c r="H80" s="67"/>
      <c r="I80" s="67"/>
      <c r="J80" s="67" t="n">
        <f aca="false">G80*3.8235866717</f>
        <v>120374984.341977</v>
      </c>
      <c r="K80" s="9"/>
      <c r="L80" s="67"/>
      <c r="M80" s="67" t="n">
        <f aca="false">F80*2.511711692</f>
        <v>296500.867424492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27561080.8987888</v>
      </c>
      <c r="F81" s="163" t="n">
        <f aca="false">central_SIPA_income!I74</f>
        <v>119617.068934872</v>
      </c>
      <c r="G81" s="8" t="n">
        <f aca="false">E81-F81*0.7</f>
        <v>27477348.9505344</v>
      </c>
      <c r="H81" s="8"/>
      <c r="I81" s="8"/>
      <c r="J81" s="8" t="n">
        <f aca="false">G81*3.8235866717</f>
        <v>105062025.220913</v>
      </c>
      <c r="K81" s="6"/>
      <c r="L81" s="8"/>
      <c r="M81" s="8" t="n">
        <f aca="false">F81*2.511711692</f>
        <v>300443.590606489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31510057.7080999</v>
      </c>
      <c r="F82" s="165" t="n">
        <f aca="false">central_SIPA_income!I75</f>
        <v>123781.019928634</v>
      </c>
      <c r="G82" s="67" t="n">
        <f aca="false">E82-F82*0.7</f>
        <v>31423410.9941498</v>
      </c>
      <c r="H82" s="67"/>
      <c r="I82" s="67"/>
      <c r="J82" s="67" t="n">
        <f aca="false">G82*3.8235866717</f>
        <v>120150135.456583</v>
      </c>
      <c r="K82" s="9"/>
      <c r="L82" s="67"/>
      <c r="M82" s="67" t="n">
        <f aca="false">F82*2.511711692</f>
        <v>310902.235002434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27530997.5344005</v>
      </c>
      <c r="F83" s="165" t="n">
        <f aca="false">central_SIPA_income!I76</f>
        <v>123631.555989432</v>
      </c>
      <c r="G83" s="67" t="n">
        <f aca="false">E83-F83*0.7</f>
        <v>27444455.4452079</v>
      </c>
      <c r="H83" s="67"/>
      <c r="I83" s="67"/>
      <c r="J83" s="67" t="n">
        <f aca="false">G83*3.8235866717</f>
        <v>104936254.052361</v>
      </c>
      <c r="K83" s="9"/>
      <c r="L83" s="67"/>
      <c r="M83" s="67" t="n">
        <f aca="false">F83*2.511711692</f>
        <v>310526.82467881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31817967.4122793</v>
      </c>
      <c r="F84" s="165" t="n">
        <f aca="false">central_SIPA_income!I77</f>
        <v>122233.510303717</v>
      </c>
      <c r="G84" s="67" t="n">
        <f aca="false">E84-F84*0.7</f>
        <v>31732403.9550667</v>
      </c>
      <c r="H84" s="67"/>
      <c r="I84" s="67"/>
      <c r="J84" s="67" t="n">
        <f aca="false">G84*3.8235866717</f>
        <v>121331596.823593</v>
      </c>
      <c r="K84" s="9"/>
      <c r="L84" s="67"/>
      <c r="M84" s="67" t="n">
        <f aca="false">F84*2.511711692</f>
        <v>307015.336984048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27961593.212243</v>
      </c>
      <c r="F85" s="163" t="n">
        <f aca="false">central_SIPA_income!I78</f>
        <v>123808.623780794</v>
      </c>
      <c r="G85" s="8" t="n">
        <f aca="false">E85-F85*0.7</f>
        <v>27874927.1755965</v>
      </c>
      <c r="H85" s="8"/>
      <c r="I85" s="8"/>
      <c r="J85" s="8" t="n">
        <f aca="false">G85*3.8235866717</f>
        <v>106582200.023219</v>
      </c>
      <c r="K85" s="6"/>
      <c r="L85" s="8"/>
      <c r="M85" s="8" t="n">
        <f aca="false">F85*2.511711692</f>
        <v>310971.567920649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32276252.1055692</v>
      </c>
      <c r="F86" s="165" t="n">
        <f aca="false">central_SIPA_income!I79</f>
        <v>125166.125602003</v>
      </c>
      <c r="G86" s="67" t="n">
        <f aca="false">E86-F86*0.7</f>
        <v>32188635.8176478</v>
      </c>
      <c r="H86" s="67"/>
      <c r="I86" s="67"/>
      <c r="J86" s="67" t="n">
        <f aca="false">G86*3.8235866717</f>
        <v>123076038.892563</v>
      </c>
      <c r="K86" s="9"/>
      <c r="L86" s="67"/>
      <c r="M86" s="67" t="n">
        <f aca="false">F86*2.511711692</f>
        <v>314381.221116893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28329037.1120485</v>
      </c>
      <c r="F87" s="165" t="n">
        <f aca="false">central_SIPA_income!I80</f>
        <v>122968.718209324</v>
      </c>
      <c r="G87" s="67" t="n">
        <f aca="false">E87-F87*0.7</f>
        <v>28242959.009302</v>
      </c>
      <c r="H87" s="67"/>
      <c r="I87" s="67"/>
      <c r="J87" s="67" t="n">
        <f aca="false">G87*3.8235866717</f>
        <v>107989401.637337</v>
      </c>
      <c r="K87" s="9"/>
      <c r="L87" s="67"/>
      <c r="M87" s="67" t="n">
        <f aca="false">F87*2.511711692</f>
        <v>308861.967276612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32887873.3870902</v>
      </c>
      <c r="F88" s="165" t="n">
        <f aca="false">central_SIPA_income!I81</f>
        <v>118824.307653727</v>
      </c>
      <c r="G88" s="67" t="n">
        <f aca="false">E88-F88*0.7</f>
        <v>32804696.3717326</v>
      </c>
      <c r="H88" s="67"/>
      <c r="I88" s="67"/>
      <c r="J88" s="67" t="n">
        <f aca="false">G88*3.8235866717</f>
        <v>125431599.816122</v>
      </c>
      <c r="K88" s="9"/>
      <c r="L88" s="67"/>
      <c r="M88" s="67" t="n">
        <f aca="false">F88*2.511711692</f>
        <v>298452.402827672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28920241.933325</v>
      </c>
      <c r="F89" s="163" t="n">
        <f aca="false">central_SIPA_income!I82</f>
        <v>120681.567727302</v>
      </c>
      <c r="G89" s="8" t="n">
        <f aca="false">E89-F89*0.7</f>
        <v>28835764.8359159</v>
      </c>
      <c r="H89" s="8"/>
      <c r="I89" s="8"/>
      <c r="J89" s="8" t="n">
        <f aca="false">G89*3.8235866717</f>
        <v>110256046.094883</v>
      </c>
      <c r="K89" s="6"/>
      <c r="L89" s="8"/>
      <c r="M89" s="8" t="n">
        <f aca="false">F89*2.511711692</f>
        <v>303117.304669555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33142386.8760537</v>
      </c>
      <c r="F90" s="165" t="n">
        <f aca="false">central_SIPA_income!I83</f>
        <v>121673.981698312</v>
      </c>
      <c r="G90" s="67" t="n">
        <f aca="false">E90-F90*0.7</f>
        <v>33057215.0888649</v>
      </c>
      <c r="H90" s="67"/>
      <c r="I90" s="67"/>
      <c r="J90" s="67" t="n">
        <f aca="false">G90*3.8235866717</f>
        <v>126397127.017304</v>
      </c>
      <c r="K90" s="9"/>
      <c r="L90" s="67"/>
      <c r="M90" s="67" t="n">
        <f aca="false">F90*2.511711692</f>
        <v>305609.962443843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29025590.8246363</v>
      </c>
      <c r="F91" s="165" t="n">
        <f aca="false">central_SIPA_income!I84</f>
        <v>124695.200581459</v>
      </c>
      <c r="G91" s="67" t="n">
        <f aca="false">E91-F91*0.7</f>
        <v>28938304.1842293</v>
      </c>
      <c r="H91" s="67"/>
      <c r="I91" s="67"/>
      <c r="J91" s="67" t="n">
        <f aca="false">G91*3.8235866717</f>
        <v>110648114.18042</v>
      </c>
      <c r="K91" s="9"/>
      <c r="L91" s="67"/>
      <c r="M91" s="67" t="n">
        <f aca="false">F91*2.511711692</f>
        <v>313198.393236737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33480742.3582129</v>
      </c>
      <c r="F92" s="165" t="n">
        <f aca="false">central_SIPA_income!I85</f>
        <v>123236.036738922</v>
      </c>
      <c r="G92" s="67" t="n">
        <f aca="false">E92-F92*0.7</f>
        <v>33394477.1324957</v>
      </c>
      <c r="H92" s="67"/>
      <c r="I92" s="67"/>
      <c r="J92" s="67" t="n">
        <f aca="false">G92*3.8235866717</f>
        <v>127686677.672201</v>
      </c>
      <c r="K92" s="9"/>
      <c r="L92" s="67"/>
      <c r="M92" s="67" t="n">
        <f aca="false">F92*2.511711692</f>
        <v>309533.394352893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29480930.6560162</v>
      </c>
      <c r="F93" s="163" t="n">
        <f aca="false">central_SIPA_income!I86</f>
        <v>122113.539507278</v>
      </c>
      <c r="G93" s="8" t="n">
        <f aca="false">E93-F93*0.7</f>
        <v>29395451.1783611</v>
      </c>
      <c r="H93" s="8"/>
      <c r="I93" s="8"/>
      <c r="J93" s="8" t="n">
        <f aca="false">G93*3.8235866717</f>
        <v>112396055.33419</v>
      </c>
      <c r="K93" s="6"/>
      <c r="L93" s="8"/>
      <c r="M93" s="8" t="n">
        <f aca="false">F93*2.511711692</f>
        <v>306714.004931935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34037433.7975387</v>
      </c>
      <c r="F94" s="165" t="n">
        <f aca="false">central_SIPA_income!I87</f>
        <v>122332.856426405</v>
      </c>
      <c r="G94" s="67" t="n">
        <f aca="false">E94-F94*0.7</f>
        <v>33951800.7980402</v>
      </c>
      <c r="H94" s="67"/>
      <c r="I94" s="67"/>
      <c r="J94" s="67" t="n">
        <f aca="false">G94*3.8235866717</f>
        <v>129817653.0116</v>
      </c>
      <c r="K94" s="9"/>
      <c r="L94" s="67"/>
      <c r="M94" s="67" t="n">
        <f aca="false">F94*2.511711692</f>
        <v>307264.865801958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29976170.7112688</v>
      </c>
      <c r="F95" s="165" t="n">
        <f aca="false">central_SIPA_income!I88</f>
        <v>123995.198400091</v>
      </c>
      <c r="G95" s="67" t="n">
        <f aca="false">E95-F95*0.7</f>
        <v>29889374.0723887</v>
      </c>
      <c r="H95" s="67"/>
      <c r="I95" s="67"/>
      <c r="J95" s="67" t="n">
        <f aca="false">G95*3.8235866717</f>
        <v>114284612.328641</v>
      </c>
      <c r="K95" s="9"/>
      <c r="L95" s="67"/>
      <c r="M95" s="67" t="n">
        <f aca="false">F95*2.511711692</f>
        <v>311440.189573367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34584737.9012175</v>
      </c>
      <c r="F96" s="165" t="n">
        <f aca="false">central_SIPA_income!I89</f>
        <v>124489.634601819</v>
      </c>
      <c r="G96" s="67" t="n">
        <f aca="false">E96-F96*0.7</f>
        <v>34497595.1569962</v>
      </c>
      <c r="H96" s="67"/>
      <c r="I96" s="67"/>
      <c r="J96" s="67" t="n">
        <f aca="false">G96*3.8235866717</f>
        <v>131904545.047993</v>
      </c>
      <c r="K96" s="9"/>
      <c r="L96" s="67"/>
      <c r="M96" s="67" t="n">
        <f aca="false">F96*2.511711692</f>
        <v>312682.070762196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30360462.5160491</v>
      </c>
      <c r="F97" s="163" t="n">
        <f aca="false">central_SIPA_income!I90</f>
        <v>119288.782694481</v>
      </c>
      <c r="G97" s="8" t="n">
        <f aca="false">E97-F97*0.7</f>
        <v>30276960.368163</v>
      </c>
      <c r="H97" s="8"/>
      <c r="I97" s="8"/>
      <c r="J97" s="8" t="n">
        <f aca="false">G97*3.8235866717</f>
        <v>115766582.123297</v>
      </c>
      <c r="K97" s="6"/>
      <c r="L97" s="8"/>
      <c r="M97" s="8" t="n">
        <f aca="false">F97*2.511711692</f>
        <v>299619.030218175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34927546.1707919</v>
      </c>
      <c r="F98" s="165" t="n">
        <f aca="false">central_SIPA_income!I91</f>
        <v>125946.671624545</v>
      </c>
      <c r="G98" s="67" t="n">
        <f aca="false">E98-F98*0.7</f>
        <v>34839383.5006547</v>
      </c>
      <c r="H98" s="67"/>
      <c r="I98" s="67"/>
      <c r="J98" s="67" t="n">
        <f aca="false">G98*3.8235866717</f>
        <v>133211402.403348</v>
      </c>
      <c r="K98" s="9"/>
      <c r="L98" s="67"/>
      <c r="M98" s="67" t="n">
        <f aca="false">F98*2.511711692</f>
        <v>316341.727687854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30581971.5375297</v>
      </c>
      <c r="F99" s="165" t="n">
        <f aca="false">central_SIPA_income!I92</f>
        <v>132058.519704194</v>
      </c>
      <c r="G99" s="67" t="n">
        <f aca="false">E99-F99*0.7</f>
        <v>30489530.5737367</v>
      </c>
      <c r="H99" s="67"/>
      <c r="I99" s="67"/>
      <c r="J99" s="67" t="n">
        <f aca="false">G99*3.8235866717</f>
        <v>116579362.728129</v>
      </c>
      <c r="K99" s="9"/>
      <c r="L99" s="67"/>
      <c r="M99" s="67" t="n">
        <f aca="false">F99*2.511711692</f>
        <v>331692.927969235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35233782.7399427</v>
      </c>
      <c r="F100" s="165" t="n">
        <f aca="false">central_SIPA_income!I93</f>
        <v>134925.265459062</v>
      </c>
      <c r="G100" s="67" t="n">
        <f aca="false">E100-F100*0.7</f>
        <v>35139335.0541213</v>
      </c>
      <c r="H100" s="67"/>
      <c r="I100" s="67"/>
      <c r="J100" s="67" t="n">
        <f aca="false">G100*3.8235866717</f>
        <v>134358293.165339</v>
      </c>
      <c r="K100" s="9"/>
      <c r="L100" s="67"/>
      <c r="M100" s="67" t="n">
        <f aca="false">F100*2.511711692</f>
        <v>338893.36679973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30867904.4233468</v>
      </c>
      <c r="F101" s="163" t="n">
        <f aca="false">central_SIPA_income!I94</f>
        <v>130167.35169106</v>
      </c>
      <c r="G101" s="8" t="n">
        <f aca="false">E101-F101*0.7</f>
        <v>30776787.2771631</v>
      </c>
      <c r="H101" s="8"/>
      <c r="I101" s="8"/>
      <c r="J101" s="8" t="n">
        <f aca="false">G101*3.8235866717</f>
        <v>117677713.630707</v>
      </c>
      <c r="K101" s="6"/>
      <c r="L101" s="8"/>
      <c r="M101" s="8" t="n">
        <f aca="false">F101*2.511711692</f>
        <v>326942.859159112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35679738.1372255</v>
      </c>
      <c r="F102" s="165" t="n">
        <f aca="false">central_SIPA_income!I95</f>
        <v>125128.035788425</v>
      </c>
      <c r="G102" s="67" t="n">
        <f aca="false">E102-F102*0.7</f>
        <v>35592148.5121736</v>
      </c>
      <c r="H102" s="67"/>
      <c r="I102" s="67"/>
      <c r="J102" s="67" t="n">
        <f aca="false">G102*3.8235866717</f>
        <v>136089664.668314</v>
      </c>
      <c r="K102" s="9"/>
      <c r="L102" s="67"/>
      <c r="M102" s="67" t="n">
        <f aca="false">F102*2.511711692</f>
        <v>314285.55048678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31126707.3524454</v>
      </c>
      <c r="F103" s="165" t="n">
        <f aca="false">central_SIPA_income!I96</f>
        <v>126623.750464185</v>
      </c>
      <c r="G103" s="67" t="n">
        <f aca="false">E103-F103*0.7</f>
        <v>31038070.7271205</v>
      </c>
      <c r="H103" s="67"/>
      <c r="I103" s="67"/>
      <c r="J103" s="67" t="n">
        <f aca="false">G103*3.8235866717</f>
        <v>118676753.5475</v>
      </c>
      <c r="K103" s="9"/>
      <c r="L103" s="67"/>
      <c r="M103" s="67" t="n">
        <f aca="false">F103*2.511711692</f>
        <v>318042.354525785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36057981.4610262</v>
      </c>
      <c r="F104" s="165" t="n">
        <f aca="false">central_SIPA_income!I97</f>
        <v>130911.827829145</v>
      </c>
      <c r="G104" s="67" t="n">
        <f aca="false">E104-F104*0.7</f>
        <v>35966343.1815457</v>
      </c>
      <c r="H104" s="67"/>
      <c r="I104" s="67"/>
      <c r="J104" s="67" t="n">
        <f aca="false">G104*3.8235866717</f>
        <v>137520430.418747</v>
      </c>
      <c r="K104" s="9"/>
      <c r="L104" s="67"/>
      <c r="M104" s="67" t="n">
        <f aca="false">F104*2.511711692</f>
        <v>328812.768579556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31467312.811272</v>
      </c>
      <c r="F105" s="163" t="n">
        <f aca="false">central_SIPA_income!I98</f>
        <v>128516.450568587</v>
      </c>
      <c r="G105" s="8" t="n">
        <f aca="false">E105-F105*0.7</f>
        <v>31377351.2958739</v>
      </c>
      <c r="H105" s="8"/>
      <c r="I105" s="8"/>
      <c r="J105" s="8" t="n">
        <f aca="false">G105*3.8235866717</f>
        <v>119974022.208152</v>
      </c>
      <c r="K105" s="6"/>
      <c r="L105" s="8"/>
      <c r="M105" s="8" t="n">
        <f aca="false">F105*2.511711692</f>
        <v>322796.27150746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36194545.0610533</v>
      </c>
      <c r="F106" s="165" t="n">
        <f aca="false">central_SIPA_income!I99</f>
        <v>127541.675748908</v>
      </c>
      <c r="G106" s="67" t="n">
        <f aca="false">E106-F106*0.7</f>
        <v>36105265.8880291</v>
      </c>
      <c r="H106" s="67"/>
      <c r="I106" s="67"/>
      <c r="J106" s="67" t="n">
        <f aca="false">G106*3.8235866717</f>
        <v>138051613.427653</v>
      </c>
      <c r="K106" s="9"/>
      <c r="L106" s="67"/>
      <c r="M106" s="67" t="n">
        <f aca="false">F106*2.511711692</f>
        <v>320347.918195804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31708832.1483603</v>
      </c>
      <c r="F107" s="165" t="n">
        <f aca="false">central_SIPA_income!I100</f>
        <v>131361.964329928</v>
      </c>
      <c r="G107" s="67" t="n">
        <f aca="false">E107-F107*0.7</f>
        <v>31616878.7733293</v>
      </c>
      <c r="H107" s="67"/>
      <c r="I107" s="67"/>
      <c r="J107" s="67" t="n">
        <f aca="false">G107*3.8235866717</f>
        <v>120889876.278457</v>
      </c>
      <c r="K107" s="9"/>
      <c r="L107" s="67"/>
      <c r="M107" s="67" t="n">
        <f aca="false">F107*2.511711692</f>
        <v>329943.381691568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36546684.5650574</v>
      </c>
      <c r="F108" s="165" t="n">
        <f aca="false">central_SIPA_income!I101</f>
        <v>130904.839245938</v>
      </c>
      <c r="G108" s="67" t="n">
        <f aca="false">E108-F108*0.7</f>
        <v>36455051.1775853</v>
      </c>
      <c r="H108" s="67"/>
      <c r="I108" s="67"/>
      <c r="J108" s="67" t="n">
        <f aca="false">G108*3.8235866717</f>
        <v>139389047.798756</v>
      </c>
      <c r="K108" s="9"/>
      <c r="L108" s="67"/>
      <c r="M108" s="67" t="n">
        <f aca="false">F108*2.511711692</f>
        <v>328795.215273404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31722955.4048074</v>
      </c>
      <c r="F109" s="163" t="n">
        <f aca="false">central_SIPA_income!I102</f>
        <v>131440.551431944</v>
      </c>
      <c r="G109" s="8" t="n">
        <f aca="false">E109-F109*0.7</f>
        <v>31630947.018805</v>
      </c>
      <c r="H109" s="8"/>
      <c r="I109" s="8"/>
      <c r="J109" s="8" t="n">
        <f aca="false">G109*3.8235866717</f>
        <v>120943667.434352</v>
      </c>
      <c r="K109" s="6"/>
      <c r="L109" s="8"/>
      <c r="M109" s="8" t="n">
        <f aca="false">F109*2.511711692</f>
        <v>330140.769834541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36755459.5841147</v>
      </c>
      <c r="F110" s="165" t="n">
        <f aca="false">central_SIPA_income!I103</f>
        <v>127935.120938481</v>
      </c>
      <c r="G110" s="67" t="n">
        <f aca="false">E110-F110*0.7</f>
        <v>36665904.9994577</v>
      </c>
      <c r="H110" s="67"/>
      <c r="I110" s="67"/>
      <c r="J110" s="67" t="n">
        <f aca="false">G110*3.8235866717</f>
        <v>140195265.661745</v>
      </c>
      <c r="K110" s="9"/>
      <c r="L110" s="67"/>
      <c r="M110" s="67" t="n">
        <f aca="false">F110*2.511711692</f>
        <v>321336.139078618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32317422.9642759</v>
      </c>
      <c r="F111" s="165" t="n">
        <f aca="false">central_SIPA_income!I104</f>
        <v>127318.980803448</v>
      </c>
      <c r="G111" s="67" t="n">
        <f aca="false">E111-F111*0.7</f>
        <v>32228299.6777135</v>
      </c>
      <c r="H111" s="67"/>
      <c r="I111" s="67"/>
      <c r="J111" s="67" t="n">
        <f aca="false">G111*3.8235866717</f>
        <v>123227697.099259</v>
      </c>
      <c r="K111" s="9"/>
      <c r="L111" s="67"/>
      <c r="M111" s="67" t="n">
        <f aca="false">F111*2.511711692</f>
        <v>319788.572697545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37274493.0887832</v>
      </c>
      <c r="F112" s="165" t="n">
        <f aca="false">central_SIPA_income!I105</f>
        <v>129106.607960211</v>
      </c>
      <c r="G112" s="67" t="n">
        <f aca="false">E112-F112*0.7</f>
        <v>37184118.463211</v>
      </c>
      <c r="H112" s="67"/>
      <c r="I112" s="67"/>
      <c r="J112" s="67" t="n">
        <f aca="false">G112*3.8235866717</f>
        <v>142176699.754848</v>
      </c>
      <c r="K112" s="9"/>
      <c r="L112" s="67"/>
      <c r="M112" s="67" t="n">
        <f aca="false">F112*2.511711692</f>
        <v>324278.576728122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3593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19164307.0667699</v>
      </c>
      <c r="F34" s="165" t="n">
        <f aca="false">low_SIPA_income!I27</f>
        <v>94335.3666559319</v>
      </c>
      <c r="G34" s="67" t="n">
        <f aca="false">E34-F34*0.7</f>
        <v>19098272.3101108</v>
      </c>
      <c r="H34" s="67"/>
      <c r="I34" s="67"/>
      <c r="J34" s="67" t="n">
        <f aca="false">G34*3.8235866717</f>
        <v>73023899.4574367</v>
      </c>
      <c r="K34" s="9"/>
      <c r="L34" s="67"/>
      <c r="M34" s="67" t="n">
        <f aca="false">F34*2.511711692</f>
        <v>236943.243398811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17086435.768846</v>
      </c>
      <c r="F35" s="165" t="n">
        <f aca="false">low_SIPA_income!I28</f>
        <v>98510.9305358353</v>
      </c>
      <c r="G35" s="67" t="n">
        <f aca="false">E35-F35*0.7</f>
        <v>17017478.1174709</v>
      </c>
      <c r="H35" s="67"/>
      <c r="I35" s="67"/>
      <c r="J35" s="67" t="n">
        <f aca="false">G35*3.8235866717</f>
        <v>65067802.5159083</v>
      </c>
      <c r="K35" s="9"/>
      <c r="L35" s="67"/>
      <c r="M35" s="67" t="n">
        <f aca="false">F35*2.511711692</f>
        <v>247431.056016657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20040769.5416053</v>
      </c>
      <c r="F36" s="165" t="n">
        <f aca="false">low_SIPA_income!I29</f>
        <v>97071.1581928481</v>
      </c>
      <c r="G36" s="67" t="n">
        <f aca="false">E36-F36*0.7</f>
        <v>19972819.7308703</v>
      </c>
      <c r="H36" s="67"/>
      <c r="I36" s="67"/>
      <c r="J36" s="67" t="n">
        <f aca="false">G36*3.8235866717</f>
        <v>76367807.3192224</v>
      </c>
      <c r="K36" s="9"/>
      <c r="L36" s="67"/>
      <c r="M36" s="67" t="n">
        <f aca="false">F36*2.511711692</f>
        <v>243814.762988958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17330038.349473</v>
      </c>
      <c r="F37" s="163" t="n">
        <f aca="false">low_SIPA_income!I30</f>
        <v>98949.3594673362</v>
      </c>
      <c r="G37" s="8" t="n">
        <f aca="false">E37-F37*0.7</f>
        <v>17260773.7978458</v>
      </c>
      <c r="H37" s="8"/>
      <c r="I37" s="8"/>
      <c r="J37" s="8" t="n">
        <f aca="false">G37*3.8235866717</f>
        <v>65998064.636672</v>
      </c>
      <c r="K37" s="6"/>
      <c r="L37" s="8"/>
      <c r="M37" s="8" t="n">
        <f aca="false">F37*2.511711692</f>
        <v>248532.263090019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20363005.1533221</v>
      </c>
      <c r="F38" s="165" t="n">
        <f aca="false">low_SIPA_income!I31</f>
        <v>97464.1009110324</v>
      </c>
      <c r="G38" s="67" t="n">
        <f aca="false">E38-F38*0.7</f>
        <v>20294780.2826844</v>
      </c>
      <c r="H38" s="67"/>
      <c r="I38" s="67"/>
      <c r="J38" s="67" t="n">
        <f aca="false">G38*3.8235866717</f>
        <v>77598851.3939519</v>
      </c>
      <c r="K38" s="9"/>
      <c r="L38" s="67"/>
      <c r="M38" s="67" t="n">
        <f aca="false">F38*2.511711692</f>
        <v>244801.721808508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17724641.99387</v>
      </c>
      <c r="F39" s="165" t="n">
        <f aca="false">low_SIPA_income!I32</f>
        <v>97165.5798612127</v>
      </c>
      <c r="G39" s="67" t="n">
        <f aca="false">E39-F39*0.7</f>
        <v>17656626.0879671</v>
      </c>
      <c r="H39" s="67"/>
      <c r="I39" s="67"/>
      <c r="J39" s="67" t="n">
        <f aca="false">G39*3.8235866717</f>
        <v>67511640.1771417</v>
      </c>
      <c r="K39" s="9"/>
      <c r="L39" s="67"/>
      <c r="M39" s="67" t="n">
        <f aca="false">F39*2.511711692</f>
        <v>244051.922997368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20665133.0666765</v>
      </c>
      <c r="F40" s="165" t="n">
        <f aca="false">low_SIPA_income!I33</f>
        <v>100156.233584372</v>
      </c>
      <c r="G40" s="67" t="n">
        <f aca="false">E40-F40*0.7</f>
        <v>20595023.7031675</v>
      </c>
      <c r="H40" s="67"/>
      <c r="I40" s="67"/>
      <c r="J40" s="67" t="n">
        <f aca="false">G40*3.8235866717</f>
        <v>78746858.1347768</v>
      </c>
      <c r="K40" s="9"/>
      <c r="L40" s="67"/>
      <c r="M40" s="67" t="n">
        <f aca="false">F40*2.511711692</f>
        <v>251563.582920551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17900662.4019916</v>
      </c>
      <c r="F41" s="163" t="n">
        <f aca="false">low_SIPA_income!I34</f>
        <v>100525.967026066</v>
      </c>
      <c r="G41" s="8" t="n">
        <f aca="false">E41-F41*0.7</f>
        <v>17830294.2250733</v>
      </c>
      <c r="H41" s="8"/>
      <c r="I41" s="8"/>
      <c r="J41" s="8" t="n">
        <f aca="false">G41*3.8235866717</f>
        <v>68175675.3514798</v>
      </c>
      <c r="K41" s="6"/>
      <c r="L41" s="8"/>
      <c r="M41" s="8" t="n">
        <f aca="false">F41*2.511711692</f>
        <v>252492.246728976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20706910.7864765</v>
      </c>
      <c r="F42" s="165" t="n">
        <f aca="false">low_SIPA_income!I35</f>
        <v>101574.136646081</v>
      </c>
      <c r="G42" s="67" t="n">
        <f aca="false">E42-F42*0.7</f>
        <v>20635808.8908243</v>
      </c>
      <c r="H42" s="67"/>
      <c r="I42" s="67"/>
      <c r="J42" s="67" t="n">
        <f aca="false">G42*3.8235866717</f>
        <v>78902803.834704</v>
      </c>
      <c r="K42" s="9"/>
      <c r="L42" s="67"/>
      <c r="M42" s="67" t="n">
        <f aca="false">F42*2.511711692</f>
        <v>255124.946618766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18132590.2787513</v>
      </c>
      <c r="F43" s="165" t="n">
        <f aca="false">low_SIPA_income!I36</f>
        <v>98558.6238364584</v>
      </c>
      <c r="G43" s="67" t="n">
        <f aca="false">E43-F43*0.7</f>
        <v>18063599.2420657</v>
      </c>
      <c r="H43" s="67"/>
      <c r="I43" s="67"/>
      <c r="J43" s="67" t="n">
        <f aca="false">G43*3.8235866717</f>
        <v>69067737.3048928</v>
      </c>
      <c r="K43" s="9"/>
      <c r="L43" s="67"/>
      <c r="M43" s="67" t="n">
        <f aca="false">F43*2.511711692</f>
        <v>247550.847837462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21218625.8486209</v>
      </c>
      <c r="F44" s="165" t="n">
        <f aca="false">low_SIPA_income!I37</f>
        <v>99584.2449583</v>
      </c>
      <c r="G44" s="67" t="n">
        <f aca="false">E44-F44*0.7</f>
        <v>21148916.8771501</v>
      </c>
      <c r="H44" s="67"/>
      <c r="I44" s="67"/>
      <c r="J44" s="67" t="n">
        <f aca="false">G44*3.8235866717</f>
        <v>80864716.6923624</v>
      </c>
      <c r="K44" s="9"/>
      <c r="L44" s="67"/>
      <c r="M44" s="67" t="n">
        <f aca="false">F44*2.511711692</f>
        <v>250126.912400754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18558407.6931089</v>
      </c>
      <c r="F45" s="163" t="n">
        <f aca="false">low_SIPA_income!I38</f>
        <v>97663.5188137336</v>
      </c>
      <c r="G45" s="8" t="n">
        <f aca="false">E45-F45*0.7</f>
        <v>18490043.2299393</v>
      </c>
      <c r="H45" s="8"/>
      <c r="I45" s="8"/>
      <c r="J45" s="8" t="n">
        <f aca="false">G45*3.8235866717</f>
        <v>70698282.8531527</v>
      </c>
      <c r="K45" s="6"/>
      <c r="L45" s="8"/>
      <c r="M45" s="8" t="n">
        <f aca="false">F45*2.511711692</f>
        <v>245302.602086317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21495559.2285046</v>
      </c>
      <c r="F46" s="165" t="n">
        <f aca="false">low_SIPA_income!I39</f>
        <v>100966.375765639</v>
      </c>
      <c r="G46" s="67" t="n">
        <f aca="false">E46-F46*0.7</f>
        <v>21424882.7654687</v>
      </c>
      <c r="H46" s="67"/>
      <c r="I46" s="67"/>
      <c r="J46" s="67" t="n">
        <f aca="false">G46*3.8235866717</f>
        <v>81919896.1847811</v>
      </c>
      <c r="K46" s="9"/>
      <c r="L46" s="67"/>
      <c r="M46" s="67" t="n">
        <f aca="false">F46*2.511711692</f>
        <v>253598.42650942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18753384.0910244</v>
      </c>
      <c r="F47" s="165" t="n">
        <f aca="false">low_SIPA_income!I40</f>
        <v>101343.968137522</v>
      </c>
      <c r="G47" s="67" t="n">
        <f aca="false">E47-F47*0.7</f>
        <v>18682443.3133281</v>
      </c>
      <c r="H47" s="67"/>
      <c r="I47" s="67"/>
      <c r="J47" s="67" t="n">
        <f aca="false">G47*3.8235866717</f>
        <v>71433941.2476321</v>
      </c>
      <c r="K47" s="9"/>
      <c r="L47" s="67"/>
      <c r="M47" s="67" t="n">
        <f aca="false">F47*2.511711692</f>
        <v>254546.82968469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21487711.6040566</v>
      </c>
      <c r="F48" s="165" t="n">
        <f aca="false">low_SIPA_income!I41</f>
        <v>99282.8071056592</v>
      </c>
      <c r="G48" s="67" t="n">
        <f aca="false">E48-F48*0.7</f>
        <v>21418213.6390826</v>
      </c>
      <c r="H48" s="67"/>
      <c r="I48" s="67"/>
      <c r="J48" s="67" t="n">
        <f aca="false">G48*3.8235866717</f>
        <v>81894396.2020194</v>
      </c>
      <c r="K48" s="9"/>
      <c r="L48" s="67"/>
      <c r="M48" s="67" t="n">
        <f aca="false">F48*2.511711692</f>
        <v>249369.787421865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18863542.4416835</v>
      </c>
      <c r="F49" s="163" t="n">
        <f aca="false">low_SIPA_income!I42</f>
        <v>100698.001498431</v>
      </c>
      <c r="G49" s="8" t="n">
        <f aca="false">E49-F49*0.7</f>
        <v>18793053.8406346</v>
      </c>
      <c r="H49" s="8"/>
      <c r="I49" s="8"/>
      <c r="J49" s="8" t="n">
        <f aca="false">G49*3.8235866717</f>
        <v>71856870.185591</v>
      </c>
      <c r="K49" s="6"/>
      <c r="L49" s="8"/>
      <c r="M49" s="8" t="n">
        <f aca="false">F49*2.511711692</f>
        <v>252924.347724644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21872411.9785447</v>
      </c>
      <c r="F50" s="165" t="n">
        <f aca="false">low_SIPA_income!I43</f>
        <v>103126.355235102</v>
      </c>
      <c r="G50" s="67" t="n">
        <f aca="false">E50-F50*0.7</f>
        <v>21800223.5298801</v>
      </c>
      <c r="H50" s="67"/>
      <c r="I50" s="67"/>
      <c r="J50" s="67" t="n">
        <f aca="false">G50*3.8235866717</f>
        <v>83355044.1289304</v>
      </c>
      <c r="K50" s="9"/>
      <c r="L50" s="67"/>
      <c r="M50" s="67" t="n">
        <f aca="false">F50*2.511711692</f>
        <v>259023.672197351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19036577.7651856</v>
      </c>
      <c r="F51" s="165" t="n">
        <f aca="false">low_SIPA_income!I44</f>
        <v>101450.776691934</v>
      </c>
      <c r="G51" s="67" t="n">
        <f aca="false">E51-F51*0.7</f>
        <v>18965562.2215013</v>
      </c>
      <c r="H51" s="67"/>
      <c r="I51" s="67"/>
      <c r="J51" s="67" t="n">
        <f aca="false">G51*3.8235866717</f>
        <v>72516470.9314293</v>
      </c>
      <c r="K51" s="9"/>
      <c r="L51" s="67"/>
      <c r="M51" s="67" t="n">
        <f aca="false">F51*2.511711692</f>
        <v>254815.101979613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22185959.4251361</v>
      </c>
      <c r="F52" s="165" t="n">
        <f aca="false">low_SIPA_income!I45</f>
        <v>101009.857557165</v>
      </c>
      <c r="G52" s="67" t="n">
        <f aca="false">E52-F52*0.7</f>
        <v>22115252.524846</v>
      </c>
      <c r="H52" s="67"/>
      <c r="I52" s="67"/>
      <c r="J52" s="67" t="n">
        <f aca="false">G52*3.8235866717</f>
        <v>84559584.7952811</v>
      </c>
      <c r="K52" s="9"/>
      <c r="L52" s="67"/>
      <c r="M52" s="67" t="n">
        <f aca="false">F52*2.511711692</f>
        <v>253707.640233587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19280678.5350495</v>
      </c>
      <c r="F53" s="163" t="n">
        <f aca="false">low_SIPA_income!I46</f>
        <v>101212.696789659</v>
      </c>
      <c r="G53" s="8" t="n">
        <f aca="false">E53-F53*0.7</f>
        <v>19209829.6472967</v>
      </c>
      <c r="H53" s="8"/>
      <c r="I53" s="8"/>
      <c r="J53" s="8" t="n">
        <f aca="false">G53*3.8235866717</f>
        <v>73450448.6050313</v>
      </c>
      <c r="K53" s="6"/>
      <c r="L53" s="8"/>
      <c r="M53" s="8" t="n">
        <f aca="false">F53*2.511711692</f>
        <v>254217.113905436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22328813.630818</v>
      </c>
      <c r="F54" s="165" t="n">
        <f aca="false">low_SIPA_income!I47</f>
        <v>103598.483388547</v>
      </c>
      <c r="G54" s="67" t="n">
        <f aca="false">E54-F54*0.7</f>
        <v>22256294.692446</v>
      </c>
      <c r="H54" s="67"/>
      <c r="I54" s="67"/>
      <c r="J54" s="67" t="n">
        <f aca="false">G54*3.8235866717</f>
        <v>85098871.7474639</v>
      </c>
      <c r="K54" s="9"/>
      <c r="L54" s="67"/>
      <c r="M54" s="67" t="n">
        <f aca="false">F54*2.511711692</f>
        <v>260209.522000481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19522918.188196</v>
      </c>
      <c r="F55" s="165" t="n">
        <f aca="false">low_SIPA_income!I48</f>
        <v>104202.209305628</v>
      </c>
      <c r="G55" s="67" t="n">
        <f aca="false">E55-F55*0.7</f>
        <v>19449976.6416821</v>
      </c>
      <c r="H55" s="67"/>
      <c r="I55" s="67"/>
      <c r="J55" s="67" t="n">
        <f aca="false">G55*3.8235866717</f>
        <v>74368671.4520119</v>
      </c>
      <c r="K55" s="9"/>
      <c r="L55" s="67"/>
      <c r="M55" s="67" t="n">
        <f aca="false">F55*2.511711692</f>
        <v>261725.907445176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22679906.6127883</v>
      </c>
      <c r="F56" s="165" t="n">
        <f aca="false">low_SIPA_income!I49</f>
        <v>102444.201036492</v>
      </c>
      <c r="G56" s="67" t="n">
        <f aca="false">E56-F56*0.7</f>
        <v>22608195.6720628</v>
      </c>
      <c r="H56" s="67"/>
      <c r="I56" s="67"/>
      <c r="J56" s="67" t="n">
        <f aca="false">G56*3.8235866717</f>
        <v>86444395.6428848</v>
      </c>
      <c r="K56" s="9"/>
      <c r="L56" s="67"/>
      <c r="M56" s="67" t="n">
        <f aca="false">F56*2.511711692</f>
        <v>257310.297520956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19920223.3296134</v>
      </c>
      <c r="F57" s="163" t="n">
        <f aca="false">low_SIPA_income!I50</f>
        <v>104450.162799047</v>
      </c>
      <c r="G57" s="8" t="n">
        <f aca="false">E57-F57*0.7</f>
        <v>19847108.2156541</v>
      </c>
      <c r="H57" s="8"/>
      <c r="I57" s="8"/>
      <c r="J57" s="8" t="n">
        <f aca="false">G57*3.8235866717</f>
        <v>75887138.4451625</v>
      </c>
      <c r="K57" s="6"/>
      <c r="L57" s="8"/>
      <c r="M57" s="8" t="n">
        <f aca="false">F57*2.511711692</f>
        <v>262348.695133671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22945887.0826893</v>
      </c>
      <c r="F58" s="165" t="n">
        <f aca="false">low_SIPA_income!I51</f>
        <v>103468.356132555</v>
      </c>
      <c r="G58" s="67" t="n">
        <f aca="false">E58-F58*0.7</f>
        <v>22873459.2333965</v>
      </c>
      <c r="H58" s="67"/>
      <c r="I58" s="67"/>
      <c r="J58" s="67" t="n">
        <f aca="false">G58*3.8235866717</f>
        <v>87458653.860488</v>
      </c>
      <c r="K58" s="9"/>
      <c r="L58" s="67"/>
      <c r="M58" s="67" t="n">
        <f aca="false">F58*2.511711692</f>
        <v>259882.679850159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20030694.8047448</v>
      </c>
      <c r="F59" s="165" t="n">
        <f aca="false">low_SIPA_income!I52</f>
        <v>104533.172913835</v>
      </c>
      <c r="G59" s="67" t="n">
        <f aca="false">E59-F59*0.7</f>
        <v>19957521.5837051</v>
      </c>
      <c r="H59" s="67"/>
      <c r="I59" s="67"/>
      <c r="J59" s="67" t="n">
        <f aca="false">G59*3.8235866717</f>
        <v>76309313.5276198</v>
      </c>
      <c r="K59" s="9"/>
      <c r="L59" s="67"/>
      <c r="M59" s="67" t="n">
        <f aca="false">F59*2.511711692</f>
        <v>262557.192609538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23201583.6871943</v>
      </c>
      <c r="F60" s="165" t="n">
        <f aca="false">low_SIPA_income!I53</f>
        <v>105058.602076768</v>
      </c>
      <c r="G60" s="67" t="n">
        <f aca="false">E60-F60*0.7</f>
        <v>23128042.6657406</v>
      </c>
      <c r="H60" s="67"/>
      <c r="I60" s="67"/>
      <c r="J60" s="67" t="n">
        <f aca="false">G60*3.8235866717</f>
        <v>88432075.6792346</v>
      </c>
      <c r="K60" s="9"/>
      <c r="L60" s="67"/>
      <c r="M60" s="67" t="n">
        <f aca="false">F60*2.511711692</f>
        <v>263876.919181393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20496915.9204527</v>
      </c>
      <c r="F61" s="163" t="n">
        <f aca="false">low_SIPA_income!I54</f>
        <v>103215.656382261</v>
      </c>
      <c r="G61" s="8" t="n">
        <f aca="false">E61-F61*0.7</f>
        <v>20424664.9609851</v>
      </c>
      <c r="H61" s="8"/>
      <c r="I61" s="8"/>
      <c r="J61" s="8" t="n">
        <f aca="false">G61*3.8235866717</f>
        <v>78095476.7187606</v>
      </c>
      <c r="K61" s="6"/>
      <c r="L61" s="8"/>
      <c r="M61" s="8" t="n">
        <f aca="false">F61*2.511711692</f>
        <v>259247.970932781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23645212.381707</v>
      </c>
      <c r="F62" s="165" t="n">
        <f aca="false">low_SIPA_income!I55</f>
        <v>105260.719812952</v>
      </c>
      <c r="G62" s="67" t="n">
        <f aca="false">E62-F62*0.7</f>
        <v>23571529.8778379</v>
      </c>
      <c r="H62" s="67"/>
      <c r="I62" s="67"/>
      <c r="J62" s="67" t="n">
        <f aca="false">G62*3.8235866717</f>
        <v>90127787.4724795</v>
      </c>
      <c r="K62" s="9"/>
      <c r="L62" s="67"/>
      <c r="M62" s="67" t="n">
        <f aca="false">F62*2.511711692</f>
        <v>264384.580662528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20708600.0839309</v>
      </c>
      <c r="F63" s="165" t="n">
        <f aca="false">low_SIPA_income!I56</f>
        <v>104234.683703663</v>
      </c>
      <c r="G63" s="67" t="n">
        <f aca="false">E63-F63*0.7</f>
        <v>20635635.8053383</v>
      </c>
      <c r="H63" s="67"/>
      <c r="I63" s="67"/>
      <c r="J63" s="67" t="n">
        <f aca="false">G63*3.8235866717</f>
        <v>78902142.0273468</v>
      </c>
      <c r="K63" s="9"/>
      <c r="L63" s="67"/>
      <c r="M63" s="67" t="n">
        <f aca="false">F63*2.511711692</f>
        <v>261807.473770413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24003885.9276146</v>
      </c>
      <c r="F64" s="165" t="n">
        <f aca="false">low_SIPA_income!I57</f>
        <v>99498.4989245644</v>
      </c>
      <c r="G64" s="67" t="n">
        <f aca="false">E64-F64*0.7</f>
        <v>23934236.9783675</v>
      </c>
      <c r="H64" s="67"/>
      <c r="I64" s="67"/>
      <c r="J64" s="67" t="n">
        <f aca="false">G64*3.8235866717</f>
        <v>91514629.5077951</v>
      </c>
      <c r="K64" s="9"/>
      <c r="L64" s="67"/>
      <c r="M64" s="67" t="n">
        <f aca="false">F64*2.511711692</f>
        <v>249911.543085278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20988667.3238035</v>
      </c>
      <c r="F65" s="163" t="n">
        <f aca="false">low_SIPA_income!I58</f>
        <v>103143.767417287</v>
      </c>
      <c r="G65" s="8" t="n">
        <f aca="false">E65-F65*0.7</f>
        <v>20916466.6866114</v>
      </c>
      <c r="H65" s="8"/>
      <c r="I65" s="8"/>
      <c r="J65" s="8" t="n">
        <f aca="false">G65*3.8235866717</f>
        <v>79975923.2419844</v>
      </c>
      <c r="K65" s="6"/>
      <c r="L65" s="8"/>
      <c r="M65" s="8" t="n">
        <f aca="false">F65*2.511711692</f>
        <v>259067.406578928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24315422.0314306</v>
      </c>
      <c r="F66" s="165" t="n">
        <f aca="false">low_SIPA_income!I59</f>
        <v>101664.086277418</v>
      </c>
      <c r="G66" s="67" t="n">
        <f aca="false">E66-F66*0.7</f>
        <v>24244257.1710364</v>
      </c>
      <c r="H66" s="67"/>
      <c r="I66" s="67"/>
      <c r="J66" s="67" t="n">
        <f aca="false">G66*3.8235866717</f>
        <v>92700018.5844419</v>
      </c>
      <c r="K66" s="9"/>
      <c r="L66" s="67"/>
      <c r="M66" s="67" t="n">
        <f aca="false">F66*2.511711692</f>
        <v>255350.874159487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21110658.4824394</v>
      </c>
      <c r="F67" s="165" t="n">
        <f aca="false">low_SIPA_income!I60</f>
        <v>106068.730263462</v>
      </c>
      <c r="G67" s="67" t="n">
        <f aca="false">E67-F67*0.7</f>
        <v>21036410.371255</v>
      </c>
      <c r="H67" s="67"/>
      <c r="I67" s="67"/>
      <c r="J67" s="67" t="n">
        <f aca="false">G67*3.8235866717</f>
        <v>80434538.3159422</v>
      </c>
      <c r="K67" s="9"/>
      <c r="L67" s="67"/>
      <c r="M67" s="67" t="n">
        <f aca="false">F67*2.511711692</f>
        <v>266414.069958332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24465846.3252353</v>
      </c>
      <c r="F68" s="165" t="n">
        <f aca="false">low_SIPA_income!I61</f>
        <v>106108.76721533</v>
      </c>
      <c r="G68" s="67" t="n">
        <f aca="false">E68-F68*0.7</f>
        <v>24391570.1881846</v>
      </c>
      <c r="H68" s="67"/>
      <c r="I68" s="67"/>
      <c r="J68" s="67" t="n">
        <f aca="false">G68*3.8235866717</f>
        <v>93263282.6733777</v>
      </c>
      <c r="K68" s="9"/>
      <c r="L68" s="67"/>
      <c r="M68" s="67" t="n">
        <f aca="false">F68*2.511711692</f>
        <v>266514.63123845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21340214.2607548</v>
      </c>
      <c r="F69" s="163" t="n">
        <f aca="false">low_SIPA_income!I62</f>
        <v>109659.701804833</v>
      </c>
      <c r="G69" s="8" t="n">
        <f aca="false">E69-F69*0.7</f>
        <v>21263452.4694914</v>
      </c>
      <c r="H69" s="8"/>
      <c r="I69" s="8"/>
      <c r="J69" s="8" t="n">
        <f aca="false">G69*3.8235866717</f>
        <v>81302653.4566738</v>
      </c>
      <c r="K69" s="6"/>
      <c r="L69" s="8"/>
      <c r="M69" s="8" t="n">
        <f aca="false">F69*2.511711692</f>
        <v>275433.555164433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24446925.2575426</v>
      </c>
      <c r="F70" s="165" t="n">
        <f aca="false">low_SIPA_income!I63</f>
        <v>113070.870873442</v>
      </c>
      <c r="G70" s="67" t="n">
        <f aca="false">E70-F70*0.7</f>
        <v>24367775.6479312</v>
      </c>
      <c r="H70" s="67"/>
      <c r="I70" s="67"/>
      <c r="J70" s="67" t="n">
        <f aca="false">G70*3.8235866717</f>
        <v>93172302.1864055</v>
      </c>
      <c r="K70" s="9"/>
      <c r="L70" s="67"/>
      <c r="M70" s="67" t="n">
        <f aca="false">F70*2.511711692</f>
        <v>284001.428397446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21443456.6855161</v>
      </c>
      <c r="F71" s="165" t="n">
        <f aca="false">low_SIPA_income!I64</f>
        <v>110593.006070568</v>
      </c>
      <c r="G71" s="67" t="n">
        <f aca="false">E71-F71*0.7</f>
        <v>21366041.5812667</v>
      </c>
      <c r="H71" s="67"/>
      <c r="I71" s="67"/>
      <c r="J71" s="67" t="n">
        <f aca="false">G71*3.8235866717</f>
        <v>81694911.8171194</v>
      </c>
      <c r="K71" s="9"/>
      <c r="L71" s="67"/>
      <c r="M71" s="67" t="n">
        <f aca="false">F71*2.511711692</f>
        <v>277777.746400872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24953244.0747223</v>
      </c>
      <c r="F72" s="165" t="n">
        <f aca="false">low_SIPA_income!I65</f>
        <v>108465.626804849</v>
      </c>
      <c r="G72" s="67" t="n">
        <f aca="false">E72-F72*0.7</f>
        <v>24877318.1359589</v>
      </c>
      <c r="H72" s="67"/>
      <c r="I72" s="67"/>
      <c r="J72" s="67" t="n">
        <f aca="false">G72*3.8235866717</f>
        <v>95120582.0522932</v>
      </c>
      <c r="K72" s="9"/>
      <c r="L72" s="67"/>
      <c r="M72" s="67" t="n">
        <f aca="false">F72*2.511711692</f>
        <v>272434.383025847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21626838.016567</v>
      </c>
      <c r="F73" s="163" t="n">
        <f aca="false">low_SIPA_income!I66</f>
        <v>112403.821588649</v>
      </c>
      <c r="G73" s="8" t="n">
        <f aca="false">E73-F73*0.7</f>
        <v>21548155.341455</v>
      </c>
      <c r="H73" s="8"/>
      <c r="I73" s="8"/>
      <c r="J73" s="8" t="n">
        <f aca="false">G73*3.8235866717</f>
        <v>82391239.5633083</v>
      </c>
      <c r="K73" s="6"/>
      <c r="L73" s="8"/>
      <c r="M73" s="8" t="n">
        <f aca="false">F73*2.511711692</f>
        <v>282325.992909692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24986635.3225132</v>
      </c>
      <c r="F74" s="165" t="n">
        <f aca="false">low_SIPA_income!I67</f>
        <v>111806.121080216</v>
      </c>
      <c r="G74" s="67" t="n">
        <f aca="false">E74-F74*0.7</f>
        <v>24908371.0377571</v>
      </c>
      <c r="H74" s="67"/>
      <c r="I74" s="67"/>
      <c r="J74" s="67" t="n">
        <f aca="false">G74*3.8235866717</f>
        <v>95239315.5137263</v>
      </c>
      <c r="K74" s="9"/>
      <c r="L74" s="67"/>
      <c r="M74" s="67" t="n">
        <f aca="false">F74*2.511711692</f>
        <v>280824.741554347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21602829.9531529</v>
      </c>
      <c r="F75" s="165" t="n">
        <f aca="false">low_SIPA_income!I68</f>
        <v>115850.792573872</v>
      </c>
      <c r="G75" s="67" t="n">
        <f aca="false">E75-F75*0.7</f>
        <v>21521734.3983512</v>
      </c>
      <c r="H75" s="67"/>
      <c r="I75" s="67"/>
      <c r="J75" s="67" t="n">
        <f aca="false">G75*3.8235866717</f>
        <v>82290216.7974031</v>
      </c>
      <c r="K75" s="9"/>
      <c r="L75" s="67"/>
      <c r="M75" s="67" t="n">
        <f aca="false">F75*2.511711692</f>
        <v>290983.790235261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24929358.1284931</v>
      </c>
      <c r="F76" s="165" t="n">
        <f aca="false">low_SIPA_income!I69</f>
        <v>114988.049972562</v>
      </c>
      <c r="G76" s="67" t="n">
        <f aca="false">E76-F76*0.7</f>
        <v>24848866.4935123</v>
      </c>
      <c r="H76" s="67"/>
      <c r="I76" s="67"/>
      <c r="J76" s="67" t="n">
        <f aca="false">G76*3.8235866717</f>
        <v>95011794.7314463</v>
      </c>
      <c r="K76" s="9"/>
      <c r="L76" s="67"/>
      <c r="M76" s="67" t="n">
        <f aca="false">F76*2.511711692</f>
        <v>288816.829556365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21860734.7231832</v>
      </c>
      <c r="F77" s="163" t="n">
        <f aca="false">low_SIPA_income!I70</f>
        <v>114799.525596033</v>
      </c>
      <c r="G77" s="8" t="n">
        <f aca="false">E77-F77*0.7</f>
        <v>21780375.055266</v>
      </c>
      <c r="H77" s="8"/>
      <c r="I77" s="8"/>
      <c r="J77" s="8" t="n">
        <f aca="false">G77*3.8235866717</f>
        <v>83279151.7659421</v>
      </c>
      <c r="K77" s="6"/>
      <c r="L77" s="8"/>
      <c r="M77" s="8" t="n">
        <f aca="false">F77*2.511711692</f>
        <v>288343.31067561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25127867.8095767</v>
      </c>
      <c r="F78" s="165" t="n">
        <f aca="false">low_SIPA_income!I71</f>
        <v>116245.450334013</v>
      </c>
      <c r="G78" s="67" t="n">
        <f aca="false">E78-F78*0.7</f>
        <v>25046495.9943429</v>
      </c>
      <c r="H78" s="67"/>
      <c r="I78" s="67"/>
      <c r="J78" s="67" t="n">
        <f aca="false">G78*3.8235866717</f>
        <v>95767448.2567568</v>
      </c>
      <c r="K78" s="9"/>
      <c r="L78" s="67"/>
      <c r="M78" s="67" t="n">
        <f aca="false">F78*2.511711692</f>
        <v>291975.056745745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22015280.5971762</v>
      </c>
      <c r="F79" s="165" t="n">
        <f aca="false">low_SIPA_income!I72</f>
        <v>117440.351948231</v>
      </c>
      <c r="G79" s="67" t="n">
        <f aca="false">E79-F79*0.7</f>
        <v>21933072.3508124</v>
      </c>
      <c r="H79" s="67"/>
      <c r="I79" s="67"/>
      <c r="J79" s="67" t="n">
        <f aca="false">G79*3.8235866717</f>
        <v>83863003.1099982</v>
      </c>
      <c r="K79" s="9"/>
      <c r="L79" s="67"/>
      <c r="M79" s="67" t="n">
        <f aca="false">F79*2.511711692</f>
        <v>294976.305100966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25570886.7392318</v>
      </c>
      <c r="F80" s="165" t="n">
        <f aca="false">low_SIPA_income!I73</f>
        <v>113521.764801433</v>
      </c>
      <c r="G80" s="67" t="n">
        <f aca="false">E80-F80*0.7</f>
        <v>25491421.5038708</v>
      </c>
      <c r="H80" s="67"/>
      <c r="I80" s="67"/>
      <c r="J80" s="67" t="n">
        <f aca="false">G80*3.8235866717</f>
        <v>97468659.5048872</v>
      </c>
      <c r="K80" s="9"/>
      <c r="L80" s="67"/>
      <c r="M80" s="67" t="n">
        <f aca="false">F80*2.511711692</f>
        <v>285133.943948234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22367109.4749237</v>
      </c>
      <c r="F81" s="163" t="n">
        <f aca="false">low_SIPA_income!I74</f>
        <v>117787.571833947</v>
      </c>
      <c r="G81" s="8" t="n">
        <f aca="false">E81-F81*0.7</f>
        <v>22284658.17464</v>
      </c>
      <c r="H81" s="8"/>
      <c r="I81" s="8"/>
      <c r="J81" s="8" t="n">
        <f aca="false">G81*3.8235866717</f>
        <v>85207321.9799438</v>
      </c>
      <c r="K81" s="6"/>
      <c r="L81" s="8"/>
      <c r="M81" s="8" t="n">
        <f aca="false">F81*2.511711692</f>
        <v>295848.421347614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25636634.8841615</v>
      </c>
      <c r="F82" s="165" t="n">
        <f aca="false">low_SIPA_income!I75</f>
        <v>112302.753785049</v>
      </c>
      <c r="G82" s="67" t="n">
        <f aca="false">E82-F82*0.7</f>
        <v>25558022.9565119</v>
      </c>
      <c r="H82" s="67"/>
      <c r="I82" s="67"/>
      <c r="J82" s="67" t="n">
        <f aca="false">G82*3.8235866717</f>
        <v>97723315.9315217</v>
      </c>
      <c r="K82" s="9"/>
      <c r="L82" s="67"/>
      <c r="M82" s="67" t="n">
        <f aca="false">F82*2.511711692</f>
        <v>282072.139725705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22368469.0112742</v>
      </c>
      <c r="F83" s="165" t="n">
        <f aca="false">low_SIPA_income!I76</f>
        <v>109979.611428766</v>
      </c>
      <c r="G83" s="67" t="n">
        <f aca="false">E83-F83*0.7</f>
        <v>22291483.283274</v>
      </c>
      <c r="H83" s="67"/>
      <c r="I83" s="67"/>
      <c r="J83" s="67" t="n">
        <f aca="false">G83*3.8235866717</f>
        <v>85233418.37435</v>
      </c>
      <c r="K83" s="9"/>
      <c r="L83" s="67"/>
      <c r="M83" s="67" t="n">
        <f aca="false">F83*2.511711692</f>
        <v>276237.075907247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25669629.2258078</v>
      </c>
      <c r="F84" s="165" t="n">
        <f aca="false">low_SIPA_income!I77</f>
        <v>117573.73289368</v>
      </c>
      <c r="G84" s="67" t="n">
        <f aca="false">E84-F84*0.7</f>
        <v>25587327.6127822</v>
      </c>
      <c r="H84" s="67"/>
      <c r="I84" s="67"/>
      <c r="J84" s="67" t="n">
        <f aca="false">G84*3.8235866717</f>
        <v>97835364.8246556</v>
      </c>
      <c r="K84" s="9"/>
      <c r="L84" s="67"/>
      <c r="M84" s="67" t="n">
        <f aca="false">F84*2.511711692</f>
        <v>295311.31958114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22406086.524164</v>
      </c>
      <c r="F85" s="163" t="n">
        <f aca="false">low_SIPA_income!I78</f>
        <v>115360.362239354</v>
      </c>
      <c r="G85" s="8" t="n">
        <f aca="false">E85-F85*0.7</f>
        <v>22325334.2705965</v>
      </c>
      <c r="H85" s="8"/>
      <c r="I85" s="8"/>
      <c r="J85" s="8" t="n">
        <f aca="false">G85*3.8235866717</f>
        <v>85362850.5583</v>
      </c>
      <c r="K85" s="6"/>
      <c r="L85" s="8"/>
      <c r="M85" s="8" t="n">
        <f aca="false">F85*2.511711692</f>
        <v>289751.970629941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25724089.3420223</v>
      </c>
      <c r="F86" s="165" t="n">
        <f aca="false">low_SIPA_income!I79</f>
        <v>119514.732706178</v>
      </c>
      <c r="G86" s="67" t="n">
        <f aca="false">E86-F86*0.7</f>
        <v>25640429.029128</v>
      </c>
      <c r="H86" s="67"/>
      <c r="I86" s="67"/>
      <c r="J86" s="67" t="n">
        <f aca="false">G86*3.8235866717</f>
        <v>98038402.6924436</v>
      </c>
      <c r="K86" s="9"/>
      <c r="L86" s="67"/>
      <c r="M86" s="67" t="n">
        <f aca="false">F86*2.511711692</f>
        <v>300186.551504362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22411086.3775198</v>
      </c>
      <c r="F87" s="165" t="n">
        <f aca="false">low_SIPA_income!I80</f>
        <v>125397.302541367</v>
      </c>
      <c r="G87" s="67" t="n">
        <f aca="false">E87-F87*0.7</f>
        <v>22323308.2657408</v>
      </c>
      <c r="H87" s="67"/>
      <c r="I87" s="67"/>
      <c r="J87" s="67" t="n">
        <f aca="false">G87*3.8235866717</f>
        <v>85355103.9531371</v>
      </c>
      <c r="K87" s="9"/>
      <c r="L87" s="67"/>
      <c r="M87" s="67" t="n">
        <f aca="false">F87*2.511711692</f>
        <v>314961.870938412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25795854.1573288</v>
      </c>
      <c r="F88" s="165" t="n">
        <f aca="false">low_SIPA_income!I81</f>
        <v>121826.800201112</v>
      </c>
      <c r="G88" s="67" t="n">
        <f aca="false">E88-F88*0.7</f>
        <v>25710575.397188</v>
      </c>
      <c r="H88" s="67"/>
      <c r="I88" s="67"/>
      <c r="J88" s="67" t="n">
        <f aca="false">G88*3.8235866717</f>
        <v>98306613.410426</v>
      </c>
      <c r="K88" s="9"/>
      <c r="L88" s="67"/>
      <c r="M88" s="67" t="n">
        <f aca="false">F88*2.511711692</f>
        <v>305993.79846408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22684740.1152608</v>
      </c>
      <c r="F89" s="163" t="n">
        <f aca="false">low_SIPA_income!I82</f>
        <v>122509.707027802</v>
      </c>
      <c r="G89" s="8" t="n">
        <f aca="false">E89-F89*0.7</f>
        <v>22598983.3203413</v>
      </c>
      <c r="H89" s="8"/>
      <c r="I89" s="8"/>
      <c r="J89" s="8" t="n">
        <f aca="false">G89*3.8235866717</f>
        <v>86409171.4176278</v>
      </c>
      <c r="K89" s="6"/>
      <c r="L89" s="8"/>
      <c r="M89" s="8" t="n">
        <f aca="false">F89*2.511711692</f>
        <v>307709.063525225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26208391.5860829</v>
      </c>
      <c r="F90" s="165" t="n">
        <f aca="false">low_SIPA_income!I83</f>
        <v>122101.571966137</v>
      </c>
      <c r="G90" s="67" t="n">
        <f aca="false">E90-F90*0.7</f>
        <v>26122920.4857066</v>
      </c>
      <c r="H90" s="67"/>
      <c r="I90" s="67"/>
      <c r="J90" s="67" t="n">
        <f aca="false">G90*3.8235866717</f>
        <v>99883250.5950266</v>
      </c>
      <c r="K90" s="9"/>
      <c r="L90" s="67"/>
      <c r="M90" s="67" t="n">
        <f aca="false">F90*2.511711692</f>
        <v>306683.945918925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22848532.1875202</v>
      </c>
      <c r="F91" s="165" t="n">
        <f aca="false">low_SIPA_income!I84</f>
        <v>118946.269190193</v>
      </c>
      <c r="G91" s="67" t="n">
        <f aca="false">E91-F91*0.7</f>
        <v>22765269.799087</v>
      </c>
      <c r="H91" s="67"/>
      <c r="I91" s="67"/>
      <c r="J91" s="67" t="n">
        <f aca="false">G91*3.8235866717</f>
        <v>87044982.1814437</v>
      </c>
      <c r="K91" s="9"/>
      <c r="L91" s="67"/>
      <c r="M91" s="67" t="n">
        <f aca="false">F91*2.511711692</f>
        <v>298758.735044786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26507109.6160604</v>
      </c>
      <c r="F92" s="165" t="n">
        <f aca="false">low_SIPA_income!I85</f>
        <v>120796.446647289</v>
      </c>
      <c r="G92" s="67" t="n">
        <f aca="false">E92-F92*0.7</f>
        <v>26422552.1034073</v>
      </c>
      <c r="H92" s="67"/>
      <c r="I92" s="67"/>
      <c r="J92" s="67" t="n">
        <f aca="false">G92*3.8235866717</f>
        <v>101028918.054887</v>
      </c>
      <c r="K92" s="9"/>
      <c r="L92" s="67"/>
      <c r="M92" s="67" t="n">
        <f aca="false">F92*2.511711692</f>
        <v>303405.84739605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23245437.4858061</v>
      </c>
      <c r="F93" s="163" t="n">
        <f aca="false">low_SIPA_income!I86</f>
        <v>118502.55232879</v>
      </c>
      <c r="G93" s="8" t="n">
        <f aca="false">E93-F93*0.7</f>
        <v>23162485.6991759</v>
      </c>
      <c r="H93" s="8"/>
      <c r="I93" s="8"/>
      <c r="J93" s="8" t="n">
        <f aca="false">G93*3.8235866717</f>
        <v>88563771.6028109</v>
      </c>
      <c r="K93" s="6"/>
      <c r="L93" s="8"/>
      <c r="M93" s="8" t="n">
        <f aca="false">F93*2.511711692</f>
        <v>297644.246216063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26809365.4579637</v>
      </c>
      <c r="F94" s="165" t="n">
        <f aca="false">low_SIPA_income!I87</f>
        <v>118347.711432243</v>
      </c>
      <c r="G94" s="67" t="n">
        <f aca="false">E94-F94*0.7</f>
        <v>26726522.0599611</v>
      </c>
      <c r="H94" s="67"/>
      <c r="I94" s="67"/>
      <c r="J94" s="67" t="n">
        <f aca="false">G94*3.8235866717</f>
        <v>102191173.529363</v>
      </c>
      <c r="K94" s="9"/>
      <c r="L94" s="67"/>
      <c r="M94" s="67" t="n">
        <f aca="false">F94*2.511711692</f>
        <v>297255.330525808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23349387.9393032</v>
      </c>
      <c r="F95" s="165" t="n">
        <f aca="false">low_SIPA_income!I88</f>
        <v>121063.351177439</v>
      </c>
      <c r="G95" s="67" t="n">
        <f aca="false">E95-F95*0.7</f>
        <v>23264643.593479</v>
      </c>
      <c r="H95" s="67"/>
      <c r="I95" s="67"/>
      <c r="J95" s="67" t="n">
        <f aca="false">G95*3.8235866717</f>
        <v>88954381.165877</v>
      </c>
      <c r="K95" s="9"/>
      <c r="L95" s="67"/>
      <c r="M95" s="67" t="n">
        <f aca="false">F95*2.511711692</f>
        <v>304076.234625076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26855296.6062453</v>
      </c>
      <c r="F96" s="165" t="n">
        <f aca="false">low_SIPA_income!I89</f>
        <v>118707.245785016</v>
      </c>
      <c r="G96" s="67" t="n">
        <f aca="false">E96-F96*0.7</f>
        <v>26772201.5341958</v>
      </c>
      <c r="H96" s="67"/>
      <c r="I96" s="67"/>
      <c r="J96" s="67" t="n">
        <f aca="false">G96*3.8235866717</f>
        <v>102365832.958217</v>
      </c>
      <c r="K96" s="9"/>
      <c r="L96" s="67"/>
      <c r="M96" s="67" t="n">
        <f aca="false">F96*2.511711692</f>
        <v>298158.377163343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23380176.7256302</v>
      </c>
      <c r="F97" s="163" t="n">
        <f aca="false">low_SIPA_income!I90</f>
        <v>121728.0060691</v>
      </c>
      <c r="G97" s="8" t="n">
        <f aca="false">E97-F97*0.7</f>
        <v>23294967.1213819</v>
      </c>
      <c r="H97" s="8"/>
      <c r="I97" s="8"/>
      <c r="J97" s="8" t="n">
        <f aca="false">G97*3.8235866717</f>
        <v>89070325.8030055</v>
      </c>
      <c r="K97" s="6"/>
      <c r="L97" s="8"/>
      <c r="M97" s="8" t="n">
        <f aca="false">F97*2.511711692</f>
        <v>305745.656087605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26885929.784047</v>
      </c>
      <c r="F98" s="165" t="n">
        <f aca="false">low_SIPA_income!I91</f>
        <v>120981.239228875</v>
      </c>
      <c r="G98" s="67" t="n">
        <f aca="false">E98-F98*0.7</f>
        <v>26801242.9165868</v>
      </c>
      <c r="H98" s="67"/>
      <c r="I98" s="67"/>
      <c r="J98" s="67" t="n">
        <f aca="false">G98*3.8235866717</f>
        <v>102476875.200855</v>
      </c>
      <c r="K98" s="9"/>
      <c r="L98" s="67"/>
      <c r="M98" s="67" t="n">
        <f aca="false">F98*2.511711692</f>
        <v>303869.993083814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23540827.2885472</v>
      </c>
      <c r="F99" s="165" t="n">
        <f aca="false">low_SIPA_income!I92</f>
        <v>118693.567057495</v>
      </c>
      <c r="G99" s="67" t="n">
        <f aca="false">E99-F99*0.7</f>
        <v>23457741.7916069</v>
      </c>
      <c r="H99" s="67"/>
      <c r="I99" s="67"/>
      <c r="J99" s="67" t="n">
        <f aca="false">G99*3.8235866717</f>
        <v>89692708.8625684</v>
      </c>
      <c r="K99" s="9"/>
      <c r="L99" s="67"/>
      <c r="M99" s="67" t="n">
        <f aca="false">F99*2.511711692</f>
        <v>298124.020143495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27156115.9115092</v>
      </c>
      <c r="F100" s="165" t="n">
        <f aca="false">low_SIPA_income!I93</f>
        <v>119138.117774307</v>
      </c>
      <c r="G100" s="67" t="n">
        <f aca="false">E100-F100*0.7</f>
        <v>27072719.2290672</v>
      </c>
      <c r="H100" s="67"/>
      <c r="I100" s="67"/>
      <c r="J100" s="67" t="n">
        <f aca="false">G100*3.8235866717</f>
        <v>103514888.410938</v>
      </c>
      <c r="K100" s="9"/>
      <c r="L100" s="67"/>
      <c r="M100" s="67" t="n">
        <f aca="false">F100*2.511711692</f>
        <v>299240.603376599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23730241.515558</v>
      </c>
      <c r="F101" s="163" t="n">
        <f aca="false">low_SIPA_income!I94</f>
        <v>124083.538472497</v>
      </c>
      <c r="G101" s="8" t="n">
        <f aca="false">E101-F101*0.7</f>
        <v>23643383.0386273</v>
      </c>
      <c r="H101" s="8"/>
      <c r="I101" s="8"/>
      <c r="J101" s="8" t="n">
        <f aca="false">G101*3.8235866717</f>
        <v>90402524.2603931</v>
      </c>
      <c r="K101" s="6"/>
      <c r="L101" s="8"/>
      <c r="M101" s="8" t="n">
        <f aca="false">F101*2.511711692</f>
        <v>311662.074366102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27389651.0580548</v>
      </c>
      <c r="F102" s="165" t="n">
        <f aca="false">low_SIPA_income!I95</f>
        <v>122688.832339352</v>
      </c>
      <c r="G102" s="67" t="n">
        <f aca="false">E102-F102*0.7</f>
        <v>27303768.8754173</v>
      </c>
      <c r="H102" s="67"/>
      <c r="I102" s="67"/>
      <c r="J102" s="67" t="n">
        <f aca="false">G102*3.8235866717</f>
        <v>104398326.759223</v>
      </c>
      <c r="K102" s="9"/>
      <c r="L102" s="67"/>
      <c r="M102" s="67" t="n">
        <f aca="false">F102*2.511711692</f>
        <v>308158.974664579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24030852.6933999</v>
      </c>
      <c r="F103" s="165" t="n">
        <f aca="false">low_SIPA_income!I96</f>
        <v>122895.007621466</v>
      </c>
      <c r="G103" s="67" t="n">
        <f aca="false">E103-F103*0.7</f>
        <v>23944826.1880649</v>
      </c>
      <c r="H103" s="67"/>
      <c r="I103" s="67"/>
      <c r="J103" s="67" t="n">
        <f aca="false">G103*3.8235866717</f>
        <v>91555118.2688581</v>
      </c>
      <c r="K103" s="9"/>
      <c r="L103" s="67"/>
      <c r="M103" s="67" t="n">
        <f aca="false">F103*2.511711692</f>
        <v>308676.827531265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27637842.4113457</v>
      </c>
      <c r="F104" s="165" t="n">
        <f aca="false">low_SIPA_income!I97</f>
        <v>120677.749833301</v>
      </c>
      <c r="G104" s="67" t="n">
        <f aca="false">E104-F104*0.7</f>
        <v>27553367.9864623</v>
      </c>
      <c r="H104" s="67"/>
      <c r="I104" s="67"/>
      <c r="J104" s="67" t="n">
        <f aca="false">G104*3.8235866717</f>
        <v>105352690.593483</v>
      </c>
      <c r="K104" s="9"/>
      <c r="L104" s="67"/>
      <c r="M104" s="67" t="n">
        <f aca="false">F104*2.511711692</f>
        <v>303107.715220554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24115909.3630871</v>
      </c>
      <c r="F105" s="163" t="n">
        <f aca="false">low_SIPA_income!I98</f>
        <v>121943.668791496</v>
      </c>
      <c r="G105" s="8" t="n">
        <f aca="false">E105-F105*0.7</f>
        <v>24030548.794933</v>
      </c>
      <c r="H105" s="8"/>
      <c r="I105" s="8"/>
      <c r="J105" s="8" t="n">
        <f aca="false">G105*3.8235866717</f>
        <v>91882886.0859425</v>
      </c>
      <c r="K105" s="6"/>
      <c r="L105" s="8"/>
      <c r="M105" s="8" t="n">
        <f aca="false">F105*2.511711692</f>
        <v>306287.338668976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27835662.9529688</v>
      </c>
      <c r="F106" s="165" t="n">
        <f aca="false">low_SIPA_income!I99</f>
        <v>124064.053293965</v>
      </c>
      <c r="G106" s="67" t="n">
        <f aca="false">E106-F106*0.7</f>
        <v>27748818.115663</v>
      </c>
      <c r="H106" s="67"/>
      <c r="I106" s="67"/>
      <c r="J106" s="67" t="n">
        <f aca="false">G106*3.8235866717</f>
        <v>106100011.102477</v>
      </c>
      <c r="K106" s="9"/>
      <c r="L106" s="67"/>
      <c r="M106" s="67" t="n">
        <f aca="false">F106*2.511711692</f>
        <v>311613.133215362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24351379.2969726</v>
      </c>
      <c r="F107" s="165" t="n">
        <f aca="false">low_SIPA_income!I100</f>
        <v>122423.643194863</v>
      </c>
      <c r="G107" s="67" t="n">
        <f aca="false">E107-F107*0.7</f>
        <v>24265682.7467362</v>
      </c>
      <c r="H107" s="67"/>
      <c r="I107" s="67"/>
      <c r="J107" s="67" t="n">
        <f aca="false">G107*3.8235866717</f>
        <v>92781941.1301212</v>
      </c>
      <c r="K107" s="9"/>
      <c r="L107" s="67"/>
      <c r="M107" s="67" t="n">
        <f aca="false">F107*2.511711692</f>
        <v>307492.895989775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27998414.4041911</v>
      </c>
      <c r="F108" s="165" t="n">
        <f aca="false">low_SIPA_income!I101</f>
        <v>122185.75623056</v>
      </c>
      <c r="G108" s="67" t="n">
        <f aca="false">E108-F108*0.7</f>
        <v>27912884.3748297</v>
      </c>
      <c r="H108" s="67"/>
      <c r="I108" s="67"/>
      <c r="J108" s="67" t="n">
        <f aca="false">G108*3.8235866717</f>
        <v>106727332.664302</v>
      </c>
      <c r="K108" s="9"/>
      <c r="L108" s="67"/>
      <c r="M108" s="67" t="n">
        <f aca="false">F108*2.511711692</f>
        <v>306895.392520159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24728033.6364975</v>
      </c>
      <c r="F109" s="163" t="n">
        <f aca="false">low_SIPA_income!I102</f>
        <v>119448.851125766</v>
      </c>
      <c r="G109" s="8" t="n">
        <f aca="false">E109-F109*0.7</f>
        <v>24644419.4407094</v>
      </c>
      <c r="H109" s="8"/>
      <c r="I109" s="8"/>
      <c r="J109" s="8" t="n">
        <f aca="false">G109*3.8235866717</f>
        <v>94230073.7052809</v>
      </c>
      <c r="K109" s="6"/>
      <c r="L109" s="8"/>
      <c r="M109" s="8" t="n">
        <f aca="false">F109*2.511711692</f>
        <v>300021.075968554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28412596.8720443</v>
      </c>
      <c r="F110" s="165" t="n">
        <f aca="false">low_SIPA_income!I103</f>
        <v>119843.835544871</v>
      </c>
      <c r="G110" s="67" t="n">
        <f aca="false">E110-F110*0.7</f>
        <v>28328706.1871628</v>
      </c>
      <c r="H110" s="67"/>
      <c r="I110" s="67"/>
      <c r="J110" s="67" t="n">
        <f aca="false">G110*3.8235866717</f>
        <v>108317263.403741</v>
      </c>
      <c r="K110" s="9"/>
      <c r="L110" s="67"/>
      <c r="M110" s="67" t="n">
        <f aca="false">F110*2.511711692</f>
        <v>301013.162952179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24811926.2045314</v>
      </c>
      <c r="F111" s="165" t="n">
        <f aca="false">low_SIPA_income!I104</f>
        <v>124220.271229582</v>
      </c>
      <c r="G111" s="67" t="n">
        <f aca="false">E111-F111*0.7</f>
        <v>24724972.0146706</v>
      </c>
      <c r="H111" s="67"/>
      <c r="I111" s="67"/>
      <c r="J111" s="67" t="n">
        <f aca="false">G111*3.8235866717</f>
        <v>94538073.4534502</v>
      </c>
      <c r="K111" s="9"/>
      <c r="L111" s="67"/>
      <c r="M111" s="67" t="n">
        <f aca="false">F111*2.511711692</f>
        <v>312005.507630753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28528102.9590429</v>
      </c>
      <c r="F112" s="165" t="n">
        <f aca="false">low_SIPA_income!I105</f>
        <v>124763.800430674</v>
      </c>
      <c r="G112" s="67" t="n">
        <f aca="false">E112-F112*0.7</f>
        <v>28440768.2987414</v>
      </c>
      <c r="H112" s="67"/>
      <c r="I112" s="67"/>
      <c r="J112" s="67" t="n">
        <f aca="false">G112*3.8235866717</f>
        <v>108745742.599975</v>
      </c>
      <c r="K112" s="9"/>
      <c r="L112" s="67"/>
      <c r="M112" s="67" t="n">
        <f aca="false">F112*2.511711692</f>
        <v>313370.696280077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3593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19836188.0403175</v>
      </c>
      <c r="F34" s="165" t="n">
        <f aca="false">high_SIPA_income!I27</f>
        <v>97742.8609021736</v>
      </c>
      <c r="G34" s="67" t="n">
        <f aca="false">E34-F34*0.7</f>
        <v>19767768.037686</v>
      </c>
      <c r="H34" s="67"/>
      <c r="I34" s="67"/>
      <c r="J34" s="67" t="n">
        <f aca="false">G34*3.8235866717</f>
        <v>75583774.3981534</v>
      </c>
      <c r="K34" s="9"/>
      <c r="L34" s="67"/>
      <c r="M34" s="67" t="n">
        <f aca="false">F34*2.511711692</f>
        <v>245501.886537519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17859900.8413437</v>
      </c>
      <c r="F35" s="165" t="n">
        <f aca="false">high_SIPA_income!I28</f>
        <v>103078.392125795</v>
      </c>
      <c r="G35" s="67" t="n">
        <f aca="false">E35-F35*0.7</f>
        <v>17787745.9668557</v>
      </c>
      <c r="H35" s="67"/>
      <c r="I35" s="67"/>
      <c r="J35" s="67" t="n">
        <f aca="false">G35*3.8235866717</f>
        <v>68012988.3984548</v>
      </c>
      <c r="K35" s="9"/>
      <c r="L35" s="67"/>
      <c r="M35" s="67" t="n">
        <f aca="false">F35*2.511711692</f>
        <v>258903.202694919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21412097.1289389</v>
      </c>
      <c r="F36" s="165" t="n">
        <f aca="false">high_SIPA_income!I29</f>
        <v>104067.465375712</v>
      </c>
      <c r="G36" s="67" t="n">
        <f aca="false">E36-F36*0.7</f>
        <v>21339249.9031759</v>
      </c>
      <c r="H36" s="67"/>
      <c r="I36" s="67"/>
      <c r="J36" s="67" t="n">
        <f aca="false">G36*3.8235866717</f>
        <v>81592471.5138589</v>
      </c>
      <c r="K36" s="9"/>
      <c r="L36" s="67"/>
      <c r="M36" s="67" t="n">
        <f aca="false">F36*2.511711692</f>
        <v>261387.46954098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18932621.3041389</v>
      </c>
      <c r="F37" s="163" t="n">
        <f aca="false">high_SIPA_income!I30</f>
        <v>107431.320970696</v>
      </c>
      <c r="G37" s="8" t="n">
        <f aca="false">E37-F37*0.7</f>
        <v>18857419.3794594</v>
      </c>
      <c r="H37" s="8"/>
      <c r="I37" s="8"/>
      <c r="J37" s="8" t="n">
        <f aca="false">G37*3.8235866717</f>
        <v>72102977.4019582</v>
      </c>
      <c r="K37" s="6"/>
      <c r="L37" s="8"/>
      <c r="M37" s="8" t="n">
        <f aca="false">F37*2.511711692</f>
        <v>269836.504969102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22695024.5112452</v>
      </c>
      <c r="F38" s="165" t="n">
        <f aca="false">high_SIPA_income!I31</f>
        <v>109519.895736201</v>
      </c>
      <c r="G38" s="67" t="n">
        <f aca="false">E38-F38*0.7</f>
        <v>22618360.5842299</v>
      </c>
      <c r="H38" s="67"/>
      <c r="I38" s="67"/>
      <c r="J38" s="67" t="n">
        <f aca="false">G38*3.8235866717</f>
        <v>86483262.0655659</v>
      </c>
      <c r="K38" s="9"/>
      <c r="L38" s="67"/>
      <c r="M38" s="67" t="n">
        <f aca="false">F38*2.511711692</f>
        <v>275082.402627236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20020542.8203877</v>
      </c>
      <c r="F39" s="165" t="n">
        <f aca="false">high_SIPA_income!I32</f>
        <v>110545.283976574</v>
      </c>
      <c r="G39" s="67" t="n">
        <f aca="false">E39-F39*0.7</f>
        <v>19943161.1216041</v>
      </c>
      <c r="H39" s="67"/>
      <c r="I39" s="67"/>
      <c r="J39" s="67" t="n">
        <f aca="false">G39*3.8235866717</f>
        <v>76254405.0561312</v>
      </c>
      <c r="K39" s="9"/>
      <c r="L39" s="67"/>
      <c r="M39" s="67" t="n">
        <f aca="false">F39*2.511711692</f>
        <v>277657.882259421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23635985.0094973</v>
      </c>
      <c r="F40" s="165" t="n">
        <f aca="false">high_SIPA_income!I33</f>
        <v>112099.308761257</v>
      </c>
      <c r="G40" s="67" t="n">
        <f aca="false">E40-F40*0.7</f>
        <v>23557515.4933644</v>
      </c>
      <c r="H40" s="67"/>
      <c r="I40" s="67"/>
      <c r="J40" s="67" t="n">
        <f aca="false">G40*3.8235866717</f>
        <v>90074202.2587944</v>
      </c>
      <c r="K40" s="9"/>
      <c r="L40" s="67"/>
      <c r="M40" s="67" t="n">
        <f aca="false">F40*2.511711692</f>
        <v>281561.144480767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20617880.7752547</v>
      </c>
      <c r="F41" s="163" t="n">
        <f aca="false">high_SIPA_income!I34</f>
        <v>110801.595298826</v>
      </c>
      <c r="G41" s="8" t="n">
        <f aca="false">E41-F41*0.7</f>
        <v>20540319.6585456</v>
      </c>
      <c r="H41" s="8"/>
      <c r="I41" s="8"/>
      <c r="J41" s="8" t="n">
        <f aca="false">G41*3.8235866717</f>
        <v>78537692.4788723</v>
      </c>
      <c r="K41" s="6"/>
      <c r="L41" s="8"/>
      <c r="M41" s="8" t="n">
        <f aca="false">F41*2.511711692</f>
        <v>278301.662404313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23957341.7579846</v>
      </c>
      <c r="F42" s="165" t="n">
        <f aca="false">high_SIPA_income!I35</f>
        <v>111388.733311888</v>
      </c>
      <c r="G42" s="67" t="n">
        <f aca="false">E42-F42*0.7</f>
        <v>23879369.6446663</v>
      </c>
      <c r="H42" s="67"/>
      <c r="I42" s="67"/>
      <c r="J42" s="67" t="n">
        <f aca="false">G42*3.8235866717</f>
        <v>91304839.5019436</v>
      </c>
      <c r="K42" s="9"/>
      <c r="L42" s="67"/>
      <c r="M42" s="67" t="n">
        <f aca="false">F42*2.511711692</f>
        <v>279776.383816539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21052000.2617995</v>
      </c>
      <c r="F43" s="165" t="n">
        <f aca="false">high_SIPA_income!I36</f>
        <v>109331.302274512</v>
      </c>
      <c r="G43" s="67" t="n">
        <f aca="false">E43-F43*0.7</f>
        <v>20975468.3502073</v>
      </c>
      <c r="H43" s="67"/>
      <c r="I43" s="67"/>
      <c r="J43" s="67" t="n">
        <f aca="false">G43*3.8235866717</f>
        <v>80201521.2165179</v>
      </c>
      <c r="K43" s="9"/>
      <c r="L43" s="67"/>
      <c r="M43" s="67" t="n">
        <f aca="false">F43*2.511711692</f>
        <v>274608.710224479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24759552.4316574</v>
      </c>
      <c r="F44" s="165" t="n">
        <f aca="false">high_SIPA_income!I37</f>
        <v>110287.026779381</v>
      </c>
      <c r="G44" s="67" t="n">
        <f aca="false">E44-F44*0.7</f>
        <v>24682351.5129118</v>
      </c>
      <c r="H44" s="67"/>
      <c r="I44" s="67"/>
      <c r="J44" s="67" t="n">
        <f aca="false">G44*3.8235866717</f>
        <v>94375110.2709841</v>
      </c>
      <c r="K44" s="9"/>
      <c r="L44" s="67"/>
      <c r="M44" s="67" t="n">
        <f aca="false">F44*2.511711692</f>
        <v>277009.214637687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21636210.9986582</v>
      </c>
      <c r="F45" s="163" t="n">
        <f aca="false">high_SIPA_income!I38</f>
        <v>109498.655764253</v>
      </c>
      <c r="G45" s="8" t="n">
        <f aca="false">E45-F45*0.7</f>
        <v>21559561.9396232</v>
      </c>
      <c r="H45" s="8"/>
      <c r="I45" s="8"/>
      <c r="J45" s="8" t="n">
        <f aca="false">G45*3.8235866717</f>
        <v>82434853.6800339</v>
      </c>
      <c r="K45" s="6"/>
      <c r="L45" s="8"/>
      <c r="M45" s="8" t="n">
        <f aca="false">F45*2.511711692</f>
        <v>275029.053941359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25333431.6079691</v>
      </c>
      <c r="F46" s="165" t="n">
        <f aca="false">high_SIPA_income!I39</f>
        <v>104948.68397675</v>
      </c>
      <c r="G46" s="67" t="n">
        <f aca="false">E46-F46*0.7</f>
        <v>25259967.5291854</v>
      </c>
      <c r="H46" s="67"/>
      <c r="I46" s="67"/>
      <c r="J46" s="67" t="n">
        <f aca="false">G46*3.8235866717</f>
        <v>96583675.1721681</v>
      </c>
      <c r="K46" s="9"/>
      <c r="L46" s="67"/>
      <c r="M46" s="67" t="n">
        <f aca="false">F46*2.511711692</f>
        <v>263600.836604416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22140122.252432</v>
      </c>
      <c r="F47" s="165" t="n">
        <f aca="false">high_SIPA_income!I40</f>
        <v>107955.127522231</v>
      </c>
      <c r="G47" s="67" t="n">
        <f aca="false">E47-F47*0.7</f>
        <v>22064553.6631664</v>
      </c>
      <c r="H47" s="67"/>
      <c r="I47" s="67"/>
      <c r="J47" s="67" t="n">
        <f aca="false">G47*3.8235866717</f>
        <v>84365733.3034925</v>
      </c>
      <c r="K47" s="9"/>
      <c r="L47" s="67"/>
      <c r="M47" s="67" t="n">
        <f aca="false">F47*2.511711692</f>
        <v>271152.156008939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25755636.5337211</v>
      </c>
      <c r="F48" s="165" t="n">
        <f aca="false">high_SIPA_income!I41</f>
        <v>111058.116910993</v>
      </c>
      <c r="G48" s="67" t="n">
        <f aca="false">E48-F48*0.7</f>
        <v>25677895.8518834</v>
      </c>
      <c r="H48" s="67"/>
      <c r="I48" s="67"/>
      <c r="J48" s="67" t="n">
        <f aca="false">G48*3.8235866717</f>
        <v>98181660.3365619</v>
      </c>
      <c r="K48" s="9"/>
      <c r="L48" s="67"/>
      <c r="M48" s="67" t="n">
        <f aca="false">F48*2.511711692</f>
        <v>278945.970736845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22501981.6934149</v>
      </c>
      <c r="F49" s="163" t="n">
        <f aca="false">high_SIPA_income!I42</f>
        <v>114593.311789548</v>
      </c>
      <c r="G49" s="8" t="n">
        <f aca="false">E49-F49*0.7</f>
        <v>22421766.3751623</v>
      </c>
      <c r="H49" s="8"/>
      <c r="I49" s="8"/>
      <c r="J49" s="8" t="n">
        <f aca="false">G49*3.8235866717</f>
        <v>85731567.0680416</v>
      </c>
      <c r="K49" s="6"/>
      <c r="L49" s="8"/>
      <c r="M49" s="8" t="n">
        <f aca="false">F49*2.511711692</f>
        <v>287825.361046808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26290244.984359</v>
      </c>
      <c r="F50" s="165" t="n">
        <f aca="false">high_SIPA_income!I43</f>
        <v>112654.54111301</v>
      </c>
      <c r="G50" s="67" t="n">
        <f aca="false">E50-F50*0.7</f>
        <v>26211386.8055799</v>
      </c>
      <c r="H50" s="67"/>
      <c r="I50" s="67"/>
      <c r="J50" s="67" t="n">
        <f aca="false">G50*3.8235866717</f>
        <v>100221509.236588</v>
      </c>
      <c r="K50" s="9"/>
      <c r="L50" s="67"/>
      <c r="M50" s="67" t="n">
        <f aca="false">F50*2.511711692</f>
        <v>282955.728070442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23093123.649014</v>
      </c>
      <c r="F51" s="165" t="n">
        <f aca="false">high_SIPA_income!I44</f>
        <v>115291.181716038</v>
      </c>
      <c r="G51" s="67" t="n">
        <f aca="false">E51-F51*0.7</f>
        <v>23012419.8218128</v>
      </c>
      <c r="H51" s="67"/>
      <c r="I51" s="67"/>
      <c r="J51" s="67" t="n">
        <f aca="false">G51*3.8235866717</f>
        <v>87989981.7142483</v>
      </c>
      <c r="K51" s="9"/>
      <c r="L51" s="67"/>
      <c r="M51" s="67" t="n">
        <f aca="false">F51*2.511711692</f>
        <v>289578.20910067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27068477.0219209</v>
      </c>
      <c r="F52" s="165" t="n">
        <f aca="false">high_SIPA_income!I45</f>
        <v>114873.152756601</v>
      </c>
      <c r="G52" s="67" t="n">
        <f aca="false">E52-F52*0.7</f>
        <v>26988065.8149913</v>
      </c>
      <c r="H52" s="67"/>
      <c r="I52" s="67"/>
      <c r="J52" s="67" t="n">
        <f aca="false">G52*3.8235866717</f>
        <v>103191208.745163</v>
      </c>
      <c r="K52" s="9"/>
      <c r="L52" s="67"/>
      <c r="M52" s="67" t="n">
        <f aca="false">F52*2.511711692</f>
        <v>288528.240875657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23590313.9399103</v>
      </c>
      <c r="F53" s="163" t="n">
        <f aca="false">high_SIPA_income!I46</f>
        <v>114638.705067089</v>
      </c>
      <c r="G53" s="8" t="n">
        <f aca="false">E53-F53*0.7</f>
        <v>23510066.8463633</v>
      </c>
      <c r="H53" s="8"/>
      <c r="I53" s="8"/>
      <c r="J53" s="8" t="n">
        <f aca="false">G53*3.8235866717</f>
        <v>89892778.2445308</v>
      </c>
      <c r="K53" s="6"/>
      <c r="L53" s="8"/>
      <c r="M53" s="8" t="n">
        <f aca="false">F53*2.511711692</f>
        <v>287939.375872747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27696966.9936506</v>
      </c>
      <c r="F54" s="165" t="n">
        <f aca="false">high_SIPA_income!I47</f>
        <v>116275.296008091</v>
      </c>
      <c r="G54" s="67" t="n">
        <f aca="false">E54-F54*0.7</f>
        <v>27615574.2864449</v>
      </c>
      <c r="H54" s="67"/>
      <c r="I54" s="67"/>
      <c r="J54" s="67" t="n">
        <f aca="false">G54*3.8235866717</f>
        <v>105590541.772992</v>
      </c>
      <c r="K54" s="9"/>
      <c r="L54" s="67"/>
      <c r="M54" s="67" t="n">
        <f aca="false">F54*2.511711692</f>
        <v>292050.020474283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24339449.0766877</v>
      </c>
      <c r="F55" s="165" t="n">
        <f aca="false">high_SIPA_income!I48</f>
        <v>120019.854118454</v>
      </c>
      <c r="G55" s="67" t="n">
        <f aca="false">E55-F55*0.7</f>
        <v>24255435.1788048</v>
      </c>
      <c r="H55" s="67"/>
      <c r="I55" s="67"/>
      <c r="J55" s="67" t="n">
        <f aca="false">G55*3.8235866717</f>
        <v>92742758.6659614</v>
      </c>
      <c r="K55" s="9"/>
      <c r="L55" s="67"/>
      <c r="M55" s="67" t="n">
        <f aca="false">F55*2.511711692</f>
        <v>301455.270861454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28486402.8227022</v>
      </c>
      <c r="F56" s="165" t="n">
        <f aca="false">high_SIPA_income!I49</f>
        <v>115500.149248437</v>
      </c>
      <c r="G56" s="67" t="n">
        <f aca="false">E56-F56*0.7</f>
        <v>28405552.7182283</v>
      </c>
      <c r="H56" s="67"/>
      <c r="I56" s="67"/>
      <c r="J56" s="67" t="n">
        <f aca="false">G56*3.8235866717</f>
        <v>108611092.775689</v>
      </c>
      <c r="K56" s="9"/>
      <c r="L56" s="67"/>
      <c r="M56" s="67" t="n">
        <f aca="false">F56*2.511711692</f>
        <v>290103.075295044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25090797.6140797</v>
      </c>
      <c r="F57" s="163" t="n">
        <f aca="false">high_SIPA_income!I50</f>
        <v>114226.56589542</v>
      </c>
      <c r="G57" s="8" t="n">
        <f aca="false">E57-F57*0.7</f>
        <v>25010839.0179529</v>
      </c>
      <c r="H57" s="8"/>
      <c r="I57" s="8"/>
      <c r="J57" s="8" t="n">
        <f aca="false">G57*3.8235866717</f>
        <v>95631110.717079</v>
      </c>
      <c r="K57" s="6"/>
      <c r="L57" s="8"/>
      <c r="M57" s="8" t="n">
        <f aca="false">F57*2.511711692</f>
        <v>286904.201096536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29086585.4465155</v>
      </c>
      <c r="F58" s="165" t="n">
        <f aca="false">high_SIPA_income!I51</f>
        <v>114001.38047332</v>
      </c>
      <c r="G58" s="67" t="n">
        <f aca="false">E58-F58*0.7</f>
        <v>29006784.4801842</v>
      </c>
      <c r="H58" s="67"/>
      <c r="I58" s="67"/>
      <c r="J58" s="67" t="n">
        <f aca="false">G58*3.8235866717</f>
        <v>110909954.527307</v>
      </c>
      <c r="K58" s="9"/>
      <c r="L58" s="67"/>
      <c r="M58" s="67" t="n">
        <f aca="false">F58*2.511711692</f>
        <v>286338.600238978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25275510.716065</v>
      </c>
      <c r="F59" s="165" t="n">
        <f aca="false">high_SIPA_income!I52</f>
        <v>114961.2287132</v>
      </c>
      <c r="G59" s="67" t="n">
        <f aca="false">E59-F59*0.7</f>
        <v>25195037.8559658</v>
      </c>
      <c r="H59" s="67"/>
      <c r="I59" s="67"/>
      <c r="J59" s="67" t="n">
        <f aca="false">G59*3.8235866717</f>
        <v>96335410.9390476</v>
      </c>
      <c r="K59" s="9"/>
      <c r="L59" s="67"/>
      <c r="M59" s="67" t="n">
        <f aca="false">F59*2.511711692</f>
        <v>288749.46228563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29643615.486264</v>
      </c>
      <c r="F60" s="165" t="n">
        <f aca="false">high_SIPA_income!I53</f>
        <v>116597.74093401</v>
      </c>
      <c r="G60" s="67" t="n">
        <f aca="false">E60-F60*0.7</f>
        <v>29561997.0676102</v>
      </c>
      <c r="H60" s="67"/>
      <c r="I60" s="67"/>
      <c r="J60" s="67" t="n">
        <f aca="false">G60*3.8235866717</f>
        <v>113032857.976549</v>
      </c>
      <c r="K60" s="9"/>
      <c r="L60" s="67"/>
      <c r="M60" s="67" t="n">
        <f aca="false">F60*2.511711692</f>
        <v>292859.909164739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26232175.7550888</v>
      </c>
      <c r="F61" s="163" t="n">
        <f aca="false">high_SIPA_income!I54</f>
        <v>114411.282374409</v>
      </c>
      <c r="G61" s="8" t="n">
        <f aca="false">E61-F61*0.7</f>
        <v>26152087.8574267</v>
      </c>
      <c r="H61" s="8"/>
      <c r="I61" s="8"/>
      <c r="J61" s="8" t="n">
        <f aca="false">G61*3.8235866717</f>
        <v>99994774.5687842</v>
      </c>
      <c r="K61" s="6"/>
      <c r="L61" s="8"/>
      <c r="M61" s="8" t="n">
        <f aca="false">F61*2.511711692</f>
        <v>287368.155636515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30322792.5582269</v>
      </c>
      <c r="F62" s="165" t="n">
        <f aca="false">high_SIPA_income!I55</f>
        <v>113441.365530575</v>
      </c>
      <c r="G62" s="67" t="n">
        <f aca="false">E62-F62*0.7</f>
        <v>30243383.6023555</v>
      </c>
      <c r="H62" s="67"/>
      <c r="I62" s="67"/>
      <c r="J62" s="67" t="n">
        <f aca="false">G62*3.8235866717</f>
        <v>115638198.449077</v>
      </c>
      <c r="K62" s="9"/>
      <c r="L62" s="67"/>
      <c r="M62" s="67" t="n">
        <f aca="false">F62*2.511711692</f>
        <v>284932.004159592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26629259.6731523</v>
      </c>
      <c r="F63" s="165" t="n">
        <f aca="false">high_SIPA_income!I56</f>
        <v>114973.614927914</v>
      </c>
      <c r="G63" s="67" t="n">
        <f aca="false">E63-F63*0.7</f>
        <v>26548778.1427028</v>
      </c>
      <c r="H63" s="67"/>
      <c r="I63" s="67"/>
      <c r="J63" s="67" t="n">
        <f aca="false">G63*3.8235866717</f>
        <v>101511554.256359</v>
      </c>
      <c r="K63" s="9"/>
      <c r="L63" s="67"/>
      <c r="M63" s="67" t="n">
        <f aca="false">F63*2.511711692</f>
        <v>288780.572885948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30899937.4267808</v>
      </c>
      <c r="F64" s="165" t="n">
        <f aca="false">high_SIPA_income!I57</f>
        <v>116400.533833556</v>
      </c>
      <c r="G64" s="67" t="n">
        <f aca="false">E64-F64*0.7</f>
        <v>30818457.0530973</v>
      </c>
      <c r="H64" s="67"/>
      <c r="I64" s="67"/>
      <c r="J64" s="67" t="n">
        <f aca="false">G64*3.8235866717</f>
        <v>117837041.630582</v>
      </c>
      <c r="K64" s="9"/>
      <c r="L64" s="67"/>
      <c r="M64" s="67" t="n">
        <f aca="false">F64*2.511711692</f>
        <v>292364.581784785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27185478.1608518</v>
      </c>
      <c r="F65" s="163" t="n">
        <f aca="false">high_SIPA_income!I58</f>
        <v>117851.634796216</v>
      </c>
      <c r="G65" s="8" t="n">
        <f aca="false">E65-F65*0.7</f>
        <v>27102982.0164944</v>
      </c>
      <c r="H65" s="8"/>
      <c r="I65" s="8"/>
      <c r="J65" s="8" t="n">
        <f aca="false">G65*3.8235866717</f>
        <v>103630600.801593</v>
      </c>
      <c r="K65" s="6"/>
      <c r="L65" s="8"/>
      <c r="M65" s="8" t="n">
        <f aca="false">F65*2.511711692</f>
        <v>296009.32903897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31484917.2290502</v>
      </c>
      <c r="F66" s="165" t="n">
        <f aca="false">high_SIPA_income!I59</f>
        <v>116354.425074992</v>
      </c>
      <c r="G66" s="67" t="n">
        <f aca="false">E66-F66*0.7</f>
        <v>31403469.1314977</v>
      </c>
      <c r="H66" s="67"/>
      <c r="I66" s="67"/>
      <c r="J66" s="67" t="n">
        <f aca="false">G66*3.8235866717</f>
        <v>120073886.016337</v>
      </c>
      <c r="K66" s="9"/>
      <c r="L66" s="67"/>
      <c r="M66" s="67" t="n">
        <f aca="false">F66*2.511711692</f>
        <v>292248.769876795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27624629.1169262</v>
      </c>
      <c r="F67" s="165" t="n">
        <f aca="false">high_SIPA_income!I60</f>
        <v>117116.843806922</v>
      </c>
      <c r="G67" s="67" t="n">
        <f aca="false">E67-F67*0.7</f>
        <v>27542647.3262614</v>
      </c>
      <c r="H67" s="67"/>
      <c r="I67" s="67"/>
      <c r="J67" s="67" t="n">
        <f aca="false">G67*3.8235866717</f>
        <v>105311699.220027</v>
      </c>
      <c r="K67" s="9"/>
      <c r="L67" s="67"/>
      <c r="M67" s="67" t="n">
        <f aca="false">F67*2.511711692</f>
        <v>294163.745919985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32263610.7362878</v>
      </c>
      <c r="F68" s="165" t="n">
        <f aca="false">high_SIPA_income!I61</f>
        <v>115371.080969315</v>
      </c>
      <c r="G68" s="67" t="n">
        <f aca="false">E68-F68*0.7</f>
        <v>32182850.9796093</v>
      </c>
      <c r="H68" s="67"/>
      <c r="I68" s="67"/>
      <c r="J68" s="67" t="n">
        <f aca="false">G68*3.8235866717</f>
        <v>123053920.062941</v>
      </c>
      <c r="K68" s="9"/>
      <c r="L68" s="67"/>
      <c r="M68" s="67" t="n">
        <f aca="false">F68*2.511711692</f>
        <v>289778.892989306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28293805.5753627</v>
      </c>
      <c r="F69" s="163" t="n">
        <f aca="false">high_SIPA_income!I62</f>
        <v>119056.11352954</v>
      </c>
      <c r="G69" s="8" t="n">
        <f aca="false">E69-F69*0.7</f>
        <v>28210466.295892</v>
      </c>
      <c r="H69" s="8"/>
      <c r="I69" s="8"/>
      <c r="J69" s="8" t="n">
        <f aca="false">G69*3.8235866717</f>
        <v>107865162.931415</v>
      </c>
      <c r="K69" s="6"/>
      <c r="L69" s="8"/>
      <c r="M69" s="8" t="n">
        <f aca="false">F69*2.511711692</f>
        <v>299034.632356224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32916304.5069372</v>
      </c>
      <c r="F70" s="165" t="n">
        <f aca="false">high_SIPA_income!I63</f>
        <v>122389.32918518</v>
      </c>
      <c r="G70" s="67" t="n">
        <f aca="false">E70-F70*0.7</f>
        <v>32830631.9765075</v>
      </c>
      <c r="H70" s="67"/>
      <c r="I70" s="67"/>
      <c r="J70" s="67" t="n">
        <f aca="false">G70*3.8235866717</f>
        <v>125530766.848862</v>
      </c>
      <c r="K70" s="9"/>
      <c r="L70" s="67"/>
      <c r="M70" s="67" t="n">
        <f aca="false">F70*2.511711692</f>
        <v>307406.709090454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28908522.9271934</v>
      </c>
      <c r="F71" s="165" t="n">
        <f aca="false">high_SIPA_income!I64</f>
        <v>122020.009140243</v>
      </c>
      <c r="G71" s="67" t="n">
        <f aca="false">E71-F71*0.7</f>
        <v>28823108.9207953</v>
      </c>
      <c r="H71" s="67"/>
      <c r="I71" s="67"/>
      <c r="J71" s="67" t="n">
        <f aca="false">G71*3.8235866717</f>
        <v>110207655.10651</v>
      </c>
      <c r="K71" s="9"/>
      <c r="L71" s="67"/>
      <c r="M71" s="67" t="n">
        <f aca="false">F71*2.511711692</f>
        <v>306479.083615496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33349123.6548124</v>
      </c>
      <c r="F72" s="165" t="n">
        <f aca="false">high_SIPA_income!I65</f>
        <v>115940.535883383</v>
      </c>
      <c r="G72" s="67" t="n">
        <f aca="false">E72-F72*0.7</f>
        <v>33267965.279694</v>
      </c>
      <c r="H72" s="67"/>
      <c r="I72" s="67"/>
      <c r="J72" s="67" t="n">
        <f aca="false">G72*3.8235866717</f>
        <v>127202948.638016</v>
      </c>
      <c r="K72" s="9"/>
      <c r="L72" s="67"/>
      <c r="M72" s="67" t="n">
        <f aca="false">F72*2.511711692</f>
        <v>291209.199555038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29286268.0649612</v>
      </c>
      <c r="F73" s="163" t="n">
        <f aca="false">high_SIPA_income!I66</f>
        <v>120469.013536916</v>
      </c>
      <c r="G73" s="8" t="n">
        <f aca="false">E73-F73*0.7</f>
        <v>29201939.7554854</v>
      </c>
      <c r="H73" s="8"/>
      <c r="I73" s="8"/>
      <c r="J73" s="8" t="n">
        <f aca="false">G73*3.8235866717</f>
        <v>111656147.63686</v>
      </c>
      <c r="K73" s="6"/>
      <c r="L73" s="8"/>
      <c r="M73" s="8" t="n">
        <f aca="false">F73*2.511711692</f>
        <v>302583.429824378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33864584.6619689</v>
      </c>
      <c r="F74" s="165" t="n">
        <f aca="false">high_SIPA_income!I67</f>
        <v>120144.43138164</v>
      </c>
      <c r="G74" s="67" t="n">
        <f aca="false">E74-F74*0.7</f>
        <v>33780483.5600018</v>
      </c>
      <c r="H74" s="67"/>
      <c r="I74" s="67"/>
      <c r="J74" s="67" t="n">
        <f aca="false">G74*3.8235866717</f>
        <v>129162606.703604</v>
      </c>
      <c r="K74" s="9"/>
      <c r="L74" s="67"/>
      <c r="M74" s="67" t="n">
        <f aca="false">F74*2.511711692</f>
        <v>301768.173029958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29543040.5216138</v>
      </c>
      <c r="F75" s="165" t="n">
        <f aca="false">high_SIPA_income!I68</f>
        <v>124448.582571349</v>
      </c>
      <c r="G75" s="67" t="n">
        <f aca="false">E75-F75*0.7</f>
        <v>29455926.5138138</v>
      </c>
      <c r="H75" s="67"/>
      <c r="I75" s="67"/>
      <c r="J75" s="67" t="n">
        <f aca="false">G75*3.8235866717</f>
        <v>112627288.020793</v>
      </c>
      <c r="K75" s="9"/>
      <c r="L75" s="67"/>
      <c r="M75" s="67" t="n">
        <f aca="false">F75*2.511711692</f>
        <v>312578.959897285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34437150.7401112</v>
      </c>
      <c r="F76" s="165" t="n">
        <f aca="false">high_SIPA_income!I69</f>
        <v>121240.919540761</v>
      </c>
      <c r="G76" s="67" t="n">
        <f aca="false">E76-F76*0.7</f>
        <v>34352282.0964327</v>
      </c>
      <c r="H76" s="67"/>
      <c r="I76" s="67"/>
      <c r="J76" s="67" t="n">
        <f aca="false">G76*3.8235866717</f>
        <v>131348927.966399</v>
      </c>
      <c r="K76" s="9"/>
      <c r="L76" s="67"/>
      <c r="M76" s="67" t="n">
        <f aca="false">F76*2.511711692</f>
        <v>304522.23515936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30478426.1477843</v>
      </c>
      <c r="F77" s="163" t="n">
        <f aca="false">high_SIPA_income!I70</f>
        <v>119052.42887707</v>
      </c>
      <c r="G77" s="8" t="n">
        <f aca="false">E77-F77*0.7</f>
        <v>30395089.4475703</v>
      </c>
      <c r="H77" s="8"/>
      <c r="I77" s="8"/>
      <c r="J77" s="8" t="n">
        <f aca="false">G77*3.8235866717</f>
        <v>116218258.896859</v>
      </c>
      <c r="K77" s="6"/>
      <c r="L77" s="8"/>
      <c r="M77" s="8" t="n">
        <f aca="false">F77*2.511711692</f>
        <v>299025.377571536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35197788.9402163</v>
      </c>
      <c r="F78" s="165" t="n">
        <f aca="false">high_SIPA_income!I71</f>
        <v>120707.436997698</v>
      </c>
      <c r="G78" s="67" t="n">
        <f aca="false">E78-F78*0.7</f>
        <v>35113293.734318</v>
      </c>
      <c r="H78" s="67"/>
      <c r="I78" s="67"/>
      <c r="J78" s="67" t="n">
        <f aca="false">G78*3.8235866717</f>
        <v>134258721.922025</v>
      </c>
      <c r="K78" s="9"/>
      <c r="L78" s="67"/>
      <c r="M78" s="67" t="n">
        <f aca="false">F78*2.511711692</f>
        <v>303182.280818471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30881513.2185519</v>
      </c>
      <c r="F79" s="165" t="n">
        <f aca="false">high_SIPA_income!I72</f>
        <v>121768.374945498</v>
      </c>
      <c r="G79" s="67" t="n">
        <f aca="false">E79-F79*0.7</f>
        <v>30796275.3560901</v>
      </c>
      <c r="H79" s="67"/>
      <c r="I79" s="67"/>
      <c r="J79" s="67" t="n">
        <f aca="false">G79*3.8235866717</f>
        <v>117752227.989549</v>
      </c>
      <c r="K79" s="9"/>
      <c r="L79" s="67"/>
      <c r="M79" s="67" t="n">
        <f aca="false">F79*2.511711692</f>
        <v>305847.051066446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35651294.9599263</v>
      </c>
      <c r="F80" s="165" t="n">
        <f aca="false">high_SIPA_income!I73</f>
        <v>124660.881643612</v>
      </c>
      <c r="G80" s="67" t="n">
        <f aca="false">E80-F80*0.7</f>
        <v>35564032.3427758</v>
      </c>
      <c r="H80" s="67"/>
      <c r="I80" s="67"/>
      <c r="J80" s="67" t="n">
        <f aca="false">G80*3.8235866717</f>
        <v>135982160.057745</v>
      </c>
      <c r="K80" s="9"/>
      <c r="L80" s="67"/>
      <c r="M80" s="67" t="n">
        <f aca="false">F80*2.511711692</f>
        <v>313112.193959289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31222245.6674191</v>
      </c>
      <c r="F81" s="163" t="n">
        <f aca="false">high_SIPA_income!I74</f>
        <v>121945.414700175</v>
      </c>
      <c r="G81" s="8" t="n">
        <f aca="false">E81-F81*0.7</f>
        <v>31136883.877129</v>
      </c>
      <c r="H81" s="8"/>
      <c r="I81" s="8"/>
      <c r="J81" s="8" t="n">
        <f aca="false">G81*3.8235866717</f>
        <v>119054574.190861</v>
      </c>
      <c r="K81" s="6"/>
      <c r="L81" s="8"/>
      <c r="M81" s="8" t="n">
        <f aca="false">F81*2.511711692</f>
        <v>306291.723888219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36200250.9035156</v>
      </c>
      <c r="F82" s="165" t="n">
        <f aca="false">high_SIPA_income!I75</f>
        <v>126436.766344461</v>
      </c>
      <c r="G82" s="67" t="n">
        <f aca="false">E82-F82*0.7</f>
        <v>36111745.1670745</v>
      </c>
      <c r="H82" s="67"/>
      <c r="I82" s="67"/>
      <c r="J82" s="67" t="n">
        <f aca="false">G82*3.8235866717</f>
        <v>138076387.512653</v>
      </c>
      <c r="K82" s="9"/>
      <c r="L82" s="67"/>
      <c r="M82" s="67" t="n">
        <f aca="false">F82*2.511711692</f>
        <v>317572.704326054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31763990.73791</v>
      </c>
      <c r="F83" s="165" t="n">
        <f aca="false">high_SIPA_income!I76</f>
        <v>128120.497866366</v>
      </c>
      <c r="G83" s="67" t="n">
        <f aca="false">E83-F83*0.7</f>
        <v>31674306.3894035</v>
      </c>
      <c r="H83" s="67"/>
      <c r="I83" s="67"/>
      <c r="J83" s="67" t="n">
        <f aca="false">G83*3.8235866717</f>
        <v>121109455.745866</v>
      </c>
      <c r="K83" s="9"/>
      <c r="L83" s="67"/>
      <c r="M83" s="67" t="n">
        <f aca="false">F83*2.511711692</f>
        <v>321801.752475813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36822566.2726275</v>
      </c>
      <c r="F84" s="165" t="n">
        <f aca="false">high_SIPA_income!I77</f>
        <v>124490.613445602</v>
      </c>
      <c r="G84" s="67" t="n">
        <f aca="false">E84-F84*0.7</f>
        <v>36735422.8432156</v>
      </c>
      <c r="H84" s="67"/>
      <c r="I84" s="67"/>
      <c r="J84" s="67" t="n">
        <f aca="false">G84*3.8235866717</f>
        <v>140461073.162583</v>
      </c>
      <c r="K84" s="9"/>
      <c r="L84" s="67"/>
      <c r="M84" s="67" t="n">
        <f aca="false">F84*2.511711692</f>
        <v>312684.529335572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32394577.4128049</v>
      </c>
      <c r="F85" s="163" t="n">
        <f aca="false">high_SIPA_income!I78</f>
        <v>126515.737801858</v>
      </c>
      <c r="G85" s="8" t="n">
        <f aca="false">E85-F85*0.7</f>
        <v>32306016.3963436</v>
      </c>
      <c r="H85" s="8"/>
      <c r="I85" s="8"/>
      <c r="J85" s="8" t="n">
        <f aca="false">G85*3.8235866717</f>
        <v>123524853.708781</v>
      </c>
      <c r="K85" s="6"/>
      <c r="L85" s="8"/>
      <c r="M85" s="8" t="n">
        <f aca="false">F85*2.511711692</f>
        <v>317771.057858933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37425127.5659293</v>
      </c>
      <c r="F86" s="165" t="n">
        <f aca="false">high_SIPA_income!I79</f>
        <v>128050.495485955</v>
      </c>
      <c r="G86" s="67" t="n">
        <f aca="false">E86-F86*0.7</f>
        <v>37335492.2190891</v>
      </c>
      <c r="H86" s="67"/>
      <c r="I86" s="67"/>
      <c r="J86" s="67" t="n">
        <f aca="false">G86*3.8235866717</f>
        <v>142755490.430268</v>
      </c>
      <c r="K86" s="9"/>
      <c r="L86" s="67"/>
      <c r="M86" s="67" t="n">
        <f aca="false">F86*2.511711692</f>
        <v>321625.926678466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32768594.0271214</v>
      </c>
      <c r="F87" s="165" t="n">
        <f aca="false">high_SIPA_income!I80</f>
        <v>127699.43786797</v>
      </c>
      <c r="G87" s="67" t="n">
        <f aca="false">E87-F87*0.7</f>
        <v>32679204.4206138</v>
      </c>
      <c r="H87" s="67"/>
      <c r="I87" s="67"/>
      <c r="J87" s="67" t="n">
        <f aca="false">G87*3.8235866717</f>
        <v>124951770.464419</v>
      </c>
      <c r="K87" s="9"/>
      <c r="L87" s="67"/>
      <c r="M87" s="67" t="n">
        <f aca="false">F87*2.511711692</f>
        <v>320744.171154808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38188632.0139176</v>
      </c>
      <c r="F88" s="165" t="n">
        <f aca="false">high_SIPA_income!I81</f>
        <v>124489.621044028</v>
      </c>
      <c r="G88" s="67" t="n">
        <f aca="false">E88-F88*0.7</f>
        <v>38101489.2791868</v>
      </c>
      <c r="H88" s="67"/>
      <c r="I88" s="67"/>
      <c r="J88" s="67" t="n">
        <f aca="false">G88*3.8235866717</f>
        <v>145684346.579819</v>
      </c>
      <c r="K88" s="9"/>
      <c r="L88" s="67"/>
      <c r="M88" s="67" t="n">
        <f aca="false">F88*2.511711692</f>
        <v>312682.036708936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33334387.399003</v>
      </c>
      <c r="F89" s="163" t="n">
        <f aca="false">high_SIPA_income!I82</f>
        <v>123805.323473387</v>
      </c>
      <c r="G89" s="8" t="n">
        <f aca="false">E89-F89*0.7</f>
        <v>33247723.6725716</v>
      </c>
      <c r="H89" s="8"/>
      <c r="I89" s="8"/>
      <c r="J89" s="8" t="n">
        <f aca="false">G89*3.8235866717</f>
        <v>127125553.09881</v>
      </c>
      <c r="K89" s="6"/>
      <c r="L89" s="8"/>
      <c r="M89" s="8" t="n">
        <f aca="false">F89*2.511711692</f>
        <v>310963.278499948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38561126.2544896</v>
      </c>
      <c r="F90" s="165" t="n">
        <f aca="false">high_SIPA_income!I83</f>
        <v>125572.010146034</v>
      </c>
      <c r="G90" s="67" t="n">
        <f aca="false">E90-F90*0.7</f>
        <v>38473225.8473874</v>
      </c>
      <c r="H90" s="67"/>
      <c r="I90" s="67"/>
      <c r="J90" s="67" t="n">
        <f aca="false">G90*3.8235866717</f>
        <v>147105713.567374</v>
      </c>
      <c r="K90" s="9"/>
      <c r="L90" s="67"/>
      <c r="M90" s="67" t="n">
        <f aca="false">F90*2.511711692</f>
        <v>315400.686071736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33803723.9314978</v>
      </c>
      <c r="F91" s="165" t="n">
        <f aca="false">high_SIPA_income!I84</f>
        <v>125917.263715172</v>
      </c>
      <c r="G91" s="67" t="n">
        <f aca="false">E91-F91*0.7</f>
        <v>33715581.8468972</v>
      </c>
      <c r="H91" s="67"/>
      <c r="I91" s="67"/>
      <c r="J91" s="67" t="n">
        <f aca="false">G91*3.8235866717</f>
        <v>128914449.378406</v>
      </c>
      <c r="K91" s="9"/>
      <c r="L91" s="67"/>
      <c r="M91" s="67" t="n">
        <f aca="false">F91*2.511711692</f>
        <v>316267.863498045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39311171.5226211</v>
      </c>
      <c r="F92" s="165" t="n">
        <f aca="false">high_SIPA_income!I85</f>
        <v>125406.175712425</v>
      </c>
      <c r="G92" s="67" t="n">
        <f aca="false">E92-F92*0.7</f>
        <v>39223387.1996224</v>
      </c>
      <c r="H92" s="67"/>
      <c r="I92" s="67"/>
      <c r="J92" s="67" t="n">
        <f aca="false">G92*3.8235866717</f>
        <v>149974020.515404</v>
      </c>
      <c r="K92" s="9"/>
      <c r="L92" s="67"/>
      <c r="M92" s="67" t="n">
        <f aca="false">F92*2.511711692</f>
        <v>314984.157785905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34531176.1078668</v>
      </c>
      <c r="F93" s="163" t="n">
        <f aca="false">high_SIPA_income!I86</f>
        <v>126061.546763896</v>
      </c>
      <c r="G93" s="8" t="n">
        <f aca="false">E93-F93*0.7</f>
        <v>34442933.025132</v>
      </c>
      <c r="H93" s="8"/>
      <c r="I93" s="8"/>
      <c r="J93" s="8" t="n">
        <f aca="false">G93*3.8235866717</f>
        <v>131695539.649151</v>
      </c>
      <c r="K93" s="6"/>
      <c r="L93" s="8"/>
      <c r="M93" s="8" t="n">
        <f aca="false">F93*2.511711692</f>
        <v>316630.260918482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39928906.0237453</v>
      </c>
      <c r="F94" s="165" t="n">
        <f aca="false">high_SIPA_income!I87</f>
        <v>127814.2086846</v>
      </c>
      <c r="G94" s="67" t="n">
        <f aca="false">E94-F94*0.7</f>
        <v>39839436.0776661</v>
      </c>
      <c r="H94" s="67"/>
      <c r="I94" s="67"/>
      <c r="J94" s="67" t="n">
        <f aca="false">G94*3.8235866717</f>
        <v>152329536.794608</v>
      </c>
      <c r="K94" s="9"/>
      <c r="L94" s="67"/>
      <c r="M94" s="67" t="n">
        <f aca="false">F94*2.511711692</f>
        <v>321032.442356837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35081182.193046</v>
      </c>
      <c r="F95" s="165" t="n">
        <f aca="false">high_SIPA_income!I88</f>
        <v>127022.437789351</v>
      </c>
      <c r="G95" s="67" t="n">
        <f aca="false">E95-F95*0.7</f>
        <v>34992266.4865934</v>
      </c>
      <c r="H95" s="67"/>
      <c r="I95" s="67"/>
      <c r="J95" s="67" t="n">
        <f aca="false">G95*3.8235866717</f>
        <v>133795963.750713</v>
      </c>
      <c r="K95" s="9"/>
      <c r="L95" s="67"/>
      <c r="M95" s="67" t="n">
        <f aca="false">F95*2.511711692</f>
        <v>319043.742141856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40623249.0516933</v>
      </c>
      <c r="F96" s="165" t="n">
        <f aca="false">high_SIPA_income!I89</f>
        <v>126940.483195984</v>
      </c>
      <c r="G96" s="67" t="n">
        <f aca="false">E96-F96*0.7</f>
        <v>40534390.7134561</v>
      </c>
      <c r="H96" s="67"/>
      <c r="I96" s="67"/>
      <c r="J96" s="67" t="n">
        <f aca="false">G96*3.8235866717</f>
        <v>154986756.077451</v>
      </c>
      <c r="K96" s="9"/>
      <c r="L96" s="67"/>
      <c r="M96" s="67" t="n">
        <f aca="false">F96*2.511711692</f>
        <v>318837.895831481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35626604.1185455</v>
      </c>
      <c r="F97" s="163" t="n">
        <f aca="false">high_SIPA_income!I90</f>
        <v>122593.967169665</v>
      </c>
      <c r="G97" s="8" t="n">
        <f aca="false">E97-F97*0.7</f>
        <v>35540788.3415267</v>
      </c>
      <c r="H97" s="8"/>
      <c r="I97" s="8"/>
      <c r="J97" s="8" t="n">
        <f aca="false">G97*3.8235866717</f>
        <v>135893284.604372</v>
      </c>
      <c r="K97" s="6"/>
      <c r="L97" s="8"/>
      <c r="M97" s="8" t="n">
        <f aca="false">F97*2.511711692</f>
        <v>307920.700708712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41100652.5534637</v>
      </c>
      <c r="F98" s="165" t="n">
        <f aca="false">high_SIPA_income!I91</f>
        <v>123459.902767469</v>
      </c>
      <c r="G98" s="67" t="n">
        <f aca="false">E98-F98*0.7</f>
        <v>41014230.6215264</v>
      </c>
      <c r="H98" s="67"/>
      <c r="I98" s="67"/>
      <c r="J98" s="67" t="n">
        <f aca="false">G98*3.8235866717</f>
        <v>156821465.554499</v>
      </c>
      <c r="K98" s="9"/>
      <c r="L98" s="67"/>
      <c r="M98" s="67" t="n">
        <f aca="false">F98*2.511711692</f>
        <v>310095.681274234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36224892.7170271</v>
      </c>
      <c r="F99" s="165" t="n">
        <f aca="false">high_SIPA_income!I92</f>
        <v>125067.336097381</v>
      </c>
      <c r="G99" s="67" t="n">
        <f aca="false">E99-F99*0.7</f>
        <v>36137345.581759</v>
      </c>
      <c r="H99" s="67"/>
      <c r="I99" s="67"/>
      <c r="J99" s="67" t="n">
        <f aca="false">G99*3.8235866717</f>
        <v>138174272.91703</v>
      </c>
      <c r="K99" s="9"/>
      <c r="L99" s="67"/>
      <c r="M99" s="67" t="n">
        <f aca="false">F99*2.511711692</f>
        <v>314133.090363084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41928799.8247982</v>
      </c>
      <c r="F100" s="165" t="n">
        <f aca="false">high_SIPA_income!I93</f>
        <v>126596.015716909</v>
      </c>
      <c r="G100" s="67" t="n">
        <f aca="false">E100-F100*0.7</f>
        <v>41840182.6137964</v>
      </c>
      <c r="H100" s="67"/>
      <c r="I100" s="67"/>
      <c r="J100" s="67" t="n">
        <f aca="false">G100*3.8235866717</f>
        <v>159979564.583606</v>
      </c>
      <c r="K100" s="9"/>
      <c r="L100" s="67"/>
      <c r="M100" s="67" t="n">
        <f aca="false">F100*2.511711692</f>
        <v>317972.692836776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36712946.6090011</v>
      </c>
      <c r="F101" s="163" t="n">
        <f aca="false">high_SIPA_income!I94</f>
        <v>129668.460287155</v>
      </c>
      <c r="G101" s="8" t="n">
        <f aca="false">E101-F101*0.7</f>
        <v>36622178.6868001</v>
      </c>
      <c r="H101" s="8"/>
      <c r="I101" s="8"/>
      <c r="J101" s="8" t="n">
        <f aca="false">G101*3.8235866717</f>
        <v>140028074.315465</v>
      </c>
      <c r="K101" s="6"/>
      <c r="L101" s="8"/>
      <c r="M101" s="8" t="n">
        <f aca="false">F101*2.511711692</f>
        <v>325689.787786885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42552185.8252577</v>
      </c>
      <c r="F102" s="165" t="n">
        <f aca="false">high_SIPA_income!I95</f>
        <v>125728.343055476</v>
      </c>
      <c r="G102" s="67" t="n">
        <f aca="false">E102-F102*0.7</f>
        <v>42464175.9851189</v>
      </c>
      <c r="H102" s="67"/>
      <c r="I102" s="67"/>
      <c r="J102" s="67" t="n">
        <f aca="false">G102*3.8235866717</f>
        <v>162365457.321424</v>
      </c>
      <c r="K102" s="9"/>
      <c r="L102" s="67"/>
      <c r="M102" s="67" t="n">
        <f aca="false">F102*2.511711692</f>
        <v>315793.349268227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37247862.3973736</v>
      </c>
      <c r="F103" s="165" t="n">
        <f aca="false">high_SIPA_income!I96</f>
        <v>123933.552647094</v>
      </c>
      <c r="G103" s="67" t="n">
        <f aca="false">E103-F103*0.7</f>
        <v>37161108.9105207</v>
      </c>
      <c r="H103" s="67"/>
      <c r="I103" s="67"/>
      <c r="J103" s="67" t="n">
        <f aca="false">G103*3.8235866717</f>
        <v>142088720.735859</v>
      </c>
      <c r="K103" s="9"/>
      <c r="L103" s="67"/>
      <c r="M103" s="67" t="n">
        <f aca="false">F103*2.511711692</f>
        <v>311285.353214804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42932552.9124768</v>
      </c>
      <c r="F104" s="165" t="n">
        <f aca="false">high_SIPA_income!I97</f>
        <v>129380.277872161</v>
      </c>
      <c r="G104" s="67" t="n">
        <f aca="false">E104-F104*0.7</f>
        <v>42841986.7179663</v>
      </c>
      <c r="H104" s="67"/>
      <c r="I104" s="67"/>
      <c r="J104" s="67" t="n">
        <f aca="false">G104*3.8235866717</f>
        <v>163810049.403964</v>
      </c>
      <c r="K104" s="9"/>
      <c r="L104" s="67"/>
      <c r="M104" s="67" t="n">
        <f aca="false">F104*2.511711692</f>
        <v>324965.956645715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37635907.0556847</v>
      </c>
      <c r="F105" s="163" t="n">
        <f aca="false">high_SIPA_income!I98</f>
        <v>129736.478975655</v>
      </c>
      <c r="G105" s="8" t="n">
        <f aca="false">E105-F105*0.7</f>
        <v>37545091.5204017</v>
      </c>
      <c r="H105" s="8"/>
      <c r="I105" s="8"/>
      <c r="J105" s="8" t="n">
        <f aca="false">G105*3.8235866717</f>
        <v>143556911.525165</v>
      </c>
      <c r="K105" s="6"/>
      <c r="L105" s="8"/>
      <c r="M105" s="8" t="n">
        <f aca="false">F105*2.511711692</f>
        <v>325860.631122066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43294719.6254163</v>
      </c>
      <c r="F106" s="165" t="n">
        <f aca="false">high_SIPA_income!I99</f>
        <v>129084.303215761</v>
      </c>
      <c r="G106" s="67" t="n">
        <f aca="false">E106-F106*0.7</f>
        <v>43204360.6131653</v>
      </c>
      <c r="H106" s="67"/>
      <c r="I106" s="67"/>
      <c r="J106" s="67" t="n">
        <f aca="false">G106*3.8235866717</f>
        <v>165195617.399819</v>
      </c>
      <c r="K106" s="9"/>
      <c r="L106" s="67"/>
      <c r="M106" s="67" t="n">
        <f aca="false">F106*2.511711692</f>
        <v>324222.5536407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38127462.39256</v>
      </c>
      <c r="F107" s="165" t="n">
        <f aca="false">high_SIPA_income!I100</f>
        <v>125033.972691153</v>
      </c>
      <c r="G107" s="67" t="n">
        <f aca="false">E107-F107*0.7</f>
        <v>38039938.6116762</v>
      </c>
      <c r="H107" s="67"/>
      <c r="I107" s="67"/>
      <c r="J107" s="67" t="n">
        <f aca="false">G107*3.8235866717</f>
        <v>145449002.267891</v>
      </c>
      <c r="K107" s="9"/>
      <c r="L107" s="67"/>
      <c r="M107" s="67" t="n">
        <f aca="false">F107*2.511711692</f>
        <v>314049.291105577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43819215.5474833</v>
      </c>
      <c r="F108" s="165" t="n">
        <f aca="false">high_SIPA_income!I101</f>
        <v>131386.568150623</v>
      </c>
      <c r="G108" s="67" t="n">
        <f aca="false">E108-F108*0.7</f>
        <v>43727244.9497779</v>
      </c>
      <c r="H108" s="67"/>
      <c r="I108" s="67"/>
      <c r="J108" s="67" t="n">
        <f aca="false">G108*3.8235866717</f>
        <v>167194910.980132</v>
      </c>
      <c r="K108" s="9"/>
      <c r="L108" s="67"/>
      <c r="M108" s="67" t="n">
        <f aca="false">F108*2.511711692</f>
        <v>330005.179395675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38472736.6168749</v>
      </c>
      <c r="F109" s="163" t="n">
        <f aca="false">high_SIPA_income!I102</f>
        <v>131851.831653921</v>
      </c>
      <c r="G109" s="8" t="n">
        <f aca="false">E109-F109*0.7</f>
        <v>38380440.3347172</v>
      </c>
      <c r="H109" s="8"/>
      <c r="I109" s="8"/>
      <c r="J109" s="8" t="n">
        <f aca="false">G109*3.8235866717</f>
        <v>146750940.117802</v>
      </c>
      <c r="K109" s="6"/>
      <c r="L109" s="8"/>
      <c r="M109" s="8" t="n">
        <f aca="false">F109*2.511711692</f>
        <v>331173.787176768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44466607.8137186</v>
      </c>
      <c r="F110" s="165" t="n">
        <f aca="false">high_SIPA_income!I103</f>
        <v>132705.231613696</v>
      </c>
      <c r="G110" s="67" t="n">
        <f aca="false">E110-F110*0.7</f>
        <v>44373714.151589</v>
      </c>
      <c r="H110" s="67"/>
      <c r="I110" s="67"/>
      <c r="J110" s="67" t="n">
        <f aca="false">G110*3.8235866717</f>
        <v>169666742.003841</v>
      </c>
      <c r="K110" s="9"/>
      <c r="L110" s="67"/>
      <c r="M110" s="67" t="n">
        <f aca="false">F110*2.511711692</f>
        <v>333317.281833688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39211328.2521476</v>
      </c>
      <c r="F111" s="165" t="n">
        <f aca="false">high_SIPA_income!I104</f>
        <v>132391.071387077</v>
      </c>
      <c r="G111" s="67" t="n">
        <f aca="false">E111-F111*0.7</f>
        <v>39118654.5021767</v>
      </c>
      <c r="H111" s="67"/>
      <c r="I111" s="67"/>
      <c r="J111" s="67" t="n">
        <f aca="false">G111*3.8235866717</f>
        <v>149573565.96936</v>
      </c>
      <c r="K111" s="9"/>
      <c r="L111" s="67"/>
      <c r="M111" s="67" t="n">
        <f aca="false">F111*2.511711692</f>
        <v>332528.201919328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45425614.6627673</v>
      </c>
      <c r="F112" s="165" t="n">
        <f aca="false">high_SIPA_income!I105</f>
        <v>132190.426758219</v>
      </c>
      <c r="G112" s="67" t="n">
        <f aca="false">E112-F112*0.7</f>
        <v>45333081.3640365</v>
      </c>
      <c r="H112" s="67"/>
      <c r="I112" s="67"/>
      <c r="J112" s="67" t="n">
        <f aca="false">G112*3.8235866717</f>
        <v>173334965.690622</v>
      </c>
      <c r="K112" s="9"/>
      <c r="L112" s="67"/>
      <c r="M112" s="67" t="n">
        <f aca="false">F112*2.511711692</f>
        <v>332024.240459088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6108.86094122298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6157.39588445293</v>
      </c>
      <c r="C33" s="0" t="n">
        <v>11773391</v>
      </c>
    </row>
    <row r="34" customFormat="false" ht="12.8" hidden="false" customHeight="false" outlineLevel="0" collapsed="false">
      <c r="A34" s="0" t="n">
        <v>81</v>
      </c>
      <c r="B34" s="0" t="n">
        <v>6182.80893146089</v>
      </c>
      <c r="C34" s="0" t="n">
        <v>11824792</v>
      </c>
    </row>
    <row r="35" customFormat="false" ht="12.8" hidden="false" customHeight="false" outlineLevel="0" collapsed="false">
      <c r="A35" s="0" t="n">
        <v>82</v>
      </c>
      <c r="B35" s="0" t="n">
        <v>6187.95276128336</v>
      </c>
      <c r="C35" s="0" t="n">
        <v>11923569</v>
      </c>
    </row>
    <row r="36" customFormat="false" ht="12.8" hidden="false" customHeight="false" outlineLevel="0" collapsed="false">
      <c r="A36" s="0" t="n">
        <v>83</v>
      </c>
      <c r="B36" s="0" t="n">
        <v>6220.57218603152</v>
      </c>
      <c r="C36" s="0" t="n">
        <v>11947552</v>
      </c>
    </row>
    <row r="37" customFormat="false" ht="12.8" hidden="false" customHeight="false" outlineLevel="0" collapsed="false">
      <c r="A37" s="0" t="n">
        <v>84</v>
      </c>
      <c r="B37" s="0" t="n">
        <v>6259.88163251243</v>
      </c>
      <c r="C37" s="0" t="n">
        <v>12032244</v>
      </c>
    </row>
    <row r="38" customFormat="false" ht="12.8" hidden="false" customHeight="false" outlineLevel="0" collapsed="false">
      <c r="A38" s="0" t="n">
        <v>85</v>
      </c>
      <c r="B38" s="0" t="n">
        <v>6268.64491889411</v>
      </c>
      <c r="C38" s="0" t="n">
        <v>12070358</v>
      </c>
    </row>
    <row r="39" customFormat="false" ht="12.8" hidden="false" customHeight="false" outlineLevel="0" collapsed="false">
      <c r="A39" s="0" t="n">
        <v>86</v>
      </c>
      <c r="B39" s="0" t="n">
        <v>6312.91610852003</v>
      </c>
      <c r="C39" s="0" t="n">
        <v>12070839</v>
      </c>
    </row>
    <row r="40" customFormat="false" ht="12.8" hidden="false" customHeight="false" outlineLevel="0" collapsed="false">
      <c r="A40" s="0" t="n">
        <v>87</v>
      </c>
      <c r="B40" s="0" t="n">
        <v>6348.12681406601</v>
      </c>
      <c r="C40" s="0" t="n">
        <v>12085168</v>
      </c>
    </row>
    <row r="41" customFormat="false" ht="12.8" hidden="false" customHeight="false" outlineLevel="0" collapsed="false">
      <c r="A41" s="0" t="n">
        <v>88</v>
      </c>
      <c r="B41" s="0" t="n">
        <v>6358.29520193523</v>
      </c>
      <c r="C41" s="0" t="n">
        <v>12139094</v>
      </c>
    </row>
    <row r="42" customFormat="false" ht="12.8" hidden="false" customHeight="false" outlineLevel="0" collapsed="false">
      <c r="A42" s="0" t="n">
        <v>89</v>
      </c>
      <c r="B42" s="0" t="n">
        <v>6422.41596111466</v>
      </c>
      <c r="C42" s="0" t="n">
        <v>12229675</v>
      </c>
    </row>
    <row r="43" customFormat="false" ht="12.8" hidden="false" customHeight="false" outlineLevel="0" collapsed="false">
      <c r="A43" s="0" t="n">
        <v>90</v>
      </c>
      <c r="B43" s="0" t="n">
        <v>6462.21318186858</v>
      </c>
      <c r="C43" s="0" t="n">
        <v>12245855</v>
      </c>
    </row>
    <row r="44" customFormat="false" ht="12.8" hidden="false" customHeight="false" outlineLevel="0" collapsed="false">
      <c r="A44" s="0" t="n">
        <v>91</v>
      </c>
      <c r="B44" s="0" t="n">
        <v>6466.69731960149</v>
      </c>
      <c r="C44" s="0" t="n">
        <v>12292120</v>
      </c>
    </row>
    <row r="45" customFormat="false" ht="12.8" hidden="false" customHeight="false" outlineLevel="0" collapsed="false">
      <c r="A45" s="0" t="n">
        <v>92</v>
      </c>
      <c r="B45" s="0" t="n">
        <v>6497.72768449017</v>
      </c>
      <c r="C45" s="0" t="n">
        <v>12346506</v>
      </c>
    </row>
    <row r="46" customFormat="false" ht="12.8" hidden="false" customHeight="false" outlineLevel="0" collapsed="false">
      <c r="A46" s="0" t="n">
        <v>93</v>
      </c>
      <c r="B46" s="0" t="n">
        <v>6539.01369953089</v>
      </c>
      <c r="C46" s="0" t="n">
        <v>12442540</v>
      </c>
    </row>
    <row r="47" customFormat="false" ht="12.8" hidden="false" customHeight="false" outlineLevel="0" collapsed="false">
      <c r="A47" s="0" t="n">
        <v>94</v>
      </c>
      <c r="B47" s="0" t="n">
        <v>6574.66616657598</v>
      </c>
      <c r="C47" s="0" t="n">
        <v>12479554</v>
      </c>
    </row>
    <row r="48" customFormat="false" ht="12.8" hidden="false" customHeight="false" outlineLevel="0" collapsed="false">
      <c r="A48" s="0" t="n">
        <v>95</v>
      </c>
      <c r="B48" s="0" t="n">
        <v>6627.72653146303</v>
      </c>
      <c r="C48" s="0" t="n">
        <v>12572099</v>
      </c>
    </row>
    <row r="49" customFormat="false" ht="12.8" hidden="false" customHeight="false" outlineLevel="0" collapsed="false">
      <c r="A49" s="0" t="n">
        <v>96</v>
      </c>
      <c r="B49" s="0" t="n">
        <v>6677.16912457994</v>
      </c>
      <c r="C49" s="0" t="n">
        <v>12595793</v>
      </c>
    </row>
    <row r="50" customFormat="false" ht="12.8" hidden="false" customHeight="false" outlineLevel="0" collapsed="false">
      <c r="A50" s="0" t="n">
        <v>97</v>
      </c>
      <c r="B50" s="0" t="n">
        <v>6735.3001637405</v>
      </c>
      <c r="C50" s="0" t="n">
        <v>12629700</v>
      </c>
    </row>
    <row r="51" customFormat="false" ht="12.8" hidden="false" customHeight="false" outlineLevel="0" collapsed="false">
      <c r="A51" s="0" t="n">
        <v>98</v>
      </c>
      <c r="B51" s="0" t="n">
        <v>6778.29844134827</v>
      </c>
      <c r="C51" s="0" t="n">
        <v>12638299</v>
      </c>
    </row>
    <row r="52" customFormat="false" ht="12.8" hidden="false" customHeight="false" outlineLevel="0" collapsed="false">
      <c r="A52" s="0" t="n">
        <v>99</v>
      </c>
      <c r="B52" s="0" t="n">
        <v>6805.4194649845</v>
      </c>
      <c r="C52" s="0" t="n">
        <v>12731993</v>
      </c>
    </row>
    <row r="53" customFormat="false" ht="12.8" hidden="false" customHeight="false" outlineLevel="0" collapsed="false">
      <c r="A53" s="0" t="n">
        <v>100</v>
      </c>
      <c r="B53" s="0" t="n">
        <v>6835.44907285171</v>
      </c>
      <c r="C53" s="0" t="n">
        <v>12763175</v>
      </c>
    </row>
    <row r="54" customFormat="false" ht="12.8" hidden="false" customHeight="false" outlineLevel="0" collapsed="false">
      <c r="A54" s="0" t="n">
        <v>101</v>
      </c>
      <c r="B54" s="0" t="n">
        <v>6861.90361783391</v>
      </c>
      <c r="C54" s="0" t="n">
        <v>12805679</v>
      </c>
    </row>
    <row r="55" customFormat="false" ht="12.8" hidden="false" customHeight="false" outlineLevel="0" collapsed="false">
      <c r="A55" s="0" t="n">
        <v>102</v>
      </c>
      <c r="B55" s="0" t="n">
        <v>6858.00984217357</v>
      </c>
      <c r="C55" s="0" t="n">
        <v>12814742</v>
      </c>
    </row>
    <row r="56" customFormat="false" ht="12.8" hidden="false" customHeight="false" outlineLevel="0" collapsed="false">
      <c r="A56" s="0" t="n">
        <v>103</v>
      </c>
      <c r="B56" s="0" t="n">
        <v>6876.59793983072</v>
      </c>
      <c r="C56" s="0" t="n">
        <v>12893169</v>
      </c>
    </row>
    <row r="57" customFormat="false" ht="12.8" hidden="false" customHeight="false" outlineLevel="0" collapsed="false">
      <c r="A57" s="0" t="n">
        <v>104</v>
      </c>
      <c r="B57" s="0" t="n">
        <v>6926.93109163824</v>
      </c>
      <c r="C57" s="0" t="n">
        <v>12894575</v>
      </c>
    </row>
    <row r="58" customFormat="false" ht="12.8" hidden="false" customHeight="false" outlineLevel="0" collapsed="false">
      <c r="A58" s="0" t="n">
        <v>105</v>
      </c>
      <c r="B58" s="0" t="n">
        <v>6938.50274578109</v>
      </c>
      <c r="C58" s="0" t="n">
        <v>13001015</v>
      </c>
    </row>
    <row r="59" customFormat="false" ht="12.8" hidden="false" customHeight="false" outlineLevel="0" collapsed="false">
      <c r="A59" s="0" t="n">
        <v>106</v>
      </c>
      <c r="B59" s="0" t="n">
        <v>6958.17449542982</v>
      </c>
      <c r="C59" s="0" t="n">
        <v>13021919</v>
      </c>
    </row>
    <row r="60" customFormat="false" ht="12.8" hidden="false" customHeight="false" outlineLevel="0" collapsed="false">
      <c r="A60" s="0" t="n">
        <v>107</v>
      </c>
      <c r="B60" s="0" t="n">
        <v>6980.26600718069</v>
      </c>
      <c r="C60" s="0" t="n">
        <v>13080255</v>
      </c>
    </row>
    <row r="61" customFormat="false" ht="12.8" hidden="false" customHeight="false" outlineLevel="0" collapsed="false">
      <c r="A61" s="0" t="n">
        <v>108</v>
      </c>
      <c r="B61" s="0" t="n">
        <v>7009.15183663958</v>
      </c>
      <c r="C61" s="0" t="n">
        <v>13088881</v>
      </c>
    </row>
    <row r="62" customFormat="false" ht="12.8" hidden="false" customHeight="false" outlineLevel="0" collapsed="false">
      <c r="A62" s="0" t="n">
        <v>109</v>
      </c>
      <c r="B62" s="0" t="n">
        <v>7015.91622408962</v>
      </c>
      <c r="C62" s="0" t="n">
        <v>13170949</v>
      </c>
    </row>
    <row r="63" customFormat="false" ht="12.8" hidden="false" customHeight="false" outlineLevel="0" collapsed="false">
      <c r="A63" s="0" t="n">
        <v>110</v>
      </c>
      <c r="B63" s="0" t="n">
        <v>7010.88169450379</v>
      </c>
      <c r="C63" s="0" t="n">
        <v>13172374</v>
      </c>
    </row>
    <row r="64" customFormat="false" ht="12.8" hidden="false" customHeight="false" outlineLevel="0" collapsed="false">
      <c r="A64" s="0" t="n">
        <v>111</v>
      </c>
      <c r="B64" s="0" t="n">
        <v>7037.03766633835</v>
      </c>
      <c r="C64" s="0" t="n">
        <v>13195947</v>
      </c>
    </row>
    <row r="65" customFormat="false" ht="12.8" hidden="false" customHeight="false" outlineLevel="0" collapsed="false">
      <c r="A65" s="0" t="n">
        <v>112</v>
      </c>
      <c r="B65" s="0" t="n">
        <v>7043.65305595717</v>
      </c>
      <c r="C65" s="0" t="n">
        <v>13235197</v>
      </c>
    </row>
    <row r="66" customFormat="false" ht="12.8" hidden="false" customHeight="false" outlineLevel="0" collapsed="false">
      <c r="A66" s="0" t="n">
        <v>113</v>
      </c>
      <c r="B66" s="0" t="n">
        <v>7066.95534865245</v>
      </c>
      <c r="C66" s="0" t="n">
        <v>13307490</v>
      </c>
    </row>
    <row r="67" customFormat="false" ht="12.8" hidden="false" customHeight="false" outlineLevel="0" collapsed="false">
      <c r="A67" s="0" t="n">
        <v>114</v>
      </c>
      <c r="B67" s="0" t="n">
        <v>7073.5639207942</v>
      </c>
      <c r="C67" s="0" t="n">
        <v>13360769</v>
      </c>
    </row>
    <row r="68" customFormat="false" ht="12.8" hidden="false" customHeight="false" outlineLevel="0" collapsed="false">
      <c r="A68" s="0" t="n">
        <v>115</v>
      </c>
      <c r="B68" s="0" t="n">
        <v>7106.88021788902</v>
      </c>
      <c r="C68" s="0" t="n">
        <v>13349394</v>
      </c>
    </row>
    <row r="69" customFormat="false" ht="12.8" hidden="false" customHeight="false" outlineLevel="0" collapsed="false">
      <c r="A69" s="0" t="n">
        <v>116</v>
      </c>
      <c r="B69" s="0" t="n">
        <v>7146.58132856659</v>
      </c>
      <c r="C69" s="0" t="n">
        <v>13384504</v>
      </c>
    </row>
    <row r="70" customFormat="false" ht="12.8" hidden="false" customHeight="false" outlineLevel="0" collapsed="false">
      <c r="A70" s="0" t="n">
        <v>117</v>
      </c>
      <c r="B70" s="0" t="n">
        <v>7178.95008411623</v>
      </c>
      <c r="C70" s="0" t="n">
        <v>13421405</v>
      </c>
    </row>
    <row r="71" customFormat="false" ht="12.8" hidden="false" customHeight="false" outlineLevel="0" collapsed="false">
      <c r="A71" s="0" t="n">
        <v>118</v>
      </c>
      <c r="B71" s="0" t="n">
        <v>7189.11101821322</v>
      </c>
      <c r="C71" s="0" t="n">
        <v>13478231</v>
      </c>
    </row>
    <row r="72" customFormat="false" ht="12.8" hidden="false" customHeight="false" outlineLevel="0" collapsed="false">
      <c r="A72" s="0" t="n">
        <v>119</v>
      </c>
      <c r="B72" s="0" t="n">
        <v>7197.10172972428</v>
      </c>
      <c r="C72" s="0" t="n">
        <v>13487364</v>
      </c>
    </row>
    <row r="73" customFormat="false" ht="12.8" hidden="false" customHeight="false" outlineLevel="0" collapsed="false">
      <c r="A73" s="0" t="n">
        <v>120</v>
      </c>
      <c r="B73" s="0" t="n">
        <v>7220.19375784053</v>
      </c>
      <c r="C73" s="0" t="n">
        <v>13535087</v>
      </c>
    </row>
    <row r="74" customFormat="false" ht="12.8" hidden="false" customHeight="false" outlineLevel="0" collapsed="false">
      <c r="A74" s="0" t="n">
        <v>121</v>
      </c>
      <c r="B74" s="0" t="n">
        <v>7229.98660870914</v>
      </c>
      <c r="C74" s="0" t="n">
        <v>13523319</v>
      </c>
    </row>
    <row r="75" customFormat="false" ht="12.8" hidden="false" customHeight="false" outlineLevel="0" collapsed="false">
      <c r="A75" s="0" t="n">
        <v>122</v>
      </c>
      <c r="B75" s="0" t="n">
        <v>7259.36715294669</v>
      </c>
      <c r="C75" s="0" t="n">
        <v>13593561</v>
      </c>
    </row>
    <row r="76" customFormat="false" ht="12.8" hidden="false" customHeight="false" outlineLevel="0" collapsed="false">
      <c r="A76" s="0" t="n">
        <v>123</v>
      </c>
      <c r="B76" s="0" t="n">
        <v>7284.1701938714</v>
      </c>
      <c r="C76" s="0" t="n">
        <v>13596827</v>
      </c>
    </row>
    <row r="77" customFormat="false" ht="12.8" hidden="false" customHeight="false" outlineLevel="0" collapsed="false">
      <c r="A77" s="0" t="n">
        <v>124</v>
      </c>
      <c r="B77" s="0" t="n">
        <v>7288.26252300175</v>
      </c>
      <c r="C77" s="0" t="n">
        <v>13632152</v>
      </c>
    </row>
    <row r="78" customFormat="false" ht="12.8" hidden="false" customHeight="false" outlineLevel="0" collapsed="false">
      <c r="A78" s="0" t="n">
        <v>125</v>
      </c>
      <c r="B78" s="0" t="n">
        <v>7321.43050869176</v>
      </c>
      <c r="C78" s="0" t="n">
        <v>13701377</v>
      </c>
    </row>
    <row r="79" customFormat="false" ht="12.8" hidden="false" customHeight="false" outlineLevel="0" collapsed="false">
      <c r="A79" s="0" t="n">
        <v>126</v>
      </c>
      <c r="B79" s="0" t="n">
        <v>7326.86532366529</v>
      </c>
      <c r="C79" s="0" t="n">
        <v>13697858</v>
      </c>
    </row>
    <row r="80" customFormat="false" ht="12.8" hidden="false" customHeight="false" outlineLevel="0" collapsed="false">
      <c r="A80" s="0" t="n">
        <v>127</v>
      </c>
      <c r="B80" s="0" t="n">
        <v>7312.05203239237</v>
      </c>
      <c r="C80" s="0" t="n">
        <v>13791657</v>
      </c>
    </row>
    <row r="81" customFormat="false" ht="12.8" hidden="false" customHeight="false" outlineLevel="0" collapsed="false">
      <c r="A81" s="0" t="n">
        <v>128</v>
      </c>
      <c r="B81" s="0" t="n">
        <v>7351.11418720173</v>
      </c>
      <c r="C81" s="0" t="n">
        <v>13849194</v>
      </c>
    </row>
    <row r="82" customFormat="false" ht="12.8" hidden="false" customHeight="false" outlineLevel="0" collapsed="false">
      <c r="A82" s="0" t="n">
        <v>129</v>
      </c>
      <c r="B82" s="0" t="n">
        <v>7386.01985493596</v>
      </c>
      <c r="C82" s="0" t="n">
        <v>13875182</v>
      </c>
    </row>
    <row r="83" customFormat="false" ht="12.8" hidden="false" customHeight="false" outlineLevel="0" collapsed="false">
      <c r="A83" s="0" t="n">
        <v>130</v>
      </c>
      <c r="B83" s="0" t="n">
        <v>7411.99401005777</v>
      </c>
      <c r="C83" s="0" t="n">
        <v>13839894</v>
      </c>
    </row>
    <row r="84" customFormat="false" ht="12.8" hidden="false" customHeight="false" outlineLevel="0" collapsed="false">
      <c r="A84" s="0" t="n">
        <v>131</v>
      </c>
      <c r="B84" s="0" t="n">
        <v>7404.38063235941</v>
      </c>
      <c r="C84" s="0" t="n">
        <v>13876656</v>
      </c>
    </row>
    <row r="85" customFormat="false" ht="12.8" hidden="false" customHeight="false" outlineLevel="0" collapsed="false">
      <c r="A85" s="0" t="n">
        <v>132</v>
      </c>
      <c r="B85" s="0" t="n">
        <v>7448.06092373945</v>
      </c>
      <c r="C85" s="0" t="n">
        <v>13901781</v>
      </c>
    </row>
    <row r="86" customFormat="false" ht="12.8" hidden="false" customHeight="false" outlineLevel="0" collapsed="false">
      <c r="A86" s="0" t="n">
        <v>133</v>
      </c>
      <c r="B86" s="0" t="n">
        <v>7462.25208124282</v>
      </c>
      <c r="C86" s="0" t="n">
        <v>13952124</v>
      </c>
    </row>
    <row r="87" customFormat="false" ht="12.8" hidden="false" customHeight="false" outlineLevel="0" collapsed="false">
      <c r="A87" s="0" t="n">
        <v>134</v>
      </c>
      <c r="B87" s="0" t="n">
        <v>7472.4129876729</v>
      </c>
      <c r="C87" s="0" t="n">
        <v>14031922</v>
      </c>
    </row>
    <row r="88" customFormat="false" ht="12.8" hidden="false" customHeight="false" outlineLevel="0" collapsed="false">
      <c r="A88" s="0" t="n">
        <v>135</v>
      </c>
      <c r="B88" s="0" t="n">
        <v>7498.77379738874</v>
      </c>
      <c r="C88" s="0" t="n">
        <v>14083347</v>
      </c>
    </row>
    <row r="89" customFormat="false" ht="12.8" hidden="false" customHeight="false" outlineLevel="0" collapsed="false">
      <c r="A89" s="0" t="n">
        <v>136</v>
      </c>
      <c r="B89" s="0" t="n">
        <v>7534.52580759717</v>
      </c>
      <c r="C89" s="0" t="n">
        <v>14076214</v>
      </c>
    </row>
    <row r="90" customFormat="false" ht="12.8" hidden="false" customHeight="false" outlineLevel="0" collapsed="false">
      <c r="A90" s="0" t="n">
        <v>137</v>
      </c>
      <c r="B90" s="0" t="n">
        <v>7545.64087561927</v>
      </c>
      <c r="C90" s="0" t="n">
        <v>14107239</v>
      </c>
    </row>
    <row r="91" customFormat="false" ht="12.8" hidden="false" customHeight="false" outlineLevel="0" collapsed="false">
      <c r="A91" s="0" t="n">
        <v>138</v>
      </c>
      <c r="B91" s="0" t="n">
        <v>7567.7828789705</v>
      </c>
      <c r="C91" s="0" t="n">
        <v>14129355</v>
      </c>
    </row>
    <row r="92" customFormat="false" ht="12.8" hidden="false" customHeight="false" outlineLevel="0" collapsed="false">
      <c r="A92" s="0" t="n">
        <v>139</v>
      </c>
      <c r="B92" s="0" t="n">
        <v>7607.74763292752</v>
      </c>
      <c r="C92" s="0" t="n">
        <v>14178713</v>
      </c>
    </row>
    <row r="93" customFormat="false" ht="12.8" hidden="false" customHeight="false" outlineLevel="0" collapsed="false">
      <c r="A93" s="0" t="n">
        <v>140</v>
      </c>
      <c r="B93" s="0" t="n">
        <v>7605.31747719152</v>
      </c>
      <c r="C93" s="0" t="n">
        <v>14223470</v>
      </c>
    </row>
    <row r="94" customFormat="false" ht="12.8" hidden="false" customHeight="false" outlineLevel="0" collapsed="false">
      <c r="A94" s="0" t="n">
        <v>141</v>
      </c>
      <c r="B94" s="0" t="n">
        <v>7623.55270589746</v>
      </c>
      <c r="C94" s="0" t="n">
        <v>14282951</v>
      </c>
    </row>
    <row r="95" customFormat="false" ht="12.8" hidden="false" customHeight="false" outlineLevel="0" collapsed="false">
      <c r="A95" s="0" t="n">
        <v>142</v>
      </c>
      <c r="B95" s="0" t="n">
        <v>7628.16136250556</v>
      </c>
      <c r="C95" s="0" t="n">
        <v>14302028</v>
      </c>
    </row>
    <row r="96" customFormat="false" ht="12.8" hidden="false" customHeight="false" outlineLevel="0" collapsed="false">
      <c r="A96" s="0" t="n">
        <v>143</v>
      </c>
      <c r="B96" s="0" t="n">
        <v>7663.55291199638</v>
      </c>
      <c r="C96" s="0" t="n">
        <v>14297323</v>
      </c>
    </row>
    <row r="97" customFormat="false" ht="12.8" hidden="false" customHeight="false" outlineLevel="0" collapsed="false">
      <c r="A97" s="0" t="n">
        <v>144</v>
      </c>
      <c r="B97" s="0" t="n">
        <v>7687.03168927663</v>
      </c>
      <c r="C97" s="0" t="n">
        <v>14330890</v>
      </c>
    </row>
    <row r="98" customFormat="false" ht="12.8" hidden="false" customHeight="false" outlineLevel="0" collapsed="false">
      <c r="A98" s="0" t="n">
        <v>145</v>
      </c>
      <c r="B98" s="0" t="n">
        <v>7707.31676555476</v>
      </c>
      <c r="C98" s="0" t="n">
        <v>14289256</v>
      </c>
    </row>
    <row r="99" customFormat="false" ht="12.8" hidden="false" customHeight="false" outlineLevel="0" collapsed="false">
      <c r="A99" s="0" t="n">
        <v>146</v>
      </c>
      <c r="B99" s="0" t="n">
        <v>7717.32299907923</v>
      </c>
      <c r="C99" s="0" t="n">
        <v>14356448</v>
      </c>
    </row>
    <row r="100" customFormat="false" ht="12.8" hidden="false" customHeight="false" outlineLevel="0" collapsed="false">
      <c r="A100" s="0" t="n">
        <v>147</v>
      </c>
      <c r="B100" s="0" t="n">
        <v>7724.97977824071</v>
      </c>
      <c r="C100" s="0" t="n">
        <v>14385747</v>
      </c>
    </row>
    <row r="101" customFormat="false" ht="12.8" hidden="false" customHeight="false" outlineLevel="0" collapsed="false">
      <c r="A101" s="0" t="n">
        <v>148</v>
      </c>
      <c r="B101" s="0" t="n">
        <v>7747.4479499888</v>
      </c>
      <c r="C101" s="0" t="n">
        <v>14389956</v>
      </c>
    </row>
    <row r="102" customFormat="false" ht="12.8" hidden="false" customHeight="false" outlineLevel="0" collapsed="false">
      <c r="A102" s="0" t="n">
        <v>149</v>
      </c>
      <c r="B102" s="0" t="n">
        <v>7795.15608220508</v>
      </c>
      <c r="C102" s="0" t="n">
        <v>14395809</v>
      </c>
    </row>
    <row r="103" customFormat="false" ht="12.8" hidden="false" customHeight="false" outlineLevel="0" collapsed="false">
      <c r="A103" s="0" t="n">
        <v>150</v>
      </c>
      <c r="B103" s="0" t="n">
        <v>7789.49516342264</v>
      </c>
      <c r="C103" s="0" t="n">
        <v>14432833</v>
      </c>
    </row>
    <row r="104" customFormat="false" ht="12.8" hidden="false" customHeight="false" outlineLevel="0" collapsed="false">
      <c r="A104" s="0" t="n">
        <v>151</v>
      </c>
      <c r="B104" s="0" t="n">
        <v>7789.29147444034</v>
      </c>
      <c r="C104" s="0" t="n">
        <v>14465597</v>
      </c>
    </row>
    <row r="105" customFormat="false" ht="12.8" hidden="false" customHeight="false" outlineLevel="0" collapsed="false">
      <c r="A105" s="0" t="n">
        <v>152</v>
      </c>
      <c r="B105" s="0" t="n">
        <v>7829.20231865655</v>
      </c>
      <c r="C105" s="0" t="n">
        <v>14442301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9" activeCellId="0" sqref="F39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6343.74064745071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6465.01061979855</v>
      </c>
      <c r="C31" s="0" t="n">
        <v>11762922</v>
      </c>
    </row>
    <row r="32" customFormat="false" ht="12.8" hidden="false" customHeight="false" outlineLevel="0" collapsed="false">
      <c r="A32" s="0" t="n">
        <v>79</v>
      </c>
      <c r="B32" s="0" t="n">
        <v>6547.69103981239</v>
      </c>
      <c r="C32" s="0" t="n">
        <v>11817213</v>
      </c>
    </row>
    <row r="33" customFormat="false" ht="12.8" hidden="false" customHeight="false" outlineLevel="0" collapsed="false">
      <c r="A33" s="0" t="n">
        <v>80</v>
      </c>
      <c r="B33" s="0" t="n">
        <v>6587.14133701759</v>
      </c>
      <c r="C33" s="0" t="n">
        <v>11919185</v>
      </c>
    </row>
    <row r="34" customFormat="false" ht="12.8" hidden="false" customHeight="false" outlineLevel="0" collapsed="false">
      <c r="A34" s="0" t="n">
        <v>81</v>
      </c>
      <c r="B34" s="0" t="n">
        <v>6631.41866059352</v>
      </c>
      <c r="C34" s="0" t="n">
        <v>11900509</v>
      </c>
    </row>
    <row r="35" customFormat="false" ht="12.8" hidden="false" customHeight="false" outlineLevel="0" collapsed="false">
      <c r="A35" s="0" t="n">
        <v>82</v>
      </c>
      <c r="B35" s="0" t="n">
        <v>6654.55003239622</v>
      </c>
      <c r="C35" s="0" t="n">
        <v>11928114</v>
      </c>
    </row>
    <row r="36" customFormat="false" ht="12.8" hidden="false" customHeight="false" outlineLevel="0" collapsed="false">
      <c r="A36" s="0" t="n">
        <v>83</v>
      </c>
      <c r="B36" s="0" t="n">
        <v>6677.86739448206</v>
      </c>
      <c r="C36" s="0" t="n">
        <v>11966543</v>
      </c>
    </row>
    <row r="37" customFormat="false" ht="12.8" hidden="false" customHeight="false" outlineLevel="0" collapsed="false">
      <c r="A37" s="0" t="n">
        <v>84</v>
      </c>
      <c r="B37" s="0" t="n">
        <v>6733.94172967054</v>
      </c>
      <c r="C37" s="0" t="n">
        <v>12027062</v>
      </c>
    </row>
    <row r="38" customFormat="false" ht="12.8" hidden="false" customHeight="false" outlineLevel="0" collapsed="false">
      <c r="A38" s="0" t="n">
        <v>85</v>
      </c>
      <c r="B38" s="0" t="n">
        <v>6746.96883746282</v>
      </c>
      <c r="C38" s="0" t="n">
        <v>12071136</v>
      </c>
    </row>
    <row r="39" customFormat="false" ht="12.8" hidden="false" customHeight="false" outlineLevel="0" collapsed="false">
      <c r="A39" s="0" t="n">
        <v>86</v>
      </c>
      <c r="B39" s="0" t="n">
        <v>6765.94484959943</v>
      </c>
      <c r="C39" s="0" t="n">
        <v>12143418</v>
      </c>
    </row>
    <row r="40" customFormat="false" ht="12.8" hidden="false" customHeight="false" outlineLevel="0" collapsed="false">
      <c r="A40" s="0" t="n">
        <v>87</v>
      </c>
      <c r="B40" s="0" t="n">
        <v>6773.71663526057</v>
      </c>
      <c r="C40" s="0" t="n">
        <v>12239128</v>
      </c>
    </row>
    <row r="41" customFormat="false" ht="12.8" hidden="false" customHeight="false" outlineLevel="0" collapsed="false">
      <c r="A41" s="0" t="n">
        <v>88</v>
      </c>
      <c r="B41" s="0" t="n">
        <v>6817.1195860532</v>
      </c>
      <c r="C41" s="0" t="n">
        <v>12270106</v>
      </c>
    </row>
    <row r="42" customFormat="false" ht="12.8" hidden="false" customHeight="false" outlineLevel="0" collapsed="false">
      <c r="A42" s="0" t="n">
        <v>89</v>
      </c>
      <c r="B42" s="0" t="n">
        <v>6827.12259410407</v>
      </c>
      <c r="C42" s="0" t="n">
        <v>12313093</v>
      </c>
    </row>
    <row r="43" customFormat="false" ht="12.8" hidden="false" customHeight="false" outlineLevel="0" collapsed="false">
      <c r="A43" s="0" t="n">
        <v>90</v>
      </c>
      <c r="B43" s="0" t="n">
        <v>6887.65147914984</v>
      </c>
      <c r="C43" s="0" t="n">
        <v>12333664</v>
      </c>
    </row>
    <row r="44" customFormat="false" ht="12.8" hidden="false" customHeight="false" outlineLevel="0" collapsed="false">
      <c r="A44" s="0" t="n">
        <v>91</v>
      </c>
      <c r="B44" s="0" t="n">
        <v>6909.33004898995</v>
      </c>
      <c r="C44" s="0" t="n">
        <v>12410578</v>
      </c>
    </row>
    <row r="45" customFormat="false" ht="12.8" hidden="false" customHeight="false" outlineLevel="0" collapsed="false">
      <c r="A45" s="0" t="n">
        <v>92</v>
      </c>
      <c r="B45" s="0" t="n">
        <v>6932.26593009955</v>
      </c>
      <c r="C45" s="0" t="n">
        <v>12555442</v>
      </c>
    </row>
    <row r="46" customFormat="false" ht="12.8" hidden="false" customHeight="false" outlineLevel="0" collapsed="false">
      <c r="A46" s="0" t="n">
        <v>93</v>
      </c>
      <c r="B46" s="0" t="n">
        <v>6951.75203968668</v>
      </c>
      <c r="C46" s="0" t="n">
        <v>12584323</v>
      </c>
    </row>
    <row r="47" customFormat="false" ht="12.8" hidden="false" customHeight="false" outlineLevel="0" collapsed="false">
      <c r="A47" s="0" t="n">
        <v>94</v>
      </c>
      <c r="B47" s="0" t="n">
        <v>6988.18729169407</v>
      </c>
      <c r="C47" s="0" t="n">
        <v>12698491</v>
      </c>
    </row>
    <row r="48" customFormat="false" ht="12.8" hidden="false" customHeight="false" outlineLevel="0" collapsed="false">
      <c r="A48" s="0" t="n">
        <v>95</v>
      </c>
      <c r="B48" s="0" t="n">
        <v>7014.57461196647</v>
      </c>
      <c r="C48" s="0" t="n">
        <v>12744700</v>
      </c>
    </row>
    <row r="49" customFormat="false" ht="12.8" hidden="false" customHeight="false" outlineLevel="0" collapsed="false">
      <c r="A49" s="0" t="n">
        <v>96</v>
      </c>
      <c r="B49" s="0" t="n">
        <v>7058.25151431938</v>
      </c>
      <c r="C49" s="0" t="n">
        <v>12813927</v>
      </c>
    </row>
    <row r="50" customFormat="false" ht="12.8" hidden="false" customHeight="false" outlineLevel="0" collapsed="false">
      <c r="A50" s="0" t="n">
        <v>97</v>
      </c>
      <c r="B50" s="0" t="n">
        <v>7087.62168696076</v>
      </c>
      <c r="C50" s="0" t="n">
        <v>12893639</v>
      </c>
    </row>
    <row r="51" customFormat="false" ht="12.8" hidden="false" customHeight="false" outlineLevel="0" collapsed="false">
      <c r="A51" s="0" t="n">
        <v>98</v>
      </c>
      <c r="B51" s="0" t="n">
        <v>7123.29813987907</v>
      </c>
      <c r="C51" s="0" t="n">
        <v>12899166</v>
      </c>
    </row>
    <row r="52" customFormat="false" ht="12.8" hidden="false" customHeight="false" outlineLevel="0" collapsed="false">
      <c r="A52" s="0" t="n">
        <v>99</v>
      </c>
      <c r="B52" s="0" t="n">
        <v>7114.75750567623</v>
      </c>
      <c r="C52" s="0" t="n">
        <v>12903091</v>
      </c>
    </row>
    <row r="53" customFormat="false" ht="12.8" hidden="false" customHeight="false" outlineLevel="0" collapsed="false">
      <c r="A53" s="0" t="n">
        <v>100</v>
      </c>
      <c r="B53" s="0" t="n">
        <v>7170.61288926386</v>
      </c>
      <c r="C53" s="0" t="n">
        <v>13037176</v>
      </c>
    </row>
    <row r="54" customFormat="false" ht="12.8" hidden="false" customHeight="false" outlineLevel="0" collapsed="false">
      <c r="A54" s="0" t="n">
        <v>101</v>
      </c>
      <c r="B54" s="0" t="n">
        <v>7212.15575364523</v>
      </c>
      <c r="C54" s="0" t="n">
        <v>13124881</v>
      </c>
    </row>
    <row r="55" customFormat="false" ht="12.8" hidden="false" customHeight="false" outlineLevel="0" collapsed="false">
      <c r="A55" s="0" t="n">
        <v>102</v>
      </c>
      <c r="B55" s="0" t="n">
        <v>7238.75163251845</v>
      </c>
      <c r="C55" s="0" t="n">
        <v>13147349</v>
      </c>
    </row>
    <row r="56" customFormat="false" ht="12.8" hidden="false" customHeight="false" outlineLevel="0" collapsed="false">
      <c r="A56" s="0" t="n">
        <v>103</v>
      </c>
      <c r="B56" s="0" t="n">
        <v>7286.4945286306</v>
      </c>
      <c r="C56" s="0" t="n">
        <v>13174953</v>
      </c>
    </row>
    <row r="57" customFormat="false" ht="12.8" hidden="false" customHeight="false" outlineLevel="0" collapsed="false">
      <c r="A57" s="0" t="n">
        <v>104</v>
      </c>
      <c r="B57" s="0" t="n">
        <v>7302.80238906646</v>
      </c>
      <c r="C57" s="0" t="n">
        <v>13247527</v>
      </c>
    </row>
    <row r="58" customFormat="false" ht="12.8" hidden="false" customHeight="false" outlineLevel="0" collapsed="false">
      <c r="A58" s="0" t="n">
        <v>105</v>
      </c>
      <c r="B58" s="0" t="n">
        <v>7336.20054324927</v>
      </c>
      <c r="C58" s="0" t="n">
        <v>13312435</v>
      </c>
    </row>
    <row r="59" customFormat="false" ht="12.8" hidden="false" customHeight="false" outlineLevel="0" collapsed="false">
      <c r="A59" s="0" t="n">
        <v>106</v>
      </c>
      <c r="B59" s="0" t="n">
        <v>7366.96089377003</v>
      </c>
      <c r="C59" s="0" t="n">
        <v>13332248</v>
      </c>
    </row>
    <row r="60" customFormat="false" ht="12.8" hidden="false" customHeight="false" outlineLevel="0" collapsed="false">
      <c r="A60" s="0" t="n">
        <v>107</v>
      </c>
      <c r="B60" s="0" t="n">
        <v>7392.49980212426</v>
      </c>
      <c r="C60" s="0" t="n">
        <v>13389427</v>
      </c>
    </row>
    <row r="61" customFormat="false" ht="12.8" hidden="false" customHeight="false" outlineLevel="0" collapsed="false">
      <c r="A61" s="0" t="n">
        <v>108</v>
      </c>
      <c r="B61" s="0" t="n">
        <v>7471.26285912863</v>
      </c>
      <c r="C61" s="0" t="n">
        <v>13367923</v>
      </c>
    </row>
    <row r="62" customFormat="false" ht="12.8" hidden="false" customHeight="false" outlineLevel="0" collapsed="false">
      <c r="A62" s="0" t="n">
        <v>109</v>
      </c>
      <c r="B62" s="0" t="n">
        <v>7505.35849361359</v>
      </c>
      <c r="C62" s="0" t="n">
        <v>13437519</v>
      </c>
    </row>
    <row r="63" customFormat="false" ht="12.8" hidden="false" customHeight="false" outlineLevel="0" collapsed="false">
      <c r="A63" s="0" t="n">
        <v>110</v>
      </c>
      <c r="B63" s="0" t="n">
        <v>7524.60037228752</v>
      </c>
      <c r="C63" s="0" t="n">
        <v>13578054</v>
      </c>
    </row>
    <row r="64" customFormat="false" ht="12.8" hidden="false" customHeight="false" outlineLevel="0" collapsed="false">
      <c r="A64" s="0" t="n">
        <v>111</v>
      </c>
      <c r="B64" s="0" t="n">
        <v>7520.93753965072</v>
      </c>
      <c r="C64" s="0" t="n">
        <v>13658472</v>
      </c>
    </row>
    <row r="65" customFormat="false" ht="12.8" hidden="false" customHeight="false" outlineLevel="0" collapsed="false">
      <c r="A65" s="0" t="n">
        <v>112</v>
      </c>
      <c r="B65" s="0" t="n">
        <v>7546.47152350945</v>
      </c>
      <c r="C65" s="0" t="n">
        <v>13644097</v>
      </c>
    </row>
    <row r="66" customFormat="false" ht="12.8" hidden="false" customHeight="false" outlineLevel="0" collapsed="false">
      <c r="A66" s="0" t="n">
        <v>113</v>
      </c>
      <c r="B66" s="0" t="n">
        <v>7575.29351377375</v>
      </c>
      <c r="C66" s="0" t="n">
        <v>13677641</v>
      </c>
    </row>
    <row r="67" customFormat="false" ht="12.8" hidden="false" customHeight="false" outlineLevel="0" collapsed="false">
      <c r="A67" s="0" t="n">
        <v>114</v>
      </c>
      <c r="B67" s="0" t="n">
        <v>7587.80773490448</v>
      </c>
      <c r="C67" s="0" t="n">
        <v>13745081</v>
      </c>
    </row>
    <row r="68" customFormat="false" ht="12.8" hidden="false" customHeight="false" outlineLevel="0" collapsed="false">
      <c r="A68" s="0" t="n">
        <v>115</v>
      </c>
      <c r="B68" s="0" t="n">
        <v>7626.06915966766</v>
      </c>
      <c r="C68" s="0" t="n">
        <v>13717111</v>
      </c>
    </row>
    <row r="69" customFormat="false" ht="12.8" hidden="false" customHeight="false" outlineLevel="0" collapsed="false">
      <c r="A69" s="0" t="n">
        <v>116</v>
      </c>
      <c r="B69" s="0" t="n">
        <v>7657.22101084931</v>
      </c>
      <c r="C69" s="0" t="n">
        <v>13782114</v>
      </c>
    </row>
    <row r="70" customFormat="false" ht="12.8" hidden="false" customHeight="false" outlineLevel="0" collapsed="false">
      <c r="A70" s="0" t="n">
        <v>117</v>
      </c>
      <c r="B70" s="0" t="n">
        <v>7700.0618938884</v>
      </c>
      <c r="C70" s="0" t="n">
        <v>13915643</v>
      </c>
    </row>
    <row r="71" customFormat="false" ht="12.8" hidden="false" customHeight="false" outlineLevel="0" collapsed="false">
      <c r="A71" s="0" t="n">
        <v>118</v>
      </c>
      <c r="B71" s="0" t="n">
        <v>7722.31109237133</v>
      </c>
      <c r="C71" s="0" t="n">
        <v>13949592</v>
      </c>
    </row>
    <row r="72" customFormat="false" ht="12.8" hidden="false" customHeight="false" outlineLevel="0" collapsed="false">
      <c r="A72" s="0" t="n">
        <v>119</v>
      </c>
      <c r="B72" s="0" t="n">
        <v>7767.47009553473</v>
      </c>
      <c r="C72" s="0" t="n">
        <v>13943655</v>
      </c>
    </row>
    <row r="73" customFormat="false" ht="12.8" hidden="false" customHeight="false" outlineLevel="0" collapsed="false">
      <c r="A73" s="0" t="n">
        <v>120</v>
      </c>
      <c r="B73" s="0" t="n">
        <v>7769.02509481935</v>
      </c>
      <c r="C73" s="0" t="n">
        <v>13988049</v>
      </c>
    </row>
    <row r="74" customFormat="false" ht="12.8" hidden="false" customHeight="false" outlineLevel="0" collapsed="false">
      <c r="A74" s="0" t="n">
        <v>121</v>
      </c>
      <c r="B74" s="0" t="n">
        <v>7808.64666384943</v>
      </c>
      <c r="C74" s="0" t="n">
        <v>13992399</v>
      </c>
    </row>
    <row r="75" customFormat="false" ht="12.8" hidden="false" customHeight="false" outlineLevel="0" collapsed="false">
      <c r="A75" s="0" t="n">
        <v>122</v>
      </c>
      <c r="B75" s="0" t="n">
        <v>7847.84283058522</v>
      </c>
      <c r="C75" s="0" t="n">
        <v>14024716</v>
      </c>
    </row>
    <row r="76" customFormat="false" ht="12.8" hidden="false" customHeight="false" outlineLevel="0" collapsed="false">
      <c r="A76" s="0" t="n">
        <v>123</v>
      </c>
      <c r="B76" s="0" t="n">
        <v>7878.86456912796</v>
      </c>
      <c r="C76" s="0" t="n">
        <v>14074177</v>
      </c>
    </row>
    <row r="77" customFormat="false" ht="12.8" hidden="false" customHeight="false" outlineLevel="0" collapsed="false">
      <c r="A77" s="0" t="n">
        <v>124</v>
      </c>
      <c r="B77" s="0" t="n">
        <v>7897.19517975695</v>
      </c>
      <c r="C77" s="0" t="n">
        <v>14128465</v>
      </c>
    </row>
    <row r="78" customFormat="false" ht="12.8" hidden="false" customHeight="false" outlineLevel="0" collapsed="false">
      <c r="A78" s="0" t="n">
        <v>125</v>
      </c>
      <c r="B78" s="0" t="n">
        <v>7949.39415193189</v>
      </c>
      <c r="C78" s="0" t="n">
        <v>14190557</v>
      </c>
    </row>
    <row r="79" customFormat="false" ht="12.8" hidden="false" customHeight="false" outlineLevel="0" collapsed="false">
      <c r="A79" s="0" t="n">
        <v>126</v>
      </c>
      <c r="B79" s="0" t="n">
        <v>7999.24629198228</v>
      </c>
      <c r="C79" s="0" t="n">
        <v>14187780</v>
      </c>
    </row>
    <row r="80" customFormat="false" ht="12.8" hidden="false" customHeight="false" outlineLevel="0" collapsed="false">
      <c r="A80" s="0" t="n">
        <v>127</v>
      </c>
      <c r="B80" s="0" t="n">
        <v>7996.22360741619</v>
      </c>
      <c r="C80" s="0" t="n">
        <v>14238421</v>
      </c>
    </row>
    <row r="81" customFormat="false" ht="12.8" hidden="false" customHeight="false" outlineLevel="0" collapsed="false">
      <c r="A81" s="0" t="n">
        <v>128</v>
      </c>
      <c r="B81" s="0" t="n">
        <v>8049.41413310574</v>
      </c>
      <c r="C81" s="0" t="n">
        <v>14271788</v>
      </c>
    </row>
    <row r="82" customFormat="false" ht="12.8" hidden="false" customHeight="false" outlineLevel="0" collapsed="false">
      <c r="A82" s="0" t="n">
        <v>129</v>
      </c>
      <c r="B82" s="0" t="n">
        <v>8051.78177509285</v>
      </c>
      <c r="C82" s="0" t="n">
        <v>14288755</v>
      </c>
    </row>
    <row r="83" customFormat="false" ht="12.8" hidden="false" customHeight="false" outlineLevel="0" collapsed="false">
      <c r="A83" s="0" t="n">
        <v>130</v>
      </c>
      <c r="B83" s="0" t="n">
        <v>8061.59967377628</v>
      </c>
      <c r="C83" s="0" t="n">
        <v>14373422</v>
      </c>
    </row>
    <row r="84" customFormat="false" ht="12.8" hidden="false" customHeight="false" outlineLevel="0" collapsed="false">
      <c r="A84" s="0" t="n">
        <v>131</v>
      </c>
      <c r="B84" s="0" t="n">
        <v>8091.47904067612</v>
      </c>
      <c r="C84" s="0" t="n">
        <v>14383855</v>
      </c>
    </row>
    <row r="85" customFormat="false" ht="12.8" hidden="false" customHeight="false" outlineLevel="0" collapsed="false">
      <c r="A85" s="0" t="n">
        <v>132</v>
      </c>
      <c r="B85" s="0" t="n">
        <v>8136.92851101036</v>
      </c>
      <c r="C85" s="0" t="n">
        <v>14461046</v>
      </c>
    </row>
    <row r="86" customFormat="false" ht="12.8" hidden="false" customHeight="false" outlineLevel="0" collapsed="false">
      <c r="A86" s="0" t="n">
        <v>133</v>
      </c>
      <c r="B86" s="0" t="n">
        <v>8170.93981109478</v>
      </c>
      <c r="C86" s="0" t="n">
        <v>14538226</v>
      </c>
    </row>
    <row r="87" customFormat="false" ht="12.8" hidden="false" customHeight="false" outlineLevel="0" collapsed="false">
      <c r="A87" s="0" t="n">
        <v>134</v>
      </c>
      <c r="B87" s="0" t="n">
        <v>8205.60147563757</v>
      </c>
      <c r="C87" s="0" t="n">
        <v>14547325</v>
      </c>
    </row>
    <row r="88" customFormat="false" ht="12.8" hidden="false" customHeight="false" outlineLevel="0" collapsed="false">
      <c r="A88" s="0" t="n">
        <v>135</v>
      </c>
      <c r="B88" s="0" t="n">
        <v>8227.00698100497</v>
      </c>
      <c r="C88" s="0" t="n">
        <v>14578808</v>
      </c>
    </row>
    <row r="89" customFormat="false" ht="12.8" hidden="false" customHeight="false" outlineLevel="0" collapsed="false">
      <c r="A89" s="0" t="n">
        <v>136</v>
      </c>
      <c r="B89" s="0" t="n">
        <v>8268.95495797545</v>
      </c>
      <c r="C89" s="0" t="n">
        <v>14625959</v>
      </c>
    </row>
    <row r="90" customFormat="false" ht="12.8" hidden="false" customHeight="false" outlineLevel="0" collapsed="false">
      <c r="A90" s="0" t="n">
        <v>137</v>
      </c>
      <c r="B90" s="0" t="n">
        <v>8314.33178293743</v>
      </c>
      <c r="C90" s="0" t="n">
        <v>14610163</v>
      </c>
    </row>
    <row r="91" customFormat="false" ht="12.8" hidden="false" customHeight="false" outlineLevel="0" collapsed="false">
      <c r="A91" s="0" t="n">
        <v>138</v>
      </c>
      <c r="B91" s="0" t="n">
        <v>8304.51042512358</v>
      </c>
      <c r="C91" s="0" t="n">
        <v>14720401</v>
      </c>
    </row>
    <row r="92" customFormat="false" ht="12.8" hidden="false" customHeight="false" outlineLevel="0" collapsed="false">
      <c r="A92" s="0" t="n">
        <v>139</v>
      </c>
      <c r="B92" s="0" t="n">
        <v>8336.73291302967</v>
      </c>
      <c r="C92" s="0" t="n">
        <v>14780571</v>
      </c>
    </row>
    <row r="93" customFormat="false" ht="12.8" hidden="false" customHeight="false" outlineLevel="0" collapsed="false">
      <c r="A93" s="0" t="n">
        <v>140</v>
      </c>
      <c r="B93" s="0" t="n">
        <v>8370.84166790055</v>
      </c>
      <c r="C93" s="0" t="n">
        <v>14830136</v>
      </c>
    </row>
    <row r="94" customFormat="false" ht="12.8" hidden="false" customHeight="false" outlineLevel="0" collapsed="false">
      <c r="A94" s="0" t="n">
        <v>141</v>
      </c>
      <c r="B94" s="0" t="n">
        <v>8412.10864919109</v>
      </c>
      <c r="C94" s="0" t="n">
        <v>14823341</v>
      </c>
    </row>
    <row r="95" customFormat="false" ht="12.8" hidden="false" customHeight="false" outlineLevel="0" collapsed="false">
      <c r="A95" s="0" t="n">
        <v>142</v>
      </c>
      <c r="B95" s="0" t="n">
        <v>8427.71361258418</v>
      </c>
      <c r="C95" s="0" t="n">
        <v>14892976</v>
      </c>
    </row>
    <row r="96" customFormat="false" ht="12.8" hidden="false" customHeight="false" outlineLevel="0" collapsed="false">
      <c r="A96" s="0" t="n">
        <v>143</v>
      </c>
      <c r="B96" s="0" t="n">
        <v>8474.81031068301</v>
      </c>
      <c r="C96" s="0" t="n">
        <v>14883562</v>
      </c>
    </row>
    <row r="97" customFormat="false" ht="12.8" hidden="false" customHeight="false" outlineLevel="0" collapsed="false">
      <c r="A97" s="0" t="n">
        <v>144</v>
      </c>
      <c r="B97" s="0" t="n">
        <v>8507.46269583378</v>
      </c>
      <c r="C97" s="0" t="n">
        <v>14933882</v>
      </c>
    </row>
    <row r="98" customFormat="false" ht="12.8" hidden="false" customHeight="false" outlineLevel="0" collapsed="false">
      <c r="A98" s="0" t="n">
        <v>145</v>
      </c>
      <c r="B98" s="0" t="n">
        <v>8510.23607088776</v>
      </c>
      <c r="C98" s="0" t="n">
        <v>14955604</v>
      </c>
    </row>
    <row r="99" customFormat="false" ht="12.8" hidden="false" customHeight="false" outlineLevel="0" collapsed="false">
      <c r="A99" s="0" t="n">
        <v>146</v>
      </c>
      <c r="B99" s="0" t="n">
        <v>8543.74091893371</v>
      </c>
      <c r="C99" s="0" t="n">
        <v>14937496</v>
      </c>
    </row>
    <row r="100" customFormat="false" ht="12.8" hidden="false" customHeight="false" outlineLevel="0" collapsed="false">
      <c r="A100" s="0" t="n">
        <v>147</v>
      </c>
      <c r="B100" s="0" t="n">
        <v>8591.55521033537</v>
      </c>
      <c r="C100" s="0" t="n">
        <v>14951363</v>
      </c>
    </row>
    <row r="101" customFormat="false" ht="12.8" hidden="false" customHeight="false" outlineLevel="0" collapsed="false">
      <c r="A101" s="0" t="n">
        <v>148</v>
      </c>
      <c r="B101" s="0" t="n">
        <v>8589.00637791568</v>
      </c>
      <c r="C101" s="0" t="n">
        <v>15026749</v>
      </c>
    </row>
    <row r="102" customFormat="false" ht="12.8" hidden="false" customHeight="false" outlineLevel="0" collapsed="false">
      <c r="A102" s="0" t="n">
        <v>149</v>
      </c>
      <c r="B102" s="0" t="n">
        <v>8614.97947968286</v>
      </c>
      <c r="C102" s="0" t="n">
        <v>15100217</v>
      </c>
    </row>
    <row r="103" customFormat="false" ht="12.8" hidden="false" customHeight="false" outlineLevel="0" collapsed="false">
      <c r="A103" s="0" t="n">
        <v>150</v>
      </c>
      <c r="B103" s="0" t="n">
        <v>8623.47981734424</v>
      </c>
      <c r="C103" s="0" t="n">
        <v>15183632</v>
      </c>
    </row>
    <row r="104" customFormat="false" ht="12.8" hidden="false" customHeight="false" outlineLevel="0" collapsed="false">
      <c r="A104" s="0" t="n">
        <v>151</v>
      </c>
      <c r="B104" s="0" t="n">
        <v>8680.55268094113</v>
      </c>
      <c r="C104" s="0" t="n">
        <v>15205167</v>
      </c>
    </row>
    <row r="105" customFormat="false" ht="12.8" hidden="false" customHeight="false" outlineLevel="0" collapsed="false">
      <c r="A105" s="0" t="n">
        <v>152</v>
      </c>
      <c r="B105" s="0" t="n">
        <v>8716.6430259333</v>
      </c>
      <c r="C105" s="0" t="n">
        <v>15239634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5855.85272434472</v>
      </c>
      <c r="C29" s="0" t="n">
        <v>11629567</v>
      </c>
    </row>
    <row r="30" customFormat="false" ht="12.8" hidden="false" customHeight="false" outlineLevel="0" collapsed="false">
      <c r="A30" s="0" t="n">
        <v>77</v>
      </c>
      <c r="B30" s="0" t="n">
        <v>5847.22382971865</v>
      </c>
      <c r="C30" s="0" t="n">
        <v>11638258</v>
      </c>
    </row>
    <row r="31" customFormat="false" ht="12.8" hidden="false" customHeight="false" outlineLevel="0" collapsed="false">
      <c r="A31" s="0" t="n">
        <v>78</v>
      </c>
      <c r="B31" s="0" t="n">
        <v>5863.73453497624</v>
      </c>
      <c r="C31" s="0" t="n">
        <v>11691468</v>
      </c>
    </row>
    <row r="32" customFormat="false" ht="12.8" hidden="false" customHeight="false" outlineLevel="0" collapsed="false">
      <c r="A32" s="0" t="n">
        <v>79</v>
      </c>
      <c r="B32" s="0" t="n">
        <v>5881.03012669767</v>
      </c>
      <c r="C32" s="0" t="n">
        <v>11722489</v>
      </c>
    </row>
    <row r="33" customFormat="false" ht="12.8" hidden="false" customHeight="false" outlineLevel="0" collapsed="false">
      <c r="A33" s="0" t="n">
        <v>80</v>
      </c>
      <c r="B33" s="0" t="n">
        <v>5867.40063430413</v>
      </c>
      <c r="C33" s="0" t="n">
        <v>11807489</v>
      </c>
    </row>
    <row r="34" customFormat="false" ht="12.8" hidden="false" customHeight="false" outlineLevel="0" collapsed="false">
      <c r="A34" s="0" t="n">
        <v>81</v>
      </c>
      <c r="B34" s="0" t="n">
        <v>5877.37547951423</v>
      </c>
      <c r="C34" s="0" t="n">
        <v>11782174</v>
      </c>
    </row>
    <row r="35" customFormat="false" ht="12.8" hidden="false" customHeight="false" outlineLevel="0" collapsed="false">
      <c r="A35" s="0" t="n">
        <v>82</v>
      </c>
      <c r="B35" s="0" t="n">
        <v>5890.91265246077</v>
      </c>
      <c r="C35" s="0" t="n">
        <v>11786448</v>
      </c>
    </row>
    <row r="36" customFormat="false" ht="12.8" hidden="false" customHeight="false" outlineLevel="0" collapsed="false">
      <c r="A36" s="0" t="n">
        <v>83</v>
      </c>
      <c r="B36" s="0" t="n">
        <v>5898.35187949429</v>
      </c>
      <c r="C36" s="0" t="n">
        <v>11806839</v>
      </c>
    </row>
    <row r="37" customFormat="false" ht="12.8" hidden="false" customHeight="false" outlineLevel="0" collapsed="false">
      <c r="A37" s="0" t="n">
        <v>84</v>
      </c>
      <c r="B37" s="0" t="n">
        <v>5943.40754977278</v>
      </c>
      <c r="C37" s="0" t="n">
        <v>11832820</v>
      </c>
    </row>
    <row r="38" customFormat="false" ht="12.8" hidden="false" customHeight="false" outlineLevel="0" collapsed="false">
      <c r="A38" s="0" t="n">
        <v>85</v>
      </c>
      <c r="B38" s="0" t="n">
        <v>5949.05631881383</v>
      </c>
      <c r="C38" s="0" t="n">
        <v>11900890</v>
      </c>
    </row>
    <row r="39" customFormat="false" ht="12.8" hidden="false" customHeight="false" outlineLevel="0" collapsed="false">
      <c r="A39" s="0" t="n">
        <v>86</v>
      </c>
      <c r="B39" s="0" t="n">
        <v>5950.58048764275</v>
      </c>
      <c r="C39" s="0" t="n">
        <v>11997889</v>
      </c>
    </row>
    <row r="40" customFormat="false" ht="12.8" hidden="false" customHeight="false" outlineLevel="0" collapsed="false">
      <c r="A40" s="0" t="n">
        <v>87</v>
      </c>
      <c r="B40" s="0" t="n">
        <v>5953.03926103612</v>
      </c>
      <c r="C40" s="0" t="n">
        <v>12012677</v>
      </c>
    </row>
    <row r="41" customFormat="false" ht="12.8" hidden="false" customHeight="false" outlineLevel="0" collapsed="false">
      <c r="A41" s="0" t="n">
        <v>88</v>
      </c>
      <c r="B41" s="0" t="n">
        <v>5944.09461197753</v>
      </c>
      <c r="C41" s="0" t="n">
        <v>12005628</v>
      </c>
    </row>
    <row r="42" customFormat="false" ht="12.8" hidden="false" customHeight="false" outlineLevel="0" collapsed="false">
      <c r="A42" s="0" t="n">
        <v>89</v>
      </c>
      <c r="B42" s="0" t="n">
        <v>5954.41197523915</v>
      </c>
      <c r="C42" s="0" t="n">
        <v>12067941</v>
      </c>
    </row>
    <row r="43" customFormat="false" ht="12.8" hidden="false" customHeight="false" outlineLevel="0" collapsed="false">
      <c r="A43" s="0" t="n">
        <v>90</v>
      </c>
      <c r="B43" s="0" t="n">
        <v>5951.86889414368</v>
      </c>
      <c r="C43" s="0" t="n">
        <v>12167570</v>
      </c>
    </row>
    <row r="44" customFormat="false" ht="12.8" hidden="false" customHeight="false" outlineLevel="0" collapsed="false">
      <c r="A44" s="0" t="n">
        <v>91</v>
      </c>
      <c r="B44" s="0" t="n">
        <v>5964.0826683613</v>
      </c>
      <c r="C44" s="0" t="n">
        <v>12151255</v>
      </c>
    </row>
    <row r="45" customFormat="false" ht="12.8" hidden="false" customHeight="false" outlineLevel="0" collapsed="false">
      <c r="A45" s="0" t="n">
        <v>92</v>
      </c>
      <c r="B45" s="0" t="n">
        <v>5974.32380634299</v>
      </c>
      <c r="C45" s="0" t="n">
        <v>12190382</v>
      </c>
    </row>
    <row r="46" customFormat="false" ht="12.8" hidden="false" customHeight="false" outlineLevel="0" collapsed="false">
      <c r="A46" s="0" t="n">
        <v>93</v>
      </c>
      <c r="B46" s="0" t="n">
        <v>5984.07297953395</v>
      </c>
      <c r="C46" s="0" t="n">
        <v>12186768</v>
      </c>
    </row>
    <row r="47" customFormat="false" ht="12.8" hidden="false" customHeight="false" outlineLevel="0" collapsed="false">
      <c r="A47" s="0" t="n">
        <v>94</v>
      </c>
      <c r="B47" s="0" t="n">
        <v>5980.28854558522</v>
      </c>
      <c r="C47" s="0" t="n">
        <v>12261690</v>
      </c>
    </row>
    <row r="48" customFormat="false" ht="12.8" hidden="false" customHeight="false" outlineLevel="0" collapsed="false">
      <c r="A48" s="0" t="n">
        <v>95</v>
      </c>
      <c r="B48" s="0" t="n">
        <v>5993.01058697875</v>
      </c>
      <c r="C48" s="0" t="n">
        <v>12320752</v>
      </c>
    </row>
    <row r="49" customFormat="false" ht="12.8" hidden="false" customHeight="false" outlineLevel="0" collapsed="false">
      <c r="A49" s="0" t="n">
        <v>96</v>
      </c>
      <c r="B49" s="0" t="n">
        <v>6014.98057177959</v>
      </c>
      <c r="C49" s="0" t="n">
        <v>12370610</v>
      </c>
    </row>
    <row r="50" customFormat="false" ht="12.8" hidden="false" customHeight="false" outlineLevel="0" collapsed="false">
      <c r="A50" s="0" t="n">
        <v>97</v>
      </c>
      <c r="B50" s="0" t="n">
        <v>6039.24905136088</v>
      </c>
      <c r="C50" s="0" t="n">
        <v>12393949</v>
      </c>
    </row>
    <row r="51" customFormat="false" ht="12.8" hidden="false" customHeight="false" outlineLevel="0" collapsed="false">
      <c r="A51" s="0" t="n">
        <v>98</v>
      </c>
      <c r="B51" s="0" t="n">
        <v>6030.84957206693</v>
      </c>
      <c r="C51" s="0" t="n">
        <v>12452936</v>
      </c>
    </row>
    <row r="52" customFormat="false" ht="12.8" hidden="false" customHeight="false" outlineLevel="0" collapsed="false">
      <c r="A52" s="0" t="n">
        <v>99</v>
      </c>
      <c r="B52" s="0" t="n">
        <v>6044.76210873791</v>
      </c>
      <c r="C52" s="0" t="n">
        <v>12444648</v>
      </c>
    </row>
    <row r="53" customFormat="false" ht="12.8" hidden="false" customHeight="false" outlineLevel="0" collapsed="false">
      <c r="A53" s="0" t="n">
        <v>100</v>
      </c>
      <c r="B53" s="0" t="n">
        <v>6032.11493567553</v>
      </c>
      <c r="C53" s="0" t="n">
        <v>12577211</v>
      </c>
    </row>
    <row r="54" customFormat="false" ht="12.8" hidden="false" customHeight="false" outlineLevel="0" collapsed="false">
      <c r="A54" s="0" t="n">
        <v>101</v>
      </c>
      <c r="B54" s="0" t="n">
        <v>6084.01736538736</v>
      </c>
      <c r="C54" s="0" t="n">
        <v>12584384</v>
      </c>
    </row>
    <row r="55" customFormat="false" ht="12.8" hidden="false" customHeight="false" outlineLevel="0" collapsed="false">
      <c r="A55" s="0" t="n">
        <v>102</v>
      </c>
      <c r="B55" s="0" t="n">
        <v>6086.94038681334</v>
      </c>
      <c r="C55" s="0" t="n">
        <v>12624497</v>
      </c>
    </row>
    <row r="56" customFormat="false" ht="12.8" hidden="false" customHeight="false" outlineLevel="0" collapsed="false">
      <c r="A56" s="0" t="n">
        <v>103</v>
      </c>
      <c r="B56" s="0" t="n">
        <v>6105.30906911761</v>
      </c>
      <c r="C56" s="0" t="n">
        <v>12664571</v>
      </c>
    </row>
    <row r="57" customFormat="false" ht="12.8" hidden="false" customHeight="false" outlineLevel="0" collapsed="false">
      <c r="A57" s="0" t="n">
        <v>104</v>
      </c>
      <c r="B57" s="0" t="n">
        <v>6115.24823008521</v>
      </c>
      <c r="C57" s="0" t="n">
        <v>12710667</v>
      </c>
    </row>
    <row r="58" customFormat="false" ht="12.8" hidden="false" customHeight="false" outlineLevel="0" collapsed="false">
      <c r="A58" s="0" t="n">
        <v>105</v>
      </c>
      <c r="B58" s="0" t="n">
        <v>6125.22510779069</v>
      </c>
      <c r="C58" s="0" t="n">
        <v>12785964</v>
      </c>
    </row>
    <row r="59" customFormat="false" ht="12.8" hidden="false" customHeight="false" outlineLevel="0" collapsed="false">
      <c r="A59" s="0" t="n">
        <v>106</v>
      </c>
      <c r="B59" s="0" t="n">
        <v>6149.60651991622</v>
      </c>
      <c r="C59" s="0" t="n">
        <v>12807037</v>
      </c>
    </row>
    <row r="60" customFormat="false" ht="12.8" hidden="false" customHeight="false" outlineLevel="0" collapsed="false">
      <c r="A60" s="0" t="n">
        <v>107</v>
      </c>
      <c r="B60" s="0" t="n">
        <v>6141.68546509582</v>
      </c>
      <c r="C60" s="0" t="n">
        <v>12813981</v>
      </c>
    </row>
    <row r="61" customFormat="false" ht="12.8" hidden="false" customHeight="false" outlineLevel="0" collapsed="false">
      <c r="A61" s="0" t="n">
        <v>108</v>
      </c>
      <c r="B61" s="0" t="n">
        <v>6163.1912847264</v>
      </c>
      <c r="C61" s="0" t="n">
        <v>12858709</v>
      </c>
    </row>
    <row r="62" customFormat="false" ht="12.8" hidden="false" customHeight="false" outlineLevel="0" collapsed="false">
      <c r="A62" s="0" t="n">
        <v>109</v>
      </c>
      <c r="B62" s="0" t="n">
        <v>6171.3500183042</v>
      </c>
      <c r="C62" s="0" t="n">
        <v>12841912</v>
      </c>
    </row>
    <row r="63" customFormat="false" ht="12.8" hidden="false" customHeight="false" outlineLevel="0" collapsed="false">
      <c r="A63" s="0" t="n">
        <v>110</v>
      </c>
      <c r="B63" s="0" t="n">
        <v>6156.48875306038</v>
      </c>
      <c r="C63" s="0" t="n">
        <v>12899534</v>
      </c>
    </row>
    <row r="64" customFormat="false" ht="12.8" hidden="false" customHeight="false" outlineLevel="0" collapsed="false">
      <c r="A64" s="0" t="n">
        <v>111</v>
      </c>
      <c r="B64" s="0" t="n">
        <v>6171.77623713881</v>
      </c>
      <c r="C64" s="0" t="n">
        <v>12897779</v>
      </c>
    </row>
    <row r="65" customFormat="false" ht="12.8" hidden="false" customHeight="false" outlineLevel="0" collapsed="false">
      <c r="A65" s="0" t="n">
        <v>112</v>
      </c>
      <c r="B65" s="0" t="n">
        <v>6220.71933069595</v>
      </c>
      <c r="C65" s="0" t="n">
        <v>12911559</v>
      </c>
    </row>
    <row r="66" customFormat="false" ht="12.8" hidden="false" customHeight="false" outlineLevel="0" collapsed="false">
      <c r="A66" s="0" t="n">
        <v>113</v>
      </c>
      <c r="B66" s="0" t="n">
        <v>6186.03450755749</v>
      </c>
      <c r="C66" s="0" t="n">
        <v>12952709</v>
      </c>
    </row>
    <row r="67" customFormat="false" ht="12.8" hidden="false" customHeight="false" outlineLevel="0" collapsed="false">
      <c r="A67" s="0" t="n">
        <v>114</v>
      </c>
      <c r="B67" s="0" t="n">
        <v>6209.71513109557</v>
      </c>
      <c r="C67" s="0" t="n">
        <v>12959331</v>
      </c>
    </row>
    <row r="68" customFormat="false" ht="12.8" hidden="false" customHeight="false" outlineLevel="0" collapsed="false">
      <c r="A68" s="0" t="n">
        <v>115</v>
      </c>
      <c r="B68" s="0" t="n">
        <v>6196.87534138616</v>
      </c>
      <c r="C68" s="0" t="n">
        <v>12976957</v>
      </c>
    </row>
    <row r="69" customFormat="false" ht="12.8" hidden="false" customHeight="false" outlineLevel="0" collapsed="false">
      <c r="A69" s="0" t="n">
        <v>116</v>
      </c>
      <c r="B69" s="0" t="n">
        <v>6198.76261838674</v>
      </c>
      <c r="C69" s="0" t="n">
        <v>13015894</v>
      </c>
    </row>
    <row r="70" customFormat="false" ht="12.8" hidden="false" customHeight="false" outlineLevel="0" collapsed="false">
      <c r="A70" s="0" t="n">
        <v>117</v>
      </c>
      <c r="B70" s="0" t="n">
        <v>6219.89212289669</v>
      </c>
      <c r="C70" s="0" t="n">
        <v>13052264</v>
      </c>
    </row>
    <row r="71" customFormat="false" ht="12.8" hidden="false" customHeight="false" outlineLevel="0" collapsed="false">
      <c r="A71" s="0" t="n">
        <v>118</v>
      </c>
      <c r="B71" s="0" t="n">
        <v>6217.56437572665</v>
      </c>
      <c r="C71" s="0" t="n">
        <v>13066110</v>
      </c>
    </row>
    <row r="72" customFormat="false" ht="12.8" hidden="false" customHeight="false" outlineLevel="0" collapsed="false">
      <c r="A72" s="0" t="n">
        <v>119</v>
      </c>
      <c r="B72" s="0" t="n">
        <v>6250.88859324814</v>
      </c>
      <c r="C72" s="0" t="n">
        <v>13027817</v>
      </c>
    </row>
    <row r="73" customFormat="false" ht="12.8" hidden="false" customHeight="false" outlineLevel="0" collapsed="false">
      <c r="A73" s="0" t="n">
        <v>120</v>
      </c>
      <c r="B73" s="0" t="n">
        <v>6270.59841330989</v>
      </c>
      <c r="C73" s="0" t="n">
        <v>13074294</v>
      </c>
    </row>
    <row r="74" customFormat="false" ht="12.8" hidden="false" customHeight="false" outlineLevel="0" collapsed="false">
      <c r="A74" s="0" t="n">
        <v>121</v>
      </c>
      <c r="B74" s="0" t="n">
        <v>6288.4040031754</v>
      </c>
      <c r="C74" s="0" t="n">
        <v>13133242</v>
      </c>
    </row>
    <row r="75" customFormat="false" ht="12.8" hidden="false" customHeight="false" outlineLevel="0" collapsed="false">
      <c r="A75" s="0" t="n">
        <v>122</v>
      </c>
      <c r="B75" s="0" t="n">
        <v>6283.00764393755</v>
      </c>
      <c r="C75" s="0" t="n">
        <v>13092011</v>
      </c>
    </row>
    <row r="76" customFormat="false" ht="12.8" hidden="false" customHeight="false" outlineLevel="0" collapsed="false">
      <c r="A76" s="0" t="n">
        <v>123</v>
      </c>
      <c r="B76" s="0" t="n">
        <v>6293.58739962075</v>
      </c>
      <c r="C76" s="0" t="n">
        <v>13065311</v>
      </c>
    </row>
    <row r="77" customFormat="false" ht="12.8" hidden="false" customHeight="false" outlineLevel="0" collapsed="false">
      <c r="A77" s="0" t="n">
        <v>124</v>
      </c>
      <c r="B77" s="0" t="n">
        <v>6289.35781232361</v>
      </c>
      <c r="C77" s="0" t="n">
        <v>13108624</v>
      </c>
    </row>
    <row r="78" customFormat="false" ht="12.8" hidden="false" customHeight="false" outlineLevel="0" collapsed="false">
      <c r="A78" s="0" t="n">
        <v>125</v>
      </c>
      <c r="B78" s="0" t="n">
        <v>6306.78501614878</v>
      </c>
      <c r="C78" s="0" t="n">
        <v>13119679</v>
      </c>
    </row>
    <row r="79" customFormat="false" ht="12.8" hidden="false" customHeight="false" outlineLevel="0" collapsed="false">
      <c r="A79" s="0" t="n">
        <v>126</v>
      </c>
      <c r="B79" s="0" t="n">
        <v>6308.67787022159</v>
      </c>
      <c r="C79" s="0" t="n">
        <v>13155086</v>
      </c>
    </row>
    <row r="80" customFormat="false" ht="12.8" hidden="false" customHeight="false" outlineLevel="0" collapsed="false">
      <c r="A80" s="0" t="n">
        <v>127</v>
      </c>
      <c r="B80" s="0" t="n">
        <v>6305.77916323802</v>
      </c>
      <c r="C80" s="0" t="n">
        <v>13190760</v>
      </c>
    </row>
    <row r="81" customFormat="false" ht="12.8" hidden="false" customHeight="false" outlineLevel="0" collapsed="false">
      <c r="A81" s="0" t="n">
        <v>128</v>
      </c>
      <c r="B81" s="0" t="n">
        <v>6311.641403165</v>
      </c>
      <c r="C81" s="0" t="n">
        <v>13202301</v>
      </c>
    </row>
    <row r="82" customFormat="false" ht="12.8" hidden="false" customHeight="false" outlineLevel="0" collapsed="false">
      <c r="A82" s="0" t="n">
        <v>129</v>
      </c>
      <c r="B82" s="0" t="n">
        <v>6326.04042184675</v>
      </c>
      <c r="C82" s="0" t="n">
        <v>13272411</v>
      </c>
    </row>
    <row r="83" customFormat="false" ht="12.8" hidden="false" customHeight="false" outlineLevel="0" collapsed="false">
      <c r="A83" s="0" t="n">
        <v>130</v>
      </c>
      <c r="B83" s="0" t="n">
        <v>6353.9482595939</v>
      </c>
      <c r="C83" s="0" t="n">
        <v>13285125</v>
      </c>
    </row>
    <row r="84" customFormat="false" ht="12.8" hidden="false" customHeight="false" outlineLevel="0" collapsed="false">
      <c r="A84" s="0" t="n">
        <v>131</v>
      </c>
      <c r="B84" s="0" t="n">
        <v>6355.66740001932</v>
      </c>
      <c r="C84" s="0" t="n">
        <v>13258731</v>
      </c>
    </row>
    <row r="85" customFormat="false" ht="12.8" hidden="false" customHeight="false" outlineLevel="0" collapsed="false">
      <c r="A85" s="0" t="n">
        <v>132</v>
      </c>
      <c r="B85" s="0" t="n">
        <v>6365.6056537588</v>
      </c>
      <c r="C85" s="0" t="n">
        <v>13368165</v>
      </c>
    </row>
    <row r="86" customFormat="false" ht="12.8" hidden="false" customHeight="false" outlineLevel="0" collapsed="false">
      <c r="A86" s="0" t="n">
        <v>133</v>
      </c>
      <c r="B86" s="0" t="n">
        <v>6401.41945729091</v>
      </c>
      <c r="C86" s="0" t="n">
        <v>13333814</v>
      </c>
    </row>
    <row r="87" customFormat="false" ht="12.8" hidden="false" customHeight="false" outlineLevel="0" collapsed="false">
      <c r="A87" s="0" t="n">
        <v>134</v>
      </c>
      <c r="B87" s="0" t="n">
        <v>6400.50898130837</v>
      </c>
      <c r="C87" s="0" t="n">
        <v>13373905</v>
      </c>
    </row>
    <row r="88" customFormat="false" ht="12.8" hidden="false" customHeight="false" outlineLevel="0" collapsed="false">
      <c r="A88" s="0" t="n">
        <v>135</v>
      </c>
      <c r="B88" s="0" t="n">
        <v>6389.69158294913</v>
      </c>
      <c r="C88" s="0" t="n">
        <v>13409533</v>
      </c>
    </row>
    <row r="89" customFormat="false" ht="12.8" hidden="false" customHeight="false" outlineLevel="0" collapsed="false">
      <c r="A89" s="0" t="n">
        <v>136</v>
      </c>
      <c r="B89" s="0" t="n">
        <v>6392.69184895315</v>
      </c>
      <c r="C89" s="0" t="n">
        <v>13415625</v>
      </c>
    </row>
    <row r="90" customFormat="false" ht="12.8" hidden="false" customHeight="false" outlineLevel="0" collapsed="false">
      <c r="A90" s="0" t="n">
        <v>137</v>
      </c>
      <c r="B90" s="0" t="n">
        <v>6395.06440907466</v>
      </c>
      <c r="C90" s="0" t="n">
        <v>13428655</v>
      </c>
    </row>
    <row r="91" customFormat="false" ht="12.8" hidden="false" customHeight="false" outlineLevel="0" collapsed="false">
      <c r="A91" s="0" t="n">
        <v>138</v>
      </c>
      <c r="B91" s="0" t="n">
        <v>6384.8105783568</v>
      </c>
      <c r="C91" s="0" t="n">
        <v>13488639</v>
      </c>
    </row>
    <row r="92" customFormat="false" ht="12.8" hidden="false" customHeight="false" outlineLevel="0" collapsed="false">
      <c r="A92" s="0" t="n">
        <v>139</v>
      </c>
      <c r="B92" s="0" t="n">
        <v>6388.90520015397</v>
      </c>
      <c r="C92" s="0" t="n">
        <v>13514891</v>
      </c>
    </row>
    <row r="93" customFormat="false" ht="12.8" hidden="false" customHeight="false" outlineLevel="0" collapsed="false">
      <c r="A93" s="0" t="n">
        <v>140</v>
      </c>
      <c r="B93" s="0" t="n">
        <v>6413.41420033909</v>
      </c>
      <c r="C93" s="0" t="n">
        <v>13523299</v>
      </c>
    </row>
    <row r="94" customFormat="false" ht="12.8" hidden="false" customHeight="false" outlineLevel="0" collapsed="false">
      <c r="A94" s="0" t="n">
        <v>141</v>
      </c>
      <c r="B94" s="0" t="n">
        <v>6433.80729366769</v>
      </c>
      <c r="C94" s="0" t="n">
        <v>13530176</v>
      </c>
    </row>
    <row r="95" customFormat="false" ht="12.8" hidden="false" customHeight="false" outlineLevel="0" collapsed="false">
      <c r="A95" s="0" t="n">
        <v>142</v>
      </c>
      <c r="B95" s="0" t="n">
        <v>6456.56651916223</v>
      </c>
      <c r="C95" s="0" t="n">
        <v>13549216</v>
      </c>
    </row>
    <row r="96" customFormat="false" ht="12.8" hidden="false" customHeight="false" outlineLevel="0" collapsed="false">
      <c r="A96" s="0" t="n">
        <v>143</v>
      </c>
      <c r="B96" s="0" t="n">
        <v>6459.04503021211</v>
      </c>
      <c r="C96" s="0" t="n">
        <v>13606913</v>
      </c>
    </row>
    <row r="97" customFormat="false" ht="12.8" hidden="false" customHeight="false" outlineLevel="0" collapsed="false">
      <c r="A97" s="0" t="n">
        <v>144</v>
      </c>
      <c r="B97" s="0" t="n">
        <v>6464.04881731743</v>
      </c>
      <c r="C97" s="0" t="n">
        <v>13599736</v>
      </c>
    </row>
    <row r="98" customFormat="false" ht="12.8" hidden="false" customHeight="false" outlineLevel="0" collapsed="false">
      <c r="A98" s="0" t="n">
        <v>145</v>
      </c>
      <c r="B98" s="0" t="n">
        <v>6483.85677191858</v>
      </c>
      <c r="C98" s="0" t="n">
        <v>13605099</v>
      </c>
    </row>
    <row r="99" customFormat="false" ht="12.8" hidden="false" customHeight="false" outlineLevel="0" collapsed="false">
      <c r="A99" s="0" t="n">
        <v>146</v>
      </c>
      <c r="B99" s="0" t="n">
        <v>6499.61813580063</v>
      </c>
      <c r="C99" s="0" t="n">
        <v>13644933</v>
      </c>
    </row>
    <row r="100" customFormat="false" ht="12.8" hidden="false" customHeight="false" outlineLevel="0" collapsed="false">
      <c r="A100" s="0" t="n">
        <v>147</v>
      </c>
      <c r="B100" s="0" t="n">
        <v>6525.28127322699</v>
      </c>
      <c r="C100" s="0" t="n">
        <v>13655118</v>
      </c>
    </row>
    <row r="101" customFormat="false" ht="12.8" hidden="false" customHeight="false" outlineLevel="0" collapsed="false">
      <c r="A101" s="0" t="n">
        <v>148</v>
      </c>
      <c r="B101" s="0" t="n">
        <v>6531.87946452193</v>
      </c>
      <c r="C101" s="0" t="n">
        <v>13630594</v>
      </c>
    </row>
    <row r="102" customFormat="false" ht="12.8" hidden="false" customHeight="false" outlineLevel="0" collapsed="false">
      <c r="A102" s="0" t="n">
        <v>149</v>
      </c>
      <c r="B102" s="0" t="n">
        <v>6567.69966466754</v>
      </c>
      <c r="C102" s="0" t="n">
        <v>13688465</v>
      </c>
    </row>
    <row r="103" customFormat="false" ht="12.8" hidden="false" customHeight="false" outlineLevel="0" collapsed="false">
      <c r="A103" s="0" t="n">
        <v>150</v>
      </c>
      <c r="B103" s="0" t="n">
        <v>6572.59176986621</v>
      </c>
      <c r="C103" s="0" t="n">
        <v>13678430</v>
      </c>
    </row>
    <row r="104" customFormat="false" ht="12.8" hidden="false" customHeight="false" outlineLevel="0" collapsed="false">
      <c r="A104" s="0" t="n">
        <v>151</v>
      </c>
      <c r="B104" s="0" t="n">
        <v>6574.01009614513</v>
      </c>
      <c r="C104" s="0" t="n">
        <v>13711232</v>
      </c>
    </row>
    <row r="105" customFormat="false" ht="12.8" hidden="false" customHeight="false" outlineLevel="0" collapsed="false">
      <c r="A105" s="0" t="n">
        <v>152</v>
      </c>
      <c r="B105" s="0" t="n">
        <v>6578.85269136817</v>
      </c>
      <c r="C105" s="0" t="n">
        <v>13762680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0" t="n">
        <v>296566.738145225</v>
      </c>
      <c r="K25" s="0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0" t="n">
        <v>301064.679994015</v>
      </c>
      <c r="K26" s="0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17993254.9756562</v>
      </c>
      <c r="C27" s="0" t="n">
        <v>17280509.378101</v>
      </c>
      <c r="D27" s="0" t="n">
        <v>18005874.7157864</v>
      </c>
      <c r="E27" s="0" t="n">
        <v>17291639.6644952</v>
      </c>
      <c r="F27" s="0" t="n">
        <v>13838723.4400916</v>
      </c>
      <c r="G27" s="0" t="n">
        <v>3441785.9380094</v>
      </c>
      <c r="H27" s="0" t="n">
        <v>13912136.1840779</v>
      </c>
      <c r="I27" s="0" t="n">
        <v>3379503.48041729</v>
      </c>
      <c r="J27" s="0" t="n">
        <v>328352.124061347</v>
      </c>
      <c r="K27" s="0" t="n">
        <v>318501.560339506</v>
      </c>
      <c r="L27" s="0" t="n">
        <v>3001588.01909424</v>
      </c>
      <c r="M27" s="0" t="n">
        <v>2832665.11979896</v>
      </c>
      <c r="N27" s="0" t="n">
        <v>3003616.43664761</v>
      </c>
      <c r="O27" s="0" t="n">
        <v>2834540.48097898</v>
      </c>
      <c r="P27" s="0" t="n">
        <v>54725.3540102245</v>
      </c>
      <c r="Q27" s="0" t="n">
        <v>53083.5933899177</v>
      </c>
    </row>
    <row r="28" customFormat="false" ht="12.8" hidden="false" customHeight="false" outlineLevel="0" collapsed="false">
      <c r="A28" s="0" t="n">
        <v>75</v>
      </c>
      <c r="B28" s="0" t="n">
        <v>18460726.9239677</v>
      </c>
      <c r="C28" s="0" t="n">
        <v>17728696.8005076</v>
      </c>
      <c r="D28" s="0" t="n">
        <v>18476602.2958009</v>
      </c>
      <c r="E28" s="0" t="n">
        <v>17742938.6105083</v>
      </c>
      <c r="F28" s="0" t="n">
        <v>14122194.9694328</v>
      </c>
      <c r="G28" s="0" t="n">
        <v>3606501.83107481</v>
      </c>
      <c r="H28" s="0" t="n">
        <v>14198045.7574475</v>
      </c>
      <c r="I28" s="0" t="n">
        <v>3544892.85306078</v>
      </c>
      <c r="J28" s="0" t="n">
        <v>345926.4319743</v>
      </c>
      <c r="K28" s="0" t="n">
        <v>335548.639015071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19222234.8831372</v>
      </c>
      <c r="C29" s="0" t="n">
        <v>18457650.7067979</v>
      </c>
      <c r="D29" s="0" t="n">
        <v>19240195.7511947</v>
      </c>
      <c r="E29" s="0" t="n">
        <v>18473836.8188929</v>
      </c>
      <c r="F29" s="0" t="n">
        <v>14648530.3859388</v>
      </c>
      <c r="G29" s="0" t="n">
        <v>3809120.32085903</v>
      </c>
      <c r="H29" s="0" t="n">
        <v>14728292.66817</v>
      </c>
      <c r="I29" s="0" t="n">
        <v>3745544.15072293</v>
      </c>
      <c r="J29" s="0" t="n">
        <v>361356.14508981</v>
      </c>
      <c r="K29" s="0" t="n">
        <v>350515.460737116</v>
      </c>
      <c r="L29" s="0" t="n">
        <v>3206615.41011369</v>
      </c>
      <c r="M29" s="0" t="n">
        <v>3025716.89340661</v>
      </c>
      <c r="N29" s="0" t="n">
        <v>3209540.83442657</v>
      </c>
      <c r="O29" s="0" t="n">
        <v>3028444.65313403</v>
      </c>
      <c r="P29" s="0" t="n">
        <v>60226.0241816351</v>
      </c>
      <c r="Q29" s="0" t="n">
        <v>58419.243456186</v>
      </c>
    </row>
    <row r="30" customFormat="false" ht="12.8" hidden="false" customHeight="false" outlineLevel="0" collapsed="false">
      <c r="A30" s="0" t="n">
        <v>77</v>
      </c>
      <c r="B30" s="0" t="n">
        <v>19765187.3654293</v>
      </c>
      <c r="C30" s="0" t="n">
        <v>18978492.3934672</v>
      </c>
      <c r="D30" s="0" t="n">
        <v>19793939.8906313</v>
      </c>
      <c r="E30" s="0" t="n">
        <v>19004970.3700973</v>
      </c>
      <c r="F30" s="0" t="n">
        <v>15030979.1151924</v>
      </c>
      <c r="G30" s="0" t="n">
        <v>3947513.27827487</v>
      </c>
      <c r="H30" s="0" t="n">
        <v>15114558.6390989</v>
      </c>
      <c r="I30" s="0" t="n">
        <v>3890411.73099846</v>
      </c>
      <c r="J30" s="0" t="n">
        <v>403417.449215606</v>
      </c>
      <c r="K30" s="0" t="n">
        <v>391314.925739138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20061383.2730595</v>
      </c>
      <c r="C31" s="0" t="n">
        <v>19262194.0304527</v>
      </c>
      <c r="D31" s="0" t="n">
        <v>20091999.6216492</v>
      </c>
      <c r="E31" s="0" t="n">
        <v>19290442.339847</v>
      </c>
      <c r="F31" s="0" t="n">
        <v>15203170.0356875</v>
      </c>
      <c r="G31" s="0" t="n">
        <v>4059023.99476521</v>
      </c>
      <c r="H31" s="0" t="n">
        <v>15288488.5443824</v>
      </c>
      <c r="I31" s="0" t="n">
        <v>4001953.79546463</v>
      </c>
      <c r="J31" s="0" t="n">
        <v>422227.661132377</v>
      </c>
      <c r="K31" s="0" t="n">
        <v>409560.831298406</v>
      </c>
      <c r="L31" s="0" t="n">
        <v>3346109.12580233</v>
      </c>
      <c r="M31" s="0" t="n">
        <v>3156914.22682502</v>
      </c>
      <c r="N31" s="0" t="n">
        <v>3351171.41973496</v>
      </c>
      <c r="O31" s="0" t="n">
        <v>3161656.48868222</v>
      </c>
      <c r="P31" s="0" t="n">
        <v>70371.2768553962</v>
      </c>
      <c r="Q31" s="0" t="n">
        <v>68260.1385497343</v>
      </c>
    </row>
    <row r="32" customFormat="false" ht="12.8" hidden="false" customHeight="false" outlineLevel="0" collapsed="false">
      <c r="A32" s="0" t="n">
        <v>79</v>
      </c>
      <c r="B32" s="0" t="n">
        <v>20439316.8578675</v>
      </c>
      <c r="C32" s="0" t="n">
        <v>19623049.9241403</v>
      </c>
      <c r="D32" s="0" t="n">
        <v>20474502.9436162</v>
      </c>
      <c r="E32" s="0" t="n">
        <v>19655635.5604047</v>
      </c>
      <c r="F32" s="0" t="n">
        <v>15445143.0275234</v>
      </c>
      <c r="G32" s="0" t="n">
        <v>4177906.89661687</v>
      </c>
      <c r="H32" s="0" t="n">
        <v>15534080.7905116</v>
      </c>
      <c r="I32" s="0" t="n">
        <v>4121554.76989302</v>
      </c>
      <c r="J32" s="0" t="n">
        <v>451890.389136775</v>
      </c>
      <c r="K32" s="0" t="n">
        <v>438333.677462672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20853303.6888037</v>
      </c>
      <c r="C33" s="0" t="n">
        <v>20019247.8220603</v>
      </c>
      <c r="D33" s="0" t="n">
        <v>20889932.1376348</v>
      </c>
      <c r="E33" s="0" t="n">
        <v>20053179.8713142</v>
      </c>
      <c r="F33" s="0" t="n">
        <v>15706478.4627135</v>
      </c>
      <c r="G33" s="0" t="n">
        <v>4312769.35934685</v>
      </c>
      <c r="H33" s="0" t="n">
        <v>15797754.6336425</v>
      </c>
      <c r="I33" s="0" t="n">
        <v>4255425.23767166</v>
      </c>
      <c r="J33" s="0" t="n">
        <v>473119.441068189</v>
      </c>
      <c r="K33" s="0" t="n">
        <v>458925.857836143</v>
      </c>
      <c r="L33" s="0" t="n">
        <v>3478758.77428909</v>
      </c>
      <c r="M33" s="0" t="n">
        <v>3281765.27206035</v>
      </c>
      <c r="N33" s="0" t="n">
        <v>3484830.60158228</v>
      </c>
      <c r="O33" s="0" t="n">
        <v>3287464.54505013</v>
      </c>
      <c r="P33" s="0" t="n">
        <v>78853.2401780314</v>
      </c>
      <c r="Q33" s="0" t="n">
        <v>76487.6429726905</v>
      </c>
    </row>
    <row r="34" customFormat="false" ht="12.8" hidden="false" customHeight="false" outlineLevel="0" collapsed="false">
      <c r="A34" s="0" t="n">
        <v>81</v>
      </c>
      <c r="B34" s="0" t="n">
        <v>21217359.3949593</v>
      </c>
      <c r="C34" s="0" t="n">
        <v>20367575.2699588</v>
      </c>
      <c r="D34" s="0" t="n">
        <v>21255238.6346038</v>
      </c>
      <c r="E34" s="0" t="n">
        <v>20402675.5916391</v>
      </c>
      <c r="F34" s="0" t="n">
        <v>15934049.2486301</v>
      </c>
      <c r="G34" s="0" t="n">
        <v>4433526.02132871</v>
      </c>
      <c r="H34" s="0" t="n">
        <v>16027352.7735644</v>
      </c>
      <c r="I34" s="0" t="n">
        <v>4375322.81807468</v>
      </c>
      <c r="J34" s="0" t="n">
        <v>509133.1165633</v>
      </c>
      <c r="K34" s="0" t="n">
        <v>493859.123066401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21673640.1418038</v>
      </c>
      <c r="C35" s="0" t="n">
        <v>20802700.6760957</v>
      </c>
      <c r="D35" s="0" t="n">
        <v>21713839.091836</v>
      </c>
      <c r="E35" s="0" t="n">
        <v>20840001.7370413</v>
      </c>
      <c r="F35" s="0" t="n">
        <v>16182044.2091638</v>
      </c>
      <c r="G35" s="0" t="n">
        <v>4620656.46693194</v>
      </c>
      <c r="H35" s="0" t="n">
        <v>16277543.4602928</v>
      </c>
      <c r="I35" s="0" t="n">
        <v>4562458.27674852</v>
      </c>
      <c r="J35" s="0" t="n">
        <v>525269.648988045</v>
      </c>
      <c r="K35" s="0" t="n">
        <v>509511.559518403</v>
      </c>
      <c r="L35" s="0" t="n">
        <v>3614547.14657501</v>
      </c>
      <c r="M35" s="0" t="n">
        <v>3409163.98887991</v>
      </c>
      <c r="N35" s="0" t="n">
        <v>3621215.84244009</v>
      </c>
      <c r="O35" s="0" t="n">
        <v>3415427.18265181</v>
      </c>
      <c r="P35" s="0" t="n">
        <v>87544.9414980075</v>
      </c>
      <c r="Q35" s="0" t="n">
        <v>84918.5932530673</v>
      </c>
    </row>
    <row r="36" customFormat="false" ht="12.8" hidden="false" customHeight="false" outlineLevel="0" collapsed="false">
      <c r="A36" s="0" t="n">
        <v>83</v>
      </c>
      <c r="B36" s="0" t="n">
        <v>22014681.8217207</v>
      </c>
      <c r="C36" s="0" t="n">
        <v>21129048.214072</v>
      </c>
      <c r="D36" s="0" t="n">
        <v>22054965.0897273</v>
      </c>
      <c r="E36" s="0" t="n">
        <v>21166425.7668018</v>
      </c>
      <c r="F36" s="0" t="n">
        <v>16363946.2529683</v>
      </c>
      <c r="G36" s="0" t="n">
        <v>4765101.96110369</v>
      </c>
      <c r="H36" s="0" t="n">
        <v>16460255.9679091</v>
      </c>
      <c r="I36" s="0" t="n">
        <v>4706169.79889272</v>
      </c>
      <c r="J36" s="0" t="n">
        <v>543835.604330877</v>
      </c>
      <c r="K36" s="0" t="n">
        <v>527520.536200951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22471961.7228975</v>
      </c>
      <c r="C37" s="0" t="n">
        <v>21566266.880358</v>
      </c>
      <c r="D37" s="0" t="n">
        <v>22515407.0475667</v>
      </c>
      <c r="E37" s="0" t="n">
        <v>21606631.5277328</v>
      </c>
      <c r="F37" s="0" t="n">
        <v>16641132.4523841</v>
      </c>
      <c r="G37" s="0" t="n">
        <v>4925134.42797388</v>
      </c>
      <c r="H37" s="0" t="n">
        <v>16740516.3614599</v>
      </c>
      <c r="I37" s="0" t="n">
        <v>4866115.16627284</v>
      </c>
      <c r="J37" s="0" t="n">
        <v>567730.710417014</v>
      </c>
      <c r="K37" s="0" t="n">
        <v>550698.789104504</v>
      </c>
      <c r="L37" s="0" t="n">
        <v>3746982.55459902</v>
      </c>
      <c r="M37" s="0" t="n">
        <v>3533343.4496061</v>
      </c>
      <c r="N37" s="0" t="n">
        <v>3754196.00545203</v>
      </c>
      <c r="O37" s="0" t="n">
        <v>3540123.000926</v>
      </c>
      <c r="P37" s="0" t="n">
        <v>94621.7850695023</v>
      </c>
      <c r="Q37" s="0" t="n">
        <v>91783.1315174172</v>
      </c>
    </row>
    <row r="38" customFormat="false" ht="12.8" hidden="false" customHeight="false" outlineLevel="0" collapsed="false">
      <c r="A38" s="0" t="n">
        <v>85</v>
      </c>
      <c r="B38" s="0" t="n">
        <v>22781171.903538</v>
      </c>
      <c r="C38" s="0" t="n">
        <v>21861962.9850685</v>
      </c>
      <c r="D38" s="0" t="n">
        <v>22823264.2419653</v>
      </c>
      <c r="E38" s="0" t="n">
        <v>21901050.2030109</v>
      </c>
      <c r="F38" s="0" t="n">
        <v>16766057.1142206</v>
      </c>
      <c r="G38" s="0" t="n">
        <v>5095905.87084788</v>
      </c>
      <c r="H38" s="0" t="n">
        <v>16864863.7130103</v>
      </c>
      <c r="I38" s="0" t="n">
        <v>5036186.49000056</v>
      </c>
      <c r="J38" s="0" t="n">
        <v>591228.593589893</v>
      </c>
      <c r="K38" s="0" t="n">
        <v>573491.735782197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23036430.4811081</v>
      </c>
      <c r="C39" s="0" t="n">
        <v>22105246.9902499</v>
      </c>
      <c r="D39" s="0" t="n">
        <v>23080129.8614775</v>
      </c>
      <c r="E39" s="0" t="n">
        <v>22145840.2288884</v>
      </c>
      <c r="F39" s="0" t="n">
        <v>16875713.5710374</v>
      </c>
      <c r="G39" s="0" t="n">
        <v>5229533.41921249</v>
      </c>
      <c r="H39" s="0" t="n">
        <v>16976598.8458726</v>
      </c>
      <c r="I39" s="0" t="n">
        <v>5169241.3830158</v>
      </c>
      <c r="J39" s="0" t="n">
        <v>621735.258730653</v>
      </c>
      <c r="K39" s="0" t="n">
        <v>603083.200968734</v>
      </c>
      <c r="L39" s="0" t="n">
        <v>3840425.81451726</v>
      </c>
      <c r="M39" s="0" t="n">
        <v>3620799.46930812</v>
      </c>
      <c r="N39" s="0" t="n">
        <v>3847681.01630555</v>
      </c>
      <c r="O39" s="0" t="n">
        <v>3627618.24294723</v>
      </c>
      <c r="P39" s="0" t="n">
        <v>103622.543121776</v>
      </c>
      <c r="Q39" s="0" t="n">
        <v>100513.866828122</v>
      </c>
    </row>
    <row r="40" customFormat="false" ht="12.8" hidden="false" customHeight="false" outlineLevel="0" collapsed="false">
      <c r="A40" s="0" t="n">
        <v>87</v>
      </c>
      <c r="B40" s="0" t="n">
        <v>23418557.3267767</v>
      </c>
      <c r="C40" s="0" t="n">
        <v>22469632.4562107</v>
      </c>
      <c r="D40" s="0" t="n">
        <v>23464852.9498347</v>
      </c>
      <c r="E40" s="0" t="n">
        <v>22512660.4316723</v>
      </c>
      <c r="F40" s="0" t="n">
        <v>17134457.4375165</v>
      </c>
      <c r="G40" s="0" t="n">
        <v>5335175.01869418</v>
      </c>
      <c r="H40" s="0" t="n">
        <v>17238491.1385882</v>
      </c>
      <c r="I40" s="0" t="n">
        <v>5274169.29308412</v>
      </c>
      <c r="J40" s="0" t="n">
        <v>636900.572068917</v>
      </c>
      <c r="K40" s="0" t="n">
        <v>617793.55490685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23813699.1278375</v>
      </c>
      <c r="C41" s="0" t="n">
        <v>22848285.3764466</v>
      </c>
      <c r="D41" s="0" t="n">
        <v>23890004.6990836</v>
      </c>
      <c r="E41" s="0" t="n">
        <v>22919642.2144539</v>
      </c>
      <c r="F41" s="0" t="n">
        <v>17457741.5142187</v>
      </c>
      <c r="G41" s="0" t="n">
        <v>5390543.86222799</v>
      </c>
      <c r="H41" s="0" t="n">
        <v>17565785.8890795</v>
      </c>
      <c r="I41" s="0" t="n">
        <v>5353856.32537436</v>
      </c>
      <c r="J41" s="0" t="n">
        <v>738496.492762269</v>
      </c>
      <c r="K41" s="0" t="n">
        <v>716341.597979401</v>
      </c>
      <c r="L41" s="0" t="n">
        <v>3971731.13103801</v>
      </c>
      <c r="M41" s="0" t="n">
        <v>3745045.2205881</v>
      </c>
      <c r="N41" s="0" t="n">
        <v>3984416.20040024</v>
      </c>
      <c r="O41" s="0" t="n">
        <v>3756964.32147499</v>
      </c>
      <c r="P41" s="0" t="n">
        <v>123082.748793711</v>
      </c>
      <c r="Q41" s="0" t="n">
        <v>119390.2663299</v>
      </c>
    </row>
    <row r="42" customFormat="false" ht="12.8" hidden="false" customHeight="false" outlineLevel="0" collapsed="false">
      <c r="A42" s="0" t="n">
        <v>89</v>
      </c>
      <c r="B42" s="0" t="n">
        <v>24186176.1111002</v>
      </c>
      <c r="C42" s="0" t="n">
        <v>23204739.4876408</v>
      </c>
      <c r="D42" s="0" t="n">
        <v>24264498.0245034</v>
      </c>
      <c r="E42" s="0" t="n">
        <v>23277987.8169069</v>
      </c>
      <c r="F42" s="0" t="n">
        <v>17706039.4287746</v>
      </c>
      <c r="G42" s="0" t="n">
        <v>5498700.05886616</v>
      </c>
      <c r="H42" s="0" t="n">
        <v>17816334.9769685</v>
      </c>
      <c r="I42" s="0" t="n">
        <v>5461652.83993841</v>
      </c>
      <c r="J42" s="0" t="n">
        <v>808598.763770023</v>
      </c>
      <c r="K42" s="0" t="n">
        <v>784340.800856922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24403521.681424</v>
      </c>
      <c r="C43" s="0" t="n">
        <v>23412013.9801501</v>
      </c>
      <c r="D43" s="0" t="n">
        <v>24491469.4895953</v>
      </c>
      <c r="E43" s="0" t="n">
        <v>23494445.3419954</v>
      </c>
      <c r="F43" s="0" t="n">
        <v>17844956.0280598</v>
      </c>
      <c r="G43" s="0" t="n">
        <v>5567057.95209033</v>
      </c>
      <c r="H43" s="0" t="n">
        <v>17956810.8390192</v>
      </c>
      <c r="I43" s="0" t="n">
        <v>5537634.50297623</v>
      </c>
      <c r="J43" s="0" t="n">
        <v>858565.780390148</v>
      </c>
      <c r="K43" s="0" t="n">
        <v>832808.806978443</v>
      </c>
      <c r="L43" s="0" t="n">
        <v>4070300.98587929</v>
      </c>
      <c r="M43" s="0" t="n">
        <v>3838561.97273989</v>
      </c>
      <c r="N43" s="0" t="n">
        <v>4084921.29358511</v>
      </c>
      <c r="O43" s="0" t="n">
        <v>3852295.71806467</v>
      </c>
      <c r="P43" s="0" t="n">
        <v>143094.296731691</v>
      </c>
      <c r="Q43" s="0" t="n">
        <v>138801.467829741</v>
      </c>
    </row>
    <row r="44" customFormat="false" ht="12.8" hidden="false" customHeight="false" outlineLevel="0" collapsed="false">
      <c r="A44" s="0" t="n">
        <v>91</v>
      </c>
      <c r="B44" s="0" t="n">
        <v>24786305.4717393</v>
      </c>
      <c r="C44" s="0" t="n">
        <v>23777878.1703129</v>
      </c>
      <c r="D44" s="0" t="n">
        <v>24875542.3162799</v>
      </c>
      <c r="E44" s="0" t="n">
        <v>23861525.5195681</v>
      </c>
      <c r="F44" s="0" t="n">
        <v>18075015.926387</v>
      </c>
      <c r="G44" s="0" t="n">
        <v>5702862.24392592</v>
      </c>
      <c r="H44" s="0" t="n">
        <v>18188129.9255155</v>
      </c>
      <c r="I44" s="0" t="n">
        <v>5673395.59405269</v>
      </c>
      <c r="J44" s="0" t="n">
        <v>937426.865030773</v>
      </c>
      <c r="K44" s="0" t="n">
        <v>909304.05907985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25131805.3184223</v>
      </c>
      <c r="C45" s="0" t="n">
        <v>24107887.551044</v>
      </c>
      <c r="D45" s="0" t="n">
        <v>25222660.5490011</v>
      </c>
      <c r="E45" s="0" t="n">
        <v>24193057.6835316</v>
      </c>
      <c r="F45" s="0" t="n">
        <v>18268790.9762513</v>
      </c>
      <c r="G45" s="0" t="n">
        <v>5839096.57479269</v>
      </c>
      <c r="H45" s="0" t="n">
        <v>18383541.4122562</v>
      </c>
      <c r="I45" s="0" t="n">
        <v>5809516.2712754</v>
      </c>
      <c r="J45" s="0" t="n">
        <v>991419.369162417</v>
      </c>
      <c r="K45" s="0" t="n">
        <v>961676.788087545</v>
      </c>
      <c r="L45" s="0" t="n">
        <v>4191358.60051429</v>
      </c>
      <c r="M45" s="0" t="n">
        <v>3953251.77966633</v>
      </c>
      <c r="N45" s="0" t="n">
        <v>4206464.58331279</v>
      </c>
      <c r="O45" s="0" t="n">
        <v>3967443.59275633</v>
      </c>
      <c r="P45" s="0" t="n">
        <v>165236.56152707</v>
      </c>
      <c r="Q45" s="0" t="n">
        <v>160279.464681257</v>
      </c>
    </row>
    <row r="46" customFormat="false" ht="12.8" hidden="false" customHeight="false" outlineLevel="0" collapsed="false">
      <c r="A46" s="0" t="n">
        <v>93</v>
      </c>
      <c r="B46" s="0" t="n">
        <v>25507492.0233104</v>
      </c>
      <c r="C46" s="0" t="n">
        <v>24468292.6229326</v>
      </c>
      <c r="D46" s="0" t="n">
        <v>25599544.0017758</v>
      </c>
      <c r="E46" s="0" t="n">
        <v>24554585.1797372</v>
      </c>
      <c r="F46" s="0" t="n">
        <v>18512249.4920171</v>
      </c>
      <c r="G46" s="0" t="n">
        <v>5956043.13091549</v>
      </c>
      <c r="H46" s="0" t="n">
        <v>18628441.1672787</v>
      </c>
      <c r="I46" s="0" t="n">
        <v>5926144.01245853</v>
      </c>
      <c r="J46" s="0" t="n">
        <v>1103958.02160524</v>
      </c>
      <c r="K46" s="0" t="n">
        <v>1070839.28095708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25849448.161491</v>
      </c>
      <c r="C47" s="0" t="n">
        <v>24796419.0845618</v>
      </c>
      <c r="D47" s="0" t="n">
        <v>25941520.7573208</v>
      </c>
      <c r="E47" s="0" t="n">
        <v>24882727.0834911</v>
      </c>
      <c r="F47" s="0" t="n">
        <v>18724795.5989976</v>
      </c>
      <c r="G47" s="0" t="n">
        <v>6071623.48556416</v>
      </c>
      <c r="H47" s="0" t="n">
        <v>18841417.0106162</v>
      </c>
      <c r="I47" s="0" t="n">
        <v>6041310.07287491</v>
      </c>
      <c r="J47" s="0" t="n">
        <v>1215343.18281626</v>
      </c>
      <c r="K47" s="0" t="n">
        <v>1178882.88733177</v>
      </c>
      <c r="L47" s="0" t="n">
        <v>4311358.09109073</v>
      </c>
      <c r="M47" s="0" t="n">
        <v>4067585.96994933</v>
      </c>
      <c r="N47" s="0" t="n">
        <v>4326665.93981383</v>
      </c>
      <c r="O47" s="0" t="n">
        <v>4081967.19784422</v>
      </c>
      <c r="P47" s="0" t="n">
        <v>202557.197136043</v>
      </c>
      <c r="Q47" s="0" t="n">
        <v>196480.481221962</v>
      </c>
    </row>
    <row r="48" customFormat="false" ht="12.8" hidden="false" customHeight="false" outlineLevel="0" collapsed="false">
      <c r="A48" s="0" t="n">
        <v>95</v>
      </c>
      <c r="B48" s="0" t="n">
        <v>26201142.5922821</v>
      </c>
      <c r="C48" s="0" t="n">
        <v>25132836.4023465</v>
      </c>
      <c r="D48" s="0" t="n">
        <v>26294618.2142586</v>
      </c>
      <c r="E48" s="0" t="n">
        <v>25220474.1045632</v>
      </c>
      <c r="F48" s="0" t="n">
        <v>18944359.3230175</v>
      </c>
      <c r="G48" s="0" t="n">
        <v>6188477.07932897</v>
      </c>
      <c r="H48" s="0" t="n">
        <v>19062172.2551052</v>
      </c>
      <c r="I48" s="0" t="n">
        <v>6158301.84945806</v>
      </c>
      <c r="J48" s="0" t="n">
        <v>1258544.04805792</v>
      </c>
      <c r="K48" s="0" t="n">
        <v>1220787.72661618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26475711.9545912</v>
      </c>
      <c r="C49" s="0" t="n">
        <v>25395720.3789267</v>
      </c>
      <c r="D49" s="0" t="n">
        <v>26570563.2792859</v>
      </c>
      <c r="E49" s="0" t="n">
        <v>25484656.4695779</v>
      </c>
      <c r="F49" s="0" t="n">
        <v>19085597.2826157</v>
      </c>
      <c r="G49" s="0" t="n">
        <v>6310123.09631105</v>
      </c>
      <c r="H49" s="0" t="n">
        <v>19204720.3860334</v>
      </c>
      <c r="I49" s="0" t="n">
        <v>6279936.08354456</v>
      </c>
      <c r="J49" s="0" t="n">
        <v>1288130.33999195</v>
      </c>
      <c r="K49" s="0" t="n">
        <v>1249486.42979219</v>
      </c>
      <c r="L49" s="0" t="n">
        <v>4415910.47245594</v>
      </c>
      <c r="M49" s="0" t="n">
        <v>4166564.12169134</v>
      </c>
      <c r="N49" s="0" t="n">
        <v>4431684.38343092</v>
      </c>
      <c r="O49" s="0" t="n">
        <v>4181386.82492985</v>
      </c>
      <c r="P49" s="0" t="n">
        <v>214688.389998659</v>
      </c>
      <c r="Q49" s="0" t="n">
        <v>208247.738298699</v>
      </c>
    </row>
    <row r="50" customFormat="false" ht="12.8" hidden="false" customHeight="false" outlineLevel="0" collapsed="false">
      <c r="A50" s="0" t="n">
        <v>97</v>
      </c>
      <c r="B50" s="0" t="n">
        <v>26885353.5110767</v>
      </c>
      <c r="C50" s="0" t="n">
        <v>25789338.39231</v>
      </c>
      <c r="D50" s="0" t="n">
        <v>26981028.0299858</v>
      </c>
      <c r="E50" s="0" t="n">
        <v>25879046.0303431</v>
      </c>
      <c r="F50" s="0" t="n">
        <v>19358204.7291195</v>
      </c>
      <c r="G50" s="0" t="n">
        <v>6431133.66319051</v>
      </c>
      <c r="H50" s="0" t="n">
        <v>19478498.1590172</v>
      </c>
      <c r="I50" s="0" t="n">
        <v>6400547.87132584</v>
      </c>
      <c r="J50" s="0" t="n">
        <v>1362716.45588907</v>
      </c>
      <c r="K50" s="0" t="n">
        <v>1321834.96221239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27423539.5936078</v>
      </c>
      <c r="C51" s="0" t="n">
        <v>26305084.5773836</v>
      </c>
      <c r="D51" s="0" t="n">
        <v>27522437.4675961</v>
      </c>
      <c r="E51" s="0" t="n">
        <v>26397829.8952211</v>
      </c>
      <c r="F51" s="0" t="n">
        <v>19723971.2934341</v>
      </c>
      <c r="G51" s="0" t="n">
        <v>6581113.28394945</v>
      </c>
      <c r="H51" s="0" t="n">
        <v>19846883.3755666</v>
      </c>
      <c r="I51" s="0" t="n">
        <v>6550946.51965452</v>
      </c>
      <c r="J51" s="0" t="n">
        <v>1502644.86441562</v>
      </c>
      <c r="K51" s="0" t="n">
        <v>1457565.51848315</v>
      </c>
      <c r="L51" s="0" t="n">
        <v>4573250.3949032</v>
      </c>
      <c r="M51" s="0" t="n">
        <v>4315741.50904485</v>
      </c>
      <c r="N51" s="0" t="n">
        <v>4589697.30020543</v>
      </c>
      <c r="O51" s="0" t="n">
        <v>4331196.19176814</v>
      </c>
      <c r="P51" s="0" t="n">
        <v>250440.810735937</v>
      </c>
      <c r="Q51" s="0" t="n">
        <v>242927.586413858</v>
      </c>
    </row>
    <row r="52" customFormat="false" ht="12.8" hidden="false" customHeight="false" outlineLevel="0" collapsed="false">
      <c r="A52" s="0" t="n">
        <v>99</v>
      </c>
      <c r="B52" s="0" t="n">
        <v>27850154.8499287</v>
      </c>
      <c r="C52" s="0" t="n">
        <v>26713732.5666223</v>
      </c>
      <c r="D52" s="0" t="n">
        <v>27950828.5538766</v>
      </c>
      <c r="E52" s="0" t="n">
        <v>26808144.7726864</v>
      </c>
      <c r="F52" s="0" t="n">
        <v>19996668.5265362</v>
      </c>
      <c r="G52" s="0" t="n">
        <v>6717064.04008608</v>
      </c>
      <c r="H52" s="0" t="n">
        <v>20121577.4412384</v>
      </c>
      <c r="I52" s="0" t="n">
        <v>6686567.331448</v>
      </c>
      <c r="J52" s="0" t="n">
        <v>1551176.45630703</v>
      </c>
      <c r="K52" s="0" t="n">
        <v>1504641.16261782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28129841.4827376</v>
      </c>
      <c r="C53" s="0" t="n">
        <v>26983623.3842918</v>
      </c>
      <c r="D53" s="0" t="n">
        <v>28231420.8837511</v>
      </c>
      <c r="E53" s="0" t="n">
        <v>27078884.2771872</v>
      </c>
      <c r="F53" s="0" t="n">
        <v>20203992.0929861</v>
      </c>
      <c r="G53" s="0" t="n">
        <v>6779631.29130571</v>
      </c>
      <c r="H53" s="0" t="n">
        <v>20330068.6742703</v>
      </c>
      <c r="I53" s="0" t="n">
        <v>6748815.60291684</v>
      </c>
      <c r="J53" s="0" t="n">
        <v>1619087.76607204</v>
      </c>
      <c r="K53" s="0" t="n">
        <v>1570515.13308988</v>
      </c>
      <c r="L53" s="0" t="n">
        <v>4691949.32786997</v>
      </c>
      <c r="M53" s="0" t="n">
        <v>4428486.98707406</v>
      </c>
      <c r="N53" s="0" t="n">
        <v>4708842.31385281</v>
      </c>
      <c r="O53" s="0" t="n">
        <v>4444360.84353403</v>
      </c>
      <c r="P53" s="0" t="n">
        <v>269847.961012007</v>
      </c>
      <c r="Q53" s="0" t="n">
        <v>261752.522181647</v>
      </c>
    </row>
    <row r="54" customFormat="false" ht="12.8" hidden="false" customHeight="false" outlineLevel="0" collapsed="false">
      <c r="A54" s="0" t="n">
        <v>101</v>
      </c>
      <c r="B54" s="0" t="n">
        <v>28317949.0035021</v>
      </c>
      <c r="C54" s="0" t="n">
        <v>27164369.9923982</v>
      </c>
      <c r="D54" s="0" t="n">
        <v>28419809.5728105</v>
      </c>
      <c r="E54" s="0" t="n">
        <v>27259921.117888</v>
      </c>
      <c r="F54" s="0" t="n">
        <v>20280606.4501446</v>
      </c>
      <c r="G54" s="0" t="n">
        <v>6883763.54225359</v>
      </c>
      <c r="H54" s="0" t="n">
        <v>20406320.315705</v>
      </c>
      <c r="I54" s="0" t="n">
        <v>6853600.802183</v>
      </c>
      <c r="J54" s="0" t="n">
        <v>1675607.83621041</v>
      </c>
      <c r="K54" s="0" t="n">
        <v>1625339.6011241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28513606.1249323</v>
      </c>
      <c r="C55" s="0" t="n">
        <v>27351280.4732227</v>
      </c>
      <c r="D55" s="0" t="n">
        <v>28616764.0907664</v>
      </c>
      <c r="E55" s="0" t="n">
        <v>27448090.6309855</v>
      </c>
      <c r="F55" s="0" t="n">
        <v>20346826.9714578</v>
      </c>
      <c r="G55" s="0" t="n">
        <v>7004453.50176488</v>
      </c>
      <c r="H55" s="0" t="n">
        <v>20472226.767588</v>
      </c>
      <c r="I55" s="0" t="n">
        <v>6975863.86339754</v>
      </c>
      <c r="J55" s="0" t="n">
        <v>1739555.37669705</v>
      </c>
      <c r="K55" s="0" t="n">
        <v>1687368.71539614</v>
      </c>
      <c r="L55" s="0" t="n">
        <v>4756015.76371198</v>
      </c>
      <c r="M55" s="0" t="n">
        <v>4489661.6744426</v>
      </c>
      <c r="N55" s="0" t="n">
        <v>4773179.60459914</v>
      </c>
      <c r="O55" s="0" t="n">
        <v>4505798.07920068</v>
      </c>
      <c r="P55" s="0" t="n">
        <v>289925.896116175</v>
      </c>
      <c r="Q55" s="0" t="n">
        <v>281228.119232689</v>
      </c>
    </row>
    <row r="56" customFormat="false" ht="12.8" hidden="false" customHeight="false" outlineLevel="0" collapsed="false">
      <c r="A56" s="0" t="n">
        <v>103</v>
      </c>
      <c r="B56" s="0" t="n">
        <v>28744804.4084608</v>
      </c>
      <c r="C56" s="0" t="n">
        <v>27572261.631486</v>
      </c>
      <c r="D56" s="0" t="n">
        <v>28848852.7666078</v>
      </c>
      <c r="E56" s="0" t="n">
        <v>27669907.9993132</v>
      </c>
      <c r="F56" s="0" t="n">
        <v>20506516.8282307</v>
      </c>
      <c r="G56" s="0" t="n">
        <v>7065744.80325531</v>
      </c>
      <c r="H56" s="0" t="n">
        <v>20633439.8468058</v>
      </c>
      <c r="I56" s="0" t="n">
        <v>7036468.15250739</v>
      </c>
      <c r="J56" s="0" t="n">
        <v>1813236.54158559</v>
      </c>
      <c r="K56" s="0" t="n">
        <v>1758839.44533802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28981666.807982</v>
      </c>
      <c r="C57" s="0" t="n">
        <v>27800089.8785675</v>
      </c>
      <c r="D57" s="0" t="n">
        <v>29087547.4810477</v>
      </c>
      <c r="E57" s="0" t="n">
        <v>27899457.6565068</v>
      </c>
      <c r="F57" s="0" t="n">
        <v>20679744.4047422</v>
      </c>
      <c r="G57" s="0" t="n">
        <v>7120345.4738253</v>
      </c>
      <c r="H57" s="0" t="n">
        <v>20808542.6519804</v>
      </c>
      <c r="I57" s="0" t="n">
        <v>7090915.00452642</v>
      </c>
      <c r="J57" s="0" t="n">
        <v>1922727.52811509</v>
      </c>
      <c r="K57" s="0" t="n">
        <v>1865045.70227163</v>
      </c>
      <c r="L57" s="0" t="n">
        <v>4833325.76776305</v>
      </c>
      <c r="M57" s="0" t="n">
        <v>4563282.96416752</v>
      </c>
      <c r="N57" s="0" t="n">
        <v>4850974.34025179</v>
      </c>
      <c r="O57" s="0" t="n">
        <v>4579875.01317784</v>
      </c>
      <c r="P57" s="0" t="n">
        <v>320454.588019181</v>
      </c>
      <c r="Q57" s="0" t="n">
        <v>310840.950378606</v>
      </c>
    </row>
    <row r="58" customFormat="false" ht="12.8" hidden="false" customHeight="false" outlineLevel="0" collapsed="false">
      <c r="A58" s="0" t="n">
        <v>105</v>
      </c>
      <c r="B58" s="0" t="n">
        <v>29175366.8681336</v>
      </c>
      <c r="C58" s="0" t="n">
        <v>27985483.8482927</v>
      </c>
      <c r="D58" s="0" t="n">
        <v>29282017.3019723</v>
      </c>
      <c r="E58" s="0" t="n">
        <v>28085574.6331988</v>
      </c>
      <c r="F58" s="0" t="n">
        <v>20760492.3414988</v>
      </c>
      <c r="G58" s="0" t="n">
        <v>7224991.50679391</v>
      </c>
      <c r="H58" s="0" t="n">
        <v>20890118.2386371</v>
      </c>
      <c r="I58" s="0" t="n">
        <v>7195456.39456175</v>
      </c>
      <c r="J58" s="0" t="n">
        <v>2000464.61555781</v>
      </c>
      <c r="K58" s="0" t="n">
        <v>1940450.67709107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29294034.6443096</v>
      </c>
      <c r="C59" s="0" t="n">
        <v>28098861.4501116</v>
      </c>
      <c r="D59" s="0" t="n">
        <v>29401569.2431686</v>
      </c>
      <c r="E59" s="0" t="n">
        <v>28199782.9196889</v>
      </c>
      <c r="F59" s="0" t="n">
        <v>20783190.206246</v>
      </c>
      <c r="G59" s="0" t="n">
        <v>7315671.24386557</v>
      </c>
      <c r="H59" s="0" t="n">
        <v>20913725.9382087</v>
      </c>
      <c r="I59" s="0" t="n">
        <v>7286056.98148022</v>
      </c>
      <c r="J59" s="0" t="n">
        <v>2047725.03679758</v>
      </c>
      <c r="K59" s="0" t="n">
        <v>1986293.28569365</v>
      </c>
      <c r="L59" s="0" t="n">
        <v>4885432.24591937</v>
      </c>
      <c r="M59" s="0" t="n">
        <v>4613132.6647877</v>
      </c>
      <c r="N59" s="0" t="n">
        <v>4903356.4841187</v>
      </c>
      <c r="O59" s="0" t="n">
        <v>4629983.85470198</v>
      </c>
      <c r="P59" s="0" t="n">
        <v>341287.506132929</v>
      </c>
      <c r="Q59" s="0" t="n">
        <v>331048.880948941</v>
      </c>
    </row>
    <row r="60" customFormat="false" ht="12.8" hidden="false" customHeight="false" outlineLevel="0" collapsed="false">
      <c r="A60" s="0" t="n">
        <v>107</v>
      </c>
      <c r="B60" s="0" t="n">
        <v>29484107.2199967</v>
      </c>
      <c r="C60" s="0" t="n">
        <v>28281392.7902174</v>
      </c>
      <c r="D60" s="0" t="n">
        <v>29591594.8598252</v>
      </c>
      <c r="E60" s="0" t="n">
        <v>28382269.4607605</v>
      </c>
      <c r="F60" s="0" t="n">
        <v>20897233.9713755</v>
      </c>
      <c r="G60" s="0" t="n">
        <v>7384158.81884192</v>
      </c>
      <c r="H60" s="0" t="n">
        <v>21027849.932344</v>
      </c>
      <c r="I60" s="0" t="n">
        <v>7354419.52841657</v>
      </c>
      <c r="J60" s="0" t="n">
        <v>2158294.69121804</v>
      </c>
      <c r="K60" s="0" t="n">
        <v>2093545.8504815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29605471.3034595</v>
      </c>
      <c r="C61" s="0" t="n">
        <v>28397980.7354631</v>
      </c>
      <c r="D61" s="0" t="n">
        <v>29745003.5133081</v>
      </c>
      <c r="E61" s="0" t="n">
        <v>28529116.4772903</v>
      </c>
      <c r="F61" s="0" t="n">
        <v>20966445.5033384</v>
      </c>
      <c r="G61" s="0" t="n">
        <v>7431535.23212469</v>
      </c>
      <c r="H61" s="0" t="n">
        <v>21098323.5897862</v>
      </c>
      <c r="I61" s="0" t="n">
        <v>7430792.88750405</v>
      </c>
      <c r="J61" s="0" t="n">
        <v>2189075.29759726</v>
      </c>
      <c r="K61" s="0" t="n">
        <v>2123403.03866935</v>
      </c>
      <c r="L61" s="0" t="n">
        <v>4937441.7930247</v>
      </c>
      <c r="M61" s="0" t="n">
        <v>4662901.20285076</v>
      </c>
      <c r="N61" s="0" t="n">
        <v>4960692.81585924</v>
      </c>
      <c r="O61" s="0" t="n">
        <v>4684753.59554591</v>
      </c>
      <c r="P61" s="0" t="n">
        <v>364845.882932877</v>
      </c>
      <c r="Q61" s="0" t="n">
        <v>353900.506444891</v>
      </c>
    </row>
    <row r="62" customFormat="false" ht="12.8" hidden="false" customHeight="false" outlineLevel="0" collapsed="false">
      <c r="A62" s="0" t="n">
        <v>109</v>
      </c>
      <c r="B62" s="0" t="n">
        <v>29817194.9092717</v>
      </c>
      <c r="C62" s="0" t="n">
        <v>28599980.8695735</v>
      </c>
      <c r="D62" s="0" t="n">
        <v>29957212.9138614</v>
      </c>
      <c r="E62" s="0" t="n">
        <v>28731584.3403509</v>
      </c>
      <c r="F62" s="0" t="n">
        <v>21063649.0972694</v>
      </c>
      <c r="G62" s="0" t="n">
        <v>7536331.77230408</v>
      </c>
      <c r="H62" s="0" t="n">
        <v>21195636.4395467</v>
      </c>
      <c r="I62" s="0" t="n">
        <v>7535947.90080424</v>
      </c>
      <c r="J62" s="0" t="n">
        <v>2251543.67071143</v>
      </c>
      <c r="K62" s="0" t="n">
        <v>2183997.36059008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29875706.1631957</v>
      </c>
      <c r="C63" s="0" t="n">
        <v>28657157.7796617</v>
      </c>
      <c r="D63" s="0" t="n">
        <v>30015733.9522509</v>
      </c>
      <c r="E63" s="0" t="n">
        <v>28788770.2841117</v>
      </c>
      <c r="F63" s="0" t="n">
        <v>21135564.9250259</v>
      </c>
      <c r="G63" s="0" t="n">
        <v>7521592.85463571</v>
      </c>
      <c r="H63" s="0" t="n">
        <v>21267618.1737073</v>
      </c>
      <c r="I63" s="0" t="n">
        <v>7521152.11040444</v>
      </c>
      <c r="J63" s="0" t="n">
        <v>2307200.44605401</v>
      </c>
      <c r="K63" s="0" t="n">
        <v>2237984.43267239</v>
      </c>
      <c r="L63" s="0" t="n">
        <v>4983062.27051623</v>
      </c>
      <c r="M63" s="0" t="n">
        <v>4706657.65579611</v>
      </c>
      <c r="N63" s="0" t="n">
        <v>5006397.82575842</v>
      </c>
      <c r="O63" s="0" t="n">
        <v>4728591.41271387</v>
      </c>
      <c r="P63" s="0" t="n">
        <v>384533.407675668</v>
      </c>
      <c r="Q63" s="0" t="n">
        <v>372997.405445398</v>
      </c>
    </row>
    <row r="64" customFormat="false" ht="12.8" hidden="false" customHeight="false" outlineLevel="0" collapsed="false">
      <c r="A64" s="0" t="n">
        <v>111</v>
      </c>
      <c r="B64" s="0" t="n">
        <v>30113666.4834084</v>
      </c>
      <c r="C64" s="0" t="n">
        <v>28884553.9673618</v>
      </c>
      <c r="D64" s="0" t="n">
        <v>30251555.0711867</v>
      </c>
      <c r="E64" s="0" t="n">
        <v>29014163.5494849</v>
      </c>
      <c r="F64" s="0" t="n">
        <v>21279001.0934588</v>
      </c>
      <c r="G64" s="0" t="n">
        <v>7605552.87390304</v>
      </c>
      <c r="H64" s="0" t="n">
        <v>21408795.1189987</v>
      </c>
      <c r="I64" s="0" t="n">
        <v>7605368.43048623</v>
      </c>
      <c r="J64" s="0" t="n">
        <v>2376383.46358663</v>
      </c>
      <c r="K64" s="0" t="n">
        <v>2305091.95967903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30360602.54345</v>
      </c>
      <c r="C65" s="0" t="n">
        <v>29120933.1704923</v>
      </c>
      <c r="D65" s="0" t="n">
        <v>30500308.3460207</v>
      </c>
      <c r="E65" s="0" t="n">
        <v>29252250.9169198</v>
      </c>
      <c r="F65" s="0" t="n">
        <v>21485743.0910763</v>
      </c>
      <c r="G65" s="0" t="n">
        <v>7635190.07941599</v>
      </c>
      <c r="H65" s="0" t="n">
        <v>21617245.8514075</v>
      </c>
      <c r="I65" s="0" t="n">
        <v>7635005.0655123</v>
      </c>
      <c r="J65" s="0" t="n">
        <v>2464689.04863717</v>
      </c>
      <c r="K65" s="0" t="n">
        <v>2390748.37717805</v>
      </c>
      <c r="L65" s="0" t="n">
        <v>5063769.63263987</v>
      </c>
      <c r="M65" s="0" t="n">
        <v>4783456.79989802</v>
      </c>
      <c r="N65" s="0" t="n">
        <v>5087052.92585134</v>
      </c>
      <c r="O65" s="0" t="n">
        <v>4805342.24216571</v>
      </c>
      <c r="P65" s="0" t="n">
        <v>410781.508106195</v>
      </c>
      <c r="Q65" s="0" t="n">
        <v>398458.062863009</v>
      </c>
    </row>
    <row r="66" customFormat="false" ht="12.8" hidden="false" customHeight="false" outlineLevel="0" collapsed="false">
      <c r="A66" s="0" t="n">
        <v>113</v>
      </c>
      <c r="B66" s="0" t="n">
        <v>30565197.9706756</v>
      </c>
      <c r="C66" s="0" t="n">
        <v>29316918.4389177</v>
      </c>
      <c r="D66" s="0" t="n">
        <v>30703029.635841</v>
      </c>
      <c r="E66" s="0" t="n">
        <v>29446474.4782201</v>
      </c>
      <c r="F66" s="0" t="n">
        <v>21576892.6550646</v>
      </c>
      <c r="G66" s="0" t="n">
        <v>7740025.78385305</v>
      </c>
      <c r="H66" s="0" t="n">
        <v>21706634.2910048</v>
      </c>
      <c r="I66" s="0" t="n">
        <v>7739840.18721532</v>
      </c>
      <c r="J66" s="0" t="n">
        <v>2552760.32562144</v>
      </c>
      <c r="K66" s="0" t="n">
        <v>2476177.5158528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30809338.3524759</v>
      </c>
      <c r="C67" s="0" t="n">
        <v>29550439.3288595</v>
      </c>
      <c r="D67" s="0" t="n">
        <v>30948007.9378468</v>
      </c>
      <c r="E67" s="0" t="n">
        <v>29680781.5979231</v>
      </c>
      <c r="F67" s="0" t="n">
        <v>21734549.4875845</v>
      </c>
      <c r="G67" s="0" t="n">
        <v>7815889.84127497</v>
      </c>
      <c r="H67" s="0" t="n">
        <v>21865123.1138969</v>
      </c>
      <c r="I67" s="0" t="n">
        <v>7815658.48402615</v>
      </c>
      <c r="J67" s="0" t="n">
        <v>2610595.30843258</v>
      </c>
      <c r="K67" s="0" t="n">
        <v>2532277.4491796</v>
      </c>
      <c r="L67" s="0" t="n">
        <v>5137683.13442138</v>
      </c>
      <c r="M67" s="0" t="n">
        <v>4853655.12683336</v>
      </c>
      <c r="N67" s="0" t="n">
        <v>5160793.47068398</v>
      </c>
      <c r="O67" s="0" t="n">
        <v>4875377.74389015</v>
      </c>
      <c r="P67" s="0" t="n">
        <v>435099.218072096</v>
      </c>
      <c r="Q67" s="0" t="n">
        <v>422046.241529933</v>
      </c>
    </row>
    <row r="68" customFormat="false" ht="12.8" hidden="false" customHeight="false" outlineLevel="0" collapsed="false">
      <c r="A68" s="0" t="n">
        <v>115</v>
      </c>
      <c r="B68" s="0" t="n">
        <v>31118419.4280722</v>
      </c>
      <c r="C68" s="0" t="n">
        <v>29845465.1220851</v>
      </c>
      <c r="D68" s="0" t="n">
        <v>31259356.0126118</v>
      </c>
      <c r="E68" s="0" t="n">
        <v>29977938.3419179</v>
      </c>
      <c r="F68" s="0" t="n">
        <v>21941987.917882</v>
      </c>
      <c r="G68" s="0" t="n">
        <v>7903477.20420309</v>
      </c>
      <c r="H68" s="0" t="n">
        <v>22074693.4207309</v>
      </c>
      <c r="I68" s="0" t="n">
        <v>7903244.92118699</v>
      </c>
      <c r="J68" s="0" t="n">
        <v>2727707.58476307</v>
      </c>
      <c r="K68" s="0" t="n">
        <v>2645876.35722018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31253795.7144043</v>
      </c>
      <c r="C69" s="0" t="n">
        <v>29975397.1442473</v>
      </c>
      <c r="D69" s="0" t="n">
        <v>31395365.0277481</v>
      </c>
      <c r="E69" s="0" t="n">
        <v>30108471.3038224</v>
      </c>
      <c r="F69" s="0" t="n">
        <v>21993040.2045512</v>
      </c>
      <c r="G69" s="0" t="n">
        <v>7982356.9396961</v>
      </c>
      <c r="H69" s="0" t="n">
        <v>22126098.6532891</v>
      </c>
      <c r="I69" s="0" t="n">
        <v>7982372.65053332</v>
      </c>
      <c r="J69" s="0" t="n">
        <v>2795115.66665932</v>
      </c>
      <c r="K69" s="0" t="n">
        <v>2711262.19665954</v>
      </c>
      <c r="L69" s="0" t="n">
        <v>5212528.29370226</v>
      </c>
      <c r="M69" s="0" t="n">
        <v>4925368.1921694</v>
      </c>
      <c r="N69" s="0" t="n">
        <v>5236123.00775449</v>
      </c>
      <c r="O69" s="0" t="n">
        <v>4947549.56987562</v>
      </c>
      <c r="P69" s="0" t="n">
        <v>465852.611109886</v>
      </c>
      <c r="Q69" s="0" t="n">
        <v>451877.03277659</v>
      </c>
    </row>
    <row r="70" customFormat="false" ht="12.8" hidden="false" customHeight="false" outlineLevel="0" collapsed="false">
      <c r="A70" s="0" t="n">
        <v>117</v>
      </c>
      <c r="B70" s="0" t="n">
        <v>31396944.3600002</v>
      </c>
      <c r="C70" s="0" t="n">
        <v>30113161.5229217</v>
      </c>
      <c r="D70" s="0" t="n">
        <v>31536160.2566638</v>
      </c>
      <c r="E70" s="0" t="n">
        <v>30244023.8375171</v>
      </c>
      <c r="F70" s="0" t="n">
        <v>22097087.7877195</v>
      </c>
      <c r="G70" s="0" t="n">
        <v>8016073.73520219</v>
      </c>
      <c r="H70" s="0" t="n">
        <v>22227934.3596044</v>
      </c>
      <c r="I70" s="0" t="n">
        <v>8016089.47791264</v>
      </c>
      <c r="J70" s="0" t="n">
        <v>2847124.10422796</v>
      </c>
      <c r="K70" s="0" t="n">
        <v>2761710.38110112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31626658.2804706</v>
      </c>
      <c r="C71" s="0" t="n">
        <v>30333157.0465447</v>
      </c>
      <c r="D71" s="0" t="n">
        <v>31766061.2742744</v>
      </c>
      <c r="E71" s="0" t="n">
        <v>30464194.732809</v>
      </c>
      <c r="F71" s="0" t="n">
        <v>22261169.6809173</v>
      </c>
      <c r="G71" s="0" t="n">
        <v>8071987.3656274</v>
      </c>
      <c r="H71" s="0" t="n">
        <v>22392207.713235</v>
      </c>
      <c r="I71" s="0" t="n">
        <v>8071987.01957403</v>
      </c>
      <c r="J71" s="0" t="n">
        <v>2937186.58232794</v>
      </c>
      <c r="K71" s="0" t="n">
        <v>2849070.9848581</v>
      </c>
      <c r="L71" s="0" t="n">
        <v>5274605.51105725</v>
      </c>
      <c r="M71" s="0" t="n">
        <v>4984713.80396914</v>
      </c>
      <c r="N71" s="0" t="n">
        <v>5297839.14830048</v>
      </c>
      <c r="O71" s="0" t="n">
        <v>5006555.69290097</v>
      </c>
      <c r="P71" s="0" t="n">
        <v>489531.097054656</v>
      </c>
      <c r="Q71" s="0" t="n">
        <v>474845.164143016</v>
      </c>
    </row>
    <row r="72" customFormat="false" ht="12.8" hidden="false" customHeight="false" outlineLevel="0" collapsed="false">
      <c r="A72" s="0" t="n">
        <v>119</v>
      </c>
      <c r="B72" s="0" t="n">
        <v>31793645.4278158</v>
      </c>
      <c r="C72" s="0" t="n">
        <v>30493050.0331719</v>
      </c>
      <c r="D72" s="0" t="n">
        <v>31933617.19122</v>
      </c>
      <c r="E72" s="0" t="n">
        <v>30624622.3608084</v>
      </c>
      <c r="F72" s="0" t="n">
        <v>22394031.598046</v>
      </c>
      <c r="G72" s="0" t="n">
        <v>8099018.43512589</v>
      </c>
      <c r="H72" s="0" t="n">
        <v>22525604.28544</v>
      </c>
      <c r="I72" s="0" t="n">
        <v>8099018.07536836</v>
      </c>
      <c r="J72" s="0" t="n">
        <v>3028874.5176641</v>
      </c>
      <c r="K72" s="0" t="n">
        <v>2938008.28213417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32017765.8805979</v>
      </c>
      <c r="C73" s="0" t="n">
        <v>30707722.1843913</v>
      </c>
      <c r="D73" s="0" t="n">
        <v>32157877.5845264</v>
      </c>
      <c r="E73" s="0" t="n">
        <v>30839426.053334</v>
      </c>
      <c r="F73" s="0" t="n">
        <v>22504848.9098351</v>
      </c>
      <c r="G73" s="0" t="n">
        <v>8202873.27455621</v>
      </c>
      <c r="H73" s="0" t="n">
        <v>22636553.1409799</v>
      </c>
      <c r="I73" s="0" t="n">
        <v>8202872.91235415</v>
      </c>
      <c r="J73" s="0" t="n">
        <v>3150294.11151201</v>
      </c>
      <c r="K73" s="0" t="n">
        <v>3055785.28816665</v>
      </c>
      <c r="L73" s="0" t="n">
        <v>5339525.92157456</v>
      </c>
      <c r="M73" s="0" t="n">
        <v>5046819.12663006</v>
      </c>
      <c r="N73" s="0" t="n">
        <v>5362877.67633488</v>
      </c>
      <c r="O73" s="0" t="n">
        <v>5068773.22292464</v>
      </c>
      <c r="P73" s="0" t="n">
        <v>525049.018585335</v>
      </c>
      <c r="Q73" s="0" t="n">
        <v>509297.548027775</v>
      </c>
    </row>
    <row r="74" customFormat="false" ht="12.8" hidden="false" customHeight="false" outlineLevel="0" collapsed="false">
      <c r="A74" s="0" t="n">
        <v>121</v>
      </c>
      <c r="B74" s="0" t="n">
        <v>32075127.7824109</v>
      </c>
      <c r="C74" s="0" t="n">
        <v>30764692.2423351</v>
      </c>
      <c r="D74" s="0" t="n">
        <v>32212784.5499063</v>
      </c>
      <c r="E74" s="0" t="n">
        <v>30894088.4687593</v>
      </c>
      <c r="F74" s="0" t="n">
        <v>22559788.230131</v>
      </c>
      <c r="G74" s="0" t="n">
        <v>8204904.01220415</v>
      </c>
      <c r="H74" s="0" t="n">
        <v>22689184.8194835</v>
      </c>
      <c r="I74" s="0" t="n">
        <v>8204903.64927579</v>
      </c>
      <c r="J74" s="0" t="n">
        <v>3252451.43243903</v>
      </c>
      <c r="K74" s="0" t="n">
        <v>3154877.88946586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32219438.1703396</v>
      </c>
      <c r="C75" s="0" t="n">
        <v>30902448.6960481</v>
      </c>
      <c r="D75" s="0" t="n">
        <v>32356200.0699081</v>
      </c>
      <c r="E75" s="0" t="n">
        <v>31031003.7440711</v>
      </c>
      <c r="F75" s="0" t="n">
        <v>22669344.1521295</v>
      </c>
      <c r="G75" s="0" t="n">
        <v>8233104.54391867</v>
      </c>
      <c r="H75" s="0" t="n">
        <v>22797899.5638961</v>
      </c>
      <c r="I75" s="0" t="n">
        <v>8233104.18017492</v>
      </c>
      <c r="J75" s="0" t="n">
        <v>3275153.57117403</v>
      </c>
      <c r="K75" s="0" t="n">
        <v>3176898.96403881</v>
      </c>
      <c r="L75" s="0" t="n">
        <v>5372898.54013607</v>
      </c>
      <c r="M75" s="0" t="n">
        <v>5078866.35586567</v>
      </c>
      <c r="N75" s="0" t="n">
        <v>5395691.99333593</v>
      </c>
      <c r="O75" s="0" t="n">
        <v>5100295.66336456</v>
      </c>
      <c r="P75" s="0" t="n">
        <v>545858.928529005</v>
      </c>
      <c r="Q75" s="0" t="n">
        <v>529483.160673135</v>
      </c>
    </row>
    <row r="76" customFormat="false" ht="12.8" hidden="false" customHeight="false" outlineLevel="0" collapsed="false">
      <c r="A76" s="0" t="n">
        <v>123</v>
      </c>
      <c r="B76" s="0" t="n">
        <v>32360413.8829329</v>
      </c>
      <c r="C76" s="0" t="n">
        <v>31038416.1094939</v>
      </c>
      <c r="D76" s="0" t="n">
        <v>32496649.0781946</v>
      </c>
      <c r="E76" s="0" t="n">
        <v>31166476.0510876</v>
      </c>
      <c r="F76" s="0" t="n">
        <v>22776934.1992282</v>
      </c>
      <c r="G76" s="0" t="n">
        <v>8261481.91026569</v>
      </c>
      <c r="H76" s="0" t="n">
        <v>22904994.507853</v>
      </c>
      <c r="I76" s="0" t="n">
        <v>8261481.54323464</v>
      </c>
      <c r="J76" s="0" t="n">
        <v>3371495.52237859</v>
      </c>
      <c r="K76" s="0" t="n">
        <v>3270350.65670723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32516509.3539692</v>
      </c>
      <c r="C77" s="0" t="n">
        <v>31188564.9878411</v>
      </c>
      <c r="D77" s="0" t="n">
        <v>32651585.8882071</v>
      </c>
      <c r="E77" s="0" t="n">
        <v>31315535.3115301</v>
      </c>
      <c r="F77" s="0" t="n">
        <v>22903904.5992749</v>
      </c>
      <c r="G77" s="0" t="n">
        <v>8284660.38856622</v>
      </c>
      <c r="H77" s="0" t="n">
        <v>23030875.0294076</v>
      </c>
      <c r="I77" s="0" t="n">
        <v>8284660.2821225</v>
      </c>
      <c r="J77" s="0" t="n">
        <v>3455316.30032015</v>
      </c>
      <c r="K77" s="0" t="n">
        <v>3351656.81131055</v>
      </c>
      <c r="L77" s="0" t="n">
        <v>5422659.71848385</v>
      </c>
      <c r="M77" s="0" t="n">
        <v>5126731.59021706</v>
      </c>
      <c r="N77" s="0" t="n">
        <v>5445172.19222593</v>
      </c>
      <c r="O77" s="0" t="n">
        <v>5147895.62047218</v>
      </c>
      <c r="P77" s="0" t="n">
        <v>575886.050053359</v>
      </c>
      <c r="Q77" s="0" t="n">
        <v>558609.468551758</v>
      </c>
    </row>
    <row r="78" customFormat="false" ht="12.8" hidden="false" customHeight="false" outlineLevel="0" collapsed="false">
      <c r="A78" s="0" t="n">
        <v>125</v>
      </c>
      <c r="B78" s="0" t="n">
        <v>32697817.0524357</v>
      </c>
      <c r="C78" s="0" t="n">
        <v>31363719.1453738</v>
      </c>
      <c r="D78" s="0" t="n">
        <v>32833547.8873193</v>
      </c>
      <c r="E78" s="0" t="n">
        <v>31491304.1258623</v>
      </c>
      <c r="F78" s="0" t="n">
        <v>23051137.2738132</v>
      </c>
      <c r="G78" s="0" t="n">
        <v>8312581.87156065</v>
      </c>
      <c r="H78" s="0" t="n">
        <v>23178722.361077</v>
      </c>
      <c r="I78" s="0" t="n">
        <v>8312581.76478525</v>
      </c>
      <c r="J78" s="0" t="n">
        <v>3561089.05247865</v>
      </c>
      <c r="K78" s="0" t="n">
        <v>3454256.38090429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32825232.4521172</v>
      </c>
      <c r="C79" s="0" t="n">
        <v>31486580.7081804</v>
      </c>
      <c r="D79" s="0" t="n">
        <v>32961183.9697461</v>
      </c>
      <c r="E79" s="0" t="n">
        <v>31614373.1264032</v>
      </c>
      <c r="F79" s="0" t="n">
        <v>23151708.3899554</v>
      </c>
      <c r="G79" s="0" t="n">
        <v>8334872.31822493</v>
      </c>
      <c r="H79" s="0" t="n">
        <v>23279500.9151692</v>
      </c>
      <c r="I79" s="0" t="n">
        <v>8334872.21123398</v>
      </c>
      <c r="J79" s="0" t="n">
        <v>3593464.15536779</v>
      </c>
      <c r="K79" s="0" t="n">
        <v>3485660.23070675</v>
      </c>
      <c r="L79" s="0" t="n">
        <v>5473980.45762428</v>
      </c>
      <c r="M79" s="0" t="n">
        <v>5175772.28518986</v>
      </c>
      <c r="N79" s="0" t="n">
        <v>5496638.69283424</v>
      </c>
      <c r="O79" s="0" t="n">
        <v>5197073.34307457</v>
      </c>
      <c r="P79" s="0" t="n">
        <v>598910.692561298</v>
      </c>
      <c r="Q79" s="0" t="n">
        <v>580943.371784459</v>
      </c>
    </row>
    <row r="80" customFormat="false" ht="12.8" hidden="false" customHeight="false" outlineLevel="0" collapsed="false">
      <c r="A80" s="0" t="n">
        <v>127</v>
      </c>
      <c r="B80" s="0" t="n">
        <v>32986631.6412235</v>
      </c>
      <c r="C80" s="0" t="n">
        <v>31641539.2205868</v>
      </c>
      <c r="D80" s="0" t="n">
        <v>33121905.6972906</v>
      </c>
      <c r="E80" s="0" t="n">
        <v>31768694.819134</v>
      </c>
      <c r="F80" s="0" t="n">
        <v>23312585.7740217</v>
      </c>
      <c r="G80" s="0" t="n">
        <v>8328953.44656511</v>
      </c>
      <c r="H80" s="0" t="n">
        <v>23439741.4798692</v>
      </c>
      <c r="I80" s="0" t="n">
        <v>8328953.33926476</v>
      </c>
      <c r="J80" s="0" t="n">
        <v>3672526.94800375</v>
      </c>
      <c r="K80" s="0" t="n">
        <v>3562351.13956363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33091249.2638842</v>
      </c>
      <c r="C81" s="0" t="n">
        <v>31742504.1366623</v>
      </c>
      <c r="D81" s="0" t="n">
        <v>33223652.5240333</v>
      </c>
      <c r="E81" s="0" t="n">
        <v>31866961.1555596</v>
      </c>
      <c r="F81" s="0" t="n">
        <v>23393844.1334033</v>
      </c>
      <c r="G81" s="0" t="n">
        <v>8348660.00325902</v>
      </c>
      <c r="H81" s="0" t="n">
        <v>23518301.2881487</v>
      </c>
      <c r="I81" s="0" t="n">
        <v>8348659.86741086</v>
      </c>
      <c r="J81" s="0" t="n">
        <v>3727446.8523327</v>
      </c>
      <c r="K81" s="0" t="n">
        <v>3615623.44676272</v>
      </c>
      <c r="L81" s="0" t="n">
        <v>5518641.14271682</v>
      </c>
      <c r="M81" s="0" t="n">
        <v>5218670.23606695</v>
      </c>
      <c r="N81" s="0" t="n">
        <v>5540707.99510144</v>
      </c>
      <c r="O81" s="0" t="n">
        <v>5239415.75276238</v>
      </c>
      <c r="P81" s="0" t="n">
        <v>621241.14205545</v>
      </c>
      <c r="Q81" s="0" t="n">
        <v>602603.907793787</v>
      </c>
    </row>
    <row r="82" customFormat="false" ht="12.8" hidden="false" customHeight="false" outlineLevel="0" collapsed="false">
      <c r="A82" s="0" t="n">
        <v>129</v>
      </c>
      <c r="B82" s="0" t="n">
        <v>33264713.1311405</v>
      </c>
      <c r="C82" s="0" t="n">
        <v>31908994.1814009</v>
      </c>
      <c r="D82" s="0" t="n">
        <v>33396489.5634047</v>
      </c>
      <c r="E82" s="0" t="n">
        <v>32032863.5584465</v>
      </c>
      <c r="F82" s="0" t="n">
        <v>23497808.83534</v>
      </c>
      <c r="G82" s="0" t="n">
        <v>8411185.34606089</v>
      </c>
      <c r="H82" s="0" t="n">
        <v>23621678.3508727</v>
      </c>
      <c r="I82" s="0" t="n">
        <v>8411185.20757383</v>
      </c>
      <c r="J82" s="0" t="n">
        <v>3785720.54889555</v>
      </c>
      <c r="K82" s="0" t="n">
        <v>3672148.93242868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33370822.2717023</v>
      </c>
      <c r="C83" s="0" t="n">
        <v>32011001.7479614</v>
      </c>
      <c r="D83" s="0" t="n">
        <v>33500494.9557277</v>
      </c>
      <c r="E83" s="0" t="n">
        <v>32132893.6002025</v>
      </c>
      <c r="F83" s="0" t="n">
        <v>23548628.483874</v>
      </c>
      <c r="G83" s="0" t="n">
        <v>8462373.26408741</v>
      </c>
      <c r="H83" s="0" t="n">
        <v>23670520.475033</v>
      </c>
      <c r="I83" s="0" t="n">
        <v>8462373.12516949</v>
      </c>
      <c r="J83" s="0" t="n">
        <v>3848455.53713493</v>
      </c>
      <c r="K83" s="0" t="n">
        <v>3733001.87102088</v>
      </c>
      <c r="L83" s="0" t="n">
        <v>5564954.60824211</v>
      </c>
      <c r="M83" s="0" t="n">
        <v>5262699.43309595</v>
      </c>
      <c r="N83" s="0" t="n">
        <v>5586566.6438742</v>
      </c>
      <c r="O83" s="0" t="n">
        <v>5283017.47227966</v>
      </c>
      <c r="P83" s="0" t="n">
        <v>641409.256189155</v>
      </c>
      <c r="Q83" s="0" t="n">
        <v>622166.978503481</v>
      </c>
    </row>
    <row r="84" customFormat="false" ht="12.8" hidden="false" customHeight="false" outlineLevel="0" collapsed="false">
      <c r="A84" s="0" t="n">
        <v>131</v>
      </c>
      <c r="B84" s="0" t="n">
        <v>33570686.3592057</v>
      </c>
      <c r="C84" s="0" t="n">
        <v>32202724.8624993</v>
      </c>
      <c r="D84" s="0" t="n">
        <v>33700683.0657514</v>
      </c>
      <c r="E84" s="0" t="n">
        <v>32324921.489357</v>
      </c>
      <c r="F84" s="0" t="n">
        <v>23666328.0256678</v>
      </c>
      <c r="G84" s="0" t="n">
        <v>8536396.83683154</v>
      </c>
      <c r="H84" s="0" t="n">
        <v>23788524.7918356</v>
      </c>
      <c r="I84" s="0" t="n">
        <v>8536396.69752141</v>
      </c>
      <c r="J84" s="0" t="n">
        <v>3925907.54615819</v>
      </c>
      <c r="K84" s="0" t="n">
        <v>3808130.31977344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33703521.7855971</v>
      </c>
      <c r="C85" s="0" t="n">
        <v>32330740.4038321</v>
      </c>
      <c r="D85" s="0" t="n">
        <v>33831847.0766179</v>
      </c>
      <c r="E85" s="0" t="n">
        <v>32451365.8993356</v>
      </c>
      <c r="F85" s="0" t="n">
        <v>23691417.8443292</v>
      </c>
      <c r="G85" s="0" t="n">
        <v>8639322.55950294</v>
      </c>
      <c r="H85" s="0" t="n">
        <v>23812043.4795251</v>
      </c>
      <c r="I85" s="0" t="n">
        <v>8639322.41981054</v>
      </c>
      <c r="J85" s="0" t="n">
        <v>4058731.97651597</v>
      </c>
      <c r="K85" s="0" t="n">
        <v>3936970.01722049</v>
      </c>
      <c r="L85" s="0" t="n">
        <v>5620462.79918455</v>
      </c>
      <c r="M85" s="0" t="n">
        <v>5316220.76893964</v>
      </c>
      <c r="N85" s="0" t="n">
        <v>5641850.30350857</v>
      </c>
      <c r="O85" s="0" t="n">
        <v>5336327.85320775</v>
      </c>
      <c r="P85" s="0" t="n">
        <v>676455.329419328</v>
      </c>
      <c r="Q85" s="0" t="n">
        <v>656161.669536748</v>
      </c>
    </row>
    <row r="86" customFormat="false" ht="12.8" hidden="false" customHeight="false" outlineLevel="0" collapsed="false">
      <c r="A86" s="0" t="n">
        <v>133</v>
      </c>
      <c r="B86" s="0" t="n">
        <v>33850756.8688743</v>
      </c>
      <c r="C86" s="0" t="n">
        <v>32473527.5430056</v>
      </c>
      <c r="D86" s="0" t="n">
        <v>33978126.6919371</v>
      </c>
      <c r="E86" s="0" t="n">
        <v>32593254.8980935</v>
      </c>
      <c r="F86" s="0" t="n">
        <v>23775824.9002613</v>
      </c>
      <c r="G86" s="0" t="n">
        <v>8697702.64274433</v>
      </c>
      <c r="H86" s="0" t="n">
        <v>23895552.3953104</v>
      </c>
      <c r="I86" s="0" t="n">
        <v>8697702.50278309</v>
      </c>
      <c r="J86" s="0" t="n">
        <v>4160978.51846824</v>
      </c>
      <c r="K86" s="0" t="n">
        <v>4036149.16291419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33997807.775589</v>
      </c>
      <c r="C87" s="0" t="n">
        <v>32614827.2287833</v>
      </c>
      <c r="D87" s="0" t="n">
        <v>34125006.1289769</v>
      </c>
      <c r="E87" s="0" t="n">
        <v>32734394.1040253</v>
      </c>
      <c r="F87" s="0" t="n">
        <v>23893543.8433087</v>
      </c>
      <c r="G87" s="0" t="n">
        <v>8721283.38547459</v>
      </c>
      <c r="H87" s="0" t="n">
        <v>24013110.861639</v>
      </c>
      <c r="I87" s="0" t="n">
        <v>8721283.24238637</v>
      </c>
      <c r="J87" s="0" t="n">
        <v>4172945.62585349</v>
      </c>
      <c r="K87" s="0" t="n">
        <v>4047757.25707789</v>
      </c>
      <c r="L87" s="0" t="n">
        <v>5669667.98623635</v>
      </c>
      <c r="M87" s="0" t="n">
        <v>5363376.65895772</v>
      </c>
      <c r="N87" s="0" t="n">
        <v>5690867.79195203</v>
      </c>
      <c r="O87" s="0" t="n">
        <v>5383307.31735115</v>
      </c>
      <c r="P87" s="0" t="n">
        <v>695490.937642249</v>
      </c>
      <c r="Q87" s="0" t="n">
        <v>674626.209512982</v>
      </c>
    </row>
    <row r="88" customFormat="false" ht="12.8" hidden="false" customHeight="false" outlineLevel="0" collapsed="false">
      <c r="A88" s="0" t="n">
        <v>135</v>
      </c>
      <c r="B88" s="0" t="n">
        <v>34137238.8282395</v>
      </c>
      <c r="C88" s="0" t="n">
        <v>32748442.7978251</v>
      </c>
      <c r="D88" s="0" t="n">
        <v>34263107.6619797</v>
      </c>
      <c r="E88" s="0" t="n">
        <v>32866760.0679689</v>
      </c>
      <c r="F88" s="0" t="n">
        <v>23938125.2741083</v>
      </c>
      <c r="G88" s="0" t="n">
        <v>8810317.52371672</v>
      </c>
      <c r="H88" s="0" t="n">
        <v>24056442.6876334</v>
      </c>
      <c r="I88" s="0" t="n">
        <v>8810317.38033547</v>
      </c>
      <c r="J88" s="0" t="n">
        <v>4217234.04146525</v>
      </c>
      <c r="K88" s="0" t="n">
        <v>4090717.02022129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34369824.5389759</v>
      </c>
      <c r="C89" s="0" t="n">
        <v>32972639.353613</v>
      </c>
      <c r="D89" s="0" t="n">
        <v>34495597.346241</v>
      </c>
      <c r="E89" s="0" t="n">
        <v>33090866.36031</v>
      </c>
      <c r="F89" s="0" t="n">
        <v>24109518.6660422</v>
      </c>
      <c r="G89" s="0" t="n">
        <v>8863120.68757078</v>
      </c>
      <c r="H89" s="0" t="n">
        <v>24227745.8231827</v>
      </c>
      <c r="I89" s="0" t="n">
        <v>8863120.53712727</v>
      </c>
      <c r="J89" s="0" t="n">
        <v>4313734.04179255</v>
      </c>
      <c r="K89" s="0" t="n">
        <v>4184322.02053877</v>
      </c>
      <c r="L89" s="0" t="n">
        <v>5730564.43626765</v>
      </c>
      <c r="M89" s="0" t="n">
        <v>5421196.48543776</v>
      </c>
      <c r="N89" s="0" t="n">
        <v>5751526.67666209</v>
      </c>
      <c r="O89" s="0" t="n">
        <v>5440904.45065514</v>
      </c>
      <c r="P89" s="0" t="n">
        <v>718955.673632091</v>
      </c>
      <c r="Q89" s="0" t="n">
        <v>697387.003423128</v>
      </c>
    </row>
    <row r="90" customFormat="false" ht="12.8" hidden="false" customHeight="false" outlineLevel="0" collapsed="false">
      <c r="A90" s="0" t="n">
        <v>137</v>
      </c>
      <c r="B90" s="0" t="n">
        <v>34547635.4905973</v>
      </c>
      <c r="C90" s="0" t="n">
        <v>33144118.4557647</v>
      </c>
      <c r="D90" s="0" t="n">
        <v>34672823.5919855</v>
      </c>
      <c r="E90" s="0" t="n">
        <v>33261795.8397266</v>
      </c>
      <c r="F90" s="0" t="n">
        <v>24206877.8837416</v>
      </c>
      <c r="G90" s="0" t="n">
        <v>8937240.57202304</v>
      </c>
      <c r="H90" s="0" t="n">
        <v>24324555.4183562</v>
      </c>
      <c r="I90" s="0" t="n">
        <v>8937240.42137045</v>
      </c>
      <c r="J90" s="0" t="n">
        <v>4360850.70230865</v>
      </c>
      <c r="K90" s="0" t="n">
        <v>4230025.18123939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34701336.4372046</v>
      </c>
      <c r="C91" s="0" t="n">
        <v>33292872.9160518</v>
      </c>
      <c r="D91" s="0" t="n">
        <v>34825577.5976969</v>
      </c>
      <c r="E91" s="0" t="n">
        <v>33409660.1903558</v>
      </c>
      <c r="F91" s="0" t="n">
        <v>24375819.1391773</v>
      </c>
      <c r="G91" s="0" t="n">
        <v>8917053.77687442</v>
      </c>
      <c r="H91" s="0" t="n">
        <v>24492606.5641979</v>
      </c>
      <c r="I91" s="0" t="n">
        <v>8917053.62615799</v>
      </c>
      <c r="J91" s="0" t="n">
        <v>4453521.8476379</v>
      </c>
      <c r="K91" s="0" t="n">
        <v>4319916.19220877</v>
      </c>
      <c r="L91" s="0" t="n">
        <v>5786106.88780408</v>
      </c>
      <c r="M91" s="0" t="n">
        <v>5474343.62005863</v>
      </c>
      <c r="N91" s="0" t="n">
        <v>5806813.85650702</v>
      </c>
      <c r="O91" s="0" t="n">
        <v>5493811.63616149</v>
      </c>
      <c r="P91" s="0" t="n">
        <v>742253.641272984</v>
      </c>
      <c r="Q91" s="0" t="n">
        <v>719986.032034795</v>
      </c>
    </row>
    <row r="92" customFormat="false" ht="12.8" hidden="false" customHeight="false" outlineLevel="0" collapsed="false">
      <c r="A92" s="0" t="n">
        <v>139</v>
      </c>
      <c r="B92" s="0" t="n">
        <v>34799784.9298807</v>
      </c>
      <c r="C92" s="0" t="n">
        <v>33387651.1930999</v>
      </c>
      <c r="D92" s="0" t="n">
        <v>34923683.7713961</v>
      </c>
      <c r="E92" s="0" t="n">
        <v>33504117.1611852</v>
      </c>
      <c r="F92" s="0" t="n">
        <v>24452098.5437749</v>
      </c>
      <c r="G92" s="0" t="n">
        <v>8935552.64932498</v>
      </c>
      <c r="H92" s="0" t="n">
        <v>24568564.6629262</v>
      </c>
      <c r="I92" s="0" t="n">
        <v>8935552.49825898</v>
      </c>
      <c r="J92" s="0" t="n">
        <v>4544511.46525482</v>
      </c>
      <c r="K92" s="0" t="n">
        <v>4408176.12129718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34966073.7900752</v>
      </c>
      <c r="C93" s="0" t="n">
        <v>33548081.0157817</v>
      </c>
      <c r="D93" s="0" t="n">
        <v>35089659.1627322</v>
      </c>
      <c r="E93" s="0" t="n">
        <v>33664250.6389801</v>
      </c>
      <c r="F93" s="0" t="n">
        <v>24569154.5587685</v>
      </c>
      <c r="G93" s="0" t="n">
        <v>8978926.45701317</v>
      </c>
      <c r="H93" s="0" t="n">
        <v>24685324.3338415</v>
      </c>
      <c r="I93" s="0" t="n">
        <v>8978926.3051386</v>
      </c>
      <c r="J93" s="0" t="n">
        <v>4559382.07712524</v>
      </c>
      <c r="K93" s="0" t="n">
        <v>4422600.61481148</v>
      </c>
      <c r="L93" s="0" t="n">
        <v>5829152.94786925</v>
      </c>
      <c r="M93" s="0" t="n">
        <v>5515142.25489037</v>
      </c>
      <c r="N93" s="0" t="n">
        <v>5849750.40398384</v>
      </c>
      <c r="O93" s="0" t="n">
        <v>5534507.42748197</v>
      </c>
      <c r="P93" s="0" t="n">
        <v>759897.012854207</v>
      </c>
      <c r="Q93" s="0" t="n">
        <v>737100.102468581</v>
      </c>
    </row>
    <row r="94" customFormat="false" ht="12.8" hidden="false" customHeight="false" outlineLevel="0" collapsed="false">
      <c r="A94" s="0" t="n">
        <v>141</v>
      </c>
      <c r="B94" s="0" t="n">
        <v>34960239.8478469</v>
      </c>
      <c r="C94" s="0" t="n">
        <v>33543822.9212001</v>
      </c>
      <c r="D94" s="0" t="n">
        <v>35081599.7787782</v>
      </c>
      <c r="E94" s="0" t="n">
        <v>33657901.1501043</v>
      </c>
      <c r="F94" s="0" t="n">
        <v>24560545.9624076</v>
      </c>
      <c r="G94" s="0" t="n">
        <v>8983276.95879241</v>
      </c>
      <c r="H94" s="0" t="n">
        <v>24674624.3439807</v>
      </c>
      <c r="I94" s="0" t="n">
        <v>8983276.80612365</v>
      </c>
      <c r="J94" s="0" t="n">
        <v>4609981.25798309</v>
      </c>
      <c r="K94" s="0" t="n">
        <v>4471681.8202436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34961163.5467632</v>
      </c>
      <c r="C95" s="0" t="n">
        <v>33546704.9108943</v>
      </c>
      <c r="D95" s="0" t="n">
        <v>35082122.5063492</v>
      </c>
      <c r="E95" s="0" t="n">
        <v>33660406.5147179</v>
      </c>
      <c r="F95" s="0" t="n">
        <v>24615650.1725825</v>
      </c>
      <c r="G95" s="0" t="n">
        <v>8931054.73831177</v>
      </c>
      <c r="H95" s="0" t="n">
        <v>24729351.9376941</v>
      </c>
      <c r="I95" s="0" t="n">
        <v>8931054.5770239</v>
      </c>
      <c r="J95" s="0" t="n">
        <v>4708613.43767646</v>
      </c>
      <c r="K95" s="0" t="n">
        <v>4567355.03454616</v>
      </c>
      <c r="L95" s="0" t="n">
        <v>5827663.72875915</v>
      </c>
      <c r="M95" s="0" t="n">
        <v>5514396.29571445</v>
      </c>
      <c r="N95" s="0" t="n">
        <v>5847823.59279914</v>
      </c>
      <c r="O95" s="0" t="n">
        <v>5533350.15575745</v>
      </c>
      <c r="P95" s="0" t="n">
        <v>784768.906279409</v>
      </c>
      <c r="Q95" s="0" t="n">
        <v>761225.839091027</v>
      </c>
    </row>
    <row r="96" customFormat="false" ht="12.8" hidden="false" customHeight="false" outlineLevel="0" collapsed="false">
      <c r="A96" s="0" t="n">
        <v>143</v>
      </c>
      <c r="B96" s="0" t="n">
        <v>35167531.0791933</v>
      </c>
      <c r="C96" s="0" t="n">
        <v>33745427.0707379</v>
      </c>
      <c r="D96" s="0" t="n">
        <v>35287763.2382622</v>
      </c>
      <c r="E96" s="0" t="n">
        <v>33858445.7577954</v>
      </c>
      <c r="F96" s="0" t="n">
        <v>24751780.3544886</v>
      </c>
      <c r="G96" s="0" t="n">
        <v>8993646.71624931</v>
      </c>
      <c r="H96" s="0" t="n">
        <v>24864799.205187</v>
      </c>
      <c r="I96" s="0" t="n">
        <v>8993646.55260842</v>
      </c>
      <c r="J96" s="0" t="n">
        <v>4844020.85174191</v>
      </c>
      <c r="K96" s="0" t="n">
        <v>4698700.22618965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35480299.5164674</v>
      </c>
      <c r="C97" s="0" t="n">
        <v>34046516.4335497</v>
      </c>
      <c r="D97" s="0" t="n">
        <v>35599406.3782523</v>
      </c>
      <c r="E97" s="0" t="n">
        <v>34158477.3428611</v>
      </c>
      <c r="F97" s="0" t="n">
        <v>24977991.475224</v>
      </c>
      <c r="G97" s="0" t="n">
        <v>9068524.95832563</v>
      </c>
      <c r="H97" s="0" t="n">
        <v>25089952.5487848</v>
      </c>
      <c r="I97" s="0" t="n">
        <v>9068524.79407634</v>
      </c>
      <c r="J97" s="0" t="n">
        <v>4923542.39294412</v>
      </c>
      <c r="K97" s="0" t="n">
        <v>4775836.1211558</v>
      </c>
      <c r="L97" s="0" t="n">
        <v>5915098.45640014</v>
      </c>
      <c r="M97" s="0" t="n">
        <v>5598324.72988996</v>
      </c>
      <c r="N97" s="0" t="n">
        <v>5934949.68669431</v>
      </c>
      <c r="O97" s="0" t="n">
        <v>5616988.5591627</v>
      </c>
      <c r="P97" s="0" t="n">
        <v>820590.39882402</v>
      </c>
      <c r="Q97" s="0" t="n">
        <v>795972.686859299</v>
      </c>
    </row>
    <row r="98" customFormat="false" ht="12.8" hidden="false" customHeight="false" outlineLevel="0" collapsed="false">
      <c r="A98" s="0" t="n">
        <v>145</v>
      </c>
      <c r="B98" s="0" t="n">
        <v>35794090.7235601</v>
      </c>
      <c r="C98" s="0" t="n">
        <v>34348963.3435886</v>
      </c>
      <c r="D98" s="0" t="n">
        <v>35913148.9951963</v>
      </c>
      <c r="E98" s="0" t="n">
        <v>34460878.5308225</v>
      </c>
      <c r="F98" s="0" t="n">
        <v>25230686.6409021</v>
      </c>
      <c r="G98" s="0" t="n">
        <v>9118276.70268648</v>
      </c>
      <c r="H98" s="0" t="n">
        <v>25342601.9929285</v>
      </c>
      <c r="I98" s="0" t="n">
        <v>9118276.53789401</v>
      </c>
      <c r="J98" s="0" t="n">
        <v>5073427.46605957</v>
      </c>
      <c r="K98" s="0" t="n">
        <v>4921224.64207779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35998268.537227</v>
      </c>
      <c r="C99" s="0" t="n">
        <v>34544987.4929735</v>
      </c>
      <c r="D99" s="0" t="n">
        <v>36116133.3548454</v>
      </c>
      <c r="E99" s="0" t="n">
        <v>34655780.8939347</v>
      </c>
      <c r="F99" s="0" t="n">
        <v>25349118.4647301</v>
      </c>
      <c r="G99" s="0" t="n">
        <v>9195869.0282434</v>
      </c>
      <c r="H99" s="0" t="n">
        <v>25459912.0136997</v>
      </c>
      <c r="I99" s="0" t="n">
        <v>9195868.88023501</v>
      </c>
      <c r="J99" s="0" t="n">
        <v>5166583.27661091</v>
      </c>
      <c r="K99" s="0" t="n">
        <v>5011585.77831258</v>
      </c>
      <c r="L99" s="0" t="n">
        <v>5999863.74739221</v>
      </c>
      <c r="M99" s="0" t="n">
        <v>5678976.95301955</v>
      </c>
      <c r="N99" s="0" t="n">
        <v>6019507.97268997</v>
      </c>
      <c r="O99" s="0" t="n">
        <v>5697447.2618465</v>
      </c>
      <c r="P99" s="0" t="n">
        <v>861097.212768485</v>
      </c>
      <c r="Q99" s="0" t="n">
        <v>835264.29638543</v>
      </c>
    </row>
    <row r="100" customFormat="false" ht="12.8" hidden="false" customHeight="false" outlineLevel="0" collapsed="false">
      <c r="A100" s="0" t="n">
        <v>147</v>
      </c>
      <c r="B100" s="0" t="n">
        <v>36182072.1626033</v>
      </c>
      <c r="C100" s="0" t="n">
        <v>34722369.045582</v>
      </c>
      <c r="D100" s="0" t="n">
        <v>36299277.5760579</v>
      </c>
      <c r="E100" s="0" t="n">
        <v>34832542.6078154</v>
      </c>
      <c r="F100" s="0" t="n">
        <v>25495089.812366</v>
      </c>
      <c r="G100" s="0" t="n">
        <v>9227279.23321602</v>
      </c>
      <c r="H100" s="0" t="n">
        <v>25605263.5036601</v>
      </c>
      <c r="I100" s="0" t="n">
        <v>9227279.10415529</v>
      </c>
      <c r="J100" s="0" t="n">
        <v>5247328.40738669</v>
      </c>
      <c r="K100" s="0" t="n">
        <v>5089908.55516509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36422616.3150837</v>
      </c>
      <c r="C101" s="0" t="n">
        <v>34953453.083189</v>
      </c>
      <c r="D101" s="0" t="n">
        <v>36538670.4357511</v>
      </c>
      <c r="E101" s="0" t="n">
        <v>35062545.0989894</v>
      </c>
      <c r="F101" s="0" t="n">
        <v>25680688.5010887</v>
      </c>
      <c r="G101" s="0" t="n">
        <v>9272764.58210028</v>
      </c>
      <c r="H101" s="0" t="n">
        <v>25789780.6553464</v>
      </c>
      <c r="I101" s="0" t="n">
        <v>9272764.44364304</v>
      </c>
      <c r="J101" s="0" t="n">
        <v>5301142.88479663</v>
      </c>
      <c r="K101" s="0" t="n">
        <v>5142108.59825273</v>
      </c>
      <c r="L101" s="0" t="n">
        <v>6070043.08776344</v>
      </c>
      <c r="M101" s="0" t="n">
        <v>5745670.83481761</v>
      </c>
      <c r="N101" s="0" t="n">
        <v>6089385.64905209</v>
      </c>
      <c r="O101" s="0" t="n">
        <v>5763858.58200045</v>
      </c>
      <c r="P101" s="0" t="n">
        <v>883523.814132772</v>
      </c>
      <c r="Q101" s="0" t="n">
        <v>857018.099708789</v>
      </c>
    </row>
    <row r="102" customFormat="false" ht="12.8" hidden="false" customHeight="false" outlineLevel="0" collapsed="false">
      <c r="A102" s="0" t="n">
        <v>149</v>
      </c>
      <c r="B102" s="0" t="n">
        <v>36631288.9963351</v>
      </c>
      <c r="C102" s="0" t="n">
        <v>35154763.3350103</v>
      </c>
      <c r="D102" s="0" t="n">
        <v>36745300.0189579</v>
      </c>
      <c r="E102" s="0" t="n">
        <v>35261935.0490948</v>
      </c>
      <c r="F102" s="0" t="n">
        <v>25815429.3024092</v>
      </c>
      <c r="G102" s="0" t="n">
        <v>9339334.03260111</v>
      </c>
      <c r="H102" s="0" t="n">
        <v>25922601.1552239</v>
      </c>
      <c r="I102" s="0" t="n">
        <v>9339333.89387091</v>
      </c>
      <c r="J102" s="0" t="n">
        <v>5409145.8429073</v>
      </c>
      <c r="K102" s="0" t="n">
        <v>5246871.46762009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36891220.0184975</v>
      </c>
      <c r="C103" s="0" t="n">
        <v>35403395.7037555</v>
      </c>
      <c r="D103" s="0" t="n">
        <v>37004109.9000832</v>
      </c>
      <c r="E103" s="0" t="n">
        <v>35509513.5475956</v>
      </c>
      <c r="F103" s="0" t="n">
        <v>25949993.3307877</v>
      </c>
      <c r="G103" s="0" t="n">
        <v>9453402.37296778</v>
      </c>
      <c r="H103" s="0" t="n">
        <v>26056111.3139942</v>
      </c>
      <c r="I103" s="0" t="n">
        <v>9453402.23360134</v>
      </c>
      <c r="J103" s="0" t="n">
        <v>5449959.7800838</v>
      </c>
      <c r="K103" s="0" t="n">
        <v>5286460.98668129</v>
      </c>
      <c r="L103" s="0" t="n">
        <v>6147519.28009517</v>
      </c>
      <c r="M103" s="0" t="n">
        <v>5819310.32331553</v>
      </c>
      <c r="N103" s="0" t="n">
        <v>6166334.50594945</v>
      </c>
      <c r="O103" s="0" t="n">
        <v>5837001.99276325</v>
      </c>
      <c r="P103" s="0" t="n">
        <v>908326.630013967</v>
      </c>
      <c r="Q103" s="0" t="n">
        <v>881076.831113548</v>
      </c>
    </row>
    <row r="104" customFormat="false" ht="12.8" hidden="false" customHeight="false" outlineLevel="0" collapsed="false">
      <c r="A104" s="0" t="n">
        <v>151</v>
      </c>
      <c r="B104" s="0" t="n">
        <v>36980032.6183258</v>
      </c>
      <c r="C104" s="0" t="n">
        <v>35488637.7650585</v>
      </c>
      <c r="D104" s="0" t="n">
        <v>37090396.3362095</v>
      </c>
      <c r="E104" s="0" t="n">
        <v>35592381.0379819</v>
      </c>
      <c r="F104" s="0" t="n">
        <v>26012345.1022603</v>
      </c>
      <c r="G104" s="0" t="n">
        <v>9476292.66279828</v>
      </c>
      <c r="H104" s="0" t="n">
        <v>26116088.5148072</v>
      </c>
      <c r="I104" s="0" t="n">
        <v>9476292.52317477</v>
      </c>
      <c r="J104" s="0" t="n">
        <v>5483684.66797913</v>
      </c>
      <c r="K104" s="0" t="n">
        <v>5319174.12793976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37179100.1136947</v>
      </c>
      <c r="C105" s="0" t="n">
        <v>35679311.7166714</v>
      </c>
      <c r="D105" s="0" t="n">
        <v>37289521.4850987</v>
      </c>
      <c r="E105" s="0" t="n">
        <v>35783108.8070314</v>
      </c>
      <c r="F105" s="0" t="n">
        <v>26178975.6730461</v>
      </c>
      <c r="G105" s="0" t="n">
        <v>9500336.04362533</v>
      </c>
      <c r="H105" s="0" t="n">
        <v>26282772.886087</v>
      </c>
      <c r="I105" s="0" t="n">
        <v>9500335.92094442</v>
      </c>
      <c r="J105" s="0" t="n">
        <v>5565150.58034994</v>
      </c>
      <c r="K105" s="0" t="n">
        <v>5398196.06293944</v>
      </c>
      <c r="L105" s="0" t="n">
        <v>6196583.09972775</v>
      </c>
      <c r="M105" s="0" t="n">
        <v>5866601.48840884</v>
      </c>
      <c r="N105" s="0" t="n">
        <v>6214986.84448904</v>
      </c>
      <c r="O105" s="0" t="n">
        <v>5883906.45594349</v>
      </c>
      <c r="P105" s="0" t="n">
        <v>927525.096724991</v>
      </c>
      <c r="Q105" s="0" t="n">
        <v>899699.343823241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74" colorId="64" zoomScale="60" zoomScaleNormal="60" zoomScalePageLayoutView="100" workbookViewId="0">
      <selection pane="topLeft" activeCell="F105" activeCellId="0" sqref="F105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17733598.5198073</v>
      </c>
      <c r="C27" s="0" t="n">
        <v>17030866.1819848</v>
      </c>
      <c r="D27" s="0" t="n">
        <v>17745937.2953178</v>
      </c>
      <c r="E27" s="0" t="n">
        <v>17041743.5424569</v>
      </c>
      <c r="F27" s="0" t="n">
        <v>13641982.8493194</v>
      </c>
      <c r="G27" s="0" t="n">
        <v>3388883.33266537</v>
      </c>
      <c r="H27" s="0" t="n">
        <v>13714191.6935402</v>
      </c>
      <c r="I27" s="0" t="n">
        <v>3327551.84891672</v>
      </c>
      <c r="J27" s="0" t="n">
        <v>323033.972764131</v>
      </c>
      <c r="K27" s="0" t="n">
        <v>313342.953581207</v>
      </c>
      <c r="L27" s="0" t="n">
        <v>2958282.82996893</v>
      </c>
      <c r="M27" s="0" t="n">
        <v>2791531.44216878</v>
      </c>
      <c r="N27" s="0" t="n">
        <v>2960265.56329297</v>
      </c>
      <c r="O27" s="0" t="n">
        <v>2793364.33886798</v>
      </c>
      <c r="P27" s="0" t="n">
        <v>53838.9954606885</v>
      </c>
      <c r="Q27" s="0" t="n">
        <v>52223.8255968678</v>
      </c>
    </row>
    <row r="28" customFormat="false" ht="12.8" hidden="false" customHeight="false" outlineLevel="0" collapsed="false">
      <c r="A28" s="0" t="n">
        <v>75</v>
      </c>
      <c r="B28" s="0" t="n">
        <v>18041532.2017697</v>
      </c>
      <c r="C28" s="0" t="n">
        <v>17325779.7758629</v>
      </c>
      <c r="D28" s="0" t="n">
        <v>18057282.7997036</v>
      </c>
      <c r="E28" s="0" t="n">
        <v>17339920.5233325</v>
      </c>
      <c r="F28" s="0" t="n">
        <v>13804257.1183239</v>
      </c>
      <c r="G28" s="0" t="n">
        <v>3521522.65753902</v>
      </c>
      <c r="H28" s="0" t="n">
        <v>13878539.0852049</v>
      </c>
      <c r="I28" s="0" t="n">
        <v>3461381.43812763</v>
      </c>
      <c r="J28" s="0" t="n">
        <v>338835.377946151</v>
      </c>
      <c r="K28" s="0" t="n">
        <v>328670.316607767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18688544.6275971</v>
      </c>
      <c r="C29" s="0" t="n">
        <v>17945338.7317344</v>
      </c>
      <c r="D29" s="0" t="n">
        <v>18705922.1852388</v>
      </c>
      <c r="E29" s="0" t="n">
        <v>17960996.2703262</v>
      </c>
      <c r="F29" s="0" t="n">
        <v>14244075.5792897</v>
      </c>
      <c r="G29" s="0" t="n">
        <v>3701263.15244468</v>
      </c>
      <c r="H29" s="0" t="n">
        <v>14321509.147797</v>
      </c>
      <c r="I29" s="0" t="n">
        <v>3639487.12252923</v>
      </c>
      <c r="J29" s="0" t="n">
        <v>353238.590635911</v>
      </c>
      <c r="K29" s="0" t="n">
        <v>342641.432916833</v>
      </c>
      <c r="L29" s="0" t="n">
        <v>3117631.02543416</v>
      </c>
      <c r="M29" s="0" t="n">
        <v>2941518.35704028</v>
      </c>
      <c r="N29" s="0" t="n">
        <v>3120461.15826446</v>
      </c>
      <c r="O29" s="0" t="n">
        <v>2944157.16963681</v>
      </c>
      <c r="P29" s="0" t="n">
        <v>58873.0984393184</v>
      </c>
      <c r="Q29" s="0" t="n">
        <v>57106.9054861389</v>
      </c>
    </row>
    <row r="30" customFormat="false" ht="12.8" hidden="false" customHeight="false" outlineLevel="0" collapsed="false">
      <c r="A30" s="0" t="n">
        <v>77</v>
      </c>
      <c r="B30" s="0" t="n">
        <v>19344169.1661614</v>
      </c>
      <c r="C30" s="0" t="n">
        <v>18574293.7753498</v>
      </c>
      <c r="D30" s="0" t="n">
        <v>19372167.4660338</v>
      </c>
      <c r="E30" s="0" t="n">
        <v>18600074.7858418</v>
      </c>
      <c r="F30" s="0" t="n">
        <v>14714638.2525385</v>
      </c>
      <c r="G30" s="0" t="n">
        <v>3859655.52281129</v>
      </c>
      <c r="H30" s="0" t="n">
        <v>14796273.001594</v>
      </c>
      <c r="I30" s="0" t="n">
        <v>3803801.78424782</v>
      </c>
      <c r="J30" s="0" t="n">
        <v>399281.31422142</v>
      </c>
      <c r="K30" s="0" t="n">
        <v>387302.874794777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19594523.3655106</v>
      </c>
      <c r="C31" s="0" t="n">
        <v>18814093.791836</v>
      </c>
      <c r="D31" s="0" t="n">
        <v>19624311.9935944</v>
      </c>
      <c r="E31" s="0" t="n">
        <v>18841576.5397227</v>
      </c>
      <c r="F31" s="0" t="n">
        <v>14850611.2885245</v>
      </c>
      <c r="G31" s="0" t="n">
        <v>3963482.50331151</v>
      </c>
      <c r="H31" s="0" t="n">
        <v>14933824.3678263</v>
      </c>
      <c r="I31" s="0" t="n">
        <v>3907752.17189636</v>
      </c>
      <c r="J31" s="0" t="n">
        <v>412226.670292154</v>
      </c>
      <c r="K31" s="0" t="n">
        <v>399859.870183389</v>
      </c>
      <c r="L31" s="0" t="n">
        <v>3268249.0702802</v>
      </c>
      <c r="M31" s="0" t="n">
        <v>3083489.07897202</v>
      </c>
      <c r="N31" s="0" t="n">
        <v>3273174.36494533</v>
      </c>
      <c r="O31" s="0" t="n">
        <v>3088102.94407113</v>
      </c>
      <c r="P31" s="0" t="n">
        <v>68704.4450486923</v>
      </c>
      <c r="Q31" s="0" t="n">
        <v>66643.3116972315</v>
      </c>
    </row>
    <row r="32" customFormat="false" ht="12.8" hidden="false" customHeight="false" outlineLevel="0" collapsed="false">
      <c r="A32" s="0" t="n">
        <v>79</v>
      </c>
      <c r="B32" s="0" t="n">
        <v>19903901.6432704</v>
      </c>
      <c r="C32" s="0" t="n">
        <v>19109172.7723884</v>
      </c>
      <c r="D32" s="0" t="n">
        <v>19937654.2657434</v>
      </c>
      <c r="E32" s="0" t="n">
        <v>19140423.6220528</v>
      </c>
      <c r="F32" s="0" t="n">
        <v>15038377.4858083</v>
      </c>
      <c r="G32" s="0" t="n">
        <v>4070795.28658013</v>
      </c>
      <c r="H32" s="0" t="n">
        <v>15124524.602757</v>
      </c>
      <c r="I32" s="0" t="n">
        <v>4015899.01929578</v>
      </c>
      <c r="J32" s="0" t="n">
        <v>436957.420149124</v>
      </c>
      <c r="K32" s="0" t="n">
        <v>423848.697544651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20237764.1235899</v>
      </c>
      <c r="C33" s="0" t="n">
        <v>19428514.5415884</v>
      </c>
      <c r="D33" s="0" t="n">
        <v>20272778.1855319</v>
      </c>
      <c r="E33" s="0" t="n">
        <v>19460943.5733522</v>
      </c>
      <c r="F33" s="0" t="n">
        <v>15240322.8591418</v>
      </c>
      <c r="G33" s="0" t="n">
        <v>4188191.6824466</v>
      </c>
      <c r="H33" s="0" t="n">
        <v>15328431.248911</v>
      </c>
      <c r="I33" s="0" t="n">
        <v>4132512.32444123</v>
      </c>
      <c r="J33" s="0" t="n">
        <v>457449.659182967</v>
      </c>
      <c r="K33" s="0" t="n">
        <v>443726.169407478</v>
      </c>
      <c r="L33" s="0" t="n">
        <v>3375884.26747713</v>
      </c>
      <c r="M33" s="0" t="n">
        <v>3184692.20871847</v>
      </c>
      <c r="N33" s="0" t="n">
        <v>3381687.99089199</v>
      </c>
      <c r="O33" s="0" t="n">
        <v>3190139.70341444</v>
      </c>
      <c r="P33" s="0" t="n">
        <v>76241.6098638278</v>
      </c>
      <c r="Q33" s="0" t="n">
        <v>73954.361567913</v>
      </c>
    </row>
    <row r="34" customFormat="false" ht="12.8" hidden="false" customHeight="false" outlineLevel="0" collapsed="false">
      <c r="A34" s="0" t="n">
        <v>81</v>
      </c>
      <c r="B34" s="0" t="n">
        <v>20543572.6528523</v>
      </c>
      <c r="C34" s="0" t="n">
        <v>19720899.6122483</v>
      </c>
      <c r="D34" s="0" t="n">
        <v>20577944.6224219</v>
      </c>
      <c r="E34" s="0" t="n">
        <v>19752718.9109822</v>
      </c>
      <c r="F34" s="0" t="n">
        <v>15392962.4242021</v>
      </c>
      <c r="G34" s="0" t="n">
        <v>4327937.18804624</v>
      </c>
      <c r="H34" s="0" t="n">
        <v>15481170.1673753</v>
      </c>
      <c r="I34" s="0" t="n">
        <v>4271548.74360687</v>
      </c>
      <c r="J34" s="0" t="n">
        <v>485916.579156477</v>
      </c>
      <c r="K34" s="0" t="n">
        <v>471339.081781783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20826475.3955027</v>
      </c>
      <c r="C35" s="0" t="n">
        <v>19990976.0126563</v>
      </c>
      <c r="D35" s="0" t="n">
        <v>20863646.443413</v>
      </c>
      <c r="E35" s="0" t="n">
        <v>20025448.0117739</v>
      </c>
      <c r="F35" s="0" t="n">
        <v>15574502.7209066</v>
      </c>
      <c r="G35" s="0" t="n">
        <v>4416473.29174968</v>
      </c>
      <c r="H35" s="0" t="n">
        <v>15665120.5130144</v>
      </c>
      <c r="I35" s="0" t="n">
        <v>4360327.49875952</v>
      </c>
      <c r="J35" s="0" t="n">
        <v>500719.909187685</v>
      </c>
      <c r="K35" s="0" t="n">
        <v>485698.311912055</v>
      </c>
      <c r="L35" s="0" t="n">
        <v>3474280.02680442</v>
      </c>
      <c r="M35" s="0" t="n">
        <v>3277095.00052766</v>
      </c>
      <c r="N35" s="0" t="n">
        <v>3480445.17520063</v>
      </c>
      <c r="O35" s="0" t="n">
        <v>3282885.0487104</v>
      </c>
      <c r="P35" s="0" t="n">
        <v>83453.3181979475</v>
      </c>
      <c r="Q35" s="0" t="n">
        <v>80949.7186520091</v>
      </c>
    </row>
    <row r="36" customFormat="false" ht="12.8" hidden="false" customHeight="false" outlineLevel="0" collapsed="false">
      <c r="A36" s="0" t="n">
        <v>83</v>
      </c>
      <c r="B36" s="0" t="n">
        <v>21124268.7637903</v>
      </c>
      <c r="C36" s="0" t="n">
        <v>20275135.8547548</v>
      </c>
      <c r="D36" s="0" t="n">
        <v>21164127.6194132</v>
      </c>
      <c r="E36" s="0" t="n">
        <v>20312133.2721652</v>
      </c>
      <c r="F36" s="0" t="n">
        <v>15761404.9460418</v>
      </c>
      <c r="G36" s="0" t="n">
        <v>4513730.90871297</v>
      </c>
      <c r="H36" s="0" t="n">
        <v>15855069.5512287</v>
      </c>
      <c r="I36" s="0" t="n">
        <v>4457063.72093645</v>
      </c>
      <c r="J36" s="0" t="n">
        <v>516187.827548524</v>
      </c>
      <c r="K36" s="0" t="n">
        <v>500702.192722068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21399339.472849</v>
      </c>
      <c r="C37" s="0" t="n">
        <v>20538374.1798692</v>
      </c>
      <c r="D37" s="0" t="n">
        <v>21441416.4694067</v>
      </c>
      <c r="E37" s="0" t="n">
        <v>20577471.4819578</v>
      </c>
      <c r="F37" s="0" t="n">
        <v>15919768.7096399</v>
      </c>
      <c r="G37" s="0" t="n">
        <v>4618605.47022931</v>
      </c>
      <c r="H37" s="0" t="n">
        <v>16015537.5411543</v>
      </c>
      <c r="I37" s="0" t="n">
        <v>4561933.94080345</v>
      </c>
      <c r="J37" s="0" t="n">
        <v>537315.115870336</v>
      </c>
      <c r="K37" s="0" t="n">
        <v>521195.662394226</v>
      </c>
      <c r="L37" s="0" t="n">
        <v>3569294.2191063</v>
      </c>
      <c r="M37" s="0" t="n">
        <v>3366067.39781566</v>
      </c>
      <c r="N37" s="0" t="n">
        <v>3576280.71190343</v>
      </c>
      <c r="O37" s="0" t="n">
        <v>3372633.65130214</v>
      </c>
      <c r="P37" s="0" t="n">
        <v>89552.5193117226</v>
      </c>
      <c r="Q37" s="0" t="n">
        <v>86865.9437323709</v>
      </c>
    </row>
    <row r="38" customFormat="false" ht="12.8" hidden="false" customHeight="false" outlineLevel="0" collapsed="false">
      <c r="A38" s="0" t="n">
        <v>85</v>
      </c>
      <c r="B38" s="0" t="n">
        <v>21714146.2725671</v>
      </c>
      <c r="C38" s="0" t="n">
        <v>20839559.1721875</v>
      </c>
      <c r="D38" s="0" t="n">
        <v>21757542.0731822</v>
      </c>
      <c r="E38" s="0" t="n">
        <v>20879890.7403609</v>
      </c>
      <c r="F38" s="0" t="n">
        <v>16111132.3444478</v>
      </c>
      <c r="G38" s="0" t="n">
        <v>4728426.82773974</v>
      </c>
      <c r="H38" s="0" t="n">
        <v>16208809.1266395</v>
      </c>
      <c r="I38" s="0" t="n">
        <v>4671081.61372141</v>
      </c>
      <c r="J38" s="0" t="n">
        <v>574575.111814096</v>
      </c>
      <c r="K38" s="0" t="n">
        <v>557337.858459673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21953427.1982246</v>
      </c>
      <c r="C39" s="0" t="n">
        <v>21066965.013386</v>
      </c>
      <c r="D39" s="0" t="n">
        <v>21997130.6325315</v>
      </c>
      <c r="E39" s="0" t="n">
        <v>21107580.9477393</v>
      </c>
      <c r="F39" s="0" t="n">
        <v>16245271.0947437</v>
      </c>
      <c r="G39" s="0" t="n">
        <v>4821693.91864231</v>
      </c>
      <c r="H39" s="0" t="n">
        <v>16343831.178087</v>
      </c>
      <c r="I39" s="0" t="n">
        <v>4763749.76965228</v>
      </c>
      <c r="J39" s="0" t="n">
        <v>611085.946931021</v>
      </c>
      <c r="K39" s="0" t="n">
        <v>592753.368523091</v>
      </c>
      <c r="L39" s="0" t="n">
        <v>3661666.99949861</v>
      </c>
      <c r="M39" s="0" t="n">
        <v>3452864.57628892</v>
      </c>
      <c r="N39" s="0" t="n">
        <v>3668923.97375482</v>
      </c>
      <c r="O39" s="0" t="n">
        <v>3459685.09589904</v>
      </c>
      <c r="P39" s="0" t="n">
        <v>101847.657821837</v>
      </c>
      <c r="Q39" s="0" t="n">
        <v>98792.2280871818</v>
      </c>
    </row>
    <row r="40" customFormat="false" ht="12.8" hidden="false" customHeight="false" outlineLevel="0" collapsed="false">
      <c r="A40" s="0" t="n">
        <v>87</v>
      </c>
      <c r="B40" s="0" t="n">
        <v>22162001.3754387</v>
      </c>
      <c r="C40" s="0" t="n">
        <v>21265977.8743742</v>
      </c>
      <c r="D40" s="0" t="n">
        <v>22205147.2148416</v>
      </c>
      <c r="E40" s="0" t="n">
        <v>21306066.5637357</v>
      </c>
      <c r="F40" s="0" t="n">
        <v>16321549.2565311</v>
      </c>
      <c r="G40" s="0" t="n">
        <v>4944428.61784311</v>
      </c>
      <c r="H40" s="0" t="n">
        <v>16419968.8775626</v>
      </c>
      <c r="I40" s="0" t="n">
        <v>4886097.68617309</v>
      </c>
      <c r="J40" s="0" t="n">
        <v>644917.629555791</v>
      </c>
      <c r="K40" s="0" t="n">
        <v>625570.100669118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22416500.5424169</v>
      </c>
      <c r="C41" s="0" t="n">
        <v>21509374.5908348</v>
      </c>
      <c r="D41" s="0" t="n">
        <v>22487253.2927271</v>
      </c>
      <c r="E41" s="0" t="n">
        <v>21575530.1199127</v>
      </c>
      <c r="F41" s="0" t="n">
        <v>16539764.5945914</v>
      </c>
      <c r="G41" s="0" t="n">
        <v>4969609.99624339</v>
      </c>
      <c r="H41" s="0" t="n">
        <v>16640793.8901932</v>
      </c>
      <c r="I41" s="0" t="n">
        <v>4934736.2297195</v>
      </c>
      <c r="J41" s="0" t="n">
        <v>727005.263044545</v>
      </c>
      <c r="K41" s="0" t="n">
        <v>705195.105153209</v>
      </c>
      <c r="L41" s="0" t="n">
        <v>3739129.83864713</v>
      </c>
      <c r="M41" s="0" t="n">
        <v>3526124.42636897</v>
      </c>
      <c r="N41" s="0" t="n">
        <v>3750891.05130767</v>
      </c>
      <c r="O41" s="0" t="n">
        <v>3537175.37928185</v>
      </c>
      <c r="P41" s="0" t="n">
        <v>121167.543840758</v>
      </c>
      <c r="Q41" s="0" t="n">
        <v>117532.517525535</v>
      </c>
    </row>
    <row r="42" customFormat="false" ht="12.8" hidden="false" customHeight="false" outlineLevel="0" collapsed="false">
      <c r="A42" s="0" t="n">
        <v>89</v>
      </c>
      <c r="B42" s="0" t="n">
        <v>22702690.9012467</v>
      </c>
      <c r="C42" s="0" t="n">
        <v>21783532.3007639</v>
      </c>
      <c r="D42" s="0" t="n">
        <v>22775556.6447805</v>
      </c>
      <c r="E42" s="0" t="n">
        <v>21851671.5787657</v>
      </c>
      <c r="F42" s="0" t="n">
        <v>16763641.3933852</v>
      </c>
      <c r="G42" s="0" t="n">
        <v>5019890.90737871</v>
      </c>
      <c r="H42" s="0" t="n">
        <v>16866907.0551822</v>
      </c>
      <c r="I42" s="0" t="n">
        <v>4984764.52358346</v>
      </c>
      <c r="J42" s="0" t="n">
        <v>789183.554987817</v>
      </c>
      <c r="K42" s="0" t="n">
        <v>765508.048338182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22953338.7708924</v>
      </c>
      <c r="C43" s="0" t="n">
        <v>22022875.50902</v>
      </c>
      <c r="D43" s="0" t="n">
        <v>23035300.3631548</v>
      </c>
      <c r="E43" s="0" t="n">
        <v>22099692.357296</v>
      </c>
      <c r="F43" s="0" t="n">
        <v>16900771.3437395</v>
      </c>
      <c r="G43" s="0" t="n">
        <v>5122104.16528052</v>
      </c>
      <c r="H43" s="0" t="n">
        <v>17005483.7592855</v>
      </c>
      <c r="I43" s="0" t="n">
        <v>5094208.59801052</v>
      </c>
      <c r="J43" s="0" t="n">
        <v>855623.799999459</v>
      </c>
      <c r="K43" s="0" t="n">
        <v>829955.085999475</v>
      </c>
      <c r="L43" s="0" t="n">
        <v>3828475.22286117</v>
      </c>
      <c r="M43" s="0" t="n">
        <v>3610949.43090771</v>
      </c>
      <c r="N43" s="0" t="n">
        <v>3842099.79924423</v>
      </c>
      <c r="O43" s="0" t="n">
        <v>3623747.71137935</v>
      </c>
      <c r="P43" s="0" t="n">
        <v>142603.966666576</v>
      </c>
      <c r="Q43" s="0" t="n">
        <v>138325.847666579</v>
      </c>
    </row>
    <row r="44" customFormat="false" ht="12.8" hidden="false" customHeight="false" outlineLevel="0" collapsed="false">
      <c r="A44" s="0" t="n">
        <v>91</v>
      </c>
      <c r="B44" s="0" t="n">
        <v>23190742.4467216</v>
      </c>
      <c r="C44" s="0" t="n">
        <v>22249185.5567151</v>
      </c>
      <c r="D44" s="0" t="n">
        <v>23273979.9395647</v>
      </c>
      <c r="E44" s="0" t="n">
        <v>22327206.6575939</v>
      </c>
      <c r="F44" s="0" t="n">
        <v>17058101.5495242</v>
      </c>
      <c r="G44" s="0" t="n">
        <v>5191084.00719094</v>
      </c>
      <c r="H44" s="0" t="n">
        <v>17163943.0192542</v>
      </c>
      <c r="I44" s="0" t="n">
        <v>5163263.63833964</v>
      </c>
      <c r="J44" s="0" t="n">
        <v>944127.593044027</v>
      </c>
      <c r="K44" s="0" t="n">
        <v>915803.765252706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23343655.8241043</v>
      </c>
      <c r="C45" s="0" t="n">
        <v>22395788.1907844</v>
      </c>
      <c r="D45" s="0" t="n">
        <v>23428138.0104704</v>
      </c>
      <c r="E45" s="0" t="n">
        <v>22474981.8510489</v>
      </c>
      <c r="F45" s="0" t="n">
        <v>17099576.6386887</v>
      </c>
      <c r="G45" s="0" t="n">
        <v>5296211.55209569</v>
      </c>
      <c r="H45" s="0" t="n">
        <v>17206570.5010977</v>
      </c>
      <c r="I45" s="0" t="n">
        <v>5268411.34995122</v>
      </c>
      <c r="J45" s="0" t="n">
        <v>1003787.66897868</v>
      </c>
      <c r="K45" s="0" t="n">
        <v>973674.038909316</v>
      </c>
      <c r="L45" s="0" t="n">
        <v>3892048.88903283</v>
      </c>
      <c r="M45" s="0" t="n">
        <v>3671295.72165983</v>
      </c>
      <c r="N45" s="0" t="n">
        <v>3906094.91902601</v>
      </c>
      <c r="O45" s="0" t="n">
        <v>3684491.68555687</v>
      </c>
      <c r="P45" s="0" t="n">
        <v>167297.944829779</v>
      </c>
      <c r="Q45" s="0" t="n">
        <v>162279.006484886</v>
      </c>
    </row>
    <row r="46" customFormat="false" ht="12.8" hidden="false" customHeight="false" outlineLevel="0" collapsed="false">
      <c r="A46" s="0" t="n">
        <v>93</v>
      </c>
      <c r="B46" s="0" t="n">
        <v>23629899.7990086</v>
      </c>
      <c r="C46" s="0" t="n">
        <v>22670105.6885619</v>
      </c>
      <c r="D46" s="0" t="n">
        <v>23714434.0344115</v>
      </c>
      <c r="E46" s="0" t="n">
        <v>22749346.7009152</v>
      </c>
      <c r="F46" s="0" t="n">
        <v>17285334.2092505</v>
      </c>
      <c r="G46" s="0" t="n">
        <v>5384771.47931147</v>
      </c>
      <c r="H46" s="0" t="n">
        <v>17392574.6904501</v>
      </c>
      <c r="I46" s="0" t="n">
        <v>5356772.01046508</v>
      </c>
      <c r="J46" s="0" t="n">
        <v>1112661.14857578</v>
      </c>
      <c r="K46" s="0" t="n">
        <v>1079281.31411851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23926546.6886144</v>
      </c>
      <c r="C47" s="0" t="n">
        <v>22954410.3323388</v>
      </c>
      <c r="D47" s="0" t="n">
        <v>24010859.4569743</v>
      </c>
      <c r="E47" s="0" t="n">
        <v>23033440.0692029</v>
      </c>
      <c r="F47" s="0" t="n">
        <v>17438531.6622705</v>
      </c>
      <c r="G47" s="0" t="n">
        <v>5515878.67006832</v>
      </c>
      <c r="H47" s="0" t="n">
        <v>17545874.3587755</v>
      </c>
      <c r="I47" s="0" t="n">
        <v>5487565.71042735</v>
      </c>
      <c r="J47" s="0" t="n">
        <v>1185311.98242106</v>
      </c>
      <c r="K47" s="0" t="n">
        <v>1149752.62294843</v>
      </c>
      <c r="L47" s="0" t="n">
        <v>3988786.68345903</v>
      </c>
      <c r="M47" s="0" t="n">
        <v>3763295.78762862</v>
      </c>
      <c r="N47" s="0" t="n">
        <v>4002803.72942218</v>
      </c>
      <c r="O47" s="0" t="n">
        <v>3776464.23563795</v>
      </c>
      <c r="P47" s="0" t="n">
        <v>197551.997070177</v>
      </c>
      <c r="Q47" s="0" t="n">
        <v>191625.437158072</v>
      </c>
    </row>
    <row r="48" customFormat="false" ht="12.8" hidden="false" customHeight="false" outlineLevel="0" collapsed="false">
      <c r="A48" s="0" t="n">
        <v>95</v>
      </c>
      <c r="B48" s="0" t="n">
        <v>24157409.5965789</v>
      </c>
      <c r="C48" s="0" t="n">
        <v>23174719.2142878</v>
      </c>
      <c r="D48" s="0" t="n">
        <v>24242812.3062262</v>
      </c>
      <c r="E48" s="0" t="n">
        <v>23254784.1096084</v>
      </c>
      <c r="F48" s="0" t="n">
        <v>17558088.6876674</v>
      </c>
      <c r="G48" s="0" t="n">
        <v>5616630.52662035</v>
      </c>
      <c r="H48" s="0" t="n">
        <v>17666275.5632325</v>
      </c>
      <c r="I48" s="0" t="n">
        <v>5588508.54637592</v>
      </c>
      <c r="J48" s="0" t="n">
        <v>1230352.2239369</v>
      </c>
      <c r="K48" s="0" t="n">
        <v>1193441.6572188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24373288.9508413</v>
      </c>
      <c r="C49" s="0" t="n">
        <v>23380730.0824214</v>
      </c>
      <c r="D49" s="0" t="n">
        <v>24459791.3993729</v>
      </c>
      <c r="E49" s="0" t="n">
        <v>23461833.6800542</v>
      </c>
      <c r="F49" s="0" t="n">
        <v>17653387.2351685</v>
      </c>
      <c r="G49" s="0" t="n">
        <v>5727342.84725294</v>
      </c>
      <c r="H49" s="0" t="n">
        <v>17762628.114899</v>
      </c>
      <c r="I49" s="0" t="n">
        <v>5699205.56515516</v>
      </c>
      <c r="J49" s="0" t="n">
        <v>1264575.15095253</v>
      </c>
      <c r="K49" s="0" t="n">
        <v>1226637.89642395</v>
      </c>
      <c r="L49" s="0" t="n">
        <v>4062398.1080044</v>
      </c>
      <c r="M49" s="0" t="n">
        <v>3832782.71282735</v>
      </c>
      <c r="N49" s="0" t="n">
        <v>4076782.9327409</v>
      </c>
      <c r="O49" s="0" t="n">
        <v>3846300.03652052</v>
      </c>
      <c r="P49" s="0" t="n">
        <v>210762.525158755</v>
      </c>
      <c r="Q49" s="0" t="n">
        <v>204439.649403992</v>
      </c>
    </row>
    <row r="50" customFormat="false" ht="12.8" hidden="false" customHeight="false" outlineLevel="0" collapsed="false">
      <c r="A50" s="0" t="n">
        <v>97</v>
      </c>
      <c r="B50" s="0" t="n">
        <v>24396089.8371502</v>
      </c>
      <c r="C50" s="0" t="n">
        <v>23402364.4380423</v>
      </c>
      <c r="D50" s="0" t="n">
        <v>24483365.5776452</v>
      </c>
      <c r="E50" s="0" t="n">
        <v>23484195.589477</v>
      </c>
      <c r="F50" s="0" t="n">
        <v>17668919.6281281</v>
      </c>
      <c r="G50" s="0" t="n">
        <v>5733444.80991425</v>
      </c>
      <c r="H50" s="0" t="n">
        <v>17778863.0514186</v>
      </c>
      <c r="I50" s="0" t="n">
        <v>5705332.53805843</v>
      </c>
      <c r="J50" s="0" t="n">
        <v>1314823.88415734</v>
      </c>
      <c r="K50" s="0" t="n">
        <v>1275379.16763262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24444653.7688608</v>
      </c>
      <c r="C51" s="0" t="n">
        <v>23449602.622942</v>
      </c>
      <c r="D51" s="0" t="n">
        <v>24531966.9664165</v>
      </c>
      <c r="E51" s="0" t="n">
        <v>23531478.8713684</v>
      </c>
      <c r="F51" s="0" t="n">
        <v>17625504.9100245</v>
      </c>
      <c r="G51" s="0" t="n">
        <v>5824097.71291747</v>
      </c>
      <c r="H51" s="0" t="n">
        <v>17734755.5832259</v>
      </c>
      <c r="I51" s="0" t="n">
        <v>5796723.28814244</v>
      </c>
      <c r="J51" s="0" t="n">
        <v>1423321.73517049</v>
      </c>
      <c r="K51" s="0" t="n">
        <v>1380622.08311537</v>
      </c>
      <c r="L51" s="0" t="n">
        <v>4073286.89065574</v>
      </c>
      <c r="M51" s="0" t="n">
        <v>3843685.54042161</v>
      </c>
      <c r="N51" s="0" t="n">
        <v>4087806.40606534</v>
      </c>
      <c r="O51" s="0" t="n">
        <v>3857329.01475228</v>
      </c>
      <c r="P51" s="0" t="n">
        <v>237220.289195081</v>
      </c>
      <c r="Q51" s="0" t="n">
        <v>230103.680519229</v>
      </c>
    </row>
    <row r="52" customFormat="false" ht="12.8" hidden="false" customHeight="false" outlineLevel="0" collapsed="false">
      <c r="A52" s="0" t="n">
        <v>99</v>
      </c>
      <c r="B52" s="0" t="n">
        <v>24745807.0256645</v>
      </c>
      <c r="C52" s="0" t="n">
        <v>23737941.1419025</v>
      </c>
      <c r="D52" s="0" t="n">
        <v>24833968.2349758</v>
      </c>
      <c r="E52" s="0" t="n">
        <v>23820613.2937265</v>
      </c>
      <c r="F52" s="0" t="n">
        <v>17829726.2210167</v>
      </c>
      <c r="G52" s="0" t="n">
        <v>5908214.92088583</v>
      </c>
      <c r="H52" s="0" t="n">
        <v>17939942.3771206</v>
      </c>
      <c r="I52" s="0" t="n">
        <v>5880670.91660596</v>
      </c>
      <c r="J52" s="0" t="n">
        <v>1496635.23075289</v>
      </c>
      <c r="K52" s="0" t="n">
        <v>1451736.1738303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24922042.4309658</v>
      </c>
      <c r="C53" s="0" t="n">
        <v>23905720.8196402</v>
      </c>
      <c r="D53" s="0" t="n">
        <v>25009715.0953895</v>
      </c>
      <c r="E53" s="0" t="n">
        <v>23987932.3461786</v>
      </c>
      <c r="F53" s="0" t="n">
        <v>17891567.5430098</v>
      </c>
      <c r="G53" s="0" t="n">
        <v>6014153.27663042</v>
      </c>
      <c r="H53" s="0" t="n">
        <v>18001471.2989827</v>
      </c>
      <c r="I53" s="0" t="n">
        <v>5986461.04719589</v>
      </c>
      <c r="J53" s="0" t="n">
        <v>1537509.6394262</v>
      </c>
      <c r="K53" s="0" t="n">
        <v>1491384.35024341</v>
      </c>
      <c r="L53" s="0" t="n">
        <v>4151112.80182887</v>
      </c>
      <c r="M53" s="0" t="n">
        <v>3917222.91185014</v>
      </c>
      <c r="N53" s="0" t="n">
        <v>4165691.79094672</v>
      </c>
      <c r="O53" s="0" t="n">
        <v>3930922.16542721</v>
      </c>
      <c r="P53" s="0" t="n">
        <v>256251.606571033</v>
      </c>
      <c r="Q53" s="0" t="n">
        <v>248564.058373902</v>
      </c>
    </row>
    <row r="54" customFormat="false" ht="12.8" hidden="false" customHeight="false" outlineLevel="0" collapsed="false">
      <c r="A54" s="0" t="n">
        <v>101</v>
      </c>
      <c r="B54" s="0" t="n">
        <v>25020028.7425139</v>
      </c>
      <c r="C54" s="0" t="n">
        <v>23998943.5468908</v>
      </c>
      <c r="D54" s="0" t="n">
        <v>25109295.8025332</v>
      </c>
      <c r="E54" s="0" t="n">
        <v>24082678.0731249</v>
      </c>
      <c r="F54" s="0" t="n">
        <v>17925342.0030104</v>
      </c>
      <c r="G54" s="0" t="n">
        <v>6073601.54388035</v>
      </c>
      <c r="H54" s="0" t="n">
        <v>18036035.3776724</v>
      </c>
      <c r="I54" s="0" t="n">
        <v>6046642.69545247</v>
      </c>
      <c r="J54" s="0" t="n">
        <v>1583604.28158328</v>
      </c>
      <c r="K54" s="0" t="n">
        <v>1536096.15313579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25073419.4695453</v>
      </c>
      <c r="C55" s="0" t="n">
        <v>24050803.9434211</v>
      </c>
      <c r="D55" s="0" t="n">
        <v>25165144.6631277</v>
      </c>
      <c r="E55" s="0" t="n">
        <v>24136901.0698203</v>
      </c>
      <c r="F55" s="0" t="n">
        <v>17952708.4497369</v>
      </c>
      <c r="G55" s="0" t="n">
        <v>6098095.49368424</v>
      </c>
      <c r="H55" s="0" t="n">
        <v>18063704.8838023</v>
      </c>
      <c r="I55" s="0" t="n">
        <v>6073196.18601805</v>
      </c>
      <c r="J55" s="0" t="n">
        <v>1638368.31078824</v>
      </c>
      <c r="K55" s="0" t="n">
        <v>1589217.26146459</v>
      </c>
      <c r="L55" s="0" t="n">
        <v>4179434.10001969</v>
      </c>
      <c r="M55" s="0" t="n">
        <v>3945392.57410314</v>
      </c>
      <c r="N55" s="0" t="n">
        <v>4194695.74089194</v>
      </c>
      <c r="O55" s="0" t="n">
        <v>3959740.56467665</v>
      </c>
      <c r="P55" s="0" t="n">
        <v>273061.385131373</v>
      </c>
      <c r="Q55" s="0" t="n">
        <v>264869.543577432</v>
      </c>
    </row>
    <row r="56" customFormat="false" ht="12.8" hidden="false" customHeight="false" outlineLevel="0" collapsed="false">
      <c r="A56" s="0" t="n">
        <v>103</v>
      </c>
      <c r="B56" s="0" t="n">
        <v>25263011.5812453</v>
      </c>
      <c r="C56" s="0" t="n">
        <v>24231308.3411873</v>
      </c>
      <c r="D56" s="0" t="n">
        <v>25355424.9871921</v>
      </c>
      <c r="E56" s="0" t="n">
        <v>24318051.8164675</v>
      </c>
      <c r="F56" s="0" t="n">
        <v>18067735.6086065</v>
      </c>
      <c r="G56" s="0" t="n">
        <v>6163572.73258075</v>
      </c>
      <c r="H56" s="0" t="n">
        <v>18179888.3877602</v>
      </c>
      <c r="I56" s="0" t="n">
        <v>6138163.42870735</v>
      </c>
      <c r="J56" s="0" t="n">
        <v>1718551.27861899</v>
      </c>
      <c r="K56" s="0" t="n">
        <v>1666994.74026042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25439178.9160967</v>
      </c>
      <c r="C57" s="0" t="n">
        <v>24400419.095456</v>
      </c>
      <c r="D57" s="0" t="n">
        <v>25532726.6098302</v>
      </c>
      <c r="E57" s="0" t="n">
        <v>24488225.7635034</v>
      </c>
      <c r="F57" s="0" t="n">
        <v>18212612.4484639</v>
      </c>
      <c r="G57" s="0" t="n">
        <v>6187806.64699204</v>
      </c>
      <c r="H57" s="0" t="n">
        <v>18325916.6267906</v>
      </c>
      <c r="I57" s="0" t="n">
        <v>6162309.13671281</v>
      </c>
      <c r="J57" s="0" t="n">
        <v>1797122.21056127</v>
      </c>
      <c r="K57" s="0" t="n">
        <v>1743208.54424443</v>
      </c>
      <c r="L57" s="0" t="n">
        <v>4240289.47698955</v>
      </c>
      <c r="M57" s="0" t="n">
        <v>4003384.00872805</v>
      </c>
      <c r="N57" s="0" t="n">
        <v>4255881.88317085</v>
      </c>
      <c r="O57" s="0" t="n">
        <v>4018042.90604081</v>
      </c>
      <c r="P57" s="0" t="n">
        <v>299520.368426878</v>
      </c>
      <c r="Q57" s="0" t="n">
        <v>290534.757374071</v>
      </c>
    </row>
    <row r="58" customFormat="false" ht="12.8" hidden="false" customHeight="false" outlineLevel="0" collapsed="false">
      <c r="A58" s="0" t="n">
        <v>105</v>
      </c>
      <c r="B58" s="0" t="n">
        <v>25602203.4971486</v>
      </c>
      <c r="C58" s="0" t="n">
        <v>24556137.7089034</v>
      </c>
      <c r="D58" s="0" t="n">
        <v>25696597.9058396</v>
      </c>
      <c r="E58" s="0" t="n">
        <v>24644739.9082827</v>
      </c>
      <c r="F58" s="0" t="n">
        <v>18318607.5619022</v>
      </c>
      <c r="G58" s="0" t="n">
        <v>6237530.14700124</v>
      </c>
      <c r="H58" s="0" t="n">
        <v>18432783.1812902</v>
      </c>
      <c r="I58" s="0" t="n">
        <v>6211956.7269925</v>
      </c>
      <c r="J58" s="0" t="n">
        <v>1856168.80235312</v>
      </c>
      <c r="K58" s="0" t="n">
        <v>1800483.73828253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25651847.713787</v>
      </c>
      <c r="C59" s="0" t="n">
        <v>24604688.7903172</v>
      </c>
      <c r="D59" s="0" t="n">
        <v>25746486.6211631</v>
      </c>
      <c r="E59" s="0" t="n">
        <v>24693520.6024455</v>
      </c>
      <c r="F59" s="0" t="n">
        <v>18352036.1742508</v>
      </c>
      <c r="G59" s="0" t="n">
        <v>6252652.61606634</v>
      </c>
      <c r="H59" s="0" t="n">
        <v>18466484.3815982</v>
      </c>
      <c r="I59" s="0" t="n">
        <v>6227036.22084732</v>
      </c>
      <c r="J59" s="0" t="n">
        <v>1935590.28087489</v>
      </c>
      <c r="K59" s="0" t="n">
        <v>1877522.57244864</v>
      </c>
      <c r="L59" s="0" t="n">
        <v>4273447.77971231</v>
      </c>
      <c r="M59" s="0" t="n">
        <v>4034664.76169426</v>
      </c>
      <c r="N59" s="0" t="n">
        <v>4289222.06025964</v>
      </c>
      <c r="O59" s="0" t="n">
        <v>4049494.63058311</v>
      </c>
      <c r="P59" s="0" t="n">
        <v>322598.380145814</v>
      </c>
      <c r="Q59" s="0" t="n">
        <v>312920.42874144</v>
      </c>
    </row>
    <row r="60" customFormat="false" ht="12.8" hidden="false" customHeight="false" outlineLevel="0" collapsed="false">
      <c r="A60" s="0" t="n">
        <v>107</v>
      </c>
      <c r="B60" s="0" t="n">
        <v>25746486.5832375</v>
      </c>
      <c r="C60" s="0" t="n">
        <v>24696347.2636908</v>
      </c>
      <c r="D60" s="0" t="n">
        <v>25841840.5062815</v>
      </c>
      <c r="E60" s="0" t="n">
        <v>24785850.9537687</v>
      </c>
      <c r="F60" s="0" t="n">
        <v>18436895.9027014</v>
      </c>
      <c r="G60" s="0" t="n">
        <v>6259451.36098933</v>
      </c>
      <c r="H60" s="0" t="n">
        <v>18552063.1572828</v>
      </c>
      <c r="I60" s="0" t="n">
        <v>6233787.79648591</v>
      </c>
      <c r="J60" s="0" t="n">
        <v>2001688.28600106</v>
      </c>
      <c r="K60" s="0" t="n">
        <v>1941637.63742103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25716573.0639173</v>
      </c>
      <c r="C61" s="0" t="n">
        <v>24668297.5591117</v>
      </c>
      <c r="D61" s="0" t="n">
        <v>25839348.3295258</v>
      </c>
      <c r="E61" s="0" t="n">
        <v>24783698.0280359</v>
      </c>
      <c r="F61" s="0" t="n">
        <v>18376776.6160754</v>
      </c>
      <c r="G61" s="0" t="n">
        <v>6291520.94303635</v>
      </c>
      <c r="H61" s="0" t="n">
        <v>18492269.7397647</v>
      </c>
      <c r="I61" s="0" t="n">
        <v>6291428.28827118</v>
      </c>
      <c r="J61" s="0" t="n">
        <v>2034365.15292233</v>
      </c>
      <c r="K61" s="0" t="n">
        <v>1973334.19833466</v>
      </c>
      <c r="L61" s="0" t="n">
        <v>4282142.35021749</v>
      </c>
      <c r="M61" s="0" t="n">
        <v>4042878.42798493</v>
      </c>
      <c r="N61" s="0" t="n">
        <v>4302600.54657166</v>
      </c>
      <c r="O61" s="0" t="n">
        <v>4062105.91243383</v>
      </c>
      <c r="P61" s="0" t="n">
        <v>339060.858820388</v>
      </c>
      <c r="Q61" s="0" t="n">
        <v>328889.033055777</v>
      </c>
    </row>
    <row r="62" customFormat="false" ht="12.8" hidden="false" customHeight="false" outlineLevel="0" collapsed="false">
      <c r="A62" s="0" t="n">
        <v>109</v>
      </c>
      <c r="B62" s="0" t="n">
        <v>25877404.8462594</v>
      </c>
      <c r="C62" s="0" t="n">
        <v>24821269.3700047</v>
      </c>
      <c r="D62" s="0" t="n">
        <v>26001155.3066484</v>
      </c>
      <c r="E62" s="0" t="n">
        <v>24937596.307083</v>
      </c>
      <c r="F62" s="0" t="n">
        <v>18466677.7716102</v>
      </c>
      <c r="G62" s="0" t="n">
        <v>6354591.59839445</v>
      </c>
      <c r="H62" s="0" t="n">
        <v>18582780.7999529</v>
      </c>
      <c r="I62" s="0" t="n">
        <v>6354815.50713005</v>
      </c>
      <c r="J62" s="0" t="n">
        <v>2062175.96098642</v>
      </c>
      <c r="K62" s="0" t="n">
        <v>2000310.68215683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25960014.8833503</v>
      </c>
      <c r="C63" s="0" t="n">
        <v>24900290.1751108</v>
      </c>
      <c r="D63" s="0" t="n">
        <v>26083874.2682518</v>
      </c>
      <c r="E63" s="0" t="n">
        <v>25016719.5023427</v>
      </c>
      <c r="F63" s="0" t="n">
        <v>18473983.1711897</v>
      </c>
      <c r="G63" s="0" t="n">
        <v>6426307.00392113</v>
      </c>
      <c r="H63" s="0" t="n">
        <v>18590237.3826168</v>
      </c>
      <c r="I63" s="0" t="n">
        <v>6426482.11972594</v>
      </c>
      <c r="J63" s="0" t="n">
        <v>2119683.44499715</v>
      </c>
      <c r="K63" s="0" t="n">
        <v>2056092.94164723</v>
      </c>
      <c r="L63" s="0" t="n">
        <v>4321088.13895778</v>
      </c>
      <c r="M63" s="0" t="n">
        <v>4079484.44161924</v>
      </c>
      <c r="N63" s="0" t="n">
        <v>4341728.75205099</v>
      </c>
      <c r="O63" s="0" t="n">
        <v>4098885.07780061</v>
      </c>
      <c r="P63" s="0" t="n">
        <v>353280.574166191</v>
      </c>
      <c r="Q63" s="0" t="n">
        <v>342682.156941205</v>
      </c>
    </row>
    <row r="64" customFormat="false" ht="12.8" hidden="false" customHeight="false" outlineLevel="0" collapsed="false">
      <c r="A64" s="0" t="n">
        <v>111</v>
      </c>
      <c r="B64" s="0" t="n">
        <v>26149284.1301631</v>
      </c>
      <c r="C64" s="0" t="n">
        <v>25081063.3943928</v>
      </c>
      <c r="D64" s="0" t="n">
        <v>26274889.9120599</v>
      </c>
      <c r="E64" s="0" t="n">
        <v>25199139.4512638</v>
      </c>
      <c r="F64" s="0" t="n">
        <v>18620086.9116168</v>
      </c>
      <c r="G64" s="0" t="n">
        <v>6460976.48277601</v>
      </c>
      <c r="H64" s="0" t="n">
        <v>18737761.9416538</v>
      </c>
      <c r="I64" s="0" t="n">
        <v>6461377.50961002</v>
      </c>
      <c r="J64" s="0" t="n">
        <v>2188463.72822574</v>
      </c>
      <c r="K64" s="0" t="n">
        <v>2122809.81637897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26304579.5526498</v>
      </c>
      <c r="C65" s="0" t="n">
        <v>25229776.2223712</v>
      </c>
      <c r="D65" s="0" t="n">
        <v>26431201.3818523</v>
      </c>
      <c r="E65" s="0" t="n">
        <v>25348807.3852094</v>
      </c>
      <c r="F65" s="0" t="n">
        <v>18680416.8843572</v>
      </c>
      <c r="G65" s="0" t="n">
        <v>6549359.33801405</v>
      </c>
      <c r="H65" s="0" t="n">
        <v>18799045.7097695</v>
      </c>
      <c r="I65" s="0" t="n">
        <v>6549761.67544</v>
      </c>
      <c r="J65" s="0" t="n">
        <v>2218795.53698181</v>
      </c>
      <c r="K65" s="0" t="n">
        <v>2152231.67087235</v>
      </c>
      <c r="L65" s="0" t="n">
        <v>4378322.86038781</v>
      </c>
      <c r="M65" s="0" t="n">
        <v>4133799.67587803</v>
      </c>
      <c r="N65" s="0" t="n">
        <v>4399424.77582559</v>
      </c>
      <c r="O65" s="0" t="n">
        <v>4153635.1311128</v>
      </c>
      <c r="P65" s="0" t="n">
        <v>369799.256163635</v>
      </c>
      <c r="Q65" s="0" t="n">
        <v>358705.278478726</v>
      </c>
    </row>
    <row r="66" customFormat="false" ht="12.8" hidden="false" customHeight="false" outlineLevel="0" collapsed="false">
      <c r="A66" s="0" t="n">
        <v>113</v>
      </c>
      <c r="B66" s="0" t="n">
        <v>26440205.0454383</v>
      </c>
      <c r="C66" s="0" t="n">
        <v>25360208.0438568</v>
      </c>
      <c r="D66" s="0" t="n">
        <v>26567055.6523625</v>
      </c>
      <c r="E66" s="0" t="n">
        <v>25479454.2972852</v>
      </c>
      <c r="F66" s="0" t="n">
        <v>18767384.1382452</v>
      </c>
      <c r="G66" s="0" t="n">
        <v>6592823.90561157</v>
      </c>
      <c r="H66" s="0" t="n">
        <v>18886227.2074988</v>
      </c>
      <c r="I66" s="0" t="n">
        <v>6593227.08978633</v>
      </c>
      <c r="J66" s="0" t="n">
        <v>2326423.76658771</v>
      </c>
      <c r="K66" s="0" t="n">
        <v>2256631.05359008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26559369.2370292</v>
      </c>
      <c r="C67" s="0" t="n">
        <v>25473566.6702268</v>
      </c>
      <c r="D67" s="0" t="n">
        <v>26687176.4358877</v>
      </c>
      <c r="E67" s="0" t="n">
        <v>25593710.9126955</v>
      </c>
      <c r="F67" s="0" t="n">
        <v>18841215.6593762</v>
      </c>
      <c r="G67" s="0" t="n">
        <v>6632351.01085058</v>
      </c>
      <c r="H67" s="0" t="n">
        <v>18960995.4011266</v>
      </c>
      <c r="I67" s="0" t="n">
        <v>6632715.51156889</v>
      </c>
      <c r="J67" s="0" t="n">
        <v>2398857.64004031</v>
      </c>
      <c r="K67" s="0" t="n">
        <v>2326891.9108391</v>
      </c>
      <c r="L67" s="0" t="n">
        <v>4420783.15824374</v>
      </c>
      <c r="M67" s="0" t="n">
        <v>4174687.3866666</v>
      </c>
      <c r="N67" s="0" t="n">
        <v>4442082.41658443</v>
      </c>
      <c r="O67" s="0" t="n">
        <v>4194708.13300829</v>
      </c>
      <c r="P67" s="0" t="n">
        <v>399809.606673385</v>
      </c>
      <c r="Q67" s="0" t="n">
        <v>387815.318473184</v>
      </c>
    </row>
    <row r="68" customFormat="false" ht="12.8" hidden="false" customHeight="false" outlineLevel="0" collapsed="false">
      <c r="A68" s="0" t="n">
        <v>115</v>
      </c>
      <c r="B68" s="0" t="n">
        <v>26752672.24333</v>
      </c>
      <c r="C68" s="0" t="n">
        <v>25658666.600684</v>
      </c>
      <c r="D68" s="0" t="n">
        <v>26881939.9512457</v>
      </c>
      <c r="E68" s="0" t="n">
        <v>25780182.3326188</v>
      </c>
      <c r="F68" s="0" t="n">
        <v>18956049.8114907</v>
      </c>
      <c r="G68" s="0" t="n">
        <v>6702616.78919331</v>
      </c>
      <c r="H68" s="0" t="n">
        <v>19077200.2644725</v>
      </c>
      <c r="I68" s="0" t="n">
        <v>6702982.06814634</v>
      </c>
      <c r="J68" s="0" t="n">
        <v>2477795.99185424</v>
      </c>
      <c r="K68" s="0" t="n">
        <v>2403462.11209861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26844176.2359584</v>
      </c>
      <c r="C69" s="0" t="n">
        <v>25746354.6621387</v>
      </c>
      <c r="D69" s="0" t="n">
        <v>26973566.2887234</v>
      </c>
      <c r="E69" s="0" t="n">
        <v>25867990.5215658</v>
      </c>
      <c r="F69" s="0" t="n">
        <v>18990493.4452803</v>
      </c>
      <c r="G69" s="0" t="n">
        <v>6755861.21685844</v>
      </c>
      <c r="H69" s="0" t="n">
        <v>19111546.9866935</v>
      </c>
      <c r="I69" s="0" t="n">
        <v>6756443.53487231</v>
      </c>
      <c r="J69" s="0" t="n">
        <v>2521555.02876468</v>
      </c>
      <c r="K69" s="0" t="n">
        <v>2445908.37790174</v>
      </c>
      <c r="L69" s="0" t="n">
        <v>4468858.41474919</v>
      </c>
      <c r="M69" s="0" t="n">
        <v>4220954.96114264</v>
      </c>
      <c r="N69" s="0" t="n">
        <v>4490422.13329662</v>
      </c>
      <c r="O69" s="0" t="n">
        <v>4241225.44935655</v>
      </c>
      <c r="P69" s="0" t="n">
        <v>420259.171460781</v>
      </c>
      <c r="Q69" s="0" t="n">
        <v>407651.396316957</v>
      </c>
    </row>
    <row r="70" customFormat="false" ht="12.8" hidden="false" customHeight="false" outlineLevel="0" collapsed="false">
      <c r="A70" s="0" t="n">
        <v>117</v>
      </c>
      <c r="B70" s="0" t="n">
        <v>26997490.5768276</v>
      </c>
      <c r="C70" s="0" t="n">
        <v>25893016.5318765</v>
      </c>
      <c r="D70" s="0" t="n">
        <v>27125817.3822499</v>
      </c>
      <c r="E70" s="0" t="n">
        <v>26013654.6804741</v>
      </c>
      <c r="F70" s="0" t="n">
        <v>19113915.4220679</v>
      </c>
      <c r="G70" s="0" t="n">
        <v>6779101.10980859</v>
      </c>
      <c r="H70" s="0" t="n">
        <v>19233970.8232909</v>
      </c>
      <c r="I70" s="0" t="n">
        <v>6779683.85718321</v>
      </c>
      <c r="J70" s="0" t="n">
        <v>2617945.10661124</v>
      </c>
      <c r="K70" s="0" t="n">
        <v>2539406.7534129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27239988.8891154</v>
      </c>
      <c r="C71" s="0" t="n">
        <v>26125126.1651662</v>
      </c>
      <c r="D71" s="0" t="n">
        <v>27367462.9762002</v>
      </c>
      <c r="E71" s="0" t="n">
        <v>26244946.2325019</v>
      </c>
      <c r="F71" s="0" t="n">
        <v>19292100.4991211</v>
      </c>
      <c r="G71" s="0" t="n">
        <v>6833025.66604511</v>
      </c>
      <c r="H71" s="0" t="n">
        <v>19411920.9055297</v>
      </c>
      <c r="I71" s="0" t="n">
        <v>6833025.32697223</v>
      </c>
      <c r="J71" s="0" t="n">
        <v>2694918.10060168</v>
      </c>
      <c r="K71" s="0" t="n">
        <v>2614070.55758363</v>
      </c>
      <c r="L71" s="0" t="n">
        <v>4535034.63419859</v>
      </c>
      <c r="M71" s="0" t="n">
        <v>4284166.10103029</v>
      </c>
      <c r="N71" s="0" t="n">
        <v>4556279.33126162</v>
      </c>
      <c r="O71" s="0" t="n">
        <v>4304136.71134488</v>
      </c>
      <c r="P71" s="0" t="n">
        <v>449153.016766947</v>
      </c>
      <c r="Q71" s="0" t="n">
        <v>435678.426263939</v>
      </c>
    </row>
    <row r="72" customFormat="false" ht="12.8" hidden="false" customHeight="false" outlineLevel="0" collapsed="false">
      <c r="A72" s="0" t="n">
        <v>119</v>
      </c>
      <c r="B72" s="0" t="n">
        <v>27415869.6253914</v>
      </c>
      <c r="C72" s="0" t="n">
        <v>26294355.5489354</v>
      </c>
      <c r="D72" s="0" t="n">
        <v>27543887.079407</v>
      </c>
      <c r="E72" s="0" t="n">
        <v>26414686.3661273</v>
      </c>
      <c r="F72" s="0" t="n">
        <v>19402859.0171163</v>
      </c>
      <c r="G72" s="0" t="n">
        <v>6891496.53181907</v>
      </c>
      <c r="H72" s="0" t="n">
        <v>19523190.1780236</v>
      </c>
      <c r="I72" s="0" t="n">
        <v>6891496.18810374</v>
      </c>
      <c r="J72" s="0" t="n">
        <v>2755767.03616505</v>
      </c>
      <c r="K72" s="0" t="n">
        <v>2673094.0250801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27548635.9611195</v>
      </c>
      <c r="C73" s="0" t="n">
        <v>26421538.7082959</v>
      </c>
      <c r="D73" s="0" t="n">
        <v>27675548.2330514</v>
      </c>
      <c r="E73" s="0" t="n">
        <v>26540830.6363654</v>
      </c>
      <c r="F73" s="0" t="n">
        <v>19476658.3962793</v>
      </c>
      <c r="G73" s="0" t="n">
        <v>6944880.31201654</v>
      </c>
      <c r="H73" s="0" t="n">
        <v>19595950.6705326</v>
      </c>
      <c r="I73" s="0" t="n">
        <v>6944879.96583282</v>
      </c>
      <c r="J73" s="0" t="n">
        <v>2856892.81674331</v>
      </c>
      <c r="K73" s="0" t="n">
        <v>2771186.03224101</v>
      </c>
      <c r="L73" s="0" t="n">
        <v>4585172.23894865</v>
      </c>
      <c r="M73" s="0" t="n">
        <v>4331821.77926611</v>
      </c>
      <c r="N73" s="0" t="n">
        <v>4606323.29432308</v>
      </c>
      <c r="O73" s="0" t="n">
        <v>4351704.4203001</v>
      </c>
      <c r="P73" s="0" t="n">
        <v>476148.802790551</v>
      </c>
      <c r="Q73" s="0" t="n">
        <v>461864.338706835</v>
      </c>
    </row>
    <row r="74" customFormat="false" ht="12.8" hidden="false" customHeight="false" outlineLevel="0" collapsed="false">
      <c r="A74" s="0" t="n">
        <v>121</v>
      </c>
      <c r="B74" s="0" t="n">
        <v>27560974.4351557</v>
      </c>
      <c r="C74" s="0" t="n">
        <v>26433964.969177</v>
      </c>
      <c r="D74" s="0" t="n">
        <v>27687131.2568338</v>
      </c>
      <c r="E74" s="0" t="n">
        <v>26552547.5894963</v>
      </c>
      <c r="F74" s="0" t="n">
        <v>19432222.3302308</v>
      </c>
      <c r="G74" s="0" t="n">
        <v>7001742.6389462</v>
      </c>
      <c r="H74" s="0" t="n">
        <v>19550805.2971992</v>
      </c>
      <c r="I74" s="0" t="n">
        <v>7001742.29229716</v>
      </c>
      <c r="J74" s="0" t="n">
        <v>2894227.06611119</v>
      </c>
      <c r="K74" s="0" t="n">
        <v>2807400.25412786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27558175.3929071</v>
      </c>
      <c r="C75" s="0" t="n">
        <v>26431897.3664413</v>
      </c>
      <c r="D75" s="0" t="n">
        <v>27682684.9917302</v>
      </c>
      <c r="E75" s="0" t="n">
        <v>26548932.8212184</v>
      </c>
      <c r="F75" s="0" t="n">
        <v>19444761.5561161</v>
      </c>
      <c r="G75" s="0" t="n">
        <v>6987135.81032524</v>
      </c>
      <c r="H75" s="0" t="n">
        <v>19561797.357727</v>
      </c>
      <c r="I75" s="0" t="n">
        <v>6987135.46349148</v>
      </c>
      <c r="J75" s="0" t="n">
        <v>2937110.42319504</v>
      </c>
      <c r="K75" s="0" t="n">
        <v>2848997.11049919</v>
      </c>
      <c r="L75" s="0" t="n">
        <v>4585943.47148225</v>
      </c>
      <c r="M75" s="0" t="n">
        <v>4332822.23502646</v>
      </c>
      <c r="N75" s="0" t="n">
        <v>4606694.44294766</v>
      </c>
      <c r="O75" s="0" t="n">
        <v>4352328.74820513</v>
      </c>
      <c r="P75" s="0" t="n">
        <v>489518.40386584</v>
      </c>
      <c r="Q75" s="0" t="n">
        <v>474832.851749865</v>
      </c>
    </row>
    <row r="76" customFormat="false" ht="12.8" hidden="false" customHeight="false" outlineLevel="0" collapsed="false">
      <c r="A76" s="0" t="n">
        <v>123</v>
      </c>
      <c r="B76" s="0" t="n">
        <v>27567324.0285162</v>
      </c>
      <c r="C76" s="0" t="n">
        <v>26442663.6962962</v>
      </c>
      <c r="D76" s="0" t="n">
        <v>27692024.5867453</v>
      </c>
      <c r="E76" s="0" t="n">
        <v>26559877.9858477</v>
      </c>
      <c r="F76" s="0" t="n">
        <v>19478836.0322171</v>
      </c>
      <c r="G76" s="0" t="n">
        <v>6963827.66407906</v>
      </c>
      <c r="H76" s="0" t="n">
        <v>19596050.669191</v>
      </c>
      <c r="I76" s="0" t="n">
        <v>6963827.31665668</v>
      </c>
      <c r="J76" s="0" t="n">
        <v>2986778.52507287</v>
      </c>
      <c r="K76" s="0" t="n">
        <v>2897175.16932068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27776252.4534585</v>
      </c>
      <c r="C77" s="0" t="n">
        <v>26642835.9554146</v>
      </c>
      <c r="D77" s="0" t="n">
        <v>27901460.863048</v>
      </c>
      <c r="E77" s="0" t="n">
        <v>26760527.6153513</v>
      </c>
      <c r="F77" s="0" t="n">
        <v>19633069.1072165</v>
      </c>
      <c r="G77" s="0" t="n">
        <v>7009766.84819804</v>
      </c>
      <c r="H77" s="0" t="n">
        <v>19750761.1203118</v>
      </c>
      <c r="I77" s="0" t="n">
        <v>7009766.49503948</v>
      </c>
      <c r="J77" s="0" t="n">
        <v>3073111.58407551</v>
      </c>
      <c r="K77" s="0" t="n">
        <v>2980918.23655325</v>
      </c>
      <c r="L77" s="0" t="n">
        <v>4622471.90924546</v>
      </c>
      <c r="M77" s="0" t="n">
        <v>4367984.388943</v>
      </c>
      <c r="N77" s="0" t="n">
        <v>4643339.2291608</v>
      </c>
      <c r="O77" s="0" t="n">
        <v>4387603.759808</v>
      </c>
      <c r="P77" s="0" t="n">
        <v>512185.264012586</v>
      </c>
      <c r="Q77" s="0" t="n">
        <v>496819.706092208</v>
      </c>
    </row>
    <row r="78" customFormat="false" ht="12.8" hidden="false" customHeight="false" outlineLevel="0" collapsed="false">
      <c r="A78" s="0" t="n">
        <v>125</v>
      </c>
      <c r="B78" s="0" t="n">
        <v>27979978.259388</v>
      </c>
      <c r="C78" s="0" t="n">
        <v>26839086.415414</v>
      </c>
      <c r="D78" s="0" t="n">
        <v>28105786.2161518</v>
      </c>
      <c r="E78" s="0" t="n">
        <v>26957341.6404291</v>
      </c>
      <c r="F78" s="0" t="n">
        <v>19761678.2988506</v>
      </c>
      <c r="G78" s="0" t="n">
        <v>7077408.1165634</v>
      </c>
      <c r="H78" s="0" t="n">
        <v>19879933.8777951</v>
      </c>
      <c r="I78" s="0" t="n">
        <v>7077407.76263402</v>
      </c>
      <c r="J78" s="0" t="n">
        <v>3135249.16301655</v>
      </c>
      <c r="K78" s="0" t="n">
        <v>3041191.68812606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28112278.4534672</v>
      </c>
      <c r="C79" s="0" t="n">
        <v>26966097.946031</v>
      </c>
      <c r="D79" s="0" t="n">
        <v>28237263.9365102</v>
      </c>
      <c r="E79" s="0" t="n">
        <v>27083580.0387308</v>
      </c>
      <c r="F79" s="0" t="n">
        <v>19834730.2045873</v>
      </c>
      <c r="G79" s="0" t="n">
        <v>7131367.74144376</v>
      </c>
      <c r="H79" s="0" t="n">
        <v>19952212.6518002</v>
      </c>
      <c r="I79" s="0" t="n">
        <v>7131367.38693054</v>
      </c>
      <c r="J79" s="0" t="n">
        <v>3145151.58168652</v>
      </c>
      <c r="K79" s="0" t="n">
        <v>3050797.03423593</v>
      </c>
      <c r="L79" s="0" t="n">
        <v>4678572.55889665</v>
      </c>
      <c r="M79" s="0" t="n">
        <v>4421376.6256992</v>
      </c>
      <c r="N79" s="0" t="n">
        <v>4699402.72151705</v>
      </c>
      <c r="O79" s="0" t="n">
        <v>4440961.08439597</v>
      </c>
      <c r="P79" s="0" t="n">
        <v>524191.930281087</v>
      </c>
      <c r="Q79" s="0" t="n">
        <v>508466.172372654</v>
      </c>
    </row>
    <row r="80" customFormat="false" ht="12.8" hidden="false" customHeight="false" outlineLevel="0" collapsed="false">
      <c r="A80" s="0" t="n">
        <v>127</v>
      </c>
      <c r="B80" s="0" t="n">
        <v>28150540.3041668</v>
      </c>
      <c r="C80" s="0" t="n">
        <v>27003311.7245229</v>
      </c>
      <c r="D80" s="0" t="n">
        <v>28272735.1558552</v>
      </c>
      <c r="E80" s="0" t="n">
        <v>27118170.6165093</v>
      </c>
      <c r="F80" s="0" t="n">
        <v>19817871.3576783</v>
      </c>
      <c r="G80" s="0" t="n">
        <v>7185440.36684462</v>
      </c>
      <c r="H80" s="0" t="n">
        <v>19932730.6047699</v>
      </c>
      <c r="I80" s="0" t="n">
        <v>7185440.01173942</v>
      </c>
      <c r="J80" s="0" t="n">
        <v>3163608.17258663</v>
      </c>
      <c r="K80" s="0" t="n">
        <v>3068699.92740903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28324758.6732175</v>
      </c>
      <c r="C81" s="0" t="n">
        <v>27169529.9422988</v>
      </c>
      <c r="D81" s="0" t="n">
        <v>28446075.209308</v>
      </c>
      <c r="E81" s="0" t="n">
        <v>27283563.9349683</v>
      </c>
      <c r="F81" s="0" t="n">
        <v>19882992.2375381</v>
      </c>
      <c r="G81" s="0" t="n">
        <v>7286537.70476068</v>
      </c>
      <c r="H81" s="0" t="n">
        <v>19997026.3581244</v>
      </c>
      <c r="I81" s="0" t="n">
        <v>7286537.57684386</v>
      </c>
      <c r="J81" s="0" t="n">
        <v>3217205.47019916</v>
      </c>
      <c r="K81" s="0" t="n">
        <v>3120689.30609319</v>
      </c>
      <c r="L81" s="0" t="n">
        <v>4713218.99115655</v>
      </c>
      <c r="M81" s="0" t="n">
        <v>4454183.69914019</v>
      </c>
      <c r="N81" s="0" t="n">
        <v>4733437.78845366</v>
      </c>
      <c r="O81" s="0" t="n">
        <v>4473193.50741353</v>
      </c>
      <c r="P81" s="0" t="n">
        <v>536200.911699861</v>
      </c>
      <c r="Q81" s="0" t="n">
        <v>520114.884348865</v>
      </c>
    </row>
    <row r="82" customFormat="false" ht="12.8" hidden="false" customHeight="false" outlineLevel="0" collapsed="false">
      <c r="A82" s="0" t="n">
        <v>129</v>
      </c>
      <c r="B82" s="0" t="n">
        <v>28410242.9122559</v>
      </c>
      <c r="C82" s="0" t="n">
        <v>27250853.7632301</v>
      </c>
      <c r="D82" s="0" t="n">
        <v>28530547.6971677</v>
      </c>
      <c r="E82" s="0" t="n">
        <v>27363936.7072025</v>
      </c>
      <c r="F82" s="0" t="n">
        <v>19895436.0783152</v>
      </c>
      <c r="G82" s="0" t="n">
        <v>7355417.68491492</v>
      </c>
      <c r="H82" s="0" t="n">
        <v>20008519.1502976</v>
      </c>
      <c r="I82" s="0" t="n">
        <v>7355417.55690483</v>
      </c>
      <c r="J82" s="0" t="n">
        <v>3237106.41120177</v>
      </c>
      <c r="K82" s="0" t="n">
        <v>3139993.21886572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28422255.0752949</v>
      </c>
      <c r="C83" s="0" t="n">
        <v>27262521.2880123</v>
      </c>
      <c r="D83" s="0" t="n">
        <v>28541988.1191662</v>
      </c>
      <c r="E83" s="0" t="n">
        <v>27375066.7932704</v>
      </c>
      <c r="F83" s="0" t="n">
        <v>19874081.9588464</v>
      </c>
      <c r="G83" s="0" t="n">
        <v>7388439.3291659</v>
      </c>
      <c r="H83" s="0" t="n">
        <v>19986627.5921915</v>
      </c>
      <c r="I83" s="0" t="n">
        <v>7388439.20107886</v>
      </c>
      <c r="J83" s="0" t="n">
        <v>3314107.44292422</v>
      </c>
      <c r="K83" s="0" t="n">
        <v>3214684.2196365</v>
      </c>
      <c r="L83" s="0" t="n">
        <v>4729130.00219077</v>
      </c>
      <c r="M83" s="0" t="n">
        <v>4469647.77916359</v>
      </c>
      <c r="N83" s="0" t="n">
        <v>4749084.88328588</v>
      </c>
      <c r="O83" s="0" t="n">
        <v>4488409.44815371</v>
      </c>
      <c r="P83" s="0" t="n">
        <v>552351.240487371</v>
      </c>
      <c r="Q83" s="0" t="n">
        <v>535780.70327275</v>
      </c>
    </row>
    <row r="84" customFormat="false" ht="12.8" hidden="false" customHeight="false" outlineLevel="0" collapsed="false">
      <c r="A84" s="0" t="n">
        <v>131</v>
      </c>
      <c r="B84" s="0" t="n">
        <v>28505863.2034355</v>
      </c>
      <c r="C84" s="0" t="n">
        <v>27343652.3950407</v>
      </c>
      <c r="D84" s="0" t="n">
        <v>28624834.6797992</v>
      </c>
      <c r="E84" s="0" t="n">
        <v>27455482.2810557</v>
      </c>
      <c r="F84" s="0" t="n">
        <v>19949761.833761</v>
      </c>
      <c r="G84" s="0" t="n">
        <v>7393890.56127977</v>
      </c>
      <c r="H84" s="0" t="n">
        <v>20061591.8470922</v>
      </c>
      <c r="I84" s="0" t="n">
        <v>7393890.43396343</v>
      </c>
      <c r="J84" s="0" t="n">
        <v>3389372.13866117</v>
      </c>
      <c r="K84" s="0" t="n">
        <v>3287690.97450133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28561474.4038105</v>
      </c>
      <c r="C85" s="0" t="n">
        <v>27397693.8948348</v>
      </c>
      <c r="D85" s="0" t="n">
        <v>28679328.1241606</v>
      </c>
      <c r="E85" s="0" t="n">
        <v>27508473.0868502</v>
      </c>
      <c r="F85" s="0" t="n">
        <v>19960795.4386235</v>
      </c>
      <c r="G85" s="0" t="n">
        <v>7436898.45621126</v>
      </c>
      <c r="H85" s="0" t="n">
        <v>20071574.7549974</v>
      </c>
      <c r="I85" s="0" t="n">
        <v>7436898.33185282</v>
      </c>
      <c r="J85" s="0" t="n">
        <v>3487382.1690331</v>
      </c>
      <c r="K85" s="0" t="n">
        <v>3382760.70396211</v>
      </c>
      <c r="L85" s="0" t="n">
        <v>4752825.0464358</v>
      </c>
      <c r="M85" s="0" t="n">
        <v>4492985.99953426</v>
      </c>
      <c r="N85" s="0" t="n">
        <v>4772466.75143473</v>
      </c>
      <c r="O85" s="0" t="n">
        <v>4511453.29319228</v>
      </c>
      <c r="P85" s="0" t="n">
        <v>581230.361505517</v>
      </c>
      <c r="Q85" s="0" t="n">
        <v>563793.450660352</v>
      </c>
    </row>
    <row r="86" customFormat="false" ht="12.8" hidden="false" customHeight="false" outlineLevel="0" collapsed="false">
      <c r="A86" s="0" t="n">
        <v>133</v>
      </c>
      <c r="B86" s="0" t="n">
        <v>28651736.7716493</v>
      </c>
      <c r="C86" s="0" t="n">
        <v>27484850.0074113</v>
      </c>
      <c r="D86" s="0" t="n">
        <v>28768737.8534336</v>
      </c>
      <c r="E86" s="0" t="n">
        <v>27594827.7174801</v>
      </c>
      <c r="F86" s="0" t="n">
        <v>19994300.2448363</v>
      </c>
      <c r="G86" s="0" t="n">
        <v>7490549.76257509</v>
      </c>
      <c r="H86" s="0" t="n">
        <v>20104278.0716923</v>
      </c>
      <c r="I86" s="0" t="n">
        <v>7490549.64578776</v>
      </c>
      <c r="J86" s="0" t="n">
        <v>3542920.03293317</v>
      </c>
      <c r="K86" s="0" t="n">
        <v>3436632.43194518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28719475.5532626</v>
      </c>
      <c r="C87" s="0" t="n">
        <v>27550317.6296022</v>
      </c>
      <c r="D87" s="0" t="n">
        <v>28836104.3263093</v>
      </c>
      <c r="E87" s="0" t="n">
        <v>27659945.366867</v>
      </c>
      <c r="F87" s="0" t="n">
        <v>20042782.9990443</v>
      </c>
      <c r="G87" s="0" t="n">
        <v>7507534.63055784</v>
      </c>
      <c r="H87" s="0" t="n">
        <v>20152410.8531879</v>
      </c>
      <c r="I87" s="0" t="n">
        <v>7507534.51367902</v>
      </c>
      <c r="J87" s="0" t="n">
        <v>3572572.47455651</v>
      </c>
      <c r="K87" s="0" t="n">
        <v>3465395.30031982</v>
      </c>
      <c r="L87" s="0" t="n">
        <v>4779142.67403183</v>
      </c>
      <c r="M87" s="0" t="n">
        <v>4518333.78011378</v>
      </c>
      <c r="N87" s="0" t="n">
        <v>4798580.22039259</v>
      </c>
      <c r="O87" s="0" t="n">
        <v>4536610.13930094</v>
      </c>
      <c r="P87" s="0" t="n">
        <v>595428.745759419</v>
      </c>
      <c r="Q87" s="0" t="n">
        <v>577565.883386636</v>
      </c>
    </row>
    <row r="88" customFormat="false" ht="12.8" hidden="false" customHeight="false" outlineLevel="0" collapsed="false">
      <c r="A88" s="0" t="n">
        <v>135</v>
      </c>
      <c r="B88" s="0" t="n">
        <v>28842023.7826856</v>
      </c>
      <c r="C88" s="0" t="n">
        <v>27667906.345719</v>
      </c>
      <c r="D88" s="0" t="n">
        <v>28958469.7067232</v>
      </c>
      <c r="E88" s="0" t="n">
        <v>27777362.2003695</v>
      </c>
      <c r="F88" s="0" t="n">
        <v>20124218.3386136</v>
      </c>
      <c r="G88" s="0" t="n">
        <v>7543688.00710538</v>
      </c>
      <c r="H88" s="0" t="n">
        <v>20233674.3113315</v>
      </c>
      <c r="I88" s="0" t="n">
        <v>7543687.88903801</v>
      </c>
      <c r="J88" s="0" t="n">
        <v>3638894.87395883</v>
      </c>
      <c r="K88" s="0" t="n">
        <v>3529728.02774006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28965249.4214368</v>
      </c>
      <c r="C89" s="0" t="n">
        <v>27788199.368493</v>
      </c>
      <c r="D89" s="0" t="n">
        <v>29081352.2821302</v>
      </c>
      <c r="E89" s="0" t="n">
        <v>27897332.2363687</v>
      </c>
      <c r="F89" s="0" t="n">
        <v>20211566.3800493</v>
      </c>
      <c r="G89" s="0" t="n">
        <v>7576632.98844371</v>
      </c>
      <c r="H89" s="0" t="n">
        <v>20320699.3662377</v>
      </c>
      <c r="I89" s="0" t="n">
        <v>7576632.87013093</v>
      </c>
      <c r="J89" s="0" t="n">
        <v>3739404.91640616</v>
      </c>
      <c r="K89" s="0" t="n">
        <v>3627222.76891397</v>
      </c>
      <c r="L89" s="0" t="n">
        <v>4819887.15605808</v>
      </c>
      <c r="M89" s="0" t="n">
        <v>4557344.65545098</v>
      </c>
      <c r="N89" s="0" t="n">
        <v>4839236.95963418</v>
      </c>
      <c r="O89" s="0" t="n">
        <v>4575537.58111874</v>
      </c>
      <c r="P89" s="0" t="n">
        <v>623234.152734359</v>
      </c>
      <c r="Q89" s="0" t="n">
        <v>604537.128152329</v>
      </c>
    </row>
    <row r="90" customFormat="false" ht="12.8" hidden="false" customHeight="false" outlineLevel="0" collapsed="false">
      <c r="A90" s="0" t="n">
        <v>137</v>
      </c>
      <c r="B90" s="0" t="n">
        <v>28992606.3045959</v>
      </c>
      <c r="C90" s="0" t="n">
        <v>27815204.8297167</v>
      </c>
      <c r="D90" s="0" t="n">
        <v>29108412.9211885</v>
      </c>
      <c r="E90" s="0" t="n">
        <v>27924059.2224629</v>
      </c>
      <c r="F90" s="0" t="n">
        <v>20259353.3961774</v>
      </c>
      <c r="G90" s="0" t="n">
        <v>7555851.4335393</v>
      </c>
      <c r="H90" s="0" t="n">
        <v>20368207.9086122</v>
      </c>
      <c r="I90" s="0" t="n">
        <v>7555851.31385071</v>
      </c>
      <c r="J90" s="0" t="n">
        <v>3798184.88270357</v>
      </c>
      <c r="K90" s="0" t="n">
        <v>3684239.33622246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29150553.6987259</v>
      </c>
      <c r="C91" s="0" t="n">
        <v>27967202.1683469</v>
      </c>
      <c r="D91" s="0" t="n">
        <v>29266073.5083087</v>
      </c>
      <c r="E91" s="0" t="n">
        <v>28075787.4846083</v>
      </c>
      <c r="F91" s="0" t="n">
        <v>20342968.998322</v>
      </c>
      <c r="G91" s="0" t="n">
        <v>7624233.17002495</v>
      </c>
      <c r="H91" s="0" t="n">
        <v>20451554.4343026</v>
      </c>
      <c r="I91" s="0" t="n">
        <v>7624233.05030574</v>
      </c>
      <c r="J91" s="0" t="n">
        <v>3900856.27635066</v>
      </c>
      <c r="K91" s="0" t="n">
        <v>3783830.58806014</v>
      </c>
      <c r="L91" s="0" t="n">
        <v>4850011.20008482</v>
      </c>
      <c r="M91" s="0" t="n">
        <v>4586456.95913512</v>
      </c>
      <c r="N91" s="0" t="n">
        <v>4869263.92004888</v>
      </c>
      <c r="O91" s="0" t="n">
        <v>4604558.63336443</v>
      </c>
      <c r="P91" s="0" t="n">
        <v>650142.712725111</v>
      </c>
      <c r="Q91" s="0" t="n">
        <v>630638.431343357</v>
      </c>
    </row>
    <row r="92" customFormat="false" ht="12.8" hidden="false" customHeight="false" outlineLevel="0" collapsed="false">
      <c r="A92" s="0" t="n">
        <v>139</v>
      </c>
      <c r="B92" s="0" t="n">
        <v>29350628.9810144</v>
      </c>
      <c r="C92" s="0" t="n">
        <v>28159732.7607146</v>
      </c>
      <c r="D92" s="0" t="n">
        <v>29464373.9822713</v>
      </c>
      <c r="E92" s="0" t="n">
        <v>28266648.8982721</v>
      </c>
      <c r="F92" s="0" t="n">
        <v>20510460.1256996</v>
      </c>
      <c r="G92" s="0" t="n">
        <v>7649272.63501506</v>
      </c>
      <c r="H92" s="0" t="n">
        <v>20617376.3855835</v>
      </c>
      <c r="I92" s="0" t="n">
        <v>7649272.51268858</v>
      </c>
      <c r="J92" s="0" t="n">
        <v>4012868.48832765</v>
      </c>
      <c r="K92" s="0" t="n">
        <v>3892482.43367782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29438828.466077</v>
      </c>
      <c r="C93" s="0" t="n">
        <v>28245686.2855705</v>
      </c>
      <c r="D93" s="0" t="n">
        <v>29551615.4145804</v>
      </c>
      <c r="E93" s="0" t="n">
        <v>28351701.8759615</v>
      </c>
      <c r="F93" s="0" t="n">
        <v>20559082.2033985</v>
      </c>
      <c r="G93" s="0" t="n">
        <v>7686604.08217203</v>
      </c>
      <c r="H93" s="0" t="n">
        <v>20665097.9199864</v>
      </c>
      <c r="I93" s="0" t="n">
        <v>7686603.95597502</v>
      </c>
      <c r="J93" s="0" t="n">
        <v>4072972.98081791</v>
      </c>
      <c r="K93" s="0" t="n">
        <v>3950783.79139338</v>
      </c>
      <c r="L93" s="0" t="n">
        <v>4898239.73630621</v>
      </c>
      <c r="M93" s="0" t="n">
        <v>4632832.02113454</v>
      </c>
      <c r="N93" s="0" t="n">
        <v>4917036.83112645</v>
      </c>
      <c r="O93" s="0" t="n">
        <v>4650505.41776533</v>
      </c>
      <c r="P93" s="0" t="n">
        <v>678828.830136319</v>
      </c>
      <c r="Q93" s="0" t="n">
        <v>658463.965232229</v>
      </c>
    </row>
    <row r="94" customFormat="false" ht="12.8" hidden="false" customHeight="false" outlineLevel="0" collapsed="false">
      <c r="A94" s="0" t="n">
        <v>141</v>
      </c>
      <c r="B94" s="0" t="n">
        <v>29262878.5683279</v>
      </c>
      <c r="C94" s="0" t="n">
        <v>28078254.459916</v>
      </c>
      <c r="D94" s="0" t="n">
        <v>29373030.412463</v>
      </c>
      <c r="E94" s="0" t="n">
        <v>28181793.2367148</v>
      </c>
      <c r="F94" s="0" t="n">
        <v>20431088.4327489</v>
      </c>
      <c r="G94" s="0" t="n">
        <v>7647166.02716706</v>
      </c>
      <c r="H94" s="0" t="n">
        <v>20534627.3222553</v>
      </c>
      <c r="I94" s="0" t="n">
        <v>7647165.91445953</v>
      </c>
      <c r="J94" s="0" t="n">
        <v>4101244.78009777</v>
      </c>
      <c r="K94" s="0" t="n">
        <v>3978207.43669484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29283273.168858</v>
      </c>
      <c r="C95" s="0" t="n">
        <v>28098169.5400477</v>
      </c>
      <c r="D95" s="0" t="n">
        <v>29392087.176019</v>
      </c>
      <c r="E95" s="0" t="n">
        <v>28200450.2623421</v>
      </c>
      <c r="F95" s="0" t="n">
        <v>20485612.6994858</v>
      </c>
      <c r="G95" s="0" t="n">
        <v>7612556.84056189</v>
      </c>
      <c r="H95" s="0" t="n">
        <v>20587893.5355791</v>
      </c>
      <c r="I95" s="0" t="n">
        <v>7612556.72676293</v>
      </c>
      <c r="J95" s="0" t="n">
        <v>4160220.67937108</v>
      </c>
      <c r="K95" s="0" t="n">
        <v>4035414.05898995</v>
      </c>
      <c r="L95" s="0" t="n">
        <v>4871932.41760048</v>
      </c>
      <c r="M95" s="0" t="n">
        <v>4608414.69159867</v>
      </c>
      <c r="N95" s="0" t="n">
        <v>4890067.30175529</v>
      </c>
      <c r="O95" s="0" t="n">
        <v>4625465.14908144</v>
      </c>
      <c r="P95" s="0" t="n">
        <v>693370.113228514</v>
      </c>
      <c r="Q95" s="0" t="n">
        <v>672569.009831658</v>
      </c>
    </row>
    <row r="96" customFormat="false" ht="12.8" hidden="false" customHeight="false" outlineLevel="0" collapsed="false">
      <c r="A96" s="0" t="n">
        <v>143</v>
      </c>
      <c r="B96" s="0" t="n">
        <v>29383400.7289419</v>
      </c>
      <c r="C96" s="0" t="n">
        <v>28195384.9972302</v>
      </c>
      <c r="D96" s="0" t="n">
        <v>29491672.6381331</v>
      </c>
      <c r="E96" s="0" t="n">
        <v>28297156.1098836</v>
      </c>
      <c r="F96" s="0" t="n">
        <v>20548192.7704564</v>
      </c>
      <c r="G96" s="0" t="n">
        <v>7647192.22677381</v>
      </c>
      <c r="H96" s="0" t="n">
        <v>20649963.998806</v>
      </c>
      <c r="I96" s="0" t="n">
        <v>7647192.11107762</v>
      </c>
      <c r="J96" s="0" t="n">
        <v>4215724.29187751</v>
      </c>
      <c r="K96" s="0" t="n">
        <v>4089252.56312118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29487618.3868258</v>
      </c>
      <c r="C97" s="0" t="n">
        <v>28296538.4445945</v>
      </c>
      <c r="D97" s="0" t="n">
        <v>29594826.6802051</v>
      </c>
      <c r="E97" s="0" t="n">
        <v>28397310.822287</v>
      </c>
      <c r="F97" s="0" t="n">
        <v>20630260.0254016</v>
      </c>
      <c r="G97" s="0" t="n">
        <v>7666278.4191929</v>
      </c>
      <c r="H97" s="0" t="n">
        <v>20731032.5220983</v>
      </c>
      <c r="I97" s="0" t="n">
        <v>7666278.30018872</v>
      </c>
      <c r="J97" s="0" t="n">
        <v>4263844.65466984</v>
      </c>
      <c r="K97" s="0" t="n">
        <v>4135929.31502974</v>
      </c>
      <c r="L97" s="0" t="n">
        <v>4905992.48077781</v>
      </c>
      <c r="M97" s="0" t="n">
        <v>4641016.28637119</v>
      </c>
      <c r="N97" s="0" t="n">
        <v>4923859.92796858</v>
      </c>
      <c r="O97" s="0" t="n">
        <v>4657815.41467201</v>
      </c>
      <c r="P97" s="0" t="n">
        <v>710640.775778306</v>
      </c>
      <c r="Q97" s="0" t="n">
        <v>689321.552504957</v>
      </c>
    </row>
    <row r="98" customFormat="false" ht="12.8" hidden="false" customHeight="false" outlineLevel="0" collapsed="false">
      <c r="A98" s="0" t="n">
        <v>145</v>
      </c>
      <c r="B98" s="0" t="n">
        <v>29530871.5244655</v>
      </c>
      <c r="C98" s="0" t="n">
        <v>28340207.9798747</v>
      </c>
      <c r="D98" s="0" t="n">
        <v>29636505.2833031</v>
      </c>
      <c r="E98" s="0" t="n">
        <v>28439500.2923484</v>
      </c>
      <c r="F98" s="0" t="n">
        <v>20673467.074228</v>
      </c>
      <c r="G98" s="0" t="n">
        <v>7666740.90564669</v>
      </c>
      <c r="H98" s="0" t="n">
        <v>20772759.5058071</v>
      </c>
      <c r="I98" s="0" t="n">
        <v>7666740.78654133</v>
      </c>
      <c r="J98" s="0" t="n">
        <v>4373660.24126561</v>
      </c>
      <c r="K98" s="0" t="n">
        <v>4242450.43402764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29648552.3659169</v>
      </c>
      <c r="C99" s="0" t="n">
        <v>28454409.7962248</v>
      </c>
      <c r="D99" s="0" t="n">
        <v>29753751.6350715</v>
      </c>
      <c r="E99" s="0" t="n">
        <v>28553293.8909123</v>
      </c>
      <c r="F99" s="0" t="n">
        <v>20765300.9429382</v>
      </c>
      <c r="G99" s="0" t="n">
        <v>7689108.85328658</v>
      </c>
      <c r="H99" s="0" t="n">
        <v>20864185.1662611</v>
      </c>
      <c r="I99" s="0" t="n">
        <v>7689108.72465119</v>
      </c>
      <c r="J99" s="0" t="n">
        <v>4441954.34040956</v>
      </c>
      <c r="K99" s="0" t="n">
        <v>4308695.71019728</v>
      </c>
      <c r="L99" s="0" t="n">
        <v>4932825.01528471</v>
      </c>
      <c r="M99" s="0" t="n">
        <v>4667359.9471811</v>
      </c>
      <c r="N99" s="0" t="n">
        <v>4950357.66053272</v>
      </c>
      <c r="O99" s="0" t="n">
        <v>4683844.36897055</v>
      </c>
      <c r="P99" s="0" t="n">
        <v>740325.723401594</v>
      </c>
      <c r="Q99" s="0" t="n">
        <v>718115.951699546</v>
      </c>
    </row>
    <row r="100" customFormat="false" ht="12.8" hidden="false" customHeight="false" outlineLevel="0" collapsed="false">
      <c r="A100" s="0" t="n">
        <v>147</v>
      </c>
      <c r="B100" s="0" t="n">
        <v>29825390.9090128</v>
      </c>
      <c r="C100" s="0" t="n">
        <v>28624941.7393191</v>
      </c>
      <c r="D100" s="0" t="n">
        <v>29929922.2293177</v>
      </c>
      <c r="E100" s="0" t="n">
        <v>28723198.0143343</v>
      </c>
      <c r="F100" s="0" t="n">
        <v>20929948.7764954</v>
      </c>
      <c r="G100" s="0" t="n">
        <v>7694992.96282366</v>
      </c>
      <c r="H100" s="0" t="n">
        <v>21028205.1738668</v>
      </c>
      <c r="I100" s="0" t="n">
        <v>7694992.84046747</v>
      </c>
      <c r="J100" s="0" t="n">
        <v>4550950.02473764</v>
      </c>
      <c r="K100" s="0" t="n">
        <v>4414421.52399551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29930789.5462814</v>
      </c>
      <c r="C101" s="0" t="n">
        <v>28726216.2692809</v>
      </c>
      <c r="D101" s="0" t="n">
        <v>30034161.4560799</v>
      </c>
      <c r="E101" s="0" t="n">
        <v>28823382.3246602</v>
      </c>
      <c r="F101" s="0" t="n">
        <v>21032757.9095125</v>
      </c>
      <c r="G101" s="0" t="n">
        <v>7693458.35976837</v>
      </c>
      <c r="H101" s="0" t="n">
        <v>21129924.0873422</v>
      </c>
      <c r="I101" s="0" t="n">
        <v>7693458.23731806</v>
      </c>
      <c r="J101" s="0" t="n">
        <v>4641645.9726703</v>
      </c>
      <c r="K101" s="0" t="n">
        <v>4502396.59349019</v>
      </c>
      <c r="L101" s="0" t="n">
        <v>4980358.29302903</v>
      </c>
      <c r="M101" s="0" t="n">
        <v>4713265.23675918</v>
      </c>
      <c r="N101" s="0" t="n">
        <v>4997586.32138577</v>
      </c>
      <c r="O101" s="0" t="n">
        <v>4729463.32498002</v>
      </c>
      <c r="P101" s="0" t="n">
        <v>773607.662111716</v>
      </c>
      <c r="Q101" s="0" t="n">
        <v>750399.432248365</v>
      </c>
    </row>
    <row r="102" customFormat="false" ht="12.8" hidden="false" customHeight="false" outlineLevel="0" collapsed="false">
      <c r="A102" s="0" t="n">
        <v>149</v>
      </c>
      <c r="B102" s="0" t="n">
        <v>29949576.4082722</v>
      </c>
      <c r="C102" s="0" t="n">
        <v>28745856.5175244</v>
      </c>
      <c r="D102" s="0" t="n">
        <v>30051912.2260678</v>
      </c>
      <c r="E102" s="0" t="n">
        <v>28842048.5766031</v>
      </c>
      <c r="F102" s="0" t="n">
        <v>21065275.1751854</v>
      </c>
      <c r="G102" s="0" t="n">
        <v>7680581.34233897</v>
      </c>
      <c r="H102" s="0" t="n">
        <v>21161467.3567289</v>
      </c>
      <c r="I102" s="0" t="n">
        <v>7680581.21987422</v>
      </c>
      <c r="J102" s="0" t="n">
        <v>4650378.9866681</v>
      </c>
      <c r="K102" s="0" t="n">
        <v>4510867.61706806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30028250.7109579</v>
      </c>
      <c r="C103" s="0" t="n">
        <v>28822420.4300349</v>
      </c>
      <c r="D103" s="0" t="n">
        <v>30129171.8582953</v>
      </c>
      <c r="E103" s="0" t="n">
        <v>28917282.7763469</v>
      </c>
      <c r="F103" s="0" t="n">
        <v>21140946.6054818</v>
      </c>
      <c r="G103" s="0" t="n">
        <v>7681473.8245531</v>
      </c>
      <c r="H103" s="0" t="n">
        <v>21235809.0741098</v>
      </c>
      <c r="I103" s="0" t="n">
        <v>7681473.70223703</v>
      </c>
      <c r="J103" s="0" t="n">
        <v>4707579.50452673</v>
      </c>
      <c r="K103" s="0" t="n">
        <v>4566352.11939093</v>
      </c>
      <c r="L103" s="0" t="n">
        <v>4996180.55505377</v>
      </c>
      <c r="M103" s="0" t="n">
        <v>4728218.87793461</v>
      </c>
      <c r="N103" s="0" t="n">
        <v>5013000.12435123</v>
      </c>
      <c r="O103" s="0" t="n">
        <v>4744040.09529505</v>
      </c>
      <c r="P103" s="0" t="n">
        <v>784596.584087789</v>
      </c>
      <c r="Q103" s="0" t="n">
        <v>761058.686565155</v>
      </c>
    </row>
    <row r="104" customFormat="false" ht="12.8" hidden="false" customHeight="false" outlineLevel="0" collapsed="false">
      <c r="A104" s="0" t="n">
        <v>151</v>
      </c>
      <c r="B104" s="0" t="n">
        <v>30084718.4208847</v>
      </c>
      <c r="C104" s="0" t="n">
        <v>28877631.341326</v>
      </c>
      <c r="D104" s="0" t="n">
        <v>30182873.6389087</v>
      </c>
      <c r="E104" s="0" t="n">
        <v>28969893.733519</v>
      </c>
      <c r="F104" s="0" t="n">
        <v>21160980.3281323</v>
      </c>
      <c r="G104" s="0" t="n">
        <v>7716651.01319374</v>
      </c>
      <c r="H104" s="0" t="n">
        <v>21253242.8426517</v>
      </c>
      <c r="I104" s="0" t="n">
        <v>7716650.89086732</v>
      </c>
      <c r="J104" s="0" t="n">
        <v>4767812.87296988</v>
      </c>
      <c r="K104" s="0" t="n">
        <v>4624778.48678078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30196372.4305353</v>
      </c>
      <c r="C105" s="0" t="n">
        <v>28985557.1926729</v>
      </c>
      <c r="D105" s="0" t="n">
        <v>30293321.7371623</v>
      </c>
      <c r="E105" s="0" t="n">
        <v>29076686.0460331</v>
      </c>
      <c r="F105" s="0" t="n">
        <v>21233405.7157188</v>
      </c>
      <c r="G105" s="0" t="n">
        <v>7752151.47695415</v>
      </c>
      <c r="H105" s="0" t="n">
        <v>21324534.6914003</v>
      </c>
      <c r="I105" s="0" t="n">
        <v>7752151.35463282</v>
      </c>
      <c r="J105" s="0" t="n">
        <v>4835990.97203466</v>
      </c>
      <c r="K105" s="0" t="n">
        <v>4690911.24287362</v>
      </c>
      <c r="L105" s="0" t="n">
        <v>5024233.33303586</v>
      </c>
      <c r="M105" s="0" t="n">
        <v>4755529.0527354</v>
      </c>
      <c r="N105" s="0" t="n">
        <v>5040390.9354981</v>
      </c>
      <c r="O105" s="0" t="n">
        <v>4770720.9366743</v>
      </c>
      <c r="P105" s="0" t="n">
        <v>805998.49533911</v>
      </c>
      <c r="Q105" s="0" t="n">
        <v>781818.540478937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17994729.6573</v>
      </c>
      <c r="C27" s="0" t="n">
        <v>17281869.6744303</v>
      </c>
      <c r="D27" s="0" t="n">
        <v>18007334.7214737</v>
      </c>
      <c r="E27" s="0" t="n">
        <v>17292986.1276364</v>
      </c>
      <c r="F27" s="0" t="n">
        <v>13835795.5689761</v>
      </c>
      <c r="G27" s="0" t="n">
        <v>3446074.10545421</v>
      </c>
      <c r="H27" s="0" t="n">
        <v>13909197.6938729</v>
      </c>
      <c r="I27" s="0" t="n">
        <v>3383788.43376352</v>
      </c>
      <c r="J27" s="0" t="n">
        <v>328378.373152309</v>
      </c>
      <c r="K27" s="0" t="n">
        <v>318527.02195774</v>
      </c>
      <c r="L27" s="0" t="n">
        <v>3001090.56763831</v>
      </c>
      <c r="M27" s="0" t="n">
        <v>2831978.27565817</v>
      </c>
      <c r="N27" s="0" t="n">
        <v>3003116.53533511</v>
      </c>
      <c r="O27" s="0" t="n">
        <v>2833851.33235512</v>
      </c>
      <c r="P27" s="0" t="n">
        <v>54729.7288587182</v>
      </c>
      <c r="Q27" s="0" t="n">
        <v>53087.8369929567</v>
      </c>
    </row>
    <row r="28" customFormat="false" ht="12.8" hidden="false" customHeight="false" outlineLevel="0" collapsed="false">
      <c r="A28" s="0" t="n">
        <v>75</v>
      </c>
      <c r="B28" s="0" t="n">
        <v>18581331.4083693</v>
      </c>
      <c r="C28" s="0" t="n">
        <v>17844525.8269067</v>
      </c>
      <c r="D28" s="0" t="n">
        <v>18597309.6583073</v>
      </c>
      <c r="E28" s="0" t="n">
        <v>17858859.8629008</v>
      </c>
      <c r="F28" s="0" t="n">
        <v>14214517.1534666</v>
      </c>
      <c r="G28" s="0" t="n">
        <v>3630008.67344013</v>
      </c>
      <c r="H28" s="0" t="n">
        <v>14290865.3903641</v>
      </c>
      <c r="I28" s="0" t="n">
        <v>3567994.47253665</v>
      </c>
      <c r="J28" s="0" t="n">
        <v>351274.850768366</v>
      </c>
      <c r="K28" s="0" t="n">
        <v>340736.605245315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19551487.4535974</v>
      </c>
      <c r="C29" s="0" t="n">
        <v>18773767.8626582</v>
      </c>
      <c r="D29" s="0" t="n">
        <v>19569795.677169</v>
      </c>
      <c r="E29" s="0" t="n">
        <v>18790268.6365604</v>
      </c>
      <c r="F29" s="0" t="n">
        <v>14899890.2732736</v>
      </c>
      <c r="G29" s="0" t="n">
        <v>3873877.58938461</v>
      </c>
      <c r="H29" s="0" t="n">
        <v>14981048.1590529</v>
      </c>
      <c r="I29" s="0" t="n">
        <v>3809220.47750753</v>
      </c>
      <c r="J29" s="0" t="n">
        <v>368204.086175228</v>
      </c>
      <c r="K29" s="0" t="n">
        <v>357157.963589971</v>
      </c>
      <c r="L29" s="0" t="n">
        <v>3261550.08983703</v>
      </c>
      <c r="M29" s="0" t="n">
        <v>3077572.51191791</v>
      </c>
      <c r="N29" s="0" t="n">
        <v>3264532.24966557</v>
      </c>
      <c r="O29" s="0" t="n">
        <v>3080353.22661375</v>
      </c>
      <c r="P29" s="0" t="n">
        <v>61367.3476958713</v>
      </c>
      <c r="Q29" s="0" t="n">
        <v>59526.3272649951</v>
      </c>
    </row>
    <row r="30" customFormat="false" ht="12.8" hidden="false" customHeight="false" outlineLevel="0" collapsed="false">
      <c r="A30" s="0" t="n">
        <v>77</v>
      </c>
      <c r="B30" s="0" t="n">
        <v>20370569.6884967</v>
      </c>
      <c r="C30" s="0" t="n">
        <v>19559686.2584432</v>
      </c>
      <c r="D30" s="0" t="n">
        <v>20400288.523461</v>
      </c>
      <c r="E30" s="0" t="n">
        <v>19587055.8963504</v>
      </c>
      <c r="F30" s="0" t="n">
        <v>15492192.6527395</v>
      </c>
      <c r="G30" s="0" t="n">
        <v>4067493.6057037</v>
      </c>
      <c r="H30" s="0" t="n">
        <v>15578396.4228279</v>
      </c>
      <c r="I30" s="0" t="n">
        <v>4008659.47352251</v>
      </c>
      <c r="J30" s="0" t="n">
        <v>414686.308303235</v>
      </c>
      <c r="K30" s="0" t="n">
        <v>402245.719054138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20967759.4881999</v>
      </c>
      <c r="C31" s="0" t="n">
        <v>20132329.327198</v>
      </c>
      <c r="D31" s="0" t="n">
        <v>20999857.7608298</v>
      </c>
      <c r="E31" s="0" t="n">
        <v>20161946.7993078</v>
      </c>
      <c r="F31" s="0" t="n">
        <v>15888881.9558526</v>
      </c>
      <c r="G31" s="0" t="n">
        <v>4243447.37134536</v>
      </c>
      <c r="H31" s="0" t="n">
        <v>15978124.9831878</v>
      </c>
      <c r="I31" s="0" t="n">
        <v>4183821.81611999</v>
      </c>
      <c r="J31" s="0" t="n">
        <v>442501.64020012</v>
      </c>
      <c r="K31" s="0" t="n">
        <v>429226.590994116</v>
      </c>
      <c r="L31" s="0" t="n">
        <v>3496825.16040494</v>
      </c>
      <c r="M31" s="0" t="n">
        <v>3298968.08680554</v>
      </c>
      <c r="N31" s="0" t="n">
        <v>3502132.6194106</v>
      </c>
      <c r="O31" s="0" t="n">
        <v>3303940.07423708</v>
      </c>
      <c r="P31" s="0" t="n">
        <v>73750.2733666867</v>
      </c>
      <c r="Q31" s="0" t="n">
        <v>71537.7651656861</v>
      </c>
    </row>
    <row r="32" customFormat="false" ht="12.8" hidden="false" customHeight="false" outlineLevel="0" collapsed="false">
      <c r="A32" s="0" t="n">
        <v>79</v>
      </c>
      <c r="B32" s="0" t="n">
        <v>21570337.9212596</v>
      </c>
      <c r="C32" s="0" t="n">
        <v>20708783.1277033</v>
      </c>
      <c r="D32" s="0" t="n">
        <v>21607486.783511</v>
      </c>
      <c r="E32" s="0" t="n">
        <v>20743186.6287791</v>
      </c>
      <c r="F32" s="0" t="n">
        <v>16299550.7673124</v>
      </c>
      <c r="G32" s="0" t="n">
        <v>4409232.36039091</v>
      </c>
      <c r="H32" s="0" t="n">
        <v>16393424.8006979</v>
      </c>
      <c r="I32" s="0" t="n">
        <v>4349761.8280812</v>
      </c>
      <c r="J32" s="0" t="n">
        <v>480125.603482832</v>
      </c>
      <c r="K32" s="0" t="n">
        <v>465721.835378346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22187588.2966232</v>
      </c>
      <c r="C33" s="0" t="n">
        <v>21299994.3378404</v>
      </c>
      <c r="D33" s="0" t="n">
        <v>22226640.9348603</v>
      </c>
      <c r="E33" s="0" t="n">
        <v>21336173.1673869</v>
      </c>
      <c r="F33" s="0" t="n">
        <v>16711344.3905018</v>
      </c>
      <c r="G33" s="0" t="n">
        <v>4588649.94733865</v>
      </c>
      <c r="H33" s="0" t="n">
        <v>16808533.9751141</v>
      </c>
      <c r="I33" s="0" t="n">
        <v>4527639.19227283</v>
      </c>
      <c r="J33" s="0" t="n">
        <v>503240.748284703</v>
      </c>
      <c r="K33" s="0" t="n">
        <v>488143.525836161</v>
      </c>
      <c r="L33" s="0" t="n">
        <v>3701350.7293617</v>
      </c>
      <c r="M33" s="0" t="n">
        <v>3491769.78311826</v>
      </c>
      <c r="N33" s="0" t="n">
        <v>3707824.47108948</v>
      </c>
      <c r="O33" s="0" t="n">
        <v>3497846.3285054</v>
      </c>
      <c r="P33" s="0" t="n">
        <v>83873.4580474504</v>
      </c>
      <c r="Q33" s="0" t="n">
        <v>81357.2543060269</v>
      </c>
    </row>
    <row r="34" customFormat="false" ht="12.8" hidden="false" customHeight="false" outlineLevel="0" collapsed="false">
      <c r="A34" s="0" t="n">
        <v>81</v>
      </c>
      <c r="B34" s="0" t="n">
        <v>22661565.3636011</v>
      </c>
      <c r="C34" s="0" t="n">
        <v>21753676.3335516</v>
      </c>
      <c r="D34" s="0" t="n">
        <v>22700202.191256</v>
      </c>
      <c r="E34" s="0" t="n">
        <v>21789454.5825968</v>
      </c>
      <c r="F34" s="0" t="n">
        <v>16982786.7824709</v>
      </c>
      <c r="G34" s="0" t="n">
        <v>4770889.55108064</v>
      </c>
      <c r="H34" s="0" t="n">
        <v>17080693.1631384</v>
      </c>
      <c r="I34" s="0" t="n">
        <v>4708761.41945845</v>
      </c>
      <c r="J34" s="0" t="n">
        <v>545665.509173178</v>
      </c>
      <c r="K34" s="0" t="n">
        <v>529295.543897983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23086498.7532127</v>
      </c>
      <c r="C35" s="0" t="n">
        <v>22159881.2570311</v>
      </c>
      <c r="D35" s="0" t="n">
        <v>23128444.6874145</v>
      </c>
      <c r="E35" s="0" t="n">
        <v>22198791.4138425</v>
      </c>
      <c r="F35" s="0" t="n">
        <v>17268142.3284437</v>
      </c>
      <c r="G35" s="0" t="n">
        <v>4891738.92858741</v>
      </c>
      <c r="H35" s="0" t="n">
        <v>17369202.3342433</v>
      </c>
      <c r="I35" s="0" t="n">
        <v>4829589.07959923</v>
      </c>
      <c r="J35" s="0" t="n">
        <v>559641.337777926</v>
      </c>
      <c r="K35" s="0" t="n">
        <v>542852.097644588</v>
      </c>
      <c r="L35" s="0" t="n">
        <v>3851293.71294041</v>
      </c>
      <c r="M35" s="0" t="n">
        <v>3632712.61457398</v>
      </c>
      <c r="N35" s="0" t="n">
        <v>3858251.44620227</v>
      </c>
      <c r="O35" s="0" t="n">
        <v>3639247.14459658</v>
      </c>
      <c r="P35" s="0" t="n">
        <v>93273.556296321</v>
      </c>
      <c r="Q35" s="0" t="n">
        <v>90475.3496074314</v>
      </c>
    </row>
    <row r="36" customFormat="false" ht="12.8" hidden="false" customHeight="false" outlineLevel="0" collapsed="false">
      <c r="A36" s="0" t="n">
        <v>83</v>
      </c>
      <c r="B36" s="0" t="n">
        <v>23440934.8635775</v>
      </c>
      <c r="C36" s="0" t="n">
        <v>22498315.992509</v>
      </c>
      <c r="D36" s="0" t="n">
        <v>23485547.2754925</v>
      </c>
      <c r="E36" s="0" t="n">
        <v>22539730.723965</v>
      </c>
      <c r="F36" s="0" t="n">
        <v>17498300.3597195</v>
      </c>
      <c r="G36" s="0" t="n">
        <v>5000015.63278954</v>
      </c>
      <c r="H36" s="0" t="n">
        <v>17602523.1532581</v>
      </c>
      <c r="I36" s="0" t="n">
        <v>4937207.57070683</v>
      </c>
      <c r="J36" s="0" t="n">
        <v>578404.871050437</v>
      </c>
      <c r="K36" s="0" t="n">
        <v>561052.724918924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23781042.869589</v>
      </c>
      <c r="C37" s="0" t="n">
        <v>22823949.1182822</v>
      </c>
      <c r="D37" s="0" t="n">
        <v>23828214.2409754</v>
      </c>
      <c r="E37" s="0" t="n">
        <v>22867784.8879173</v>
      </c>
      <c r="F37" s="0" t="n">
        <v>17704669.8550345</v>
      </c>
      <c r="G37" s="0" t="n">
        <v>5119279.26324769</v>
      </c>
      <c r="H37" s="0" t="n">
        <v>17811420.8438952</v>
      </c>
      <c r="I37" s="0" t="n">
        <v>5056364.04402215</v>
      </c>
      <c r="J37" s="0" t="n">
        <v>601357.257845693</v>
      </c>
      <c r="K37" s="0" t="n">
        <v>583316.540110323</v>
      </c>
      <c r="L37" s="0" t="n">
        <v>3967036.48077713</v>
      </c>
      <c r="M37" s="0" t="n">
        <v>3741269.88922399</v>
      </c>
      <c r="N37" s="0" t="n">
        <v>3974869.11498732</v>
      </c>
      <c r="O37" s="0" t="n">
        <v>3748631.40738573</v>
      </c>
      <c r="P37" s="0" t="n">
        <v>100226.209640949</v>
      </c>
      <c r="Q37" s="0" t="n">
        <v>97219.4233517205</v>
      </c>
    </row>
    <row r="38" customFormat="false" ht="12.8" hidden="false" customHeight="false" outlineLevel="0" collapsed="false">
      <c r="A38" s="0" t="n">
        <v>85</v>
      </c>
      <c r="B38" s="0" t="n">
        <v>24119213.9916175</v>
      </c>
      <c r="C38" s="0" t="n">
        <v>23147412.1703258</v>
      </c>
      <c r="D38" s="0" t="n">
        <v>24167751.9698629</v>
      </c>
      <c r="E38" s="0" t="n">
        <v>23192526.6746132</v>
      </c>
      <c r="F38" s="0" t="n">
        <v>17910236.2862784</v>
      </c>
      <c r="G38" s="0" t="n">
        <v>5237175.88404739</v>
      </c>
      <c r="H38" s="0" t="n">
        <v>18018997.5785244</v>
      </c>
      <c r="I38" s="0" t="n">
        <v>5173529.09608884</v>
      </c>
      <c r="J38" s="0" t="n">
        <v>650477.985674343</v>
      </c>
      <c r="K38" s="0" t="n">
        <v>630963.646104112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24481494.553009</v>
      </c>
      <c r="C39" s="0" t="n">
        <v>23493391.5622417</v>
      </c>
      <c r="D39" s="0" t="n">
        <v>24531494.3939851</v>
      </c>
      <c r="E39" s="0" t="n">
        <v>23539874.1310358</v>
      </c>
      <c r="F39" s="0" t="n">
        <v>18142805.6344815</v>
      </c>
      <c r="G39" s="0" t="n">
        <v>5350585.92776017</v>
      </c>
      <c r="H39" s="0" t="n">
        <v>18253692.7943344</v>
      </c>
      <c r="I39" s="0" t="n">
        <v>5286181.33670145</v>
      </c>
      <c r="J39" s="0" t="n">
        <v>693993.908031361</v>
      </c>
      <c r="K39" s="0" t="n">
        <v>673174.09079042</v>
      </c>
      <c r="L39" s="0" t="n">
        <v>4083450.27895662</v>
      </c>
      <c r="M39" s="0" t="n">
        <v>3850615.24715046</v>
      </c>
      <c r="N39" s="0" t="n">
        <v>4091753.63208066</v>
      </c>
      <c r="O39" s="0" t="n">
        <v>3858419.2556229</v>
      </c>
      <c r="P39" s="0" t="n">
        <v>115665.65133856</v>
      </c>
      <c r="Q39" s="0" t="n">
        <v>112195.681798403</v>
      </c>
    </row>
    <row r="40" customFormat="false" ht="12.8" hidden="false" customHeight="false" outlineLevel="0" collapsed="false">
      <c r="A40" s="0" t="n">
        <v>87</v>
      </c>
      <c r="B40" s="0" t="n">
        <v>24826764.6317153</v>
      </c>
      <c r="C40" s="0" t="n">
        <v>23823827.7496972</v>
      </c>
      <c r="D40" s="0" t="n">
        <v>24877757.2212417</v>
      </c>
      <c r="E40" s="0" t="n">
        <v>23871237.4123548</v>
      </c>
      <c r="F40" s="0" t="n">
        <v>18295835.0963187</v>
      </c>
      <c r="G40" s="0" t="n">
        <v>5527992.65337847</v>
      </c>
      <c r="H40" s="0" t="n">
        <v>18408407.5761207</v>
      </c>
      <c r="I40" s="0" t="n">
        <v>5462829.83623411</v>
      </c>
      <c r="J40" s="0" t="n">
        <v>724205.953422704</v>
      </c>
      <c r="K40" s="0" t="n">
        <v>702479.774820023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25300992.9702597</v>
      </c>
      <c r="C41" s="0" t="n">
        <v>24277889.9524358</v>
      </c>
      <c r="D41" s="0" t="n">
        <v>25383447.1511866</v>
      </c>
      <c r="E41" s="0" t="n">
        <v>24355001.8385445</v>
      </c>
      <c r="F41" s="0" t="n">
        <v>18640307.1549621</v>
      </c>
      <c r="G41" s="0" t="n">
        <v>5637582.79747367</v>
      </c>
      <c r="H41" s="0" t="n">
        <v>18756539.9060244</v>
      </c>
      <c r="I41" s="0" t="n">
        <v>5598461.93252008</v>
      </c>
      <c r="J41" s="0" t="n">
        <v>825214.239653497</v>
      </c>
      <c r="K41" s="0" t="n">
        <v>800457.812463892</v>
      </c>
      <c r="L41" s="0" t="n">
        <v>4219491.06256664</v>
      </c>
      <c r="M41" s="0" t="n">
        <v>3978990.30877426</v>
      </c>
      <c r="N41" s="0" t="n">
        <v>4233198.72903522</v>
      </c>
      <c r="O41" s="0" t="n">
        <v>3991870.37807609</v>
      </c>
      <c r="P41" s="0" t="n">
        <v>137535.706608916</v>
      </c>
      <c r="Q41" s="0" t="n">
        <v>133409.635410649</v>
      </c>
    </row>
    <row r="42" customFormat="false" ht="12.8" hidden="false" customHeight="false" outlineLevel="0" collapsed="false">
      <c r="A42" s="0" t="n">
        <v>89</v>
      </c>
      <c r="B42" s="0" t="n">
        <v>25606567.0473643</v>
      </c>
      <c r="C42" s="0" t="n">
        <v>24568757.3859647</v>
      </c>
      <c r="D42" s="0" t="n">
        <v>25688074.2359778</v>
      </c>
      <c r="E42" s="0" t="n">
        <v>24644976.1376702</v>
      </c>
      <c r="F42" s="0" t="n">
        <v>18789524.9251115</v>
      </c>
      <c r="G42" s="0" t="n">
        <v>5779232.46085326</v>
      </c>
      <c r="H42" s="0" t="n">
        <v>18905167.446658</v>
      </c>
      <c r="I42" s="0" t="n">
        <v>5739808.69101218</v>
      </c>
      <c r="J42" s="0" t="n">
        <v>888517.757747039</v>
      </c>
      <c r="K42" s="0" t="n">
        <v>861862.225014628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25870455.3515869</v>
      </c>
      <c r="C43" s="0" t="n">
        <v>24821249.0110047</v>
      </c>
      <c r="D43" s="0" t="n">
        <v>25961366.5547815</v>
      </c>
      <c r="E43" s="0" t="n">
        <v>24906451.2256202</v>
      </c>
      <c r="F43" s="0" t="n">
        <v>18969221.6468859</v>
      </c>
      <c r="G43" s="0" t="n">
        <v>5852027.36411872</v>
      </c>
      <c r="H43" s="0" t="n">
        <v>19085691.0997613</v>
      </c>
      <c r="I43" s="0" t="n">
        <v>5820760.12585889</v>
      </c>
      <c r="J43" s="0" t="n">
        <v>961753.062837395</v>
      </c>
      <c r="K43" s="0" t="n">
        <v>932900.470952273</v>
      </c>
      <c r="L43" s="0" t="n">
        <v>4313593.18069499</v>
      </c>
      <c r="M43" s="0" t="n">
        <v>4068091.06294572</v>
      </c>
      <c r="N43" s="0" t="n">
        <v>4328705.07626185</v>
      </c>
      <c r="O43" s="0" t="n">
        <v>4082286.36578779</v>
      </c>
      <c r="P43" s="0" t="n">
        <v>160292.177139566</v>
      </c>
      <c r="Q43" s="0" t="n">
        <v>155483.411825379</v>
      </c>
    </row>
    <row r="44" customFormat="false" ht="12.8" hidden="false" customHeight="false" outlineLevel="0" collapsed="false">
      <c r="A44" s="0" t="n">
        <v>91</v>
      </c>
      <c r="B44" s="0" t="n">
        <v>26228463.469353</v>
      </c>
      <c r="C44" s="0" t="n">
        <v>25163835.0442927</v>
      </c>
      <c r="D44" s="0" t="n">
        <v>26321482.296146</v>
      </c>
      <c r="E44" s="0" t="n">
        <v>25251023.1048319</v>
      </c>
      <c r="F44" s="0" t="n">
        <v>19245369.5956528</v>
      </c>
      <c r="G44" s="0" t="n">
        <v>5918465.44863989</v>
      </c>
      <c r="H44" s="0" t="n">
        <v>19363836.4598058</v>
      </c>
      <c r="I44" s="0" t="n">
        <v>5887186.64502603</v>
      </c>
      <c r="J44" s="0" t="n">
        <v>1038902.78587224</v>
      </c>
      <c r="K44" s="0" t="n">
        <v>1007735.70229607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26539550.4340192</v>
      </c>
      <c r="C45" s="0" t="n">
        <v>25460611.0390526</v>
      </c>
      <c r="D45" s="0" t="n">
        <v>26634259.7936326</v>
      </c>
      <c r="E45" s="0" t="n">
        <v>25549388.3880362</v>
      </c>
      <c r="F45" s="0" t="n">
        <v>19432813.9377505</v>
      </c>
      <c r="G45" s="0" t="n">
        <v>6027797.10130214</v>
      </c>
      <c r="H45" s="0" t="n">
        <v>19552963.3512815</v>
      </c>
      <c r="I45" s="0" t="n">
        <v>5996425.03675468</v>
      </c>
      <c r="J45" s="0" t="n">
        <v>1089205.44386638</v>
      </c>
      <c r="K45" s="0" t="n">
        <v>1056529.28055039</v>
      </c>
      <c r="L45" s="0" t="n">
        <v>4424771.8005407</v>
      </c>
      <c r="M45" s="0" t="n">
        <v>4173360.3485981</v>
      </c>
      <c r="N45" s="0" t="n">
        <v>4440517.65725758</v>
      </c>
      <c r="O45" s="0" t="n">
        <v>4188153.21980627</v>
      </c>
      <c r="P45" s="0" t="n">
        <v>181534.240644397</v>
      </c>
      <c r="Q45" s="0" t="n">
        <v>176088.213425065</v>
      </c>
    </row>
    <row r="46" customFormat="false" ht="12.8" hidden="false" customHeight="false" outlineLevel="0" collapsed="false">
      <c r="A46" s="0" t="n">
        <v>93</v>
      </c>
      <c r="B46" s="0" t="n">
        <v>26972386.6408316</v>
      </c>
      <c r="C46" s="0" t="n">
        <v>25876805.6395577</v>
      </c>
      <c r="D46" s="0" t="n">
        <v>27068848.3590828</v>
      </c>
      <c r="E46" s="0" t="n">
        <v>25967227.0969429</v>
      </c>
      <c r="F46" s="0" t="n">
        <v>19757196.5251226</v>
      </c>
      <c r="G46" s="0" t="n">
        <v>6119609.1144351</v>
      </c>
      <c r="H46" s="0" t="n">
        <v>19879381.0162536</v>
      </c>
      <c r="I46" s="0" t="n">
        <v>6087846.08068934</v>
      </c>
      <c r="J46" s="0" t="n">
        <v>1215537.51619374</v>
      </c>
      <c r="K46" s="0" t="n">
        <v>1179071.39070793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27463227.4436361</v>
      </c>
      <c r="C47" s="0" t="n">
        <v>26347580.3439476</v>
      </c>
      <c r="D47" s="0" t="n">
        <v>27560413.158679</v>
      </c>
      <c r="E47" s="0" t="n">
        <v>26438677.566664</v>
      </c>
      <c r="F47" s="0" t="n">
        <v>20072093.7804654</v>
      </c>
      <c r="G47" s="0" t="n">
        <v>6275486.56348214</v>
      </c>
      <c r="H47" s="0" t="n">
        <v>20195467.9439787</v>
      </c>
      <c r="I47" s="0" t="n">
        <v>6243209.62268526</v>
      </c>
      <c r="J47" s="0" t="n">
        <v>1313965.0561999</v>
      </c>
      <c r="K47" s="0" t="n">
        <v>1274546.10451391</v>
      </c>
      <c r="L47" s="0" t="n">
        <v>4580850.90480239</v>
      </c>
      <c r="M47" s="0" t="n">
        <v>4322173.35155958</v>
      </c>
      <c r="N47" s="0" t="n">
        <v>4597008.23132246</v>
      </c>
      <c r="O47" s="0" t="n">
        <v>4337352.61163065</v>
      </c>
      <c r="P47" s="0" t="n">
        <v>218994.176033317</v>
      </c>
      <c r="Q47" s="0" t="n">
        <v>212424.350752318</v>
      </c>
    </row>
    <row r="48" customFormat="false" ht="12.8" hidden="false" customHeight="false" outlineLevel="0" collapsed="false">
      <c r="A48" s="0" t="n">
        <v>95</v>
      </c>
      <c r="B48" s="0" t="n">
        <v>27869200.6563175</v>
      </c>
      <c r="C48" s="0" t="n">
        <v>26735926.4294227</v>
      </c>
      <c r="D48" s="0" t="n">
        <v>27968713.2600197</v>
      </c>
      <c r="E48" s="0" t="n">
        <v>26829222.1905099</v>
      </c>
      <c r="F48" s="0" t="n">
        <v>20336122.4116415</v>
      </c>
      <c r="G48" s="0" t="n">
        <v>6399804.01778116</v>
      </c>
      <c r="H48" s="0" t="n">
        <v>20461563.1984473</v>
      </c>
      <c r="I48" s="0" t="n">
        <v>6367658.99206266</v>
      </c>
      <c r="J48" s="0" t="n">
        <v>1377743.7696818</v>
      </c>
      <c r="K48" s="0" t="n">
        <v>1336411.45659134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28094013.3908422</v>
      </c>
      <c r="C49" s="0" t="n">
        <v>26951540.1767776</v>
      </c>
      <c r="D49" s="0" t="n">
        <v>28195085.4385656</v>
      </c>
      <c r="E49" s="0" t="n">
        <v>27046307.4105272</v>
      </c>
      <c r="F49" s="0" t="n">
        <v>20459124.596425</v>
      </c>
      <c r="G49" s="0" t="n">
        <v>6492415.58035256</v>
      </c>
      <c r="H49" s="0" t="n">
        <v>20586051.5154498</v>
      </c>
      <c r="I49" s="0" t="n">
        <v>6460255.89507742</v>
      </c>
      <c r="J49" s="0" t="n">
        <v>1417446.15050907</v>
      </c>
      <c r="K49" s="0" t="n">
        <v>1374922.7659938</v>
      </c>
      <c r="L49" s="0" t="n">
        <v>4685563.73812684</v>
      </c>
      <c r="M49" s="0" t="n">
        <v>4421196.91148557</v>
      </c>
      <c r="N49" s="0" t="n">
        <v>4702371.87302881</v>
      </c>
      <c r="O49" s="0" t="n">
        <v>4436991.52517283</v>
      </c>
      <c r="P49" s="0" t="n">
        <v>236241.025084845</v>
      </c>
      <c r="Q49" s="0" t="n">
        <v>229153.7943323</v>
      </c>
    </row>
    <row r="50" customFormat="false" ht="12.8" hidden="false" customHeight="false" outlineLevel="0" collapsed="false">
      <c r="A50" s="0" t="n">
        <v>97</v>
      </c>
      <c r="B50" s="0" t="n">
        <v>28457643.4171691</v>
      </c>
      <c r="C50" s="0" t="n">
        <v>27299965.0103296</v>
      </c>
      <c r="D50" s="0" t="n">
        <v>28560901.8423276</v>
      </c>
      <c r="E50" s="0" t="n">
        <v>27396784.3812061</v>
      </c>
      <c r="F50" s="0" t="n">
        <v>20704528.2324065</v>
      </c>
      <c r="G50" s="0" t="n">
        <v>6595436.77792312</v>
      </c>
      <c r="H50" s="0" t="n">
        <v>20833856.3902302</v>
      </c>
      <c r="I50" s="0" t="n">
        <v>6562927.99097595</v>
      </c>
      <c r="J50" s="0" t="n">
        <v>1453881.67042224</v>
      </c>
      <c r="K50" s="0" t="n">
        <v>1410265.22030957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28871784.560035</v>
      </c>
      <c r="C51" s="0" t="n">
        <v>27697396.7633561</v>
      </c>
      <c r="D51" s="0" t="n">
        <v>28976829.7692573</v>
      </c>
      <c r="E51" s="0" t="n">
        <v>27795904.9818538</v>
      </c>
      <c r="F51" s="0" t="n">
        <v>20972607.575735</v>
      </c>
      <c r="G51" s="0" t="n">
        <v>6724789.18762116</v>
      </c>
      <c r="H51" s="0" t="n">
        <v>21103072.717214</v>
      </c>
      <c r="I51" s="0" t="n">
        <v>6692832.2646398</v>
      </c>
      <c r="J51" s="0" t="n">
        <v>1568574.47845386</v>
      </c>
      <c r="K51" s="0" t="n">
        <v>1521517.24410025</v>
      </c>
      <c r="L51" s="0" t="n">
        <v>4815760.11557781</v>
      </c>
      <c r="M51" s="0" t="n">
        <v>4544892.57110776</v>
      </c>
      <c r="N51" s="0" t="n">
        <v>4833228.97199793</v>
      </c>
      <c r="O51" s="0" t="n">
        <v>4561307.62002841</v>
      </c>
      <c r="P51" s="0" t="n">
        <v>261429.07974231</v>
      </c>
      <c r="Q51" s="0" t="n">
        <v>253586.207350041</v>
      </c>
    </row>
    <row r="52" customFormat="false" ht="12.8" hidden="false" customHeight="false" outlineLevel="0" collapsed="false">
      <c r="A52" s="0" t="n">
        <v>99</v>
      </c>
      <c r="B52" s="0" t="n">
        <v>29132025.505621</v>
      </c>
      <c r="C52" s="0" t="n">
        <v>27947541.7320974</v>
      </c>
      <c r="D52" s="0" t="n">
        <v>29238821.0236553</v>
      </c>
      <c r="E52" s="0" t="n">
        <v>28047693.497573</v>
      </c>
      <c r="F52" s="0" t="n">
        <v>21129655.1412252</v>
      </c>
      <c r="G52" s="0" t="n">
        <v>6817886.59087215</v>
      </c>
      <c r="H52" s="0" t="n">
        <v>21262001.6101561</v>
      </c>
      <c r="I52" s="0" t="n">
        <v>6785691.88741697</v>
      </c>
      <c r="J52" s="0" t="n">
        <v>1638623.6262837</v>
      </c>
      <c r="K52" s="0" t="n">
        <v>1589464.91749519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29367781.5901645</v>
      </c>
      <c r="C53" s="0" t="n">
        <v>28173319.3547656</v>
      </c>
      <c r="D53" s="0" t="n">
        <v>29474794.9980163</v>
      </c>
      <c r="E53" s="0" t="n">
        <v>28273673.5908138</v>
      </c>
      <c r="F53" s="0" t="n">
        <v>21279780.3433352</v>
      </c>
      <c r="G53" s="0" t="n">
        <v>6893539.01143033</v>
      </c>
      <c r="H53" s="0" t="n">
        <v>21412598.275304</v>
      </c>
      <c r="I53" s="0" t="n">
        <v>6861075.31550973</v>
      </c>
      <c r="J53" s="0" t="n">
        <v>1679522.12235861</v>
      </c>
      <c r="K53" s="0" t="n">
        <v>1629136.45868786</v>
      </c>
      <c r="L53" s="0" t="n">
        <v>4898134.94807963</v>
      </c>
      <c r="M53" s="0" t="n">
        <v>4622987.56919726</v>
      </c>
      <c r="N53" s="0" t="n">
        <v>4915931.15651521</v>
      </c>
      <c r="O53" s="0" t="n">
        <v>4639710.15748397</v>
      </c>
      <c r="P53" s="0" t="n">
        <v>279920.353726436</v>
      </c>
      <c r="Q53" s="0" t="n">
        <v>271522.743114643</v>
      </c>
    </row>
    <row r="54" customFormat="false" ht="12.8" hidden="false" customHeight="false" outlineLevel="0" collapsed="false">
      <c r="A54" s="0" t="n">
        <v>101</v>
      </c>
      <c r="B54" s="0" t="n">
        <v>29577978.9214289</v>
      </c>
      <c r="C54" s="0" t="n">
        <v>28375165.9951403</v>
      </c>
      <c r="D54" s="0" t="n">
        <v>29686715.8462768</v>
      </c>
      <c r="E54" s="0" t="n">
        <v>28477168.8952672</v>
      </c>
      <c r="F54" s="0" t="n">
        <v>21405265.7490969</v>
      </c>
      <c r="G54" s="0" t="n">
        <v>6969900.24604341</v>
      </c>
      <c r="H54" s="0" t="n">
        <v>21538996.2395236</v>
      </c>
      <c r="I54" s="0" t="n">
        <v>6938172.65574362</v>
      </c>
      <c r="J54" s="0" t="n">
        <v>1726272.01605274</v>
      </c>
      <c r="K54" s="0" t="n">
        <v>1674483.85557116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29782907.5278877</v>
      </c>
      <c r="C55" s="0" t="n">
        <v>28570522.1006826</v>
      </c>
      <c r="D55" s="0" t="n">
        <v>29895026.3148343</v>
      </c>
      <c r="E55" s="0" t="n">
        <v>28675745.679695</v>
      </c>
      <c r="F55" s="0" t="n">
        <v>21495571.59652</v>
      </c>
      <c r="G55" s="0" t="n">
        <v>7074950.50416254</v>
      </c>
      <c r="H55" s="0" t="n">
        <v>21630802.7989227</v>
      </c>
      <c r="I55" s="0" t="n">
        <v>7044942.88077226</v>
      </c>
      <c r="J55" s="0" t="n">
        <v>1808390.87949813</v>
      </c>
      <c r="K55" s="0" t="n">
        <v>1754139.15311318</v>
      </c>
      <c r="L55" s="0" t="n">
        <v>4964671.07471292</v>
      </c>
      <c r="M55" s="0" t="n">
        <v>4685586.42146754</v>
      </c>
      <c r="N55" s="0" t="n">
        <v>4983326.6033562</v>
      </c>
      <c r="O55" s="0" t="n">
        <v>4703125.1310385</v>
      </c>
      <c r="P55" s="0" t="n">
        <v>301398.479916355</v>
      </c>
      <c r="Q55" s="0" t="n">
        <v>292356.525518864</v>
      </c>
    </row>
    <row r="56" customFormat="false" ht="12.8" hidden="false" customHeight="false" outlineLevel="0" collapsed="false">
      <c r="A56" s="0" t="n">
        <v>103</v>
      </c>
      <c r="B56" s="0" t="n">
        <v>30044569.3946914</v>
      </c>
      <c r="C56" s="0" t="n">
        <v>28821234.4404226</v>
      </c>
      <c r="D56" s="0" t="n">
        <v>30157146.75749</v>
      </c>
      <c r="E56" s="0" t="n">
        <v>28926883.5970449</v>
      </c>
      <c r="F56" s="0" t="n">
        <v>21660257.7898368</v>
      </c>
      <c r="G56" s="0" t="n">
        <v>7160976.65058581</v>
      </c>
      <c r="H56" s="0" t="n">
        <v>21796693.8844657</v>
      </c>
      <c r="I56" s="0" t="n">
        <v>7130189.7125792</v>
      </c>
      <c r="J56" s="0" t="n">
        <v>1888410.52945465</v>
      </c>
      <c r="K56" s="0" t="n">
        <v>1831758.21357101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30374890.817044</v>
      </c>
      <c r="C57" s="0" t="n">
        <v>29138089.2276476</v>
      </c>
      <c r="D57" s="0" t="n">
        <v>30488912.2001283</v>
      </c>
      <c r="E57" s="0" t="n">
        <v>29245094.7873554</v>
      </c>
      <c r="F57" s="0" t="n">
        <v>21877914.2317447</v>
      </c>
      <c r="G57" s="0" t="n">
        <v>7260174.99590283</v>
      </c>
      <c r="H57" s="0" t="n">
        <v>22015873.4909888</v>
      </c>
      <c r="I57" s="0" t="n">
        <v>7229221.29636659</v>
      </c>
      <c r="J57" s="0" t="n">
        <v>2013083.43177413</v>
      </c>
      <c r="K57" s="0" t="n">
        <v>1952690.9288209</v>
      </c>
      <c r="L57" s="0" t="n">
        <v>5064828.69891228</v>
      </c>
      <c r="M57" s="0" t="n">
        <v>4781351.78156613</v>
      </c>
      <c r="N57" s="0" t="n">
        <v>5083833.0496457</v>
      </c>
      <c r="O57" s="0" t="n">
        <v>4799218.38542995</v>
      </c>
      <c r="P57" s="0" t="n">
        <v>335513.905295688</v>
      </c>
      <c r="Q57" s="0" t="n">
        <v>325448.488136817</v>
      </c>
    </row>
    <row r="58" customFormat="false" ht="12.8" hidden="false" customHeight="false" outlineLevel="0" collapsed="false">
      <c r="A58" s="0" t="n">
        <v>105</v>
      </c>
      <c r="B58" s="0" t="n">
        <v>30677934.8267645</v>
      </c>
      <c r="C58" s="0" t="n">
        <v>29427306.977256</v>
      </c>
      <c r="D58" s="0" t="n">
        <v>30793174.3585491</v>
      </c>
      <c r="E58" s="0" t="n">
        <v>29535456.6615873</v>
      </c>
      <c r="F58" s="0" t="n">
        <v>22060889.5396801</v>
      </c>
      <c r="G58" s="0" t="n">
        <v>7366417.43757588</v>
      </c>
      <c r="H58" s="0" t="n">
        <v>22200158.9462273</v>
      </c>
      <c r="I58" s="0" t="n">
        <v>7335297.71535999</v>
      </c>
      <c r="J58" s="0" t="n">
        <v>2075349.98570317</v>
      </c>
      <c r="K58" s="0" t="n">
        <v>2013089.48613207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30903252.3690818</v>
      </c>
      <c r="C59" s="0" t="n">
        <v>29643998.4139203</v>
      </c>
      <c r="D59" s="0" t="n">
        <v>31019323.492403</v>
      </c>
      <c r="E59" s="0" t="n">
        <v>29752926.6322214</v>
      </c>
      <c r="F59" s="0" t="n">
        <v>22175683.1253021</v>
      </c>
      <c r="G59" s="0" t="n">
        <v>7468315.28861819</v>
      </c>
      <c r="H59" s="0" t="n">
        <v>22315910.1182309</v>
      </c>
      <c r="I59" s="0" t="n">
        <v>7437016.51399054</v>
      </c>
      <c r="J59" s="0" t="n">
        <v>2170313.729102</v>
      </c>
      <c r="K59" s="0" t="n">
        <v>2105204.31722894</v>
      </c>
      <c r="L59" s="0" t="n">
        <v>5153904.79822386</v>
      </c>
      <c r="M59" s="0" t="n">
        <v>4866371.12157662</v>
      </c>
      <c r="N59" s="0" t="n">
        <v>5173250.39968336</v>
      </c>
      <c r="O59" s="0" t="n">
        <v>4884558.52936743</v>
      </c>
      <c r="P59" s="0" t="n">
        <v>361718.954850333</v>
      </c>
      <c r="Q59" s="0" t="n">
        <v>350867.386204823</v>
      </c>
    </row>
    <row r="60" customFormat="false" ht="12.8" hidden="false" customHeight="false" outlineLevel="0" collapsed="false">
      <c r="A60" s="0" t="n">
        <v>107</v>
      </c>
      <c r="B60" s="0" t="n">
        <v>31203553.2185762</v>
      </c>
      <c r="C60" s="0" t="n">
        <v>29931989.7463922</v>
      </c>
      <c r="D60" s="0" t="n">
        <v>31321805.4280785</v>
      </c>
      <c r="E60" s="0" t="n">
        <v>30042987.3856306</v>
      </c>
      <c r="F60" s="0" t="n">
        <v>22404804.7746642</v>
      </c>
      <c r="G60" s="0" t="n">
        <v>7527184.97172805</v>
      </c>
      <c r="H60" s="0" t="n">
        <v>22546620.448021</v>
      </c>
      <c r="I60" s="0" t="n">
        <v>7496366.93760952</v>
      </c>
      <c r="J60" s="0" t="n">
        <v>2271579.48038969</v>
      </c>
      <c r="K60" s="0" t="n">
        <v>2203432.095978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31444318.4833766</v>
      </c>
      <c r="C61" s="0" t="n">
        <v>30162611.098075</v>
      </c>
      <c r="D61" s="0" t="n">
        <v>31596757.3867981</v>
      </c>
      <c r="E61" s="0" t="n">
        <v>30305888.72753</v>
      </c>
      <c r="F61" s="0" t="n">
        <v>22554580.2163125</v>
      </c>
      <c r="G61" s="0" t="n">
        <v>7608030.88176251</v>
      </c>
      <c r="H61" s="0" t="n">
        <v>22697969.3730069</v>
      </c>
      <c r="I61" s="0" t="n">
        <v>7607919.3545231</v>
      </c>
      <c r="J61" s="0" t="n">
        <v>2354772.10408035</v>
      </c>
      <c r="K61" s="0" t="n">
        <v>2284128.94095794</v>
      </c>
      <c r="L61" s="0" t="n">
        <v>5244224.30278472</v>
      </c>
      <c r="M61" s="0" t="n">
        <v>4952533.25371058</v>
      </c>
      <c r="N61" s="0" t="n">
        <v>5269624.66834909</v>
      </c>
      <c r="O61" s="0" t="n">
        <v>4976405.72937666</v>
      </c>
      <c r="P61" s="0" t="n">
        <v>392462.017346726</v>
      </c>
      <c r="Q61" s="0" t="n">
        <v>380688.156826324</v>
      </c>
    </row>
    <row r="62" customFormat="false" ht="12.8" hidden="false" customHeight="false" outlineLevel="0" collapsed="false">
      <c r="A62" s="0" t="n">
        <v>109</v>
      </c>
      <c r="B62" s="0" t="n">
        <v>31752293.7815212</v>
      </c>
      <c r="C62" s="0" t="n">
        <v>30456471.6152612</v>
      </c>
      <c r="D62" s="0" t="n">
        <v>31904796.3344799</v>
      </c>
      <c r="E62" s="0" t="n">
        <v>30599814.3259659</v>
      </c>
      <c r="F62" s="0" t="n">
        <v>22751770.7443979</v>
      </c>
      <c r="G62" s="0" t="n">
        <v>7704700.87086328</v>
      </c>
      <c r="H62" s="0" t="n">
        <v>22894842.6795128</v>
      </c>
      <c r="I62" s="0" t="n">
        <v>7704971.64645306</v>
      </c>
      <c r="J62" s="0" t="n">
        <v>2416998.78096541</v>
      </c>
      <c r="K62" s="0" t="n">
        <v>2344488.81753645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31893584.5939469</v>
      </c>
      <c r="C63" s="0" t="n">
        <v>30592431.4752356</v>
      </c>
      <c r="D63" s="0" t="n">
        <v>32045408.1742284</v>
      </c>
      <c r="E63" s="0" t="n">
        <v>30735135.9257747</v>
      </c>
      <c r="F63" s="0" t="n">
        <v>22818446.7882194</v>
      </c>
      <c r="G63" s="0" t="n">
        <v>7773984.6870162</v>
      </c>
      <c r="H63" s="0" t="n">
        <v>22960938.6626245</v>
      </c>
      <c r="I63" s="0" t="n">
        <v>7774197.2631502</v>
      </c>
      <c r="J63" s="0" t="n">
        <v>2488054.95394605</v>
      </c>
      <c r="K63" s="0" t="n">
        <v>2413413.30532767</v>
      </c>
      <c r="L63" s="0" t="n">
        <v>5319055.59861593</v>
      </c>
      <c r="M63" s="0" t="n">
        <v>5023673.47129123</v>
      </c>
      <c r="N63" s="0" t="n">
        <v>5344354.30626014</v>
      </c>
      <c r="O63" s="0" t="n">
        <v>5047452.39959465</v>
      </c>
      <c r="P63" s="0" t="n">
        <v>414675.825657675</v>
      </c>
      <c r="Q63" s="0" t="n">
        <v>402235.550887945</v>
      </c>
    </row>
    <row r="64" customFormat="false" ht="12.8" hidden="false" customHeight="false" outlineLevel="0" collapsed="false">
      <c r="A64" s="0" t="n">
        <v>111</v>
      </c>
      <c r="B64" s="0" t="n">
        <v>32172566.1902684</v>
      </c>
      <c r="C64" s="0" t="n">
        <v>30858706.3831362</v>
      </c>
      <c r="D64" s="0" t="n">
        <v>32326099.73953</v>
      </c>
      <c r="E64" s="0" t="n">
        <v>31003026.640503</v>
      </c>
      <c r="F64" s="0" t="n">
        <v>23023311.7386496</v>
      </c>
      <c r="G64" s="0" t="n">
        <v>7835394.64448656</v>
      </c>
      <c r="H64" s="0" t="n">
        <v>23167143.914456</v>
      </c>
      <c r="I64" s="0" t="n">
        <v>7835882.72604703</v>
      </c>
      <c r="J64" s="0" t="n">
        <v>2537230.67399441</v>
      </c>
      <c r="K64" s="0" t="n">
        <v>2461113.75377458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32432350.9011015</v>
      </c>
      <c r="C65" s="0" t="n">
        <v>31107980.0407</v>
      </c>
      <c r="D65" s="0" t="n">
        <v>32588154.58278</v>
      </c>
      <c r="E65" s="0" t="n">
        <v>31254434.2155071</v>
      </c>
      <c r="F65" s="0" t="n">
        <v>23225529.9548284</v>
      </c>
      <c r="G65" s="0" t="n">
        <v>7882450.08587152</v>
      </c>
      <c r="H65" s="0" t="n">
        <v>23371493.3646041</v>
      </c>
      <c r="I65" s="0" t="n">
        <v>7882940.850903</v>
      </c>
      <c r="J65" s="0" t="n">
        <v>2607027.93147296</v>
      </c>
      <c r="K65" s="0" t="n">
        <v>2528817.09352877</v>
      </c>
      <c r="L65" s="0" t="n">
        <v>5409146.54530972</v>
      </c>
      <c r="M65" s="0" t="n">
        <v>5109244.19069736</v>
      </c>
      <c r="N65" s="0" t="n">
        <v>5435110.06011983</v>
      </c>
      <c r="O65" s="0" t="n">
        <v>5133649.51714483</v>
      </c>
      <c r="P65" s="0" t="n">
        <v>434504.655245493</v>
      </c>
      <c r="Q65" s="0" t="n">
        <v>421469.515588128</v>
      </c>
    </row>
    <row r="66" customFormat="false" ht="12.8" hidden="false" customHeight="false" outlineLevel="0" collapsed="false">
      <c r="A66" s="0" t="n">
        <v>113</v>
      </c>
      <c r="B66" s="0" t="n">
        <v>32734052.7443802</v>
      </c>
      <c r="C66" s="0" t="n">
        <v>31397864.5933868</v>
      </c>
      <c r="D66" s="0" t="n">
        <v>32889901.760941</v>
      </c>
      <c r="E66" s="0" t="n">
        <v>31544361.3765489</v>
      </c>
      <c r="F66" s="0" t="n">
        <v>23421455.5736746</v>
      </c>
      <c r="G66" s="0" t="n">
        <v>7976409.01971215</v>
      </c>
      <c r="H66" s="0" t="n">
        <v>23567459.147552</v>
      </c>
      <c r="I66" s="0" t="n">
        <v>7976902.22899687</v>
      </c>
      <c r="J66" s="0" t="n">
        <v>2725465.89056477</v>
      </c>
      <c r="K66" s="0" t="n">
        <v>2643701.91384783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32967502.5186293</v>
      </c>
      <c r="C67" s="0" t="n">
        <v>31621072.8474183</v>
      </c>
      <c r="D67" s="0" t="n">
        <v>33124914.7360812</v>
      </c>
      <c r="E67" s="0" t="n">
        <v>31769037.537373</v>
      </c>
      <c r="F67" s="0" t="n">
        <v>23556516.5033354</v>
      </c>
      <c r="G67" s="0" t="n">
        <v>8064556.34408291</v>
      </c>
      <c r="H67" s="0" t="n">
        <v>23704034.1067463</v>
      </c>
      <c r="I67" s="0" t="n">
        <v>8065003.43062667</v>
      </c>
      <c r="J67" s="0" t="n">
        <v>2809728.23248158</v>
      </c>
      <c r="K67" s="0" t="n">
        <v>2725436.38550713</v>
      </c>
      <c r="L67" s="0" t="n">
        <v>5498066.57296781</v>
      </c>
      <c r="M67" s="0" t="n">
        <v>5194040.00663779</v>
      </c>
      <c r="N67" s="0" t="n">
        <v>5524297.87575151</v>
      </c>
      <c r="O67" s="0" t="n">
        <v>5218696.79284719</v>
      </c>
      <c r="P67" s="0" t="n">
        <v>468288.03874693</v>
      </c>
      <c r="Q67" s="0" t="n">
        <v>454239.397584522</v>
      </c>
    </row>
    <row r="68" customFormat="false" ht="12.8" hidden="false" customHeight="false" outlineLevel="0" collapsed="false">
      <c r="A68" s="0" t="n">
        <v>115</v>
      </c>
      <c r="B68" s="0" t="n">
        <v>33214151.9697853</v>
      </c>
      <c r="C68" s="0" t="n">
        <v>31857549.4957633</v>
      </c>
      <c r="D68" s="0" t="n">
        <v>33372968.850149</v>
      </c>
      <c r="E68" s="0" t="n">
        <v>32006836.3139485</v>
      </c>
      <c r="F68" s="0" t="n">
        <v>23732848.0654273</v>
      </c>
      <c r="G68" s="0" t="n">
        <v>8124701.43033596</v>
      </c>
      <c r="H68" s="0" t="n">
        <v>23881685.900528</v>
      </c>
      <c r="I68" s="0" t="n">
        <v>8125150.41342057</v>
      </c>
      <c r="J68" s="0" t="n">
        <v>2910364.23790702</v>
      </c>
      <c r="K68" s="0" t="n">
        <v>2823053.31076981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33475488.931732</v>
      </c>
      <c r="C69" s="0" t="n">
        <v>32107797.3661593</v>
      </c>
      <c r="D69" s="0" t="n">
        <v>33635180.7537962</v>
      </c>
      <c r="E69" s="0" t="n">
        <v>32257914.869738</v>
      </c>
      <c r="F69" s="0" t="n">
        <v>23918123.9479464</v>
      </c>
      <c r="G69" s="0" t="n">
        <v>8189673.41821295</v>
      </c>
      <c r="H69" s="0" t="n">
        <v>24067524.2338844</v>
      </c>
      <c r="I69" s="0" t="n">
        <v>8190390.63585355</v>
      </c>
      <c r="J69" s="0" t="n">
        <v>2962273.10434098</v>
      </c>
      <c r="K69" s="0" t="n">
        <v>2873404.91121075</v>
      </c>
      <c r="L69" s="0" t="n">
        <v>5580918.03359519</v>
      </c>
      <c r="M69" s="0" t="n">
        <v>5272256.39725551</v>
      </c>
      <c r="N69" s="0" t="n">
        <v>5607531.01239265</v>
      </c>
      <c r="O69" s="0" t="n">
        <v>5297273.37168786</v>
      </c>
      <c r="P69" s="0" t="n">
        <v>493712.184056831</v>
      </c>
      <c r="Q69" s="0" t="n">
        <v>478900.818535125</v>
      </c>
    </row>
    <row r="70" customFormat="false" ht="12.8" hidden="false" customHeight="false" outlineLevel="0" collapsed="false">
      <c r="A70" s="0" t="n">
        <v>117</v>
      </c>
      <c r="B70" s="0" t="n">
        <v>33726765.9939984</v>
      </c>
      <c r="C70" s="0" t="n">
        <v>32349288.8602264</v>
      </c>
      <c r="D70" s="0" t="n">
        <v>33886618.3004809</v>
      </c>
      <c r="E70" s="0" t="n">
        <v>32499557.7571966</v>
      </c>
      <c r="F70" s="0" t="n">
        <v>24102496.0538167</v>
      </c>
      <c r="G70" s="0" t="n">
        <v>8246792.80640969</v>
      </c>
      <c r="H70" s="0" t="n">
        <v>24252044.7307644</v>
      </c>
      <c r="I70" s="0" t="n">
        <v>8247513.0264322</v>
      </c>
      <c r="J70" s="0" t="n">
        <v>3056218.75716465</v>
      </c>
      <c r="K70" s="0" t="n">
        <v>2964532.19444971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33981241.9454827</v>
      </c>
      <c r="C71" s="0" t="n">
        <v>32593516.069934</v>
      </c>
      <c r="D71" s="0" t="n">
        <v>34138215.381347</v>
      </c>
      <c r="E71" s="0" t="n">
        <v>32741060.6675928</v>
      </c>
      <c r="F71" s="0" t="n">
        <v>24273912.7894686</v>
      </c>
      <c r="G71" s="0" t="n">
        <v>8319603.28046542</v>
      </c>
      <c r="H71" s="0" t="n">
        <v>24421457.7419922</v>
      </c>
      <c r="I71" s="0" t="n">
        <v>8319602.92560058</v>
      </c>
      <c r="J71" s="0" t="n">
        <v>3170895.59507488</v>
      </c>
      <c r="K71" s="0" t="n">
        <v>3075768.72722264</v>
      </c>
      <c r="L71" s="0" t="n">
        <v>5661543.94608226</v>
      </c>
      <c r="M71" s="0" t="n">
        <v>5347992.1465406</v>
      </c>
      <c r="N71" s="0" t="n">
        <v>5687704.34103468</v>
      </c>
      <c r="O71" s="0" t="n">
        <v>5372583.69825171</v>
      </c>
      <c r="P71" s="0" t="n">
        <v>528482.599179147</v>
      </c>
      <c r="Q71" s="0" t="n">
        <v>512628.121203773</v>
      </c>
    </row>
    <row r="72" customFormat="false" ht="12.8" hidden="false" customHeight="false" outlineLevel="0" collapsed="false">
      <c r="A72" s="0" t="n">
        <v>119</v>
      </c>
      <c r="B72" s="0" t="n">
        <v>34202332.7955531</v>
      </c>
      <c r="C72" s="0" t="n">
        <v>32805745.5153856</v>
      </c>
      <c r="D72" s="0" t="n">
        <v>34356205.3271976</v>
      </c>
      <c r="E72" s="0" t="n">
        <v>32950375.2195112</v>
      </c>
      <c r="F72" s="0" t="n">
        <v>24320222.7037795</v>
      </c>
      <c r="G72" s="0" t="n">
        <v>8485522.81160608</v>
      </c>
      <c r="H72" s="0" t="n">
        <v>24464852.7642519</v>
      </c>
      <c r="I72" s="0" t="n">
        <v>8485522.45525925</v>
      </c>
      <c r="J72" s="0" t="n">
        <v>3275062.08959227</v>
      </c>
      <c r="K72" s="0" t="n">
        <v>3176810.2269045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34365955.4404351</v>
      </c>
      <c r="C73" s="0" t="n">
        <v>32962585.7747559</v>
      </c>
      <c r="D73" s="0" t="n">
        <v>34519120.9826158</v>
      </c>
      <c r="E73" s="0" t="n">
        <v>33106550.8605535</v>
      </c>
      <c r="F73" s="0" t="n">
        <v>24398567.2494797</v>
      </c>
      <c r="G73" s="0" t="n">
        <v>8564018.52527623</v>
      </c>
      <c r="H73" s="0" t="n">
        <v>24542532.6949615</v>
      </c>
      <c r="I73" s="0" t="n">
        <v>8564018.16559195</v>
      </c>
      <c r="J73" s="0" t="n">
        <v>3353886.16711299</v>
      </c>
      <c r="K73" s="0" t="n">
        <v>3253269.5820996</v>
      </c>
      <c r="L73" s="0" t="n">
        <v>5723425.56560961</v>
      </c>
      <c r="M73" s="0" t="n">
        <v>5406589.28387588</v>
      </c>
      <c r="N73" s="0" t="n">
        <v>5748951.295385</v>
      </c>
      <c r="O73" s="0" t="n">
        <v>5430584.30475362</v>
      </c>
      <c r="P73" s="0" t="n">
        <v>558981.027852165</v>
      </c>
      <c r="Q73" s="0" t="n">
        <v>542211.5970166</v>
      </c>
    </row>
    <row r="74" customFormat="false" ht="12.8" hidden="false" customHeight="false" outlineLevel="0" collapsed="false">
      <c r="A74" s="0" t="n">
        <v>121</v>
      </c>
      <c r="B74" s="0" t="n">
        <v>34490126.7831143</v>
      </c>
      <c r="C74" s="0" t="n">
        <v>33082021.1836006</v>
      </c>
      <c r="D74" s="0" t="n">
        <v>34642473.939242</v>
      </c>
      <c r="E74" s="0" t="n">
        <v>33225216.9576695</v>
      </c>
      <c r="F74" s="0" t="n">
        <v>24466604.2051648</v>
      </c>
      <c r="G74" s="0" t="n">
        <v>8615416.97843573</v>
      </c>
      <c r="H74" s="0" t="n">
        <v>24609800.3306433</v>
      </c>
      <c r="I74" s="0" t="n">
        <v>8615416.62702619</v>
      </c>
      <c r="J74" s="0" t="n">
        <v>3460816.08221866</v>
      </c>
      <c r="K74" s="0" t="n">
        <v>3356991.5997521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34720438.5350063</v>
      </c>
      <c r="C75" s="0" t="n">
        <v>33303069.1130741</v>
      </c>
      <c r="D75" s="0" t="n">
        <v>34872387.8751092</v>
      </c>
      <c r="E75" s="0" t="n">
        <v>33445893.4862028</v>
      </c>
      <c r="F75" s="0" t="n">
        <v>24590250.3744568</v>
      </c>
      <c r="G75" s="0" t="n">
        <v>8712818.73861725</v>
      </c>
      <c r="H75" s="0" t="n">
        <v>24733075.0997807</v>
      </c>
      <c r="I75" s="0" t="n">
        <v>8712818.38642208</v>
      </c>
      <c r="J75" s="0" t="n">
        <v>3518800.22909049</v>
      </c>
      <c r="K75" s="0" t="n">
        <v>3413236.22221777</v>
      </c>
      <c r="L75" s="0" t="n">
        <v>5783097.37799939</v>
      </c>
      <c r="M75" s="0" t="n">
        <v>5464084.2258709</v>
      </c>
      <c r="N75" s="0" t="n">
        <v>5808420.85378207</v>
      </c>
      <c r="O75" s="0" t="n">
        <v>5487890.46337175</v>
      </c>
      <c r="P75" s="0" t="n">
        <v>586466.704848414</v>
      </c>
      <c r="Q75" s="0" t="n">
        <v>568872.703702962</v>
      </c>
    </row>
    <row r="76" customFormat="false" ht="12.8" hidden="false" customHeight="false" outlineLevel="0" collapsed="false">
      <c r="A76" s="0" t="n">
        <v>123</v>
      </c>
      <c r="B76" s="0" t="n">
        <v>34871033.046215</v>
      </c>
      <c r="C76" s="0" t="n">
        <v>33447524.5727316</v>
      </c>
      <c r="D76" s="0" t="n">
        <v>35022799.2857818</v>
      </c>
      <c r="E76" s="0" t="n">
        <v>33590175.8443367</v>
      </c>
      <c r="F76" s="0" t="n">
        <v>24662001.9523255</v>
      </c>
      <c r="G76" s="0" t="n">
        <v>8785522.62040608</v>
      </c>
      <c r="H76" s="0" t="n">
        <v>24804653.5549961</v>
      </c>
      <c r="I76" s="0" t="n">
        <v>8785522.28934059</v>
      </c>
      <c r="J76" s="0" t="n">
        <v>3594870.74758073</v>
      </c>
      <c r="K76" s="0" t="n">
        <v>3487024.62515331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35124910.6082459</v>
      </c>
      <c r="C77" s="0" t="n">
        <v>33690038.8850306</v>
      </c>
      <c r="D77" s="0" t="n">
        <v>35276691.3861451</v>
      </c>
      <c r="E77" s="0" t="n">
        <v>33832703.1632749</v>
      </c>
      <c r="F77" s="0" t="n">
        <v>24797142.997456</v>
      </c>
      <c r="G77" s="0" t="n">
        <v>8892895.88757464</v>
      </c>
      <c r="H77" s="0" t="n">
        <v>24939807.6014891</v>
      </c>
      <c r="I77" s="0" t="n">
        <v>8892895.56178577</v>
      </c>
      <c r="J77" s="0" t="n">
        <v>3660127.68646881</v>
      </c>
      <c r="K77" s="0" t="n">
        <v>3550323.85587475</v>
      </c>
      <c r="L77" s="0" t="n">
        <v>5848833.85247584</v>
      </c>
      <c r="M77" s="0" t="n">
        <v>5526214.81368747</v>
      </c>
      <c r="N77" s="0" t="n">
        <v>5874128.94267274</v>
      </c>
      <c r="O77" s="0" t="n">
        <v>5549993.80816271</v>
      </c>
      <c r="P77" s="0" t="n">
        <v>610021.281078136</v>
      </c>
      <c r="Q77" s="0" t="n">
        <v>591720.642645792</v>
      </c>
    </row>
    <row r="78" customFormat="false" ht="12.8" hidden="false" customHeight="false" outlineLevel="0" collapsed="false">
      <c r="A78" s="0" t="n">
        <v>125</v>
      </c>
      <c r="B78" s="0" t="n">
        <v>35346922.6195171</v>
      </c>
      <c r="C78" s="0" t="n">
        <v>33902943.2276385</v>
      </c>
      <c r="D78" s="0" t="n">
        <v>35498065.6141025</v>
      </c>
      <c r="E78" s="0" t="n">
        <v>34045008.1794684</v>
      </c>
      <c r="F78" s="0" t="n">
        <v>24934017.3449625</v>
      </c>
      <c r="G78" s="0" t="n">
        <v>8968925.88267607</v>
      </c>
      <c r="H78" s="0" t="n">
        <v>25076082.604694</v>
      </c>
      <c r="I78" s="0" t="n">
        <v>8968925.57477444</v>
      </c>
      <c r="J78" s="0" t="n">
        <v>3733414.15528452</v>
      </c>
      <c r="K78" s="0" t="n">
        <v>3621411.73062599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35544631.9405279</v>
      </c>
      <c r="C79" s="0" t="n">
        <v>34093065.1150249</v>
      </c>
      <c r="D79" s="0" t="n">
        <v>35696004.7586638</v>
      </c>
      <c r="E79" s="0" t="n">
        <v>34235345.5995711</v>
      </c>
      <c r="F79" s="0" t="n">
        <v>25039829.086774</v>
      </c>
      <c r="G79" s="0" t="n">
        <v>9053236.02825094</v>
      </c>
      <c r="H79" s="0" t="n">
        <v>25182109.8803738</v>
      </c>
      <c r="I79" s="0" t="n">
        <v>9053235.71919728</v>
      </c>
      <c r="J79" s="0" t="n">
        <v>3795788.64049014</v>
      </c>
      <c r="K79" s="0" t="n">
        <v>3681914.98127544</v>
      </c>
      <c r="L79" s="0" t="n">
        <v>5916349.50504084</v>
      </c>
      <c r="M79" s="0" t="n">
        <v>5589810.57814686</v>
      </c>
      <c r="N79" s="0" t="n">
        <v>5941576.54674921</v>
      </c>
      <c r="O79" s="0" t="n">
        <v>5613525.73187708</v>
      </c>
      <c r="P79" s="0" t="n">
        <v>632631.44008169</v>
      </c>
      <c r="Q79" s="0" t="n">
        <v>613652.49687924</v>
      </c>
    </row>
    <row r="80" customFormat="false" ht="12.8" hidden="false" customHeight="false" outlineLevel="0" collapsed="false">
      <c r="A80" s="0" t="n">
        <v>127</v>
      </c>
      <c r="B80" s="0" t="n">
        <v>35607927.3391948</v>
      </c>
      <c r="C80" s="0" t="n">
        <v>34155686.0429541</v>
      </c>
      <c r="D80" s="0" t="n">
        <v>35755498.0058353</v>
      </c>
      <c r="E80" s="0" t="n">
        <v>34294392.4680266</v>
      </c>
      <c r="F80" s="0" t="n">
        <v>25093562.3093674</v>
      </c>
      <c r="G80" s="0" t="n">
        <v>9062123.73358668</v>
      </c>
      <c r="H80" s="0" t="n">
        <v>25232269.1035732</v>
      </c>
      <c r="I80" s="0" t="n">
        <v>9062123.36445341</v>
      </c>
      <c r="J80" s="0" t="n">
        <v>3848561.75104772</v>
      </c>
      <c r="K80" s="0" t="n">
        <v>3733104.89851628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35831225.1515774</v>
      </c>
      <c r="C81" s="0" t="n">
        <v>34370250.1763967</v>
      </c>
      <c r="D81" s="0" t="n">
        <v>35978129.8267881</v>
      </c>
      <c r="E81" s="0" t="n">
        <v>34508330.5225877</v>
      </c>
      <c r="F81" s="0" t="n">
        <v>25235996.6618911</v>
      </c>
      <c r="G81" s="0" t="n">
        <v>9134253.51450554</v>
      </c>
      <c r="H81" s="0" t="n">
        <v>25374077.387499</v>
      </c>
      <c r="I81" s="0" t="n">
        <v>9134253.13508867</v>
      </c>
      <c r="J81" s="0" t="n">
        <v>3923626.30568441</v>
      </c>
      <c r="K81" s="0" t="n">
        <v>3805917.51651388</v>
      </c>
      <c r="L81" s="0" t="n">
        <v>5965159.54897325</v>
      </c>
      <c r="M81" s="0" t="n">
        <v>5636866.60481706</v>
      </c>
      <c r="N81" s="0" t="n">
        <v>5989641.88534537</v>
      </c>
      <c r="O81" s="0" t="n">
        <v>5659881.84775206</v>
      </c>
      <c r="P81" s="0" t="n">
        <v>653937.717614068</v>
      </c>
      <c r="Q81" s="0" t="n">
        <v>634319.586085646</v>
      </c>
    </row>
    <row r="82" customFormat="false" ht="12.8" hidden="false" customHeight="false" outlineLevel="0" collapsed="false">
      <c r="A82" s="0" t="n">
        <v>129</v>
      </c>
      <c r="B82" s="0" t="n">
        <v>35978362.5408948</v>
      </c>
      <c r="C82" s="0" t="n">
        <v>34512717.246012</v>
      </c>
      <c r="D82" s="0" t="n">
        <v>36124369.4582337</v>
      </c>
      <c r="E82" s="0" t="n">
        <v>34649954.3362578</v>
      </c>
      <c r="F82" s="0" t="n">
        <v>25316283.3467738</v>
      </c>
      <c r="G82" s="0" t="n">
        <v>9196433.89923821</v>
      </c>
      <c r="H82" s="0" t="n">
        <v>25453520.8177117</v>
      </c>
      <c r="I82" s="0" t="n">
        <v>9196433.51854606</v>
      </c>
      <c r="J82" s="0" t="n">
        <v>4013139.23860357</v>
      </c>
      <c r="K82" s="0" t="n">
        <v>3892745.06144546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36213952.9951153</v>
      </c>
      <c r="C83" s="0" t="n">
        <v>34739275.7577247</v>
      </c>
      <c r="D83" s="0" t="n">
        <v>36359396.1085701</v>
      </c>
      <c r="E83" s="0" t="n">
        <v>34875987.9186548</v>
      </c>
      <c r="F83" s="0" t="n">
        <v>25468198.2376233</v>
      </c>
      <c r="G83" s="0" t="n">
        <v>9271077.52010149</v>
      </c>
      <c r="H83" s="0" t="n">
        <v>25604910.7822345</v>
      </c>
      <c r="I83" s="0" t="n">
        <v>9271077.13642027</v>
      </c>
      <c r="J83" s="0" t="n">
        <v>4070788.61998517</v>
      </c>
      <c r="K83" s="0" t="n">
        <v>3948664.96138561</v>
      </c>
      <c r="L83" s="0" t="n">
        <v>6028040.39625725</v>
      </c>
      <c r="M83" s="0" t="n">
        <v>5696636.34719579</v>
      </c>
      <c r="N83" s="0" t="n">
        <v>6052280.1466223</v>
      </c>
      <c r="O83" s="0" t="n">
        <v>5719423.61752522</v>
      </c>
      <c r="P83" s="0" t="n">
        <v>678464.769997528</v>
      </c>
      <c r="Q83" s="0" t="n">
        <v>658110.826897602</v>
      </c>
    </row>
    <row r="84" customFormat="false" ht="12.8" hidden="false" customHeight="false" outlineLevel="0" collapsed="false">
      <c r="A84" s="0" t="n">
        <v>131</v>
      </c>
      <c r="B84" s="0" t="n">
        <v>36378010.7539028</v>
      </c>
      <c r="C84" s="0" t="n">
        <v>34896824.008324</v>
      </c>
      <c r="D84" s="0" t="n">
        <v>36522384.4710411</v>
      </c>
      <c r="E84" s="0" t="n">
        <v>35032531.4834874</v>
      </c>
      <c r="F84" s="0" t="n">
        <v>25499460.2411286</v>
      </c>
      <c r="G84" s="0" t="n">
        <v>9397363.7671954</v>
      </c>
      <c r="H84" s="0" t="n">
        <v>25635168.1014438</v>
      </c>
      <c r="I84" s="0" t="n">
        <v>9397363.3820436</v>
      </c>
      <c r="J84" s="0" t="n">
        <v>4177128.03254149</v>
      </c>
      <c r="K84" s="0" t="n">
        <v>4051814.19156524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36580703.4354031</v>
      </c>
      <c r="C85" s="0" t="n">
        <v>35092102.6548526</v>
      </c>
      <c r="D85" s="0" t="n">
        <v>36721275.1219592</v>
      </c>
      <c r="E85" s="0" t="n">
        <v>35224236.2070261</v>
      </c>
      <c r="F85" s="0" t="n">
        <v>25650073.1815435</v>
      </c>
      <c r="G85" s="0" t="n">
        <v>9442029.4733091</v>
      </c>
      <c r="H85" s="0" t="n">
        <v>25782207.1203052</v>
      </c>
      <c r="I85" s="0" t="n">
        <v>9442029.0867209</v>
      </c>
      <c r="J85" s="0" t="n">
        <v>4283595.81466199</v>
      </c>
      <c r="K85" s="0" t="n">
        <v>4155087.94022213</v>
      </c>
      <c r="L85" s="0" t="n">
        <v>6087436.67315449</v>
      </c>
      <c r="M85" s="0" t="n">
        <v>5753127.50097019</v>
      </c>
      <c r="N85" s="0" t="n">
        <v>6110864.61349813</v>
      </c>
      <c r="O85" s="0" t="n">
        <v>5775151.66853052</v>
      </c>
      <c r="P85" s="0" t="n">
        <v>713932.635776999</v>
      </c>
      <c r="Q85" s="0" t="n">
        <v>692514.656703689</v>
      </c>
    </row>
    <row r="86" customFormat="false" ht="12.8" hidden="false" customHeight="false" outlineLevel="0" collapsed="false">
      <c r="A86" s="0" t="n">
        <v>133</v>
      </c>
      <c r="B86" s="0" t="n">
        <v>36766664.2678134</v>
      </c>
      <c r="C86" s="0" t="n">
        <v>35272548.9266992</v>
      </c>
      <c r="D86" s="0" t="n">
        <v>36907526.9207042</v>
      </c>
      <c r="E86" s="0" t="n">
        <v>35404955.7648062</v>
      </c>
      <c r="F86" s="0" t="n">
        <v>25835672.3105161</v>
      </c>
      <c r="G86" s="0" t="n">
        <v>9436876.61618308</v>
      </c>
      <c r="H86" s="0" t="n">
        <v>25968079.5364402</v>
      </c>
      <c r="I86" s="0" t="n">
        <v>9436876.228366</v>
      </c>
      <c r="J86" s="0" t="n">
        <v>4364912.1126647</v>
      </c>
      <c r="K86" s="0" t="n">
        <v>4233964.74928476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36934410.1214636</v>
      </c>
      <c r="C87" s="0" t="n">
        <v>35435068.6281055</v>
      </c>
      <c r="D87" s="0" t="n">
        <v>37073964.8609206</v>
      </c>
      <c r="E87" s="0" t="n">
        <v>35566239.4068507</v>
      </c>
      <c r="F87" s="0" t="n">
        <v>25944827.3762581</v>
      </c>
      <c r="G87" s="0" t="n">
        <v>9490241.25184734</v>
      </c>
      <c r="H87" s="0" t="n">
        <v>26075998.5400778</v>
      </c>
      <c r="I87" s="0" t="n">
        <v>9490240.86677291</v>
      </c>
      <c r="J87" s="0" t="n">
        <v>4466792.0326974</v>
      </c>
      <c r="K87" s="0" t="n">
        <v>4332788.27171648</v>
      </c>
      <c r="L87" s="0" t="n">
        <v>6146968.10291873</v>
      </c>
      <c r="M87" s="0" t="n">
        <v>5810430.37058232</v>
      </c>
      <c r="N87" s="0" t="n">
        <v>6170225.33879234</v>
      </c>
      <c r="O87" s="0" t="n">
        <v>5832294.14946944</v>
      </c>
      <c r="P87" s="0" t="n">
        <v>744465.338782901</v>
      </c>
      <c r="Q87" s="0" t="n">
        <v>722131.378619414</v>
      </c>
    </row>
    <row r="88" customFormat="false" ht="12.8" hidden="false" customHeight="false" outlineLevel="0" collapsed="false">
      <c r="A88" s="0" t="n">
        <v>135</v>
      </c>
      <c r="B88" s="0" t="n">
        <v>36923969.8271865</v>
      </c>
      <c r="C88" s="0" t="n">
        <v>35427173.8736387</v>
      </c>
      <c r="D88" s="0" t="n">
        <v>37060605.8721201</v>
      </c>
      <c r="E88" s="0" t="n">
        <v>35555601.7360355</v>
      </c>
      <c r="F88" s="0" t="n">
        <v>25878197.4329322</v>
      </c>
      <c r="G88" s="0" t="n">
        <v>9548976.44070649</v>
      </c>
      <c r="H88" s="0" t="n">
        <v>26006625.6819518</v>
      </c>
      <c r="I88" s="0" t="n">
        <v>9548976.05408371</v>
      </c>
      <c r="J88" s="0" t="n">
        <v>4560830.12936142</v>
      </c>
      <c r="K88" s="0" t="n">
        <v>4424005.22548058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37277085.5366166</v>
      </c>
      <c r="C89" s="0" t="n">
        <v>35765570.1213735</v>
      </c>
      <c r="D89" s="0" t="n">
        <v>37411473.9319414</v>
      </c>
      <c r="E89" s="0" t="n">
        <v>35891885.3426299</v>
      </c>
      <c r="F89" s="0" t="n">
        <v>26116047.6232759</v>
      </c>
      <c r="G89" s="0" t="n">
        <v>9649522.49809755</v>
      </c>
      <c r="H89" s="0" t="n">
        <v>26242363.2328516</v>
      </c>
      <c r="I89" s="0" t="n">
        <v>9649522.10977836</v>
      </c>
      <c r="J89" s="0" t="n">
        <v>4655636.64082506</v>
      </c>
      <c r="K89" s="0" t="n">
        <v>4515967.54160031</v>
      </c>
      <c r="L89" s="0" t="n">
        <v>6205032.83158228</v>
      </c>
      <c r="M89" s="0" t="n">
        <v>5866696.68228768</v>
      </c>
      <c r="N89" s="0" t="n">
        <v>6227429.15305471</v>
      </c>
      <c r="O89" s="0" t="n">
        <v>5887751.21829793</v>
      </c>
      <c r="P89" s="0" t="n">
        <v>775939.440137511</v>
      </c>
      <c r="Q89" s="0" t="n">
        <v>752661.256933385</v>
      </c>
    </row>
    <row r="90" customFormat="false" ht="12.8" hidden="false" customHeight="false" outlineLevel="0" collapsed="false">
      <c r="A90" s="0" t="n">
        <v>137</v>
      </c>
      <c r="B90" s="0" t="n">
        <v>37445837.6185487</v>
      </c>
      <c r="C90" s="0" t="n">
        <v>35929605.8440387</v>
      </c>
      <c r="D90" s="0" t="n">
        <v>37579595.1316572</v>
      </c>
      <c r="E90" s="0" t="n">
        <v>36055328.2099392</v>
      </c>
      <c r="F90" s="0" t="n">
        <v>26211311.9667005</v>
      </c>
      <c r="G90" s="0" t="n">
        <v>9718293.87733825</v>
      </c>
      <c r="H90" s="0" t="n">
        <v>26337034.7190999</v>
      </c>
      <c r="I90" s="0" t="n">
        <v>9718293.49083932</v>
      </c>
      <c r="J90" s="0" t="n">
        <v>4781386.4405253</v>
      </c>
      <c r="K90" s="0" t="n">
        <v>4637944.84730954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37725807.06267</v>
      </c>
      <c r="C91" s="0" t="n">
        <v>36198050.3405816</v>
      </c>
      <c r="D91" s="0" t="n">
        <v>37860008.0222313</v>
      </c>
      <c r="E91" s="0" t="n">
        <v>36324190.0231348</v>
      </c>
      <c r="F91" s="0" t="n">
        <v>26394878.1101583</v>
      </c>
      <c r="G91" s="0" t="n">
        <v>9803172.23042332</v>
      </c>
      <c r="H91" s="0" t="n">
        <v>26521018.1805117</v>
      </c>
      <c r="I91" s="0" t="n">
        <v>9803171.84262313</v>
      </c>
      <c r="J91" s="0" t="n">
        <v>4934103.92750658</v>
      </c>
      <c r="K91" s="0" t="n">
        <v>4786080.80968139</v>
      </c>
      <c r="L91" s="0" t="n">
        <v>6279254.89823837</v>
      </c>
      <c r="M91" s="0" t="n">
        <v>5937798.76333358</v>
      </c>
      <c r="N91" s="0" t="n">
        <v>6301620.09587238</v>
      </c>
      <c r="O91" s="0" t="n">
        <v>5958824.06915684</v>
      </c>
      <c r="P91" s="0" t="n">
        <v>822350.654584431</v>
      </c>
      <c r="Q91" s="0" t="n">
        <v>797680.134946898</v>
      </c>
    </row>
    <row r="92" customFormat="false" ht="12.8" hidden="false" customHeight="false" outlineLevel="0" collapsed="false">
      <c r="A92" s="0" t="n">
        <v>139</v>
      </c>
      <c r="B92" s="0" t="n">
        <v>37824380.5181137</v>
      </c>
      <c r="C92" s="0" t="n">
        <v>36293503.1400058</v>
      </c>
      <c r="D92" s="0" t="n">
        <v>37957859.7806829</v>
      </c>
      <c r="E92" s="0" t="n">
        <v>36418964.388586</v>
      </c>
      <c r="F92" s="0" t="n">
        <v>26457433.8815054</v>
      </c>
      <c r="G92" s="0" t="n">
        <v>9836069.2585005</v>
      </c>
      <c r="H92" s="0" t="n">
        <v>26582895.5195178</v>
      </c>
      <c r="I92" s="0" t="n">
        <v>9836068.86906823</v>
      </c>
      <c r="J92" s="0" t="n">
        <v>5061446.06175133</v>
      </c>
      <c r="K92" s="0" t="n">
        <v>4909602.67989879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38139704.6055757</v>
      </c>
      <c r="C93" s="0" t="n">
        <v>36595750.4658615</v>
      </c>
      <c r="D93" s="0" t="n">
        <v>38273061.3212174</v>
      </c>
      <c r="E93" s="0" t="n">
        <v>36721096.655778</v>
      </c>
      <c r="F93" s="0" t="n">
        <v>26667382.4208283</v>
      </c>
      <c r="G93" s="0" t="n">
        <v>9928368.04503324</v>
      </c>
      <c r="H93" s="0" t="n">
        <v>26792729.0011792</v>
      </c>
      <c r="I93" s="0" t="n">
        <v>9928367.65459877</v>
      </c>
      <c r="J93" s="0" t="n">
        <v>5177204.5646364</v>
      </c>
      <c r="K93" s="0" t="n">
        <v>5021888.4276973</v>
      </c>
      <c r="L93" s="0" t="n">
        <v>6346969.6709971</v>
      </c>
      <c r="M93" s="0" t="n">
        <v>6002387.71564319</v>
      </c>
      <c r="N93" s="0" t="n">
        <v>6369194.17848594</v>
      </c>
      <c r="O93" s="0" t="n">
        <v>6023280.78645193</v>
      </c>
      <c r="P93" s="0" t="n">
        <v>862867.4274394</v>
      </c>
      <c r="Q93" s="0" t="n">
        <v>836981.404616217</v>
      </c>
    </row>
    <row r="94" customFormat="false" ht="12.8" hidden="false" customHeight="false" outlineLevel="0" collapsed="false">
      <c r="A94" s="0" t="n">
        <v>141</v>
      </c>
      <c r="B94" s="0" t="n">
        <v>38199198.0781349</v>
      </c>
      <c r="C94" s="0" t="n">
        <v>36653088.8779834</v>
      </c>
      <c r="D94" s="0" t="n">
        <v>38330050.3671542</v>
      </c>
      <c r="E94" s="0" t="n">
        <v>36776081.2059148</v>
      </c>
      <c r="F94" s="0" t="n">
        <v>26718608.6812827</v>
      </c>
      <c r="G94" s="0" t="n">
        <v>9934480.19670073</v>
      </c>
      <c r="H94" s="0" t="n">
        <v>26841601.3994393</v>
      </c>
      <c r="I94" s="0" t="n">
        <v>9934479.80647556</v>
      </c>
      <c r="J94" s="0" t="n">
        <v>5240921.02307736</v>
      </c>
      <c r="K94" s="0" t="n">
        <v>5083693.39238504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38343168.5600685</v>
      </c>
      <c r="C95" s="0" t="n">
        <v>36792785.6944488</v>
      </c>
      <c r="D95" s="0" t="n">
        <v>38472072.4747134</v>
      </c>
      <c r="E95" s="0" t="n">
        <v>36913946.5326269</v>
      </c>
      <c r="F95" s="0" t="n">
        <v>26831404.2361905</v>
      </c>
      <c r="G95" s="0" t="n">
        <v>9961381.45825831</v>
      </c>
      <c r="H95" s="0" t="n">
        <v>26952565.4710664</v>
      </c>
      <c r="I95" s="0" t="n">
        <v>9961381.06156046</v>
      </c>
      <c r="J95" s="0" t="n">
        <v>5382172.29690411</v>
      </c>
      <c r="K95" s="0" t="n">
        <v>5220707.12799698</v>
      </c>
      <c r="L95" s="0" t="n">
        <v>6384466.03536789</v>
      </c>
      <c r="M95" s="0" t="n">
        <v>6040376.70522818</v>
      </c>
      <c r="N95" s="0" t="n">
        <v>6405948.45922369</v>
      </c>
      <c r="O95" s="0" t="n">
        <v>6060572.22044166</v>
      </c>
      <c r="P95" s="0" t="n">
        <v>897028.716150685</v>
      </c>
      <c r="Q95" s="0" t="n">
        <v>870117.854666164</v>
      </c>
    </row>
    <row r="96" customFormat="false" ht="12.8" hidden="false" customHeight="false" outlineLevel="0" collapsed="false">
      <c r="A96" s="0" t="n">
        <v>143</v>
      </c>
      <c r="B96" s="0" t="n">
        <v>38458686.2400775</v>
      </c>
      <c r="C96" s="0" t="n">
        <v>36905709.4624346</v>
      </c>
      <c r="D96" s="0" t="n">
        <v>38584777.107084</v>
      </c>
      <c r="E96" s="0" t="n">
        <v>37024226.0190589</v>
      </c>
      <c r="F96" s="0" t="n">
        <v>26944409.5685147</v>
      </c>
      <c r="G96" s="0" t="n">
        <v>9961299.89391995</v>
      </c>
      <c r="H96" s="0" t="n">
        <v>27062926.5225894</v>
      </c>
      <c r="I96" s="0" t="n">
        <v>9961299.49646949</v>
      </c>
      <c r="J96" s="0" t="n">
        <v>5469973.45817674</v>
      </c>
      <c r="K96" s="0" t="n">
        <v>5305874.25443143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38668228.4180188</v>
      </c>
      <c r="C97" s="0" t="n">
        <v>37107824.3898015</v>
      </c>
      <c r="D97" s="0" t="n">
        <v>38793222.6114161</v>
      </c>
      <c r="E97" s="0" t="n">
        <v>37225311.0718039</v>
      </c>
      <c r="F97" s="0" t="n">
        <v>27126295.2075873</v>
      </c>
      <c r="G97" s="0" t="n">
        <v>9981529.18221414</v>
      </c>
      <c r="H97" s="0" t="n">
        <v>27243782.2883519</v>
      </c>
      <c r="I97" s="0" t="n">
        <v>9981528.78345197</v>
      </c>
      <c r="J97" s="0" t="n">
        <v>5571573.52350645</v>
      </c>
      <c r="K97" s="0" t="n">
        <v>5404426.31780126</v>
      </c>
      <c r="L97" s="0" t="n">
        <v>6440173.33543018</v>
      </c>
      <c r="M97" s="0" t="n">
        <v>6094443.91039863</v>
      </c>
      <c r="N97" s="0" t="n">
        <v>6461004.3131854</v>
      </c>
      <c r="O97" s="0" t="n">
        <v>6114027.21681371</v>
      </c>
      <c r="P97" s="0" t="n">
        <v>928595.587251076</v>
      </c>
      <c r="Q97" s="0" t="n">
        <v>900737.719633543</v>
      </c>
    </row>
    <row r="98" customFormat="false" ht="12.8" hidden="false" customHeight="false" outlineLevel="0" collapsed="false">
      <c r="A98" s="0" t="n">
        <v>145</v>
      </c>
      <c r="B98" s="0" t="n">
        <v>38927379.7024899</v>
      </c>
      <c r="C98" s="0" t="n">
        <v>37357938.4572819</v>
      </c>
      <c r="D98" s="0" t="n">
        <v>39052250.4567898</v>
      </c>
      <c r="E98" s="0" t="n">
        <v>37475309.0877182</v>
      </c>
      <c r="F98" s="0" t="n">
        <v>27352795.2337941</v>
      </c>
      <c r="G98" s="0" t="n">
        <v>10005143.2234878</v>
      </c>
      <c r="H98" s="0" t="n">
        <v>27470166.2705336</v>
      </c>
      <c r="I98" s="0" t="n">
        <v>10005142.8171847</v>
      </c>
      <c r="J98" s="0" t="n">
        <v>5722702.35164233</v>
      </c>
      <c r="K98" s="0" t="n">
        <v>5551021.28109306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39063920.8182</v>
      </c>
      <c r="C99" s="0" t="n">
        <v>37490393.8837182</v>
      </c>
      <c r="D99" s="0" t="n">
        <v>39184621.6717985</v>
      </c>
      <c r="E99" s="0" t="n">
        <v>37603845.4832428</v>
      </c>
      <c r="F99" s="0" t="n">
        <v>27450448.0476313</v>
      </c>
      <c r="G99" s="0" t="n">
        <v>10039945.8360869</v>
      </c>
      <c r="H99" s="0" t="n">
        <v>27563900.0544279</v>
      </c>
      <c r="I99" s="0" t="n">
        <v>10039945.4288149</v>
      </c>
      <c r="J99" s="0" t="n">
        <v>5833107.68064328</v>
      </c>
      <c r="K99" s="0" t="n">
        <v>5658114.45022398</v>
      </c>
      <c r="L99" s="0" t="n">
        <v>6505486.86227616</v>
      </c>
      <c r="M99" s="0" t="n">
        <v>6157057.7856092</v>
      </c>
      <c r="N99" s="0" t="n">
        <v>6525602.39990334</v>
      </c>
      <c r="O99" s="0" t="n">
        <v>6175977.8151467</v>
      </c>
      <c r="P99" s="0" t="n">
        <v>972184.613440546</v>
      </c>
      <c r="Q99" s="0" t="n">
        <v>943019.075037329</v>
      </c>
    </row>
    <row r="100" customFormat="false" ht="12.8" hidden="false" customHeight="false" outlineLevel="0" collapsed="false">
      <c r="A100" s="0" t="n">
        <v>147</v>
      </c>
      <c r="B100" s="0" t="n">
        <v>39300661.1774406</v>
      </c>
      <c r="C100" s="0" t="n">
        <v>37718103.9830246</v>
      </c>
      <c r="D100" s="0" t="n">
        <v>39419422.5713454</v>
      </c>
      <c r="E100" s="0" t="n">
        <v>37829731.8075718</v>
      </c>
      <c r="F100" s="0" t="n">
        <v>27588823.4534382</v>
      </c>
      <c r="G100" s="0" t="n">
        <v>10129280.5295863</v>
      </c>
      <c r="H100" s="0" t="n">
        <v>27700451.6881502</v>
      </c>
      <c r="I100" s="0" t="n">
        <v>10129280.1194216</v>
      </c>
      <c r="J100" s="0" t="n">
        <v>5926502.12632805</v>
      </c>
      <c r="K100" s="0" t="n">
        <v>5748707.0625382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39615202.9539045</v>
      </c>
      <c r="C101" s="0" t="n">
        <v>38020028.3269129</v>
      </c>
      <c r="D101" s="0" t="n">
        <v>39733568.7179035</v>
      </c>
      <c r="E101" s="0" t="n">
        <v>38131281.8620372</v>
      </c>
      <c r="F101" s="0" t="n">
        <v>27878741.3986017</v>
      </c>
      <c r="G101" s="0" t="n">
        <v>10141286.9283111</v>
      </c>
      <c r="H101" s="0" t="n">
        <v>27989995.3453662</v>
      </c>
      <c r="I101" s="0" t="n">
        <v>10141286.516671</v>
      </c>
      <c r="J101" s="0" t="n">
        <v>6003395.83609857</v>
      </c>
      <c r="K101" s="0" t="n">
        <v>5823293.96101561</v>
      </c>
      <c r="L101" s="0" t="n">
        <v>6595225.03379646</v>
      </c>
      <c r="M101" s="0" t="n">
        <v>6241593.96278062</v>
      </c>
      <c r="N101" s="0" t="n">
        <v>6614950.84373596</v>
      </c>
      <c r="O101" s="0" t="n">
        <v>6260147.73862168</v>
      </c>
      <c r="P101" s="0" t="n">
        <v>1000565.9726831</v>
      </c>
      <c r="Q101" s="0" t="n">
        <v>970548.993502603</v>
      </c>
    </row>
    <row r="102" customFormat="false" ht="12.8" hidden="false" customHeight="false" outlineLevel="0" collapsed="false">
      <c r="A102" s="0" t="n">
        <v>149</v>
      </c>
      <c r="B102" s="0" t="n">
        <v>39873558.0707087</v>
      </c>
      <c r="C102" s="0" t="n">
        <v>38270514.6215886</v>
      </c>
      <c r="D102" s="0" t="n">
        <v>39990811.8749433</v>
      </c>
      <c r="E102" s="0" t="n">
        <v>38380719.9027219</v>
      </c>
      <c r="F102" s="0" t="n">
        <v>28098708.8796056</v>
      </c>
      <c r="G102" s="0" t="n">
        <v>10171805.741983</v>
      </c>
      <c r="H102" s="0" t="n">
        <v>28208914.6043376</v>
      </c>
      <c r="I102" s="0" t="n">
        <v>10171805.2983843</v>
      </c>
      <c r="J102" s="0" t="n">
        <v>6154300.69879799</v>
      </c>
      <c r="K102" s="0" t="n">
        <v>5969671.67783405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40107656.5285733</v>
      </c>
      <c r="C103" s="0" t="n">
        <v>38496905.8942084</v>
      </c>
      <c r="D103" s="0" t="n">
        <v>40223826.4616187</v>
      </c>
      <c r="E103" s="0" t="n">
        <v>38606093.520398</v>
      </c>
      <c r="F103" s="0" t="n">
        <v>28311451.3441428</v>
      </c>
      <c r="G103" s="0" t="n">
        <v>10185454.5500656</v>
      </c>
      <c r="H103" s="0" t="n">
        <v>28420639.4153242</v>
      </c>
      <c r="I103" s="0" t="n">
        <v>10185454.1050738</v>
      </c>
      <c r="J103" s="0" t="n">
        <v>6267525.53368667</v>
      </c>
      <c r="K103" s="0" t="n">
        <v>6079499.76767607</v>
      </c>
      <c r="L103" s="0" t="n">
        <v>6677289.71480932</v>
      </c>
      <c r="M103" s="0" t="n">
        <v>6320077.85704448</v>
      </c>
      <c r="N103" s="0" t="n">
        <v>6696649.22887804</v>
      </c>
      <c r="O103" s="0" t="n">
        <v>6338287.3927479</v>
      </c>
      <c r="P103" s="0" t="n">
        <v>1044587.58894778</v>
      </c>
      <c r="Q103" s="0" t="n">
        <v>1013249.96127935</v>
      </c>
    </row>
    <row r="104" customFormat="false" ht="12.8" hidden="false" customHeight="false" outlineLevel="0" collapsed="false">
      <c r="A104" s="0" t="n">
        <v>151</v>
      </c>
      <c r="B104" s="0" t="n">
        <v>40279531.7532074</v>
      </c>
      <c r="C104" s="0" t="n">
        <v>38661419.1144883</v>
      </c>
      <c r="D104" s="0" t="n">
        <v>40394516.923832</v>
      </c>
      <c r="E104" s="0" t="n">
        <v>38769493.0241359</v>
      </c>
      <c r="F104" s="0" t="n">
        <v>28362389.4260776</v>
      </c>
      <c r="G104" s="0" t="n">
        <v>10299029.6884106</v>
      </c>
      <c r="H104" s="0" t="n">
        <v>28470463.7821818</v>
      </c>
      <c r="I104" s="0" t="n">
        <v>10299029.2419541</v>
      </c>
      <c r="J104" s="0" t="n">
        <v>6292335.7324379</v>
      </c>
      <c r="K104" s="0" t="n">
        <v>6103565.66046477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40520191.0453392</v>
      </c>
      <c r="C105" s="0" t="n">
        <v>38894077.9192553</v>
      </c>
      <c r="D105" s="0" t="n">
        <v>40633242.5637554</v>
      </c>
      <c r="E105" s="0" t="n">
        <v>39000334.3470567</v>
      </c>
      <c r="F105" s="0" t="n">
        <v>28607603.6157304</v>
      </c>
      <c r="G105" s="0" t="n">
        <v>10286474.3035249</v>
      </c>
      <c r="H105" s="0" t="n">
        <v>28713860.5149981</v>
      </c>
      <c r="I105" s="0" t="n">
        <v>10286473.8320586</v>
      </c>
      <c r="J105" s="0" t="n">
        <v>6388791.58724109</v>
      </c>
      <c r="K105" s="0" t="n">
        <v>6197127.83962386</v>
      </c>
      <c r="L105" s="0" t="n">
        <v>6750135.46701088</v>
      </c>
      <c r="M105" s="0" t="n">
        <v>6391236.45157847</v>
      </c>
      <c r="N105" s="0" t="n">
        <v>6768975.26509598</v>
      </c>
      <c r="O105" s="0" t="n">
        <v>6408957.83677988</v>
      </c>
      <c r="P105" s="0" t="n">
        <v>1064798.59787352</v>
      </c>
      <c r="Q105" s="0" t="n">
        <v>1032854.63993731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3054835.82046147</v>
      </c>
      <c r="C28" s="0" t="n">
        <v>1649295.02482203</v>
      </c>
      <c r="D28" s="0" t="n">
        <v>1003552.9337576</v>
      </c>
      <c r="E28" s="0" t="n">
        <v>291806.726145311</v>
      </c>
      <c r="F28" s="0" t="n">
        <v>0</v>
      </c>
      <c r="G28" s="0" t="n">
        <v>10530.4693665376</v>
      </c>
      <c r="H28" s="0" t="n">
        <v>61488.4872504724</v>
      </c>
      <c r="I28" s="0" t="n">
        <v>29054.8419364394</v>
      </c>
      <c r="J28" s="0" t="n">
        <v>9266.85234087432</v>
      </c>
    </row>
    <row r="29" customFormat="false" ht="12.8" hidden="false" customHeight="false" outlineLevel="0" collapsed="false">
      <c r="A29" s="0" t="n">
        <v>76</v>
      </c>
      <c r="B29" s="0" t="n">
        <v>3180104.95262208</v>
      </c>
      <c r="C29" s="0" t="n">
        <v>1745403.40993472</v>
      </c>
      <c r="D29" s="0" t="n">
        <v>1008900.56890976</v>
      </c>
      <c r="E29" s="0" t="n">
        <v>303319.379339983</v>
      </c>
      <c r="F29" s="0" t="n">
        <v>0</v>
      </c>
      <c r="G29" s="0" t="n">
        <v>8952.33344676991</v>
      </c>
      <c r="H29" s="0" t="n">
        <v>66323.0173003722</v>
      </c>
      <c r="I29" s="0" t="n">
        <v>37337.4384625124</v>
      </c>
      <c r="J29" s="0" t="n">
        <v>10081.3217807785</v>
      </c>
    </row>
    <row r="30" customFormat="false" ht="12.8" hidden="false" customHeight="false" outlineLevel="0" collapsed="false">
      <c r="A30" s="0" t="n">
        <v>77</v>
      </c>
      <c r="B30" s="0" t="n">
        <v>3938384.26618653</v>
      </c>
      <c r="C30" s="0" t="n">
        <v>1853967.36604301</v>
      </c>
      <c r="D30" s="0" t="n">
        <v>964680.700524218</v>
      </c>
      <c r="E30" s="0" t="n">
        <v>311899.263831123</v>
      </c>
      <c r="F30" s="0" t="n">
        <v>702547.007979854</v>
      </c>
      <c r="G30" s="0" t="n">
        <v>9793.8538258496</v>
      </c>
      <c r="H30" s="0" t="n">
        <v>50433.9056621006</v>
      </c>
      <c r="I30" s="0" t="n">
        <v>38871.2505744681</v>
      </c>
      <c r="J30" s="0" t="n">
        <v>7066.24115123766</v>
      </c>
    </row>
    <row r="31" customFormat="false" ht="12.8" hidden="false" customHeight="false" outlineLevel="0" collapsed="false">
      <c r="A31" s="0" t="n">
        <v>78</v>
      </c>
      <c r="B31" s="0" t="n">
        <v>3287410.64919016</v>
      </c>
      <c r="C31" s="0" t="n">
        <v>1934916.0251314</v>
      </c>
      <c r="D31" s="0" t="n">
        <v>921054.890246152</v>
      </c>
      <c r="E31" s="0" t="n">
        <v>314635.413769556</v>
      </c>
      <c r="F31" s="0" t="n">
        <v>0</v>
      </c>
      <c r="G31" s="0" t="n">
        <v>9901.60005354379</v>
      </c>
      <c r="H31" s="0" t="n">
        <v>54069.7944485198</v>
      </c>
      <c r="I31" s="0" t="n">
        <v>44046.8952276387</v>
      </c>
      <c r="J31" s="0" t="n">
        <v>8155.27112987628</v>
      </c>
    </row>
    <row r="32" customFormat="false" ht="12.8" hidden="false" customHeight="false" outlineLevel="0" collapsed="false">
      <c r="A32" s="0" t="n">
        <v>79</v>
      </c>
      <c r="B32" s="0" t="n">
        <v>3353785.45284779</v>
      </c>
      <c r="C32" s="0" t="n">
        <v>1952946.09221412</v>
      </c>
      <c r="D32" s="0" t="n">
        <v>977304.602559378</v>
      </c>
      <c r="E32" s="0" t="n">
        <v>318608.538785635</v>
      </c>
      <c r="F32" s="0" t="n">
        <v>0</v>
      </c>
      <c r="G32" s="0" t="n">
        <v>6651.15733258626</v>
      </c>
      <c r="H32" s="0" t="n">
        <v>53785.9092378861</v>
      </c>
      <c r="I32" s="0" t="n">
        <v>35205.4584420478</v>
      </c>
      <c r="J32" s="0" t="n">
        <v>8553.41018814203</v>
      </c>
    </row>
    <row r="33" customFormat="false" ht="12.8" hidden="false" customHeight="false" outlineLevel="0" collapsed="false">
      <c r="A33" s="0" t="n">
        <v>80</v>
      </c>
      <c r="B33" s="0" t="n">
        <v>3423630.3899051</v>
      </c>
      <c r="C33" s="0" t="n">
        <v>2031730.5171905</v>
      </c>
      <c r="D33" s="0" t="n">
        <v>945096.107584362</v>
      </c>
      <c r="E33" s="0" t="n">
        <v>321885.387218178</v>
      </c>
      <c r="F33" s="0" t="n">
        <v>0</v>
      </c>
      <c r="G33" s="0" t="n">
        <v>11767.9190230023</v>
      </c>
      <c r="H33" s="0" t="n">
        <v>67675.6084129994</v>
      </c>
      <c r="I33" s="0" t="n">
        <v>35476.4788838956</v>
      </c>
      <c r="J33" s="0" t="n">
        <v>9695.43779825767</v>
      </c>
    </row>
    <row r="34" customFormat="false" ht="12.8" hidden="false" customHeight="false" outlineLevel="0" collapsed="false">
      <c r="A34" s="0" t="n">
        <v>81</v>
      </c>
      <c r="B34" s="0" t="n">
        <v>4218450.23302167</v>
      </c>
      <c r="C34" s="0" t="n">
        <v>2006436.05925877</v>
      </c>
      <c r="D34" s="0" t="n">
        <v>1005704.23561527</v>
      </c>
      <c r="E34" s="0" t="n">
        <v>326473.515301706</v>
      </c>
      <c r="F34" s="0" t="n">
        <v>752057.991729086</v>
      </c>
      <c r="G34" s="0" t="n">
        <v>9283.91560303899</v>
      </c>
      <c r="H34" s="0" t="n">
        <v>79318.2289340971</v>
      </c>
      <c r="I34" s="0" t="n">
        <v>26303.7428969324</v>
      </c>
      <c r="J34" s="0" t="n">
        <v>12066.275465733</v>
      </c>
    </row>
    <row r="35" customFormat="false" ht="12.8" hidden="false" customHeight="false" outlineLevel="0" collapsed="false">
      <c r="A35" s="0" t="n">
        <v>82</v>
      </c>
      <c r="B35" s="0" t="n">
        <v>3513646.68776836</v>
      </c>
      <c r="C35" s="0" t="n">
        <v>2023597.90402011</v>
      </c>
      <c r="D35" s="0" t="n">
        <v>1038804.25505377</v>
      </c>
      <c r="E35" s="0" t="n">
        <v>329520.986226117</v>
      </c>
      <c r="F35" s="0" t="n">
        <v>0</v>
      </c>
      <c r="G35" s="0" t="n">
        <v>10030.4112030403</v>
      </c>
      <c r="H35" s="0" t="n">
        <v>63942.3272013797</v>
      </c>
      <c r="I35" s="0" t="n">
        <v>36801.8729648842</v>
      </c>
      <c r="J35" s="0" t="n">
        <v>10948.9310990576</v>
      </c>
    </row>
    <row r="36" customFormat="false" ht="12.8" hidden="false" customHeight="false" outlineLevel="0" collapsed="false">
      <c r="A36" s="0" t="n">
        <v>83</v>
      </c>
      <c r="B36" s="0" t="n">
        <v>3559126.4016678</v>
      </c>
      <c r="C36" s="0" t="n">
        <v>2077107.57819908</v>
      </c>
      <c r="D36" s="0" t="n">
        <v>1021253.89283874</v>
      </c>
      <c r="E36" s="0" t="n">
        <v>331870.228687332</v>
      </c>
      <c r="F36" s="0" t="n">
        <v>0</v>
      </c>
      <c r="G36" s="0" t="n">
        <v>12233.622068591</v>
      </c>
      <c r="H36" s="0" t="n">
        <v>71861.413815675</v>
      </c>
      <c r="I36" s="0" t="n">
        <v>32957.4953318671</v>
      </c>
      <c r="J36" s="0" t="n">
        <v>11064.3885736077</v>
      </c>
    </row>
    <row r="37" customFormat="false" ht="12.8" hidden="false" customHeight="false" outlineLevel="0" collapsed="false">
      <c r="A37" s="0" t="n">
        <v>84</v>
      </c>
      <c r="B37" s="0" t="n">
        <v>3585563.34672289</v>
      </c>
      <c r="C37" s="0" t="n">
        <v>2109788.87789898</v>
      </c>
      <c r="D37" s="0" t="n">
        <v>1006382.56882968</v>
      </c>
      <c r="E37" s="0" t="n">
        <v>333280.280974781</v>
      </c>
      <c r="F37" s="0" t="n">
        <v>0</v>
      </c>
      <c r="G37" s="0" t="n">
        <v>11087.1805428882</v>
      </c>
      <c r="H37" s="0" t="n">
        <v>82665.9419946097</v>
      </c>
      <c r="I37" s="0" t="n">
        <v>31549.5054657877</v>
      </c>
      <c r="J37" s="0" t="n">
        <v>10808.9910161707</v>
      </c>
    </row>
    <row r="38" customFormat="false" ht="12.8" hidden="false" customHeight="false" outlineLevel="0" collapsed="false">
      <c r="A38" s="0" t="n">
        <v>85</v>
      </c>
      <c r="B38" s="0" t="n">
        <v>4485776.57029969</v>
      </c>
      <c r="C38" s="0" t="n">
        <v>2164275.78624106</v>
      </c>
      <c r="D38" s="0" t="n">
        <v>1028871.85721524</v>
      </c>
      <c r="E38" s="0" t="n">
        <v>339056.094015253</v>
      </c>
      <c r="F38" s="0" t="n">
        <v>795796.685962481</v>
      </c>
      <c r="G38" s="0" t="n">
        <v>12527.7006270994</v>
      </c>
      <c r="H38" s="0" t="n">
        <v>86055.3291029439</v>
      </c>
      <c r="I38" s="0" t="n">
        <v>45276.5611310649</v>
      </c>
      <c r="J38" s="0" t="n">
        <v>14054.3664292767</v>
      </c>
    </row>
    <row r="39" customFormat="false" ht="12.8" hidden="false" customHeight="false" outlineLevel="0" collapsed="false">
      <c r="A39" s="0" t="n">
        <v>86</v>
      </c>
      <c r="B39" s="0" t="n">
        <v>3709514.86470294</v>
      </c>
      <c r="C39" s="0" t="n">
        <v>2213759.2678318</v>
      </c>
      <c r="D39" s="0" t="n">
        <v>1021314.83758924</v>
      </c>
      <c r="E39" s="0" t="n">
        <v>336956.260409088</v>
      </c>
      <c r="F39" s="0" t="n">
        <v>0</v>
      </c>
      <c r="G39" s="0" t="n">
        <v>7338.19963184403</v>
      </c>
      <c r="H39" s="0" t="n">
        <v>68665.3028562788</v>
      </c>
      <c r="I39" s="0" t="n">
        <v>50328.6099524743</v>
      </c>
      <c r="J39" s="0" t="n">
        <v>11978.5221231813</v>
      </c>
    </row>
    <row r="40" customFormat="false" ht="12.8" hidden="false" customHeight="false" outlineLevel="0" collapsed="false">
      <c r="A40" s="0" t="n">
        <v>87</v>
      </c>
      <c r="B40" s="0" t="n">
        <v>3728690.1215368</v>
      </c>
      <c r="C40" s="0" t="n">
        <v>2197079.98625723</v>
      </c>
      <c r="D40" s="0" t="n">
        <v>1058274.91655055</v>
      </c>
      <c r="E40" s="0" t="n">
        <v>340795.232363312</v>
      </c>
      <c r="F40" s="0" t="n">
        <v>0</v>
      </c>
      <c r="G40" s="0" t="n">
        <v>8548.4748703385</v>
      </c>
      <c r="H40" s="0" t="n">
        <v>75123.6839268115</v>
      </c>
      <c r="I40" s="0" t="n">
        <v>37200.3642616734</v>
      </c>
      <c r="J40" s="0" t="n">
        <v>11688.8970267805</v>
      </c>
    </row>
    <row r="41" customFormat="false" ht="12.8" hidden="false" customHeight="false" outlineLevel="0" collapsed="false">
      <c r="A41" s="0" t="n">
        <v>88</v>
      </c>
      <c r="B41" s="0" t="n">
        <v>3806835.86054333</v>
      </c>
      <c r="C41" s="0" t="n">
        <v>2324737.47763765</v>
      </c>
      <c r="D41" s="0" t="n">
        <v>1000719.11694685</v>
      </c>
      <c r="E41" s="0" t="n">
        <v>342242.284803342</v>
      </c>
      <c r="F41" s="0" t="n">
        <v>0</v>
      </c>
      <c r="G41" s="0" t="n">
        <v>6820.26271964662</v>
      </c>
      <c r="H41" s="0" t="n">
        <v>72902.6217230256</v>
      </c>
      <c r="I41" s="0" t="n">
        <v>48912.7485173659</v>
      </c>
      <c r="J41" s="0" t="n">
        <v>11346.9518091547</v>
      </c>
    </row>
    <row r="42" customFormat="false" ht="12.8" hidden="false" customHeight="false" outlineLevel="0" collapsed="false">
      <c r="A42" s="0" t="n">
        <v>89</v>
      </c>
      <c r="B42" s="0" t="n">
        <v>4661683.6004887</v>
      </c>
      <c r="C42" s="0" t="n">
        <v>2251493.83688503</v>
      </c>
      <c r="D42" s="0" t="n">
        <v>1089523.25854992</v>
      </c>
      <c r="E42" s="0" t="n">
        <v>346104.226248657</v>
      </c>
      <c r="F42" s="0" t="n">
        <v>835639.015851773</v>
      </c>
      <c r="G42" s="0" t="n">
        <v>8961.33864561395</v>
      </c>
      <c r="H42" s="0" t="n">
        <v>82190.1705786864</v>
      </c>
      <c r="I42" s="0" t="n">
        <v>35176.0462251527</v>
      </c>
      <c r="J42" s="0" t="n">
        <v>12681.6060262701</v>
      </c>
    </row>
    <row r="43" customFormat="false" ht="12.8" hidden="false" customHeight="false" outlineLevel="0" collapsed="false">
      <c r="A43" s="0" t="n">
        <v>90</v>
      </c>
      <c r="B43" s="0" t="n">
        <v>3918404.53141295</v>
      </c>
      <c r="C43" s="0" t="n">
        <v>2449817.59003679</v>
      </c>
      <c r="D43" s="0" t="n">
        <v>976900.689978002</v>
      </c>
      <c r="E43" s="0" t="n">
        <v>347967.21998841</v>
      </c>
      <c r="F43" s="0" t="n">
        <v>0</v>
      </c>
      <c r="G43" s="0" t="n">
        <v>12951.3424980655</v>
      </c>
      <c r="H43" s="0" t="n">
        <v>91120.7167750368</v>
      </c>
      <c r="I43" s="0" t="n">
        <v>27395.0570110456</v>
      </c>
      <c r="J43" s="0" t="n">
        <v>13112.0771282087</v>
      </c>
    </row>
    <row r="44" customFormat="false" ht="12.8" hidden="false" customHeight="false" outlineLevel="0" collapsed="false">
      <c r="A44" s="0" t="n">
        <v>91</v>
      </c>
      <c r="B44" s="0" t="n">
        <v>3883978.6645507</v>
      </c>
      <c r="C44" s="0" t="n">
        <v>2356769.97121175</v>
      </c>
      <c r="D44" s="0" t="n">
        <v>1018262.84500713</v>
      </c>
      <c r="E44" s="0" t="n">
        <v>353227.454204844</v>
      </c>
      <c r="F44" s="0" t="n">
        <v>0</v>
      </c>
      <c r="G44" s="0" t="n">
        <v>11293.7022387265</v>
      </c>
      <c r="H44" s="0" t="n">
        <v>86959.2101081105</v>
      </c>
      <c r="I44" s="0" t="n">
        <v>44836.020375384</v>
      </c>
      <c r="J44" s="0" t="n">
        <v>13214.047658147</v>
      </c>
    </row>
    <row r="45" customFormat="false" ht="12.8" hidden="false" customHeight="false" outlineLevel="0" collapsed="false">
      <c r="A45" s="0" t="n">
        <v>92</v>
      </c>
      <c r="B45" s="0" t="n">
        <v>3922174.8705811</v>
      </c>
      <c r="C45" s="0" t="n">
        <v>2374366.70464135</v>
      </c>
      <c r="D45" s="0" t="n">
        <v>1041000.40324715</v>
      </c>
      <c r="E45" s="0" t="n">
        <v>352885.772660512</v>
      </c>
      <c r="F45" s="0" t="n">
        <v>0</v>
      </c>
      <c r="G45" s="0" t="n">
        <v>6634.35910235538</v>
      </c>
      <c r="H45" s="0" t="n">
        <v>97853.9371713111</v>
      </c>
      <c r="I45" s="0" t="n">
        <v>35746.2381207055</v>
      </c>
      <c r="J45" s="0" t="n">
        <v>14561.4467898059</v>
      </c>
    </row>
    <row r="46" customFormat="false" ht="12.8" hidden="false" customHeight="false" outlineLevel="0" collapsed="false">
      <c r="A46" s="0" t="n">
        <v>93</v>
      </c>
      <c r="B46" s="0" t="n">
        <v>4746558.35779622</v>
      </c>
      <c r="C46" s="0" t="n">
        <v>2445143.17603126</v>
      </c>
      <c r="D46" s="0" t="n">
        <v>964510.375627666</v>
      </c>
      <c r="E46" s="0" t="n">
        <v>357594.392634838</v>
      </c>
      <c r="F46" s="0" t="n">
        <v>834008.913036007</v>
      </c>
      <c r="G46" s="0" t="n">
        <v>12272.3990111257</v>
      </c>
      <c r="H46" s="0" t="n">
        <v>94237.1753253815</v>
      </c>
      <c r="I46" s="0" t="n">
        <v>26839.8377672591</v>
      </c>
      <c r="J46" s="0" t="n">
        <v>12702.1876550966</v>
      </c>
    </row>
    <row r="47" customFormat="false" ht="12.8" hidden="false" customHeight="false" outlineLevel="0" collapsed="false">
      <c r="A47" s="0" t="n">
        <v>94</v>
      </c>
      <c r="B47" s="0" t="n">
        <v>3987977.0915997</v>
      </c>
      <c r="C47" s="0" t="n">
        <v>2443920.45551181</v>
      </c>
      <c r="D47" s="0" t="n">
        <v>1028308.56337455</v>
      </c>
      <c r="E47" s="0" t="n">
        <v>361482.118197198</v>
      </c>
      <c r="F47" s="0" t="n">
        <v>0</v>
      </c>
      <c r="G47" s="0" t="n">
        <v>10213.850601843</v>
      </c>
      <c r="H47" s="0" t="n">
        <v>89588.7677217749</v>
      </c>
      <c r="I47" s="0" t="n">
        <v>42587.8836059672</v>
      </c>
      <c r="J47" s="0" t="n">
        <v>12770.2524252807</v>
      </c>
    </row>
    <row r="48" customFormat="false" ht="12.8" hidden="false" customHeight="false" outlineLevel="0" collapsed="false">
      <c r="A48" s="0" t="n">
        <v>95</v>
      </c>
      <c r="B48" s="0" t="n">
        <v>4048103.08591094</v>
      </c>
      <c r="C48" s="0" t="n">
        <v>2498706.33433025</v>
      </c>
      <c r="D48" s="0" t="n">
        <v>1019912.39052581</v>
      </c>
      <c r="E48" s="0" t="n">
        <v>364654.975408594</v>
      </c>
      <c r="F48" s="0" t="n">
        <v>0</v>
      </c>
      <c r="G48" s="0" t="n">
        <v>12102.1759789421</v>
      </c>
      <c r="H48" s="0" t="n">
        <v>89955.7436985269</v>
      </c>
      <c r="I48" s="0" t="n">
        <v>49342.9417124606</v>
      </c>
      <c r="J48" s="0" t="n">
        <v>14044.5872695237</v>
      </c>
    </row>
    <row r="49" customFormat="false" ht="12.8" hidden="false" customHeight="false" outlineLevel="0" collapsed="false">
      <c r="A49" s="0" t="n">
        <v>96</v>
      </c>
      <c r="B49" s="0" t="n">
        <v>4099566.1510625</v>
      </c>
      <c r="C49" s="0" t="n">
        <v>2497361.26016777</v>
      </c>
      <c r="D49" s="0" t="n">
        <v>1075830.41043468</v>
      </c>
      <c r="E49" s="0" t="n">
        <v>367004.105721868</v>
      </c>
      <c r="F49" s="0" t="n">
        <v>0</v>
      </c>
      <c r="G49" s="0" t="n">
        <v>14242.8160074948</v>
      </c>
      <c r="H49" s="0" t="n">
        <v>99077.8166816762</v>
      </c>
      <c r="I49" s="0" t="n">
        <v>32485.332652192</v>
      </c>
      <c r="J49" s="0" t="n">
        <v>14475.0167233798</v>
      </c>
    </row>
    <row r="50" customFormat="false" ht="12.8" hidden="false" customHeight="false" outlineLevel="0" collapsed="false">
      <c r="A50" s="0" t="n">
        <v>97</v>
      </c>
      <c r="B50" s="0" t="n">
        <v>4995583.6246849</v>
      </c>
      <c r="C50" s="0" t="n">
        <v>2607338.8436867</v>
      </c>
      <c r="D50" s="0" t="n">
        <v>991757.088910727</v>
      </c>
      <c r="E50" s="0" t="n">
        <v>368601.000948791</v>
      </c>
      <c r="F50" s="0" t="n">
        <v>878944.133423101</v>
      </c>
      <c r="G50" s="0" t="n">
        <v>14245.9598179815</v>
      </c>
      <c r="H50" s="0" t="n">
        <v>95027.7264843166</v>
      </c>
      <c r="I50" s="0" t="n">
        <v>26910.2348337048</v>
      </c>
      <c r="J50" s="0" t="n">
        <v>13563.1183917047</v>
      </c>
    </row>
    <row r="51" customFormat="false" ht="12.8" hidden="false" customHeight="false" outlineLevel="0" collapsed="false">
      <c r="A51" s="0" t="n">
        <v>98</v>
      </c>
      <c r="B51" s="0" t="n">
        <v>4177813.32147995</v>
      </c>
      <c r="C51" s="0" t="n">
        <v>2686743.59311633</v>
      </c>
      <c r="D51" s="0" t="n">
        <v>964071.101906192</v>
      </c>
      <c r="E51" s="0" t="n">
        <v>371421.695290737</v>
      </c>
      <c r="F51" s="0" t="n">
        <v>0</v>
      </c>
      <c r="G51" s="0" t="n">
        <v>12802.3464201306</v>
      </c>
      <c r="H51" s="0" t="n">
        <v>93626.0708302106</v>
      </c>
      <c r="I51" s="0" t="n">
        <v>37618.5380770211</v>
      </c>
      <c r="J51" s="0" t="n">
        <v>13374.8838513769</v>
      </c>
    </row>
    <row r="52" customFormat="false" ht="12.8" hidden="false" customHeight="false" outlineLevel="0" collapsed="false">
      <c r="A52" s="0" t="n">
        <v>99</v>
      </c>
      <c r="B52" s="0" t="n">
        <v>4159474.98016464</v>
      </c>
      <c r="C52" s="0" t="n">
        <v>2572562.1144218</v>
      </c>
      <c r="D52" s="0" t="n">
        <v>1054504.01584475</v>
      </c>
      <c r="E52" s="0" t="n">
        <v>374223.734207372</v>
      </c>
      <c r="F52" s="0" t="n">
        <v>0</v>
      </c>
      <c r="G52" s="0" t="n">
        <v>14925.8185634342</v>
      </c>
      <c r="H52" s="0" t="n">
        <v>88868.0917739889</v>
      </c>
      <c r="I52" s="0" t="n">
        <v>42361.2788940777</v>
      </c>
      <c r="J52" s="0" t="n">
        <v>12736.8849871882</v>
      </c>
    </row>
    <row r="53" customFormat="false" ht="12.8" hidden="false" customHeight="false" outlineLevel="0" collapsed="false">
      <c r="A53" s="0" t="n">
        <v>100</v>
      </c>
      <c r="B53" s="0" t="n">
        <v>4201316.17060897</v>
      </c>
      <c r="C53" s="0" t="n">
        <v>2678467.37089554</v>
      </c>
      <c r="D53" s="0" t="n">
        <v>1008358.04674342</v>
      </c>
      <c r="E53" s="0" t="n">
        <v>382454.597697058</v>
      </c>
      <c r="F53" s="0" t="n">
        <v>0</v>
      </c>
      <c r="G53" s="0" t="n">
        <v>17854.3379158127</v>
      </c>
      <c r="H53" s="0" t="n">
        <v>86791.8022212757</v>
      </c>
      <c r="I53" s="0" t="n">
        <v>25204.680504914</v>
      </c>
      <c r="J53" s="0" t="n">
        <v>13398.0319400825</v>
      </c>
    </row>
    <row r="54" customFormat="false" ht="12.8" hidden="false" customHeight="false" outlineLevel="0" collapsed="false">
      <c r="A54" s="0" t="n">
        <v>101</v>
      </c>
      <c r="B54" s="0" t="n">
        <v>5084993.29786554</v>
      </c>
      <c r="C54" s="0" t="n">
        <v>2757130.0854038</v>
      </c>
      <c r="D54" s="0" t="n">
        <v>922218.120015656</v>
      </c>
      <c r="E54" s="0" t="n">
        <v>384748.800633437</v>
      </c>
      <c r="F54" s="0" t="n">
        <v>895649.158080335</v>
      </c>
      <c r="G54" s="0" t="n">
        <v>14384.6668356334</v>
      </c>
      <c r="H54" s="0" t="n">
        <v>87118.5032760769</v>
      </c>
      <c r="I54" s="0" t="n">
        <v>25301.7290372311</v>
      </c>
      <c r="J54" s="0" t="n">
        <v>13228.1942042149</v>
      </c>
    </row>
    <row r="55" customFormat="false" ht="12.8" hidden="false" customHeight="false" outlineLevel="0" collapsed="false">
      <c r="A55" s="0" t="n">
        <v>102</v>
      </c>
      <c r="B55" s="0" t="n">
        <v>4219794.36483432</v>
      </c>
      <c r="C55" s="0" t="n">
        <v>2850361.73991819</v>
      </c>
      <c r="D55" s="0" t="n">
        <v>848617.48239692</v>
      </c>
      <c r="E55" s="0" t="n">
        <v>385996.068835219</v>
      </c>
      <c r="F55" s="0" t="n">
        <v>0</v>
      </c>
      <c r="G55" s="0" t="n">
        <v>14894.4749988254</v>
      </c>
      <c r="H55" s="0" t="n">
        <v>93114.3025868209</v>
      </c>
      <c r="I55" s="0" t="n">
        <v>25279.1497355692</v>
      </c>
      <c r="J55" s="0" t="n">
        <v>13315.8985877013</v>
      </c>
    </row>
    <row r="56" customFormat="false" ht="12.8" hidden="false" customHeight="false" outlineLevel="0" collapsed="false">
      <c r="A56" s="0" t="n">
        <v>103</v>
      </c>
      <c r="B56" s="0" t="n">
        <v>4238719.72699051</v>
      </c>
      <c r="C56" s="0" t="n">
        <v>2833130.72240851</v>
      </c>
      <c r="D56" s="0" t="n">
        <v>884856.737147127</v>
      </c>
      <c r="E56" s="0" t="n">
        <v>382665.976761009</v>
      </c>
      <c r="F56" s="0" t="n">
        <v>0</v>
      </c>
      <c r="G56" s="0" t="n">
        <v>14345.4196311139</v>
      </c>
      <c r="H56" s="0" t="n">
        <v>87663.541286033</v>
      </c>
      <c r="I56" s="0" t="n">
        <v>35141.9249006686</v>
      </c>
      <c r="J56" s="0" t="n">
        <v>12837.6895885464</v>
      </c>
    </row>
    <row r="57" customFormat="false" ht="12.8" hidden="false" customHeight="false" outlineLevel="0" collapsed="false">
      <c r="A57" s="0" t="n">
        <v>104</v>
      </c>
      <c r="B57" s="0" t="n">
        <v>4249706.70827492</v>
      </c>
      <c r="C57" s="0" t="n">
        <v>2806467.95516792</v>
      </c>
      <c r="D57" s="0" t="n">
        <v>921130.225926818</v>
      </c>
      <c r="E57" s="0" t="n">
        <v>384581.721255898</v>
      </c>
      <c r="F57" s="0" t="n">
        <v>0</v>
      </c>
      <c r="G57" s="0" t="n">
        <v>13453.9179792244</v>
      </c>
      <c r="H57" s="0" t="n">
        <v>90079.4481980719</v>
      </c>
      <c r="I57" s="0" t="n">
        <v>31895.9260986546</v>
      </c>
      <c r="J57" s="0" t="n">
        <v>13719.400535535</v>
      </c>
    </row>
    <row r="58" customFormat="false" ht="12.8" hidden="false" customHeight="false" outlineLevel="0" collapsed="false">
      <c r="A58" s="0" t="n">
        <v>105</v>
      </c>
      <c r="B58" s="0" t="n">
        <v>5258953.80460228</v>
      </c>
      <c r="C58" s="0" t="n">
        <v>2863434.20578445</v>
      </c>
      <c r="D58" s="0" t="n">
        <v>942875.298797039</v>
      </c>
      <c r="E58" s="0" t="n">
        <v>383582.496610154</v>
      </c>
      <c r="F58" s="0" t="n">
        <v>925035.488455928</v>
      </c>
      <c r="G58" s="0" t="n">
        <v>13634.8597706669</v>
      </c>
      <c r="H58" s="0" t="n">
        <v>101041.874914408</v>
      </c>
      <c r="I58" s="0" t="n">
        <v>28653.3772076131</v>
      </c>
      <c r="J58" s="0" t="n">
        <v>15449.1383927234</v>
      </c>
    </row>
    <row r="59" customFormat="false" ht="12.8" hidden="false" customHeight="false" outlineLevel="0" collapsed="false">
      <c r="A59" s="0" t="n">
        <v>106</v>
      </c>
      <c r="B59" s="0" t="n">
        <v>4276535.3526619</v>
      </c>
      <c r="C59" s="0" t="n">
        <v>2736554.15714667</v>
      </c>
      <c r="D59" s="0" t="n">
        <v>1005841.43862077</v>
      </c>
      <c r="E59" s="0" t="n">
        <v>378800.296505876</v>
      </c>
      <c r="F59" s="0" t="n">
        <v>0</v>
      </c>
      <c r="G59" s="0" t="n">
        <v>16340.7245235422</v>
      </c>
      <c r="H59" s="0" t="n">
        <v>108653.339657873</v>
      </c>
      <c r="I59" s="0" t="n">
        <v>26914.9358068351</v>
      </c>
      <c r="J59" s="0" t="n">
        <v>15657.5451008381</v>
      </c>
    </row>
    <row r="60" customFormat="false" ht="12.8" hidden="false" customHeight="false" outlineLevel="0" collapsed="false">
      <c r="A60" s="0" t="n">
        <v>107</v>
      </c>
      <c r="B60" s="0" t="n">
        <v>4299968.78016582</v>
      </c>
      <c r="C60" s="0" t="n">
        <v>2750831.9636459</v>
      </c>
      <c r="D60" s="0" t="n">
        <v>996020.234022257</v>
      </c>
      <c r="E60" s="0" t="n">
        <v>378439.045518153</v>
      </c>
      <c r="F60" s="0" t="n">
        <v>0</v>
      </c>
      <c r="G60" s="0" t="n">
        <v>21675.8181713221</v>
      </c>
      <c r="H60" s="0" t="n">
        <v>103644.51143927</v>
      </c>
      <c r="I60" s="0" t="n">
        <v>36381.6807886043</v>
      </c>
      <c r="J60" s="0" t="n">
        <v>16031.4469388547</v>
      </c>
    </row>
    <row r="61" customFormat="false" ht="12.8" hidden="false" customHeight="false" outlineLevel="0" collapsed="false">
      <c r="A61" s="0" t="n">
        <v>108</v>
      </c>
      <c r="B61" s="0" t="n">
        <v>4243461.2268156</v>
      </c>
      <c r="C61" s="0" t="n">
        <v>2795543.77207346</v>
      </c>
      <c r="D61" s="0" t="n">
        <v>911449.995059086</v>
      </c>
      <c r="E61" s="0" t="n">
        <v>379429.35066199</v>
      </c>
      <c r="F61" s="0" t="n">
        <v>0</v>
      </c>
      <c r="G61" s="0" t="n">
        <v>12470.9141823937</v>
      </c>
      <c r="H61" s="0" t="n">
        <v>96984.5057750956</v>
      </c>
      <c r="I61" s="0" t="n">
        <v>33366.5229416704</v>
      </c>
      <c r="J61" s="0" t="n">
        <v>14668.9307781665</v>
      </c>
    </row>
    <row r="62" customFormat="false" ht="12.8" hidden="false" customHeight="false" outlineLevel="0" collapsed="false">
      <c r="A62" s="0" t="n">
        <v>109</v>
      </c>
      <c r="B62" s="0" t="n">
        <v>5109003.23651282</v>
      </c>
      <c r="C62" s="0" t="n">
        <v>2714829.8913119</v>
      </c>
      <c r="D62" s="0" t="n">
        <v>962846.296405423</v>
      </c>
      <c r="E62" s="0" t="n">
        <v>376275.854183977</v>
      </c>
      <c r="F62" s="0" t="n">
        <v>898789.70730542</v>
      </c>
      <c r="G62" s="0" t="n">
        <v>15427.2387683114</v>
      </c>
      <c r="H62" s="0" t="n">
        <v>87369.0414295531</v>
      </c>
      <c r="I62" s="0" t="n">
        <v>46315.9012668727</v>
      </c>
      <c r="J62" s="0" t="n">
        <v>12461.7126336714</v>
      </c>
    </row>
    <row r="63" customFormat="false" ht="12.8" hidden="false" customHeight="false" outlineLevel="0" collapsed="false">
      <c r="A63" s="0" t="n">
        <v>110</v>
      </c>
      <c r="B63" s="0" t="n">
        <v>4189233.07277256</v>
      </c>
      <c r="C63" s="0" t="n">
        <v>2785324.06507713</v>
      </c>
      <c r="D63" s="0" t="n">
        <v>871580.447976553</v>
      </c>
      <c r="E63" s="0" t="n">
        <v>383176.704000361</v>
      </c>
      <c r="F63" s="0" t="n">
        <v>0</v>
      </c>
      <c r="G63" s="0" t="n">
        <v>14308.9054418514</v>
      </c>
      <c r="H63" s="0" t="n">
        <v>84556.3917497588</v>
      </c>
      <c r="I63" s="0" t="n">
        <v>38206.9169587413</v>
      </c>
      <c r="J63" s="0" t="n">
        <v>12973.4271412077</v>
      </c>
    </row>
    <row r="64" customFormat="false" ht="12.8" hidden="false" customHeight="false" outlineLevel="0" collapsed="false">
      <c r="A64" s="0" t="n">
        <v>111</v>
      </c>
      <c r="B64" s="0" t="n">
        <v>4198132.14981496</v>
      </c>
      <c r="C64" s="0" t="n">
        <v>2796362.09986236</v>
      </c>
      <c r="D64" s="0" t="n">
        <v>874405.418291003</v>
      </c>
      <c r="E64" s="0" t="n">
        <v>382084.489016465</v>
      </c>
      <c r="F64" s="0" t="n">
        <v>0</v>
      </c>
      <c r="G64" s="0" t="n">
        <v>19587.3547950238</v>
      </c>
      <c r="H64" s="0" t="n">
        <v>84573.3330717835</v>
      </c>
      <c r="I64" s="0" t="n">
        <v>32824.46497471</v>
      </c>
      <c r="J64" s="0" t="n">
        <v>12035.3729921048</v>
      </c>
    </row>
    <row r="65" customFormat="false" ht="12.8" hidden="false" customHeight="false" outlineLevel="0" collapsed="false">
      <c r="A65" s="0" t="n">
        <v>112</v>
      </c>
      <c r="B65" s="0" t="n">
        <v>4304933.86847009</v>
      </c>
      <c r="C65" s="0" t="n">
        <v>2910482.58919064</v>
      </c>
      <c r="D65" s="0" t="n">
        <v>854564.375158721</v>
      </c>
      <c r="E65" s="0" t="n">
        <v>381519.077159918</v>
      </c>
      <c r="F65" s="0" t="n">
        <v>0</v>
      </c>
      <c r="G65" s="0" t="n">
        <v>15695.0280005604</v>
      </c>
      <c r="H65" s="0" t="n">
        <v>115789.671685192</v>
      </c>
      <c r="I65" s="0" t="n">
        <v>28368.5557069108</v>
      </c>
      <c r="J65" s="0" t="n">
        <v>15162.7402257618</v>
      </c>
    </row>
    <row r="66" customFormat="false" ht="12.8" hidden="false" customHeight="false" outlineLevel="0" collapsed="false">
      <c r="A66" s="0" t="n">
        <v>113</v>
      </c>
      <c r="B66" s="0" t="n">
        <v>5186258.96712854</v>
      </c>
      <c r="C66" s="0" t="n">
        <v>2826864.92693674</v>
      </c>
      <c r="D66" s="0" t="n">
        <v>896578.970750132</v>
      </c>
      <c r="E66" s="0" t="n">
        <v>380533.313743586</v>
      </c>
      <c r="F66" s="0" t="n">
        <v>911787.133016695</v>
      </c>
      <c r="G66" s="0" t="n">
        <v>13123.5614473247</v>
      </c>
      <c r="H66" s="0" t="n">
        <v>121701.13385299</v>
      </c>
      <c r="I66" s="0" t="n">
        <v>30941.5268043641</v>
      </c>
      <c r="J66" s="0" t="n">
        <v>17867.5581338364</v>
      </c>
    </row>
    <row r="67" customFormat="false" ht="12.8" hidden="false" customHeight="false" outlineLevel="0" collapsed="false">
      <c r="A67" s="0" t="n">
        <v>114</v>
      </c>
      <c r="B67" s="0" t="n">
        <v>4206489.89235967</v>
      </c>
      <c r="C67" s="0" t="n">
        <v>2777365.04787542</v>
      </c>
      <c r="D67" s="0" t="n">
        <v>908746.033307208</v>
      </c>
      <c r="E67" s="0" t="n">
        <v>379763.447863331</v>
      </c>
      <c r="F67" s="0" t="n">
        <v>0</v>
      </c>
      <c r="G67" s="0" t="n">
        <v>14721.8515429818</v>
      </c>
      <c r="H67" s="0" t="n">
        <v>88981.9573842162</v>
      </c>
      <c r="I67" s="0" t="n">
        <v>29549.5442765018</v>
      </c>
      <c r="J67" s="0" t="n">
        <v>13925.2000032969</v>
      </c>
    </row>
    <row r="68" customFormat="false" ht="12.8" hidden="false" customHeight="false" outlineLevel="0" collapsed="false">
      <c r="A68" s="0" t="n">
        <v>115</v>
      </c>
      <c r="B68" s="0" t="n">
        <v>4224575.47995655</v>
      </c>
      <c r="C68" s="0" t="n">
        <v>2842899.05139893</v>
      </c>
      <c r="D68" s="0" t="n">
        <v>859969.38092563</v>
      </c>
      <c r="E68" s="0" t="n">
        <v>379727.726485374</v>
      </c>
      <c r="F68" s="0" t="n">
        <v>0</v>
      </c>
      <c r="G68" s="0" t="n">
        <v>17017.5501722713</v>
      </c>
      <c r="H68" s="0" t="n">
        <v>86273.8943720135</v>
      </c>
      <c r="I68" s="0" t="n">
        <v>26511.6169636991</v>
      </c>
      <c r="J68" s="0" t="n">
        <v>13129.455309032</v>
      </c>
    </row>
    <row r="69" customFormat="false" ht="12.8" hidden="false" customHeight="false" outlineLevel="0" collapsed="false">
      <c r="A69" s="0" t="n">
        <v>116</v>
      </c>
      <c r="B69" s="0" t="n">
        <v>4214761.37697812</v>
      </c>
      <c r="C69" s="0" t="n">
        <v>2833944.77479545</v>
      </c>
      <c r="D69" s="0" t="n">
        <v>831063.737058145</v>
      </c>
      <c r="E69" s="0" t="n">
        <v>379651.356886036</v>
      </c>
      <c r="F69" s="0" t="n">
        <v>0</v>
      </c>
      <c r="G69" s="0" t="n">
        <v>15580.6437015561</v>
      </c>
      <c r="H69" s="0" t="n">
        <v>106512.760069955</v>
      </c>
      <c r="I69" s="0" t="n">
        <v>29848.6442089842</v>
      </c>
      <c r="J69" s="0" t="n">
        <v>15237.8257108161</v>
      </c>
    </row>
    <row r="70" customFormat="false" ht="12.8" hidden="false" customHeight="false" outlineLevel="0" collapsed="false">
      <c r="A70" s="0" t="n">
        <v>117</v>
      </c>
      <c r="B70" s="0" t="n">
        <v>5158153.57923742</v>
      </c>
      <c r="C70" s="0" t="n">
        <v>2888424.89490859</v>
      </c>
      <c r="D70" s="0" t="n">
        <v>791065.28958721</v>
      </c>
      <c r="E70" s="0" t="n">
        <v>384309.665912914</v>
      </c>
      <c r="F70" s="0" t="n">
        <v>903065.954139651</v>
      </c>
      <c r="G70" s="0" t="n">
        <v>19607.5283646632</v>
      </c>
      <c r="H70" s="0" t="n">
        <v>126671.592566531</v>
      </c>
      <c r="I70" s="0" t="n">
        <v>28241.7510396197</v>
      </c>
      <c r="J70" s="0" t="n">
        <v>17297.0777312706</v>
      </c>
    </row>
    <row r="71" customFormat="false" ht="12.8" hidden="false" customHeight="false" outlineLevel="0" collapsed="false">
      <c r="A71" s="0" t="n">
        <v>118</v>
      </c>
      <c r="B71" s="0" t="n">
        <v>4165363.03772511</v>
      </c>
      <c r="C71" s="0" t="n">
        <v>2758057.56336392</v>
      </c>
      <c r="D71" s="0" t="n">
        <v>818918.44494861</v>
      </c>
      <c r="E71" s="0" t="n">
        <v>384230.011019726</v>
      </c>
      <c r="F71" s="0" t="n">
        <v>0</v>
      </c>
      <c r="G71" s="0" t="n">
        <v>17069.1308320289</v>
      </c>
      <c r="H71" s="0" t="n">
        <v>142307.6306593</v>
      </c>
      <c r="I71" s="0" t="n">
        <v>26828.8578012801</v>
      </c>
      <c r="J71" s="0" t="n">
        <v>21105.1644518835</v>
      </c>
    </row>
    <row r="72" customFormat="false" ht="12.8" hidden="false" customHeight="false" outlineLevel="0" collapsed="false">
      <c r="A72" s="0" t="n">
        <v>119</v>
      </c>
      <c r="B72" s="0" t="n">
        <v>4156194.24510336</v>
      </c>
      <c r="C72" s="0" t="n">
        <v>2760077.61529085</v>
      </c>
      <c r="D72" s="0" t="n">
        <v>846850.244535671</v>
      </c>
      <c r="E72" s="0" t="n">
        <v>382277.919249584</v>
      </c>
      <c r="F72" s="0" t="n">
        <v>0</v>
      </c>
      <c r="G72" s="0" t="n">
        <v>14907.0061045913</v>
      </c>
      <c r="H72" s="0" t="n">
        <v>117505.106545902</v>
      </c>
      <c r="I72" s="0" t="n">
        <v>17557.0632444039</v>
      </c>
      <c r="J72" s="0" t="n">
        <v>15994.8623258422</v>
      </c>
    </row>
    <row r="73" customFormat="false" ht="12.8" hidden="false" customHeight="false" outlineLevel="0" collapsed="false">
      <c r="A73" s="0" t="n">
        <v>120</v>
      </c>
      <c r="B73" s="0" t="n">
        <v>4176598.13820453</v>
      </c>
      <c r="C73" s="0" t="n">
        <v>2837545.47309107</v>
      </c>
      <c r="D73" s="0" t="n">
        <v>785556.413713062</v>
      </c>
      <c r="E73" s="0" t="n">
        <v>382557.348766857</v>
      </c>
      <c r="F73" s="0" t="n">
        <v>0</v>
      </c>
      <c r="G73" s="0" t="n">
        <v>16708.06567198</v>
      </c>
      <c r="H73" s="0" t="n">
        <v>115329.210244011</v>
      </c>
      <c r="I73" s="0" t="n">
        <v>18187.839896548</v>
      </c>
      <c r="J73" s="0" t="n">
        <v>16923.3112127077</v>
      </c>
    </row>
    <row r="74" customFormat="false" ht="12.8" hidden="false" customHeight="false" outlineLevel="0" collapsed="false">
      <c r="A74" s="0" t="n">
        <v>121</v>
      </c>
      <c r="B74" s="0" t="n">
        <v>5048314.16818113</v>
      </c>
      <c r="C74" s="0" t="n">
        <v>2857135.1083195</v>
      </c>
      <c r="D74" s="0" t="n">
        <v>747354.448427287</v>
      </c>
      <c r="E74" s="0" t="n">
        <v>385154.653647985</v>
      </c>
      <c r="F74" s="0" t="n">
        <v>874651.299894091</v>
      </c>
      <c r="G74" s="0" t="n">
        <v>16437.9324612297</v>
      </c>
      <c r="H74" s="0" t="n">
        <v>106020.993320762</v>
      </c>
      <c r="I74" s="0" t="n">
        <v>41034.4343689003</v>
      </c>
      <c r="J74" s="0" t="n">
        <v>17067.1405576196</v>
      </c>
    </row>
    <row r="75" customFormat="false" ht="12.8" hidden="false" customHeight="false" outlineLevel="0" collapsed="false">
      <c r="A75" s="0" t="n">
        <v>122</v>
      </c>
      <c r="B75" s="0" t="n">
        <v>4195883.6306906</v>
      </c>
      <c r="C75" s="0" t="n">
        <v>2904569.48795521</v>
      </c>
      <c r="D75" s="0" t="n">
        <v>703756.705927346</v>
      </c>
      <c r="E75" s="0" t="n">
        <v>385985.499408461</v>
      </c>
      <c r="F75" s="0" t="n">
        <v>0</v>
      </c>
      <c r="G75" s="0" t="n">
        <v>15116.223083425</v>
      </c>
      <c r="H75" s="0" t="n">
        <v>131869.509702377</v>
      </c>
      <c r="I75" s="0" t="n">
        <v>31658.8926291494</v>
      </c>
      <c r="J75" s="0" t="n">
        <v>20108.8011272117</v>
      </c>
    </row>
    <row r="76" customFormat="false" ht="12.8" hidden="false" customHeight="false" outlineLevel="0" collapsed="false">
      <c r="A76" s="0" t="n">
        <v>123</v>
      </c>
      <c r="B76" s="0" t="n">
        <v>4163633.97568053</v>
      </c>
      <c r="C76" s="0" t="n">
        <v>2928738.78687311</v>
      </c>
      <c r="D76" s="0" t="n">
        <v>691500.317546984</v>
      </c>
      <c r="E76" s="0" t="n">
        <v>389390.226970857</v>
      </c>
      <c r="F76" s="0" t="n">
        <v>0</v>
      </c>
      <c r="G76" s="0" t="n">
        <v>16168.5105506502</v>
      </c>
      <c r="H76" s="0" t="n">
        <v>95137.3887776641</v>
      </c>
      <c r="I76" s="0" t="n">
        <v>31353.7108263072</v>
      </c>
      <c r="J76" s="0" t="n">
        <v>14566.9857322917</v>
      </c>
    </row>
    <row r="77" customFormat="false" ht="12.8" hidden="false" customHeight="false" outlineLevel="0" collapsed="false">
      <c r="A77" s="0" t="n">
        <v>124</v>
      </c>
      <c r="B77" s="0" t="n">
        <v>4212537.16067714</v>
      </c>
      <c r="C77" s="0" t="n">
        <v>2985762.9900301</v>
      </c>
      <c r="D77" s="0" t="n">
        <v>660557.744860816</v>
      </c>
      <c r="E77" s="0" t="n">
        <v>386765.314938707</v>
      </c>
      <c r="F77" s="0" t="n">
        <v>0</v>
      </c>
      <c r="G77" s="0" t="n">
        <v>14460.5418527609</v>
      </c>
      <c r="H77" s="0" t="n">
        <v>125363.49840857</v>
      </c>
      <c r="I77" s="0" t="n">
        <v>21199.0159405919</v>
      </c>
      <c r="J77" s="0" t="n">
        <v>19126.9521749803</v>
      </c>
    </row>
    <row r="78" customFormat="false" ht="12.8" hidden="false" customHeight="false" outlineLevel="0" collapsed="false">
      <c r="A78" s="0" t="n">
        <v>125</v>
      </c>
      <c r="B78" s="0" t="n">
        <v>5035393.76961614</v>
      </c>
      <c r="C78" s="0" t="n">
        <v>2945143.19461277</v>
      </c>
      <c r="D78" s="0" t="n">
        <v>673270.865357161</v>
      </c>
      <c r="E78" s="0" t="n">
        <v>388397.949947034</v>
      </c>
      <c r="F78" s="0" t="n">
        <v>876469.392511709</v>
      </c>
      <c r="G78" s="0" t="n">
        <v>18313.3273687785</v>
      </c>
      <c r="H78" s="0" t="n">
        <v>102750.486844068</v>
      </c>
      <c r="I78" s="0" t="n">
        <v>12023.8088262698</v>
      </c>
      <c r="J78" s="0" t="n">
        <v>15865.9421425199</v>
      </c>
    </row>
    <row r="79" customFormat="false" ht="12.8" hidden="false" customHeight="false" outlineLevel="0" collapsed="false">
      <c r="A79" s="0" t="n">
        <v>126</v>
      </c>
      <c r="B79" s="0" t="n">
        <v>4168933.5958432</v>
      </c>
      <c r="C79" s="0" t="n">
        <v>2918329.00294527</v>
      </c>
      <c r="D79" s="0" t="n">
        <v>678393.167884195</v>
      </c>
      <c r="E79" s="0" t="n">
        <v>389503.987027881</v>
      </c>
      <c r="F79" s="0" t="n">
        <v>0</v>
      </c>
      <c r="G79" s="0" t="n">
        <v>15720.5027998229</v>
      </c>
      <c r="H79" s="0" t="n">
        <v>144981.513029144</v>
      </c>
      <c r="I79" s="0" t="n">
        <v>13428.759036685</v>
      </c>
      <c r="J79" s="0" t="n">
        <v>19647.1887373677</v>
      </c>
    </row>
    <row r="80" customFormat="false" ht="12.8" hidden="false" customHeight="false" outlineLevel="0" collapsed="false">
      <c r="A80" s="0" t="n">
        <v>127</v>
      </c>
      <c r="B80" s="0" t="n">
        <v>4203145.44764125</v>
      </c>
      <c r="C80" s="0" t="n">
        <v>2891351.40472765</v>
      </c>
      <c r="D80" s="0" t="n">
        <v>740547.244014342</v>
      </c>
      <c r="E80" s="0" t="n">
        <v>390752.912109276</v>
      </c>
      <c r="F80" s="0" t="n">
        <v>0</v>
      </c>
      <c r="G80" s="0" t="n">
        <v>16384.7468110652</v>
      </c>
      <c r="H80" s="0" t="n">
        <v>115390.665967321</v>
      </c>
      <c r="I80" s="0" t="n">
        <v>29739.4746405677</v>
      </c>
      <c r="J80" s="0" t="n">
        <v>17566.4426619502</v>
      </c>
    </row>
    <row r="81" customFormat="false" ht="12.8" hidden="false" customHeight="false" outlineLevel="0" collapsed="false">
      <c r="A81" s="0" t="n">
        <v>128</v>
      </c>
      <c r="B81" s="0" t="n">
        <v>4135496.87935386</v>
      </c>
      <c r="C81" s="0" t="n">
        <v>2918094.49204603</v>
      </c>
      <c r="D81" s="0" t="n">
        <v>659996.687399627</v>
      </c>
      <c r="E81" s="0" t="n">
        <v>390614.943476219</v>
      </c>
      <c r="F81" s="0" t="n">
        <v>0</v>
      </c>
      <c r="G81" s="0" t="n">
        <v>12605.7165346223</v>
      </c>
      <c r="H81" s="0" t="n">
        <v>125324.205261105</v>
      </c>
      <c r="I81" s="0" t="n">
        <v>21256.8707239314</v>
      </c>
      <c r="J81" s="0" t="n">
        <v>18260.647028236</v>
      </c>
    </row>
    <row r="82" customFormat="false" ht="12.8" hidden="false" customHeight="false" outlineLevel="0" collapsed="false">
      <c r="A82" s="0" t="n">
        <v>129</v>
      </c>
      <c r="B82" s="0" t="n">
        <v>5013014.69321811</v>
      </c>
      <c r="C82" s="0" t="n">
        <v>2884920.2757365</v>
      </c>
      <c r="D82" s="0" t="n">
        <v>668873.442293483</v>
      </c>
      <c r="E82" s="0" t="n">
        <v>392235.557514684</v>
      </c>
      <c r="F82" s="0" t="n">
        <v>883864.289096085</v>
      </c>
      <c r="G82" s="0" t="n">
        <v>19724.7629180891</v>
      </c>
      <c r="H82" s="0" t="n">
        <v>111955.518906714</v>
      </c>
      <c r="I82" s="0" t="n">
        <v>22501.375597716</v>
      </c>
      <c r="J82" s="0" t="n">
        <v>17726.0095337342</v>
      </c>
    </row>
    <row r="83" customFormat="false" ht="12.8" hidden="false" customHeight="false" outlineLevel="0" collapsed="false">
      <c r="A83" s="0" t="n">
        <v>130</v>
      </c>
      <c r="B83" s="0" t="n">
        <v>4182420.1666827</v>
      </c>
      <c r="C83" s="0" t="n">
        <v>2980923.54780671</v>
      </c>
      <c r="D83" s="0" t="n">
        <v>650461.095686598</v>
      </c>
      <c r="E83" s="0" t="n">
        <v>390317.919507784</v>
      </c>
      <c r="F83" s="0" t="n">
        <v>0</v>
      </c>
      <c r="G83" s="0" t="n">
        <v>15753.8762325284</v>
      </c>
      <c r="H83" s="0" t="n">
        <v>100593.912739225</v>
      </c>
      <c r="I83" s="0" t="n">
        <v>36722.9573731739</v>
      </c>
      <c r="J83" s="0" t="n">
        <v>17491.3710956432</v>
      </c>
    </row>
    <row r="84" customFormat="false" ht="12.8" hidden="false" customHeight="false" outlineLevel="0" collapsed="false">
      <c r="A84" s="0" t="n">
        <v>131</v>
      </c>
      <c r="B84" s="0" t="n">
        <v>4197187.60590599</v>
      </c>
      <c r="C84" s="0" t="n">
        <v>3025858.09866461</v>
      </c>
      <c r="D84" s="0" t="n">
        <v>612149.91851726</v>
      </c>
      <c r="E84" s="0" t="n">
        <v>388458.95909031</v>
      </c>
      <c r="F84" s="0" t="n">
        <v>0</v>
      </c>
      <c r="G84" s="0" t="n">
        <v>14252.3343996801</v>
      </c>
      <c r="H84" s="0" t="n">
        <v>110607.656739467</v>
      </c>
      <c r="I84" s="0" t="n">
        <v>23283.1475686712</v>
      </c>
      <c r="J84" s="0" t="n">
        <v>15635.9445570121</v>
      </c>
    </row>
    <row r="85" customFormat="false" ht="12.8" hidden="false" customHeight="false" outlineLevel="0" collapsed="false">
      <c r="A85" s="0" t="n">
        <v>132</v>
      </c>
      <c r="B85" s="0" t="n">
        <v>4125604.9912816</v>
      </c>
      <c r="C85" s="0" t="n">
        <v>3003960.24072618</v>
      </c>
      <c r="D85" s="0" t="n">
        <v>576324.988358398</v>
      </c>
      <c r="E85" s="0" t="n">
        <v>385420.891137291</v>
      </c>
      <c r="F85" s="0" t="n">
        <v>0</v>
      </c>
      <c r="G85" s="0" t="n">
        <v>15755.3442570277</v>
      </c>
      <c r="H85" s="0" t="n">
        <v>109321.348657071</v>
      </c>
      <c r="I85" s="0" t="n">
        <v>27549.0130211366</v>
      </c>
      <c r="J85" s="0" t="n">
        <v>16561.5482548239</v>
      </c>
    </row>
    <row r="86" customFormat="false" ht="12.8" hidden="false" customHeight="false" outlineLevel="0" collapsed="false">
      <c r="A86" s="0" t="n">
        <v>133</v>
      </c>
      <c r="B86" s="0" t="n">
        <v>5078184.87172671</v>
      </c>
      <c r="C86" s="0" t="n">
        <v>3007785.01685111</v>
      </c>
      <c r="D86" s="0" t="n">
        <v>596568.604507527</v>
      </c>
      <c r="E86" s="0" t="n">
        <v>385298.959775836</v>
      </c>
      <c r="F86" s="0" t="n">
        <v>903484.450462661</v>
      </c>
      <c r="G86" s="0" t="n">
        <v>19735.1337335586</v>
      </c>
      <c r="H86" s="0" t="n">
        <v>131788.856847324</v>
      </c>
      <c r="I86" s="0" t="n">
        <v>8633.49935111286</v>
      </c>
      <c r="J86" s="0" t="n">
        <v>18600.3206448688</v>
      </c>
    </row>
    <row r="87" customFormat="false" ht="12.8" hidden="false" customHeight="false" outlineLevel="0" collapsed="false">
      <c r="A87" s="0" t="n">
        <v>134</v>
      </c>
      <c r="B87" s="0" t="n">
        <v>4203083.99295379</v>
      </c>
      <c r="C87" s="0" t="n">
        <v>3009547.41972729</v>
      </c>
      <c r="D87" s="0" t="n">
        <v>613438.663824114</v>
      </c>
      <c r="E87" s="0" t="n">
        <v>392022.773099684</v>
      </c>
      <c r="F87" s="0" t="n">
        <v>0</v>
      </c>
      <c r="G87" s="0" t="n">
        <v>13886.0176003024</v>
      </c>
      <c r="H87" s="0" t="n">
        <v>146816.975851917</v>
      </c>
      <c r="I87" s="0" t="n">
        <v>12684.2547944467</v>
      </c>
      <c r="J87" s="0" t="n">
        <v>20774.7578540842</v>
      </c>
    </row>
    <row r="88" customFormat="false" ht="12.8" hidden="false" customHeight="false" outlineLevel="0" collapsed="false">
      <c r="A88" s="0" t="n">
        <v>135</v>
      </c>
      <c r="B88" s="0" t="n">
        <v>4126298.31949948</v>
      </c>
      <c r="C88" s="0" t="n">
        <v>2935758.23246223</v>
      </c>
      <c r="D88" s="0" t="n">
        <v>609285.488594561</v>
      </c>
      <c r="E88" s="0" t="n">
        <v>390362.533540118</v>
      </c>
      <c r="F88" s="0" t="n">
        <v>0</v>
      </c>
      <c r="G88" s="0" t="n">
        <v>12692.963151478</v>
      </c>
      <c r="H88" s="0" t="n">
        <v>124008.774634683</v>
      </c>
      <c r="I88" s="0" t="n">
        <v>29009.9764527385</v>
      </c>
      <c r="J88" s="0" t="n">
        <v>19711.3580475703</v>
      </c>
    </row>
    <row r="89" customFormat="false" ht="12.8" hidden="false" customHeight="false" outlineLevel="0" collapsed="false">
      <c r="A89" s="0" t="n">
        <v>136</v>
      </c>
      <c r="B89" s="0" t="n">
        <v>4208278.56675137</v>
      </c>
      <c r="C89" s="0" t="n">
        <v>3009688.38122254</v>
      </c>
      <c r="D89" s="0" t="n">
        <v>622096.36691913</v>
      </c>
      <c r="E89" s="0" t="n">
        <v>390946.309401513</v>
      </c>
      <c r="F89" s="0" t="n">
        <v>0</v>
      </c>
      <c r="G89" s="0" t="n">
        <v>23023.1666619314</v>
      </c>
      <c r="H89" s="0" t="n">
        <v>111293.621679301</v>
      </c>
      <c r="I89" s="0" t="n">
        <v>47723.9470826866</v>
      </c>
      <c r="J89" s="0" t="n">
        <v>17066.7819112904</v>
      </c>
    </row>
    <row r="90" customFormat="false" ht="12.8" hidden="false" customHeight="false" outlineLevel="0" collapsed="false">
      <c r="A90" s="0" t="n">
        <v>137</v>
      </c>
      <c r="B90" s="0" t="n">
        <v>4965707.91110709</v>
      </c>
      <c r="C90" s="0" t="n">
        <v>2881144.30680597</v>
      </c>
      <c r="D90" s="0" t="n">
        <v>629738.091516792</v>
      </c>
      <c r="E90" s="0" t="n">
        <v>389936.229980911</v>
      </c>
      <c r="F90" s="0" t="n">
        <v>878837.971231978</v>
      </c>
      <c r="G90" s="0" t="n">
        <v>17867.4707349823</v>
      </c>
      <c r="H90" s="0" t="n">
        <v>109347.022811056</v>
      </c>
      <c r="I90" s="0" t="n">
        <v>49248.8224146032</v>
      </c>
      <c r="J90" s="0" t="n">
        <v>14969.5444053068</v>
      </c>
    </row>
    <row r="91" customFormat="false" ht="12.8" hidden="false" customHeight="false" outlineLevel="0" collapsed="false">
      <c r="A91" s="0" t="n">
        <v>138</v>
      </c>
      <c r="B91" s="0" t="n">
        <v>4209705.99004357</v>
      </c>
      <c r="C91" s="0" t="n">
        <v>3026260.30230694</v>
      </c>
      <c r="D91" s="0" t="n">
        <v>604473.645757094</v>
      </c>
      <c r="E91" s="0" t="n">
        <v>392758.308871799</v>
      </c>
      <c r="F91" s="0" t="n">
        <v>0</v>
      </c>
      <c r="G91" s="0" t="n">
        <v>19640.8686364073</v>
      </c>
      <c r="H91" s="0" t="n">
        <v>134428.425125973</v>
      </c>
      <c r="I91" s="0" t="n">
        <v>23617.0142554051</v>
      </c>
      <c r="J91" s="0" t="n">
        <v>18976.2940846144</v>
      </c>
    </row>
    <row r="92" customFormat="false" ht="12.8" hidden="false" customHeight="false" outlineLevel="0" collapsed="false">
      <c r="A92" s="0" t="n">
        <v>139</v>
      </c>
      <c r="B92" s="0" t="n">
        <v>4193466.58820689</v>
      </c>
      <c r="C92" s="0" t="n">
        <v>2988908.30703894</v>
      </c>
      <c r="D92" s="0" t="n">
        <v>625560.674445264</v>
      </c>
      <c r="E92" s="0" t="n">
        <v>390693.235432194</v>
      </c>
      <c r="F92" s="0" t="n">
        <v>0</v>
      </c>
      <c r="G92" s="0" t="n">
        <v>16913.2418646467</v>
      </c>
      <c r="H92" s="0" t="n">
        <v>130789.269416704</v>
      </c>
      <c r="I92" s="0" t="n">
        <v>24700.2782845361</v>
      </c>
      <c r="J92" s="0" t="n">
        <v>17613.3189088517</v>
      </c>
    </row>
    <row r="93" customFormat="false" ht="12.8" hidden="false" customHeight="false" outlineLevel="0" collapsed="false">
      <c r="A93" s="0" t="n">
        <v>140</v>
      </c>
      <c r="B93" s="0" t="n">
        <v>4236782.62529275</v>
      </c>
      <c r="C93" s="0" t="n">
        <v>3080376.61401499</v>
      </c>
      <c r="D93" s="0" t="n">
        <v>555022.678068455</v>
      </c>
      <c r="E93" s="0" t="n">
        <v>390729.910997146</v>
      </c>
      <c r="F93" s="0" t="n">
        <v>0</v>
      </c>
      <c r="G93" s="0" t="n">
        <v>19692.1810306561</v>
      </c>
      <c r="H93" s="0" t="n">
        <v>147321.105006317</v>
      </c>
      <c r="I93" s="0" t="n">
        <v>32244.734483126</v>
      </c>
      <c r="J93" s="0" t="n">
        <v>22170.8606662899</v>
      </c>
    </row>
    <row r="94" customFormat="false" ht="12.8" hidden="false" customHeight="false" outlineLevel="0" collapsed="false">
      <c r="A94" s="0" t="n">
        <v>141</v>
      </c>
      <c r="B94" s="0" t="n">
        <v>5057855.31979524</v>
      </c>
      <c r="C94" s="0" t="n">
        <v>3033581.54841974</v>
      </c>
      <c r="D94" s="0" t="n">
        <v>540402.947185229</v>
      </c>
      <c r="E94" s="0" t="n">
        <v>390568.270882827</v>
      </c>
      <c r="F94" s="0" t="n">
        <v>890754.7359944</v>
      </c>
      <c r="G94" s="0" t="n">
        <v>15549.6193105748</v>
      </c>
      <c r="H94" s="0" t="n">
        <v>146615.465732318</v>
      </c>
      <c r="I94" s="0" t="n">
        <v>27965.9723789212</v>
      </c>
      <c r="J94" s="0" t="n">
        <v>19578.8583552009</v>
      </c>
    </row>
    <row r="95" customFormat="false" ht="12.8" hidden="false" customHeight="false" outlineLevel="0" collapsed="false">
      <c r="A95" s="0" t="n">
        <v>142</v>
      </c>
      <c r="B95" s="0" t="n">
        <v>4166269.45048243</v>
      </c>
      <c r="C95" s="0" t="n">
        <v>3059208.72724649</v>
      </c>
      <c r="D95" s="0" t="n">
        <v>546127.901893168</v>
      </c>
      <c r="E95" s="0" t="n">
        <v>393183.777686455</v>
      </c>
      <c r="F95" s="0" t="n">
        <v>0</v>
      </c>
      <c r="G95" s="0" t="n">
        <v>13973.1450464272</v>
      </c>
      <c r="H95" s="0" t="n">
        <v>113486.583904764</v>
      </c>
      <c r="I95" s="0" t="n">
        <v>37546.9755657821</v>
      </c>
      <c r="J95" s="0" t="n">
        <v>17005.9554481396</v>
      </c>
    </row>
    <row r="96" customFormat="false" ht="12.8" hidden="false" customHeight="false" outlineLevel="0" collapsed="false">
      <c r="A96" s="0" t="n">
        <v>143</v>
      </c>
      <c r="B96" s="0" t="n">
        <v>4148954.28696773</v>
      </c>
      <c r="C96" s="0" t="n">
        <v>3063748.74441581</v>
      </c>
      <c r="D96" s="0" t="n">
        <v>527895.91460451</v>
      </c>
      <c r="E96" s="0" t="n">
        <v>394809.251493338</v>
      </c>
      <c r="F96" s="0" t="n">
        <v>0</v>
      </c>
      <c r="G96" s="0" t="n">
        <v>14174.161906991</v>
      </c>
      <c r="H96" s="0" t="n">
        <v>103080.404630634</v>
      </c>
      <c r="I96" s="0" t="n">
        <v>29811.2279385474</v>
      </c>
      <c r="J96" s="0" t="n">
        <v>16731.5384884515</v>
      </c>
    </row>
    <row r="97" customFormat="false" ht="12.8" hidden="false" customHeight="false" outlineLevel="0" collapsed="false">
      <c r="A97" s="0" t="n">
        <v>144</v>
      </c>
      <c r="B97" s="0" t="n">
        <v>4199178.57191333</v>
      </c>
      <c r="C97" s="0" t="n">
        <v>3088191.27032456</v>
      </c>
      <c r="D97" s="0" t="n">
        <v>534808.76533679</v>
      </c>
      <c r="E97" s="0" t="n">
        <v>399456.421016449</v>
      </c>
      <c r="F97" s="0" t="n">
        <v>0</v>
      </c>
      <c r="G97" s="0" t="n">
        <v>24555.1386594368</v>
      </c>
      <c r="H97" s="0" t="n">
        <v>121714.824663098</v>
      </c>
      <c r="I97" s="0" t="n">
        <v>20741.2695199841</v>
      </c>
      <c r="J97" s="0" t="n">
        <v>17010.4436080482</v>
      </c>
    </row>
    <row r="98" customFormat="false" ht="12.8" hidden="false" customHeight="false" outlineLevel="0" collapsed="false">
      <c r="A98" s="0" t="n">
        <v>145</v>
      </c>
      <c r="B98" s="0" t="n">
        <v>5079652.06791375</v>
      </c>
      <c r="C98" s="0" t="n">
        <v>3042170.63351084</v>
      </c>
      <c r="D98" s="0" t="n">
        <v>542588.361873679</v>
      </c>
      <c r="E98" s="0" t="n">
        <v>401684.34582633</v>
      </c>
      <c r="F98" s="0" t="n">
        <v>896458.551382316</v>
      </c>
      <c r="G98" s="0" t="n">
        <v>18316.9770749457</v>
      </c>
      <c r="H98" s="0" t="n">
        <v>130602.096785814</v>
      </c>
      <c r="I98" s="0" t="n">
        <v>24486.477681946</v>
      </c>
      <c r="J98" s="0" t="n">
        <v>20964.5993614687</v>
      </c>
    </row>
    <row r="99" customFormat="false" ht="12.8" hidden="false" customHeight="false" outlineLevel="0" collapsed="false">
      <c r="A99" s="0" t="n">
        <v>146</v>
      </c>
      <c r="B99" s="0" t="n">
        <v>4249325.7901427</v>
      </c>
      <c r="C99" s="0" t="n">
        <v>3035906.3727982</v>
      </c>
      <c r="D99" s="0" t="n">
        <v>629917.302232567</v>
      </c>
      <c r="E99" s="0" t="n">
        <v>403548.187521439</v>
      </c>
      <c r="F99" s="0" t="n">
        <v>0</v>
      </c>
      <c r="G99" s="0" t="n">
        <v>13250.2913232002</v>
      </c>
      <c r="H99" s="0" t="n">
        <v>122959.791282805</v>
      </c>
      <c r="I99" s="0" t="n">
        <v>33732.5271821147</v>
      </c>
      <c r="J99" s="0" t="n">
        <v>19240.7621491789</v>
      </c>
    </row>
    <row r="100" customFormat="false" ht="12.8" hidden="false" customHeight="false" outlineLevel="0" collapsed="false">
      <c r="A100" s="0" t="n">
        <v>147</v>
      </c>
      <c r="B100" s="0" t="n">
        <v>4201802.11021508</v>
      </c>
      <c r="C100" s="0" t="n">
        <v>3047863.07208153</v>
      </c>
      <c r="D100" s="0" t="n">
        <v>576399.535224633</v>
      </c>
      <c r="E100" s="0" t="n">
        <v>402805.922606936</v>
      </c>
      <c r="F100" s="0" t="n">
        <v>0</v>
      </c>
      <c r="G100" s="0" t="n">
        <v>18861.5974312827</v>
      </c>
      <c r="H100" s="0" t="n">
        <v>119725.962649205</v>
      </c>
      <c r="I100" s="0" t="n">
        <v>17607.037119203</v>
      </c>
      <c r="J100" s="0" t="n">
        <v>17760.6849163856</v>
      </c>
    </row>
    <row r="101" customFormat="false" ht="12.8" hidden="false" customHeight="false" outlineLevel="0" collapsed="false">
      <c r="A101" s="0" t="n">
        <v>148</v>
      </c>
      <c r="B101" s="0" t="n">
        <v>4235222.30752428</v>
      </c>
      <c r="C101" s="0" t="n">
        <v>3011784.36672008</v>
      </c>
      <c r="D101" s="0" t="n">
        <v>618729.593159317</v>
      </c>
      <c r="E101" s="0" t="n">
        <v>398814.95139733</v>
      </c>
      <c r="F101" s="0" t="n">
        <v>0</v>
      </c>
      <c r="G101" s="0" t="n">
        <v>26298.0921842281</v>
      </c>
      <c r="H101" s="0" t="n">
        <v>135707.34446652</v>
      </c>
      <c r="I101" s="0" t="n">
        <v>28295.1819264798</v>
      </c>
      <c r="J101" s="0" t="n">
        <v>20668.6861250992</v>
      </c>
    </row>
    <row r="102" customFormat="false" ht="12.8" hidden="false" customHeight="false" outlineLevel="0" collapsed="false">
      <c r="A102" s="0" t="n">
        <v>149</v>
      </c>
      <c r="B102" s="0" t="n">
        <v>5199236.06818675</v>
      </c>
      <c r="C102" s="0" t="n">
        <v>3142838.99319439</v>
      </c>
      <c r="D102" s="0" t="n">
        <v>541128.505398907</v>
      </c>
      <c r="E102" s="0" t="n">
        <v>401010.673623537</v>
      </c>
      <c r="F102" s="0" t="n">
        <v>914268.840235748</v>
      </c>
      <c r="G102" s="0" t="n">
        <v>19874.5754577293</v>
      </c>
      <c r="H102" s="0" t="n">
        <v>134901.007947611</v>
      </c>
      <c r="I102" s="0" t="n">
        <v>18851.6093212752</v>
      </c>
      <c r="J102" s="0" t="n">
        <v>21978.6741489095</v>
      </c>
    </row>
    <row r="103" customFormat="false" ht="12.8" hidden="false" customHeight="false" outlineLevel="0" collapsed="false">
      <c r="A103" s="0" t="n">
        <v>150</v>
      </c>
      <c r="B103" s="0" t="n">
        <v>4274985.2874618</v>
      </c>
      <c r="C103" s="0" t="n">
        <v>3090642.68730284</v>
      </c>
      <c r="D103" s="0" t="n">
        <v>603001.342568023</v>
      </c>
      <c r="E103" s="0" t="n">
        <v>399172.271797862</v>
      </c>
      <c r="F103" s="0" t="n">
        <v>0</v>
      </c>
      <c r="G103" s="0" t="n">
        <v>24586.1876032683</v>
      </c>
      <c r="H103" s="0" t="n">
        <v>109815.160630533</v>
      </c>
      <c r="I103" s="0" t="n">
        <v>33066.9837185728</v>
      </c>
      <c r="J103" s="0" t="n">
        <v>17937.2518296939</v>
      </c>
    </row>
    <row r="104" customFormat="false" ht="12.8" hidden="false" customHeight="false" outlineLevel="0" collapsed="false">
      <c r="A104" s="0" t="n">
        <v>151</v>
      </c>
      <c r="B104" s="0" t="n">
        <v>4221536.03924073</v>
      </c>
      <c r="C104" s="0" t="n">
        <v>3040309.3485908</v>
      </c>
      <c r="D104" s="0" t="n">
        <v>584618.376884506</v>
      </c>
      <c r="E104" s="0" t="n">
        <v>402852.96049198</v>
      </c>
      <c r="F104" s="0" t="n">
        <v>0</v>
      </c>
      <c r="G104" s="0" t="n">
        <v>18269.1297516857</v>
      </c>
      <c r="H104" s="0" t="n">
        <v>127096.596867755</v>
      </c>
      <c r="I104" s="0" t="n">
        <v>16823.7546566125</v>
      </c>
      <c r="J104" s="0" t="n">
        <v>21889.8351533014</v>
      </c>
    </row>
    <row r="105" customFormat="false" ht="12.8" hidden="false" customHeight="false" outlineLevel="0" collapsed="false">
      <c r="A105" s="0" t="n">
        <v>152</v>
      </c>
      <c r="B105" s="0" t="n">
        <v>4200965.90747252</v>
      </c>
      <c r="C105" s="0" t="n">
        <v>3071166.19164328</v>
      </c>
      <c r="D105" s="0" t="n">
        <v>541508.41341862</v>
      </c>
      <c r="E105" s="0" t="n">
        <v>403764.636368283</v>
      </c>
      <c r="F105" s="0" t="n">
        <v>0</v>
      </c>
      <c r="G105" s="0" t="n">
        <v>20575.1386210017</v>
      </c>
      <c r="H105" s="0" t="n">
        <v>116987.849536336</v>
      </c>
      <c r="I105" s="0" t="n">
        <v>17272.8625591578</v>
      </c>
      <c r="J105" s="0" t="n">
        <v>18867.138218414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2907842.81467877</v>
      </c>
      <c r="C27" s="0" t="n">
        <v>1609271.52631954</v>
      </c>
      <c r="D27" s="0" t="n">
        <v>917276.901753221</v>
      </c>
      <c r="E27" s="0" t="n">
        <v>280679.897876477</v>
      </c>
      <c r="F27" s="0" t="n">
        <v>0</v>
      </c>
      <c r="G27" s="0" t="n">
        <v>7737.43429987261</v>
      </c>
      <c r="H27" s="0" t="n">
        <v>54934.4973282898</v>
      </c>
      <c r="I27" s="0" t="n">
        <v>30013.2979397903</v>
      </c>
      <c r="J27" s="0" t="n">
        <v>7929.25916157705</v>
      </c>
    </row>
    <row r="28" customFormat="false" ht="12.8" hidden="false" customHeight="false" outlineLevel="0" collapsed="false">
      <c r="A28" s="0" t="n">
        <v>75</v>
      </c>
      <c r="B28" s="0" t="n">
        <v>2978039.22372405</v>
      </c>
      <c r="C28" s="0" t="n">
        <v>1606191.26110463</v>
      </c>
      <c r="D28" s="0" t="n">
        <v>979269.805374363</v>
      </c>
      <c r="E28" s="0" t="n">
        <v>284999.382010571</v>
      </c>
      <c r="F28" s="0" t="n">
        <v>0</v>
      </c>
      <c r="G28" s="0" t="n">
        <v>10279.5938042273</v>
      </c>
      <c r="H28" s="0" t="n">
        <v>60197.8546968889</v>
      </c>
      <c r="I28" s="0" t="n">
        <v>28188.3903342684</v>
      </c>
      <c r="J28" s="0" t="n">
        <v>9068.65130321202</v>
      </c>
    </row>
    <row r="29" customFormat="false" ht="12.8" hidden="false" customHeight="false" outlineLevel="0" collapsed="false">
      <c r="A29" s="0" t="n">
        <v>76</v>
      </c>
      <c r="B29" s="0" t="n">
        <v>3087226.57188626</v>
      </c>
      <c r="C29" s="0" t="n">
        <v>1685680.29182957</v>
      </c>
      <c r="D29" s="0" t="n">
        <v>988875.977692878</v>
      </c>
      <c r="E29" s="0" t="n">
        <v>294270.17316616</v>
      </c>
      <c r="F29" s="0" t="n">
        <v>0</v>
      </c>
      <c r="G29" s="0" t="n">
        <v>8698.8508058422</v>
      </c>
      <c r="H29" s="0" t="n">
        <v>63596.9019203974</v>
      </c>
      <c r="I29" s="0" t="n">
        <v>36549.9357644006</v>
      </c>
      <c r="J29" s="0" t="n">
        <v>9760.93991725639</v>
      </c>
    </row>
    <row r="30" customFormat="false" ht="12.8" hidden="false" customHeight="false" outlineLevel="0" collapsed="false">
      <c r="A30" s="0" t="n">
        <v>77</v>
      </c>
      <c r="B30" s="0" t="n">
        <v>3875356.68039399</v>
      </c>
      <c r="C30" s="0" t="n">
        <v>1823630.85795379</v>
      </c>
      <c r="D30" s="0" t="n">
        <v>955000.588758565</v>
      </c>
      <c r="E30" s="0" t="n">
        <v>305487.301404616</v>
      </c>
      <c r="F30" s="0" t="n">
        <v>688024.060792981</v>
      </c>
      <c r="G30" s="0" t="n">
        <v>9654.17873447202</v>
      </c>
      <c r="H30" s="0" t="n">
        <v>49415.7247223484</v>
      </c>
      <c r="I30" s="0" t="n">
        <v>38142.2273212548</v>
      </c>
      <c r="J30" s="0" t="n">
        <v>6939.23747314589</v>
      </c>
    </row>
    <row r="31" customFormat="false" ht="12.8" hidden="false" customHeight="false" outlineLevel="0" collapsed="false">
      <c r="A31" s="0" t="n">
        <v>78</v>
      </c>
      <c r="B31" s="0" t="n">
        <v>3239778.79017966</v>
      </c>
      <c r="C31" s="0" t="n">
        <v>1909603.13017659</v>
      </c>
      <c r="D31" s="0" t="n">
        <v>907611.03037368</v>
      </c>
      <c r="E31" s="0" t="n">
        <v>308153.810091006</v>
      </c>
      <c r="F31" s="0" t="n">
        <v>0</v>
      </c>
      <c r="G31" s="0" t="n">
        <v>9669.13484247615</v>
      </c>
      <c r="H31" s="0" t="n">
        <v>53462.7208208976</v>
      </c>
      <c r="I31" s="0" t="n">
        <v>42744.9109272449</v>
      </c>
      <c r="J31" s="0" t="n">
        <v>7918.10243823097</v>
      </c>
    </row>
    <row r="32" customFormat="false" ht="12.8" hidden="false" customHeight="false" outlineLevel="0" collapsed="false">
      <c r="A32" s="0" t="n">
        <v>79</v>
      </c>
      <c r="B32" s="0" t="n">
        <v>3282481.51668412</v>
      </c>
      <c r="C32" s="0" t="n">
        <v>1899017.22349838</v>
      </c>
      <c r="D32" s="0" t="n">
        <v>971976.828053171</v>
      </c>
      <c r="E32" s="0" t="n">
        <v>310648.142939984</v>
      </c>
      <c r="F32" s="0" t="n">
        <v>0</v>
      </c>
      <c r="G32" s="0" t="n">
        <v>6469.51551629766</v>
      </c>
      <c r="H32" s="0" t="n">
        <v>51758.2995149278</v>
      </c>
      <c r="I32" s="0" t="n">
        <v>33988.8913471432</v>
      </c>
      <c r="J32" s="0" t="n">
        <v>8332.43249508459</v>
      </c>
    </row>
    <row r="33" customFormat="false" ht="12.8" hidden="false" customHeight="false" outlineLevel="0" collapsed="false">
      <c r="A33" s="0" t="n">
        <v>80</v>
      </c>
      <c r="B33" s="0" t="n">
        <v>3362889.60887989</v>
      </c>
      <c r="C33" s="0" t="n">
        <v>1944295.24397379</v>
      </c>
      <c r="D33" s="0" t="n">
        <v>980798.918771257</v>
      </c>
      <c r="E33" s="0" t="n">
        <v>312215.67767602</v>
      </c>
      <c r="F33" s="0" t="n">
        <v>0</v>
      </c>
      <c r="G33" s="0" t="n">
        <v>8480.68912813817</v>
      </c>
      <c r="H33" s="0" t="n">
        <v>68702.9874717599</v>
      </c>
      <c r="I33" s="0" t="n">
        <v>38976.3022671156</v>
      </c>
      <c r="J33" s="0" t="n">
        <v>9125.65030306392</v>
      </c>
    </row>
    <row r="34" customFormat="false" ht="12.8" hidden="false" customHeight="false" outlineLevel="0" collapsed="false">
      <c r="A34" s="0" t="n">
        <v>81</v>
      </c>
      <c r="B34" s="0" t="n">
        <v>4143387.40499156</v>
      </c>
      <c r="C34" s="0" t="n">
        <v>1957484.83726258</v>
      </c>
      <c r="D34" s="0" t="n">
        <v>1021892.95155881</v>
      </c>
      <c r="E34" s="0" t="n">
        <v>310998.780399806</v>
      </c>
      <c r="F34" s="0" t="n">
        <v>726163.654198372</v>
      </c>
      <c r="G34" s="0" t="n">
        <v>7048.8437360363</v>
      </c>
      <c r="H34" s="0" t="n">
        <v>71728.9704426477</v>
      </c>
      <c r="I34" s="0" t="n">
        <v>38173.5084842753</v>
      </c>
      <c r="J34" s="0" t="n">
        <v>10448.6592010354</v>
      </c>
    </row>
    <row r="35" customFormat="false" ht="12.8" hidden="false" customHeight="false" outlineLevel="0" collapsed="false">
      <c r="A35" s="0" t="n">
        <v>82</v>
      </c>
      <c r="B35" s="0" t="n">
        <v>3434868.73686872</v>
      </c>
      <c r="C35" s="0" t="n">
        <v>2009265.98721544</v>
      </c>
      <c r="D35" s="0" t="n">
        <v>989329.161324043</v>
      </c>
      <c r="E35" s="0" t="n">
        <v>316713.002205946</v>
      </c>
      <c r="F35" s="0" t="n">
        <v>0</v>
      </c>
      <c r="G35" s="0" t="n">
        <v>8891.96359115196</v>
      </c>
      <c r="H35" s="0" t="n">
        <v>59649.0194310251</v>
      </c>
      <c r="I35" s="0" t="n">
        <v>42319.6828104953</v>
      </c>
      <c r="J35" s="0" t="n">
        <v>7960.77980856484</v>
      </c>
    </row>
    <row r="36" customFormat="false" ht="12.8" hidden="false" customHeight="false" outlineLevel="0" collapsed="false">
      <c r="A36" s="0" t="n">
        <v>83</v>
      </c>
      <c r="B36" s="0" t="n">
        <v>3423170.37788296</v>
      </c>
      <c r="C36" s="0" t="n">
        <v>2003390.92638119</v>
      </c>
      <c r="D36" s="0" t="n">
        <v>985124.20129721</v>
      </c>
      <c r="E36" s="0" t="n">
        <v>319021.277486361</v>
      </c>
      <c r="F36" s="0" t="n">
        <v>0</v>
      </c>
      <c r="G36" s="0" t="n">
        <v>8452.59718556473</v>
      </c>
      <c r="H36" s="0" t="n">
        <v>57343.8974728547</v>
      </c>
      <c r="I36" s="0" t="n">
        <v>42110.0962849101</v>
      </c>
      <c r="J36" s="0" t="n">
        <v>6979.49260921844</v>
      </c>
    </row>
    <row r="37" customFormat="false" ht="12.8" hidden="false" customHeight="false" outlineLevel="0" collapsed="false">
      <c r="A37" s="0" t="n">
        <v>84</v>
      </c>
      <c r="B37" s="0" t="n">
        <v>3544438.54662236</v>
      </c>
      <c r="C37" s="0" t="n">
        <v>2073158.58690422</v>
      </c>
      <c r="D37" s="0" t="n">
        <v>1015632.9806514</v>
      </c>
      <c r="E37" s="0" t="n">
        <v>322546.978055281</v>
      </c>
      <c r="F37" s="0" t="n">
        <v>0</v>
      </c>
      <c r="G37" s="0" t="n">
        <v>6341.16513259004</v>
      </c>
      <c r="H37" s="0" t="n">
        <v>69882.1836243625</v>
      </c>
      <c r="I37" s="0" t="n">
        <v>45990.2812594806</v>
      </c>
      <c r="J37" s="0" t="n">
        <v>10832.9141727262</v>
      </c>
    </row>
    <row r="38" customFormat="false" ht="12.8" hidden="false" customHeight="false" outlineLevel="0" collapsed="false">
      <c r="A38" s="0" t="n">
        <v>85</v>
      </c>
      <c r="B38" s="0" t="n">
        <v>4328325.16816997</v>
      </c>
      <c r="C38" s="0" t="n">
        <v>2044592.48916372</v>
      </c>
      <c r="D38" s="0" t="n">
        <v>1064898.18844275</v>
      </c>
      <c r="E38" s="0" t="n">
        <v>324130.968981302</v>
      </c>
      <c r="F38" s="0" t="n">
        <v>762107.885287798</v>
      </c>
      <c r="G38" s="0" t="n">
        <v>11148.80708005</v>
      </c>
      <c r="H38" s="0" t="n">
        <v>64538.032284186</v>
      </c>
      <c r="I38" s="0" t="n">
        <v>47780.100323187</v>
      </c>
      <c r="J38" s="0" t="n">
        <v>9128.69660698822</v>
      </c>
    </row>
    <row r="39" customFormat="false" ht="12.8" hidden="false" customHeight="false" outlineLevel="0" collapsed="false">
      <c r="A39" s="0" t="n">
        <v>86</v>
      </c>
      <c r="B39" s="0" t="n">
        <v>3695998.72376666</v>
      </c>
      <c r="C39" s="0" t="n">
        <v>2185069.25094677</v>
      </c>
      <c r="D39" s="0" t="n">
        <v>1032108.7195666</v>
      </c>
      <c r="E39" s="0" t="n">
        <v>324518.014366176</v>
      </c>
      <c r="F39" s="0" t="n">
        <v>0</v>
      </c>
      <c r="G39" s="0" t="n">
        <v>10506.7530246639</v>
      </c>
      <c r="H39" s="0" t="n">
        <v>80237.3980883462</v>
      </c>
      <c r="I39" s="0" t="n">
        <v>50982.6830042062</v>
      </c>
      <c r="J39" s="0" t="n">
        <v>12070.2790623982</v>
      </c>
    </row>
    <row r="40" customFormat="false" ht="12.8" hidden="false" customHeight="false" outlineLevel="0" collapsed="false">
      <c r="A40" s="0" t="n">
        <v>87</v>
      </c>
      <c r="B40" s="0" t="n">
        <v>3672428.91141782</v>
      </c>
      <c r="C40" s="0" t="n">
        <v>2215525.08074588</v>
      </c>
      <c r="D40" s="0" t="n">
        <v>992471.48639608</v>
      </c>
      <c r="E40" s="0" t="n">
        <v>327756.385661603</v>
      </c>
      <c r="F40" s="0" t="n">
        <v>0</v>
      </c>
      <c r="G40" s="0" t="n">
        <v>8091.7403924554</v>
      </c>
      <c r="H40" s="0" t="n">
        <v>66960.6159397083</v>
      </c>
      <c r="I40" s="0" t="n">
        <v>51171.3457987888</v>
      </c>
      <c r="J40" s="0" t="n">
        <v>9838.80422212951</v>
      </c>
    </row>
    <row r="41" customFormat="false" ht="12.8" hidden="false" customHeight="false" outlineLevel="0" collapsed="false">
      <c r="A41" s="0" t="n">
        <v>88</v>
      </c>
      <c r="B41" s="0" t="n">
        <v>3713102.79044814</v>
      </c>
      <c r="C41" s="0" t="n">
        <v>2240843.04960012</v>
      </c>
      <c r="D41" s="0" t="n">
        <v>1005329.3479216</v>
      </c>
      <c r="E41" s="0" t="n">
        <v>327341.40095589</v>
      </c>
      <c r="F41" s="0" t="n">
        <v>0</v>
      </c>
      <c r="G41" s="0" t="n">
        <v>10787.656660634</v>
      </c>
      <c r="H41" s="0" t="n">
        <v>66171.6222938407</v>
      </c>
      <c r="I41" s="0" t="n">
        <v>52119.0486820116</v>
      </c>
      <c r="J41" s="0" t="n">
        <v>10165.0320302082</v>
      </c>
    </row>
    <row r="42" customFormat="false" ht="12.8" hidden="false" customHeight="false" outlineLevel="0" collapsed="false">
      <c r="A42" s="0" t="n">
        <v>89</v>
      </c>
      <c r="B42" s="0" t="n">
        <v>4455647.19329973</v>
      </c>
      <c r="C42" s="0" t="n">
        <v>2226649.64955735</v>
      </c>
      <c r="D42" s="0" t="n">
        <v>994316.335546999</v>
      </c>
      <c r="E42" s="0" t="n">
        <v>330941.669383002</v>
      </c>
      <c r="F42" s="0" t="n">
        <v>780831.488958957</v>
      </c>
      <c r="G42" s="0" t="n">
        <v>7713.98037178298</v>
      </c>
      <c r="H42" s="0" t="n">
        <v>64602.6820443812</v>
      </c>
      <c r="I42" s="0" t="n">
        <v>42430.3103026951</v>
      </c>
      <c r="J42" s="0" t="n">
        <v>8778.61030901648</v>
      </c>
    </row>
    <row r="43" customFormat="false" ht="12.8" hidden="false" customHeight="false" outlineLevel="0" collapsed="false">
      <c r="A43" s="0" t="n">
        <v>90</v>
      </c>
      <c r="B43" s="0" t="n">
        <v>3815617.27990156</v>
      </c>
      <c r="C43" s="0" t="n">
        <v>2240182.3440689</v>
      </c>
      <c r="D43" s="0" t="n">
        <v>1093382.09413088</v>
      </c>
      <c r="E43" s="0" t="n">
        <v>328283.878817084</v>
      </c>
      <c r="F43" s="0" t="n">
        <v>0</v>
      </c>
      <c r="G43" s="0" t="n">
        <v>11966.7640772086</v>
      </c>
      <c r="H43" s="0" t="n">
        <v>86308.9492494919</v>
      </c>
      <c r="I43" s="0" t="n">
        <v>45161.6888808457</v>
      </c>
      <c r="J43" s="0" t="n">
        <v>11147.6834646277</v>
      </c>
    </row>
    <row r="44" customFormat="false" ht="12.8" hidden="false" customHeight="false" outlineLevel="0" collapsed="false">
      <c r="A44" s="0" t="n">
        <v>91</v>
      </c>
      <c r="B44" s="0" t="n">
        <v>3834578.88938108</v>
      </c>
      <c r="C44" s="0" t="n">
        <v>2210139.27159955</v>
      </c>
      <c r="D44" s="0" t="n">
        <v>1131730.10189607</v>
      </c>
      <c r="E44" s="0" t="n">
        <v>331906.826695137</v>
      </c>
      <c r="F44" s="0" t="n">
        <v>0</v>
      </c>
      <c r="G44" s="0" t="n">
        <v>7553.60556423208</v>
      </c>
      <c r="H44" s="0" t="n">
        <v>88222.8102265952</v>
      </c>
      <c r="I44" s="0" t="n">
        <v>53312.6262934316</v>
      </c>
      <c r="J44" s="0" t="n">
        <v>11882.9935071036</v>
      </c>
    </row>
    <row r="45" customFormat="false" ht="12.8" hidden="false" customHeight="false" outlineLevel="0" collapsed="false">
      <c r="A45" s="0" t="n">
        <v>92</v>
      </c>
      <c r="B45" s="0" t="n">
        <v>3779089.07514508</v>
      </c>
      <c r="C45" s="0" t="n">
        <v>2206270.1631901</v>
      </c>
      <c r="D45" s="0" t="n">
        <v>1105313.22030638</v>
      </c>
      <c r="E45" s="0" t="n">
        <v>330569.974446974</v>
      </c>
      <c r="F45" s="0" t="n">
        <v>0</v>
      </c>
      <c r="G45" s="0" t="n">
        <v>10671.5252296919</v>
      </c>
      <c r="H45" s="0" t="n">
        <v>70663.2521832161</v>
      </c>
      <c r="I45" s="0" t="n">
        <v>44728.0836697163</v>
      </c>
      <c r="J45" s="0" t="n">
        <v>11300.8926681245</v>
      </c>
    </row>
    <row r="46" customFormat="false" ht="12.8" hidden="false" customHeight="false" outlineLevel="0" collapsed="false">
      <c r="A46" s="0" t="n">
        <v>93</v>
      </c>
      <c r="B46" s="0" t="n">
        <v>4557847.67894857</v>
      </c>
      <c r="C46" s="0" t="n">
        <v>2317652.96733377</v>
      </c>
      <c r="D46" s="0" t="n">
        <v>978626.52943874</v>
      </c>
      <c r="E46" s="0" t="n">
        <v>332179.96785376</v>
      </c>
      <c r="F46" s="0" t="n">
        <v>791483.947012195</v>
      </c>
      <c r="G46" s="0" t="n">
        <v>9310.2005460451</v>
      </c>
      <c r="H46" s="0" t="n">
        <v>86525.0392789508</v>
      </c>
      <c r="I46" s="0" t="n">
        <v>30439.7352770637</v>
      </c>
      <c r="J46" s="0" t="n">
        <v>12100.6479908688</v>
      </c>
    </row>
    <row r="47" customFormat="false" ht="12.8" hidden="false" customHeight="false" outlineLevel="0" collapsed="false">
      <c r="A47" s="0" t="n">
        <v>94</v>
      </c>
      <c r="B47" s="0" t="n">
        <v>3841293.49495666</v>
      </c>
      <c r="C47" s="0" t="n">
        <v>2357200.0271503</v>
      </c>
      <c r="D47" s="0" t="n">
        <v>1000902.64364158</v>
      </c>
      <c r="E47" s="0" t="n">
        <v>333317.736832708</v>
      </c>
      <c r="F47" s="0" t="n">
        <v>0</v>
      </c>
      <c r="G47" s="0" t="n">
        <v>10893.7782065565</v>
      </c>
      <c r="H47" s="0" t="n">
        <v>92164.7836004441</v>
      </c>
      <c r="I47" s="0" t="n">
        <v>35257.8804169441</v>
      </c>
      <c r="J47" s="0" t="n">
        <v>12410.1808619744</v>
      </c>
    </row>
    <row r="48" customFormat="false" ht="12.8" hidden="false" customHeight="false" outlineLevel="0" collapsed="false">
      <c r="A48" s="0" t="n">
        <v>95</v>
      </c>
      <c r="B48" s="0" t="n">
        <v>3836757.83790286</v>
      </c>
      <c r="C48" s="0" t="n">
        <v>2372290.45803959</v>
      </c>
      <c r="D48" s="0" t="n">
        <v>980056.475829271</v>
      </c>
      <c r="E48" s="0" t="n">
        <v>336110.732134356</v>
      </c>
      <c r="F48" s="0" t="n">
        <v>0</v>
      </c>
      <c r="G48" s="0" t="n">
        <v>12486.6274788985</v>
      </c>
      <c r="H48" s="0" t="n">
        <v>90423.3112109633</v>
      </c>
      <c r="I48" s="0" t="n">
        <v>41687.9369910266</v>
      </c>
      <c r="J48" s="0" t="n">
        <v>12686.3343230971</v>
      </c>
    </row>
    <row r="49" customFormat="false" ht="12.8" hidden="false" customHeight="false" outlineLevel="0" collapsed="false">
      <c r="A49" s="0" t="n">
        <v>96</v>
      </c>
      <c r="B49" s="0" t="n">
        <v>3770265.50850685</v>
      </c>
      <c r="C49" s="0" t="n">
        <v>2282794.51073612</v>
      </c>
      <c r="D49" s="0" t="n">
        <v>1009275.28423481</v>
      </c>
      <c r="E49" s="0" t="n">
        <v>335118.551378355</v>
      </c>
      <c r="F49" s="0" t="n">
        <v>0</v>
      </c>
      <c r="G49" s="0" t="n">
        <v>10254.8242450432</v>
      </c>
      <c r="H49" s="0" t="n">
        <v>81270.4476252569</v>
      </c>
      <c r="I49" s="0" t="n">
        <v>40484.3844763337</v>
      </c>
      <c r="J49" s="0" t="n">
        <v>11107.3335555026</v>
      </c>
    </row>
    <row r="50" customFormat="false" ht="12.8" hidden="false" customHeight="false" outlineLevel="0" collapsed="false">
      <c r="A50" s="0" t="n">
        <v>97</v>
      </c>
      <c r="B50" s="0" t="n">
        <v>4551997.41877486</v>
      </c>
      <c r="C50" s="0" t="n">
        <v>2309109.45800357</v>
      </c>
      <c r="D50" s="0" t="n">
        <v>1003068.95491326</v>
      </c>
      <c r="E50" s="0" t="n">
        <v>330399.417741268</v>
      </c>
      <c r="F50" s="0" t="n">
        <v>781404.460537569</v>
      </c>
      <c r="G50" s="0" t="n">
        <v>6153.24812088037</v>
      </c>
      <c r="H50" s="0" t="n">
        <v>73070.5528301769</v>
      </c>
      <c r="I50" s="0" t="n">
        <v>50074.5166173806</v>
      </c>
      <c r="J50" s="0" t="n">
        <v>9712.35483906869</v>
      </c>
    </row>
    <row r="51" customFormat="false" ht="12.8" hidden="false" customHeight="false" outlineLevel="0" collapsed="false">
      <c r="A51" s="0" t="n">
        <v>98</v>
      </c>
      <c r="B51" s="0" t="n">
        <v>3842418.16369902</v>
      </c>
      <c r="C51" s="0" t="n">
        <v>2344511.78943043</v>
      </c>
      <c r="D51" s="0" t="n">
        <v>997495.506672533</v>
      </c>
      <c r="E51" s="0" t="n">
        <v>326838.383217117</v>
      </c>
      <c r="F51" s="0" t="n">
        <v>0</v>
      </c>
      <c r="G51" s="0" t="n">
        <v>18370.9042753483</v>
      </c>
      <c r="H51" s="0" t="n">
        <v>98012.7853503084</v>
      </c>
      <c r="I51" s="0" t="n">
        <v>44346.3546506554</v>
      </c>
      <c r="J51" s="0" t="n">
        <v>13129.3078134032</v>
      </c>
    </row>
    <row r="52" customFormat="false" ht="12.8" hidden="false" customHeight="false" outlineLevel="0" collapsed="false">
      <c r="A52" s="0" t="n">
        <v>99</v>
      </c>
      <c r="B52" s="0" t="n">
        <v>3841566.56605396</v>
      </c>
      <c r="C52" s="0" t="n">
        <v>2314960.35808979</v>
      </c>
      <c r="D52" s="0" t="n">
        <v>1045654.86189908</v>
      </c>
      <c r="E52" s="0" t="n">
        <v>326420.731526654</v>
      </c>
      <c r="F52" s="0" t="n">
        <v>0</v>
      </c>
      <c r="G52" s="0" t="n">
        <v>11635.2245971429</v>
      </c>
      <c r="H52" s="0" t="n">
        <v>98488.1985282714</v>
      </c>
      <c r="I52" s="0" t="n">
        <v>41316.5318197119</v>
      </c>
      <c r="J52" s="0" t="n">
        <v>12515.9255112138</v>
      </c>
    </row>
    <row r="53" customFormat="false" ht="12.8" hidden="false" customHeight="false" outlineLevel="0" collapsed="false">
      <c r="A53" s="0" t="n">
        <v>100</v>
      </c>
      <c r="B53" s="0" t="n">
        <v>3842333.20095033</v>
      </c>
      <c r="C53" s="0" t="n">
        <v>2384557.59214857</v>
      </c>
      <c r="D53" s="0" t="n">
        <v>989000.772250095</v>
      </c>
      <c r="E53" s="0" t="n">
        <v>324112.803249612</v>
      </c>
      <c r="F53" s="0" t="n">
        <v>0</v>
      </c>
      <c r="G53" s="0" t="n">
        <v>10227.6205142774</v>
      </c>
      <c r="H53" s="0" t="n">
        <v>92025.9143340667</v>
      </c>
      <c r="I53" s="0" t="n">
        <v>39017.6140005045</v>
      </c>
      <c r="J53" s="0" t="n">
        <v>13132.544924325</v>
      </c>
    </row>
    <row r="54" customFormat="false" ht="12.8" hidden="false" customHeight="false" outlineLevel="0" collapsed="false">
      <c r="A54" s="0" t="n">
        <v>101</v>
      </c>
      <c r="B54" s="0" t="n">
        <v>4571172.05055132</v>
      </c>
      <c r="C54" s="0" t="n">
        <v>2394132.26818009</v>
      </c>
      <c r="D54" s="0" t="n">
        <v>920510.733395436</v>
      </c>
      <c r="E54" s="0" t="n">
        <v>325496.878942373</v>
      </c>
      <c r="F54" s="0" t="n">
        <v>790793.177991965</v>
      </c>
      <c r="G54" s="0" t="n">
        <v>11748.2753283487</v>
      </c>
      <c r="H54" s="0" t="n">
        <v>92693.8335322962</v>
      </c>
      <c r="I54" s="0" t="n">
        <v>35957.772646353</v>
      </c>
      <c r="J54" s="0" t="n">
        <v>11080.0763577283</v>
      </c>
    </row>
    <row r="55" customFormat="false" ht="12.8" hidden="false" customHeight="false" outlineLevel="0" collapsed="false">
      <c r="A55" s="0" t="n">
        <v>102</v>
      </c>
      <c r="B55" s="0" t="n">
        <v>3802083.88335056</v>
      </c>
      <c r="C55" s="0" t="n">
        <v>2372320.75206481</v>
      </c>
      <c r="D55" s="0" t="n">
        <v>955691.268267374</v>
      </c>
      <c r="E55" s="0" t="n">
        <v>324813.065446728</v>
      </c>
      <c r="F55" s="0" t="n">
        <v>0</v>
      </c>
      <c r="G55" s="0" t="n">
        <v>11966.6561115847</v>
      </c>
      <c r="H55" s="0" t="n">
        <v>78969.2470626807</v>
      </c>
      <c r="I55" s="0" t="n">
        <v>51913.1360080372</v>
      </c>
      <c r="J55" s="0" t="n">
        <v>11653.4639937508</v>
      </c>
    </row>
    <row r="56" customFormat="false" ht="12.8" hidden="false" customHeight="false" outlineLevel="0" collapsed="false">
      <c r="A56" s="0" t="n">
        <v>103</v>
      </c>
      <c r="B56" s="0" t="n">
        <v>3859704.55831678</v>
      </c>
      <c r="C56" s="0" t="n">
        <v>2371397.53338894</v>
      </c>
      <c r="D56" s="0" t="n">
        <v>1010772.53137109</v>
      </c>
      <c r="E56" s="0" t="n">
        <v>327053.783794109</v>
      </c>
      <c r="F56" s="0" t="n">
        <v>0</v>
      </c>
      <c r="G56" s="0" t="n">
        <v>13712.2768540576</v>
      </c>
      <c r="H56" s="0" t="n">
        <v>84244.6523676552</v>
      </c>
      <c r="I56" s="0" t="n">
        <v>46973.6139889519</v>
      </c>
      <c r="J56" s="0" t="n">
        <v>12322.6823977463</v>
      </c>
    </row>
    <row r="57" customFormat="false" ht="12.8" hidden="false" customHeight="false" outlineLevel="0" collapsed="false">
      <c r="A57" s="0" t="n">
        <v>104</v>
      </c>
      <c r="B57" s="0" t="n">
        <v>3917186.4049718</v>
      </c>
      <c r="C57" s="0" t="n">
        <v>2442848.02317872</v>
      </c>
      <c r="D57" s="0" t="n">
        <v>981780.521217451</v>
      </c>
      <c r="E57" s="0" t="n">
        <v>329028.380661401</v>
      </c>
      <c r="F57" s="0" t="n">
        <v>0</v>
      </c>
      <c r="G57" s="0" t="n">
        <v>7855.66045063506</v>
      </c>
      <c r="H57" s="0" t="n">
        <v>100912.492419782</v>
      </c>
      <c r="I57" s="0" t="n">
        <v>57388.5112467891</v>
      </c>
      <c r="J57" s="0" t="n">
        <v>12105.143020141</v>
      </c>
    </row>
    <row r="58" customFormat="false" ht="12.8" hidden="false" customHeight="false" outlineLevel="0" collapsed="false">
      <c r="A58" s="0" t="n">
        <v>105</v>
      </c>
      <c r="B58" s="0" t="n">
        <v>4609568.75016874</v>
      </c>
      <c r="C58" s="0" t="n">
        <v>2343632.85432776</v>
      </c>
      <c r="D58" s="0" t="n">
        <v>1016209.24215957</v>
      </c>
      <c r="E58" s="0" t="n">
        <v>329851.885405975</v>
      </c>
      <c r="F58" s="0" t="n">
        <v>806256.525060602</v>
      </c>
      <c r="G58" s="0" t="n">
        <v>13509.2482839067</v>
      </c>
      <c r="H58" s="0" t="n">
        <v>65094.6474504816</v>
      </c>
      <c r="I58" s="0" t="n">
        <v>38216.0689290031</v>
      </c>
      <c r="J58" s="0" t="n">
        <v>9616.9727670479</v>
      </c>
    </row>
    <row r="59" customFormat="false" ht="12.8" hidden="false" customHeight="false" outlineLevel="0" collapsed="false">
      <c r="A59" s="0" t="n">
        <v>106</v>
      </c>
      <c r="B59" s="0" t="n">
        <v>3881062.28220572</v>
      </c>
      <c r="C59" s="0" t="n">
        <v>2437367.19331499</v>
      </c>
      <c r="D59" s="0" t="n">
        <v>974603.675962506</v>
      </c>
      <c r="E59" s="0" t="n">
        <v>328843.913693587</v>
      </c>
      <c r="F59" s="0" t="n">
        <v>0</v>
      </c>
      <c r="G59" s="0" t="n">
        <v>16204.3443717736</v>
      </c>
      <c r="H59" s="0" t="n">
        <v>89940.3030777137</v>
      </c>
      <c r="I59" s="0" t="n">
        <v>32667.0687330478</v>
      </c>
      <c r="J59" s="0" t="n">
        <v>11202.4289133938</v>
      </c>
    </row>
    <row r="60" customFormat="false" ht="12.8" hidden="false" customHeight="false" outlineLevel="0" collapsed="false">
      <c r="A60" s="0" t="n">
        <v>107</v>
      </c>
      <c r="B60" s="0" t="n">
        <v>3868802.51964178</v>
      </c>
      <c r="C60" s="0" t="n">
        <v>2398965.57072859</v>
      </c>
      <c r="D60" s="0" t="n">
        <v>978046.522169913</v>
      </c>
      <c r="E60" s="0" t="n">
        <v>327682.916822199</v>
      </c>
      <c r="F60" s="0" t="n">
        <v>0</v>
      </c>
      <c r="G60" s="0" t="n">
        <v>13131.5402963373</v>
      </c>
      <c r="H60" s="0" t="n">
        <v>110838.018862562</v>
      </c>
      <c r="I60" s="0" t="n">
        <v>36973.9002537459</v>
      </c>
      <c r="J60" s="0" t="n">
        <v>13570.2818801453</v>
      </c>
    </row>
    <row r="61" customFormat="false" ht="12.8" hidden="false" customHeight="false" outlineLevel="0" collapsed="false">
      <c r="A61" s="0" t="n">
        <v>108</v>
      </c>
      <c r="B61" s="0" t="n">
        <v>3863645.36311261</v>
      </c>
      <c r="C61" s="0" t="n">
        <v>2412340.01377078</v>
      </c>
      <c r="D61" s="0" t="n">
        <v>991430.930619504</v>
      </c>
      <c r="E61" s="0" t="n">
        <v>322576.455987641</v>
      </c>
      <c r="F61" s="0" t="n">
        <v>0</v>
      </c>
      <c r="G61" s="0" t="n">
        <v>13236.5660093283</v>
      </c>
      <c r="H61" s="0" t="n">
        <v>81363.0543483332</v>
      </c>
      <c r="I61" s="0" t="n">
        <v>41109.5056464619</v>
      </c>
      <c r="J61" s="0" t="n">
        <v>10564.9205801749</v>
      </c>
    </row>
    <row r="62" customFormat="false" ht="12.8" hidden="false" customHeight="false" outlineLevel="0" collapsed="false">
      <c r="A62" s="0" t="n">
        <v>109</v>
      </c>
      <c r="B62" s="0" t="n">
        <v>4641058.43195719</v>
      </c>
      <c r="C62" s="0" t="n">
        <v>2438605.03781782</v>
      </c>
      <c r="D62" s="0" t="n">
        <v>943020.865554548</v>
      </c>
      <c r="E62" s="0" t="n">
        <v>323558.465145307</v>
      </c>
      <c r="F62" s="0" t="n">
        <v>807822.545340385</v>
      </c>
      <c r="G62" s="0" t="n">
        <v>10440.4469705806</v>
      </c>
      <c r="H62" s="0" t="n">
        <v>81237.4564935081</v>
      </c>
      <c r="I62" s="0" t="n">
        <v>39137.1143216465</v>
      </c>
      <c r="J62" s="0" t="n">
        <v>10392.70694566</v>
      </c>
    </row>
    <row r="63" customFormat="false" ht="12.8" hidden="false" customHeight="false" outlineLevel="0" collapsed="false">
      <c r="A63" s="0" t="n">
        <v>110</v>
      </c>
      <c r="B63" s="0" t="n">
        <v>3791956.71810553</v>
      </c>
      <c r="C63" s="0" t="n">
        <v>2337242.19524595</v>
      </c>
      <c r="D63" s="0" t="n">
        <v>984866.401250502</v>
      </c>
      <c r="E63" s="0" t="n">
        <v>320325.02076923</v>
      </c>
      <c r="F63" s="0" t="n">
        <v>0</v>
      </c>
      <c r="G63" s="0" t="n">
        <v>15002.3210030282</v>
      </c>
      <c r="H63" s="0" t="n">
        <v>104932.424756276</v>
      </c>
      <c r="I63" s="0" t="n">
        <v>28783.2067510473</v>
      </c>
      <c r="J63" s="0" t="n">
        <v>14578.1447617197</v>
      </c>
    </row>
    <row r="64" customFormat="false" ht="12.8" hidden="false" customHeight="false" outlineLevel="0" collapsed="false">
      <c r="A64" s="0" t="n">
        <v>111</v>
      </c>
      <c r="B64" s="0" t="n">
        <v>3805331.4649939</v>
      </c>
      <c r="C64" s="0" t="n">
        <v>2349184.16669519</v>
      </c>
      <c r="D64" s="0" t="n">
        <v>990171.197995399</v>
      </c>
      <c r="E64" s="0" t="n">
        <v>319195.185189715</v>
      </c>
      <c r="F64" s="0" t="n">
        <v>0</v>
      </c>
      <c r="G64" s="0" t="n">
        <v>13137.4251223029</v>
      </c>
      <c r="H64" s="0" t="n">
        <v>90994.1727550672</v>
      </c>
      <c r="I64" s="0" t="n">
        <v>40003.5380462248</v>
      </c>
      <c r="J64" s="0" t="n">
        <v>13156.4676449638</v>
      </c>
    </row>
    <row r="65" customFormat="false" ht="12.8" hidden="false" customHeight="false" outlineLevel="0" collapsed="false">
      <c r="A65" s="0" t="n">
        <v>112</v>
      </c>
      <c r="B65" s="0" t="n">
        <v>3771499.90979578</v>
      </c>
      <c r="C65" s="0" t="n">
        <v>2362064.76888932</v>
      </c>
      <c r="D65" s="0" t="n">
        <v>930059.339657511</v>
      </c>
      <c r="E65" s="0" t="n">
        <v>323739.631168617</v>
      </c>
      <c r="F65" s="0" t="n">
        <v>0</v>
      </c>
      <c r="G65" s="0" t="n">
        <v>9913.42444165018</v>
      </c>
      <c r="H65" s="0" t="n">
        <v>100906.24337483</v>
      </c>
      <c r="I65" s="0" t="n">
        <v>36713.3439289485</v>
      </c>
      <c r="J65" s="0" t="n">
        <v>13215.8506860061</v>
      </c>
    </row>
    <row r="66" customFormat="false" ht="12.8" hidden="false" customHeight="false" outlineLevel="0" collapsed="false">
      <c r="A66" s="0" t="n">
        <v>113</v>
      </c>
      <c r="B66" s="0" t="n">
        <v>4552133.99600333</v>
      </c>
      <c r="C66" s="0" t="n">
        <v>2349626.93076455</v>
      </c>
      <c r="D66" s="0" t="n">
        <v>931465.170333887</v>
      </c>
      <c r="E66" s="0" t="n">
        <v>323604.585976477</v>
      </c>
      <c r="F66" s="0" t="n">
        <v>791542.943805973</v>
      </c>
      <c r="G66" s="0" t="n">
        <v>8012.01718554441</v>
      </c>
      <c r="H66" s="0" t="n">
        <v>109532.443835375</v>
      </c>
      <c r="I66" s="0" t="n">
        <v>36974.1070760886</v>
      </c>
      <c r="J66" s="0" t="n">
        <v>13118.0523407618</v>
      </c>
    </row>
    <row r="67" customFormat="false" ht="12.8" hidden="false" customHeight="false" outlineLevel="0" collapsed="false">
      <c r="A67" s="0" t="n">
        <v>114</v>
      </c>
      <c r="B67" s="0" t="n">
        <v>3812422.36567002</v>
      </c>
      <c r="C67" s="0" t="n">
        <v>2443713.83711757</v>
      </c>
      <c r="D67" s="0" t="n">
        <v>900659.037347857</v>
      </c>
      <c r="E67" s="0" t="n">
        <v>322872.996718594</v>
      </c>
      <c r="F67" s="0" t="n">
        <v>0</v>
      </c>
      <c r="G67" s="0" t="n">
        <v>7627.86283402055</v>
      </c>
      <c r="H67" s="0" t="n">
        <v>84248.3633032712</v>
      </c>
      <c r="I67" s="0" t="n">
        <v>45697.9160040688</v>
      </c>
      <c r="J67" s="0" t="n">
        <v>13022.5836720998</v>
      </c>
    </row>
    <row r="68" customFormat="false" ht="12.8" hidden="false" customHeight="false" outlineLevel="0" collapsed="false">
      <c r="A68" s="0" t="n">
        <v>115</v>
      </c>
      <c r="B68" s="0" t="n">
        <v>3781322.20617771</v>
      </c>
      <c r="C68" s="0" t="n">
        <v>2396142.71300442</v>
      </c>
      <c r="D68" s="0" t="n">
        <v>921822.077422971</v>
      </c>
      <c r="E68" s="0" t="n">
        <v>318375.91754541</v>
      </c>
      <c r="F68" s="0" t="n">
        <v>0</v>
      </c>
      <c r="G68" s="0" t="n">
        <v>12310.5043895378</v>
      </c>
      <c r="H68" s="0" t="n">
        <v>92100.5410067636</v>
      </c>
      <c r="I68" s="0" t="n">
        <v>38079.6197741395</v>
      </c>
      <c r="J68" s="0" t="n">
        <v>12734.1235330631</v>
      </c>
    </row>
    <row r="69" customFormat="false" ht="12.8" hidden="false" customHeight="false" outlineLevel="0" collapsed="false">
      <c r="A69" s="0" t="n">
        <v>116</v>
      </c>
      <c r="B69" s="0" t="n">
        <v>3787573.26593911</v>
      </c>
      <c r="C69" s="0" t="n">
        <v>2397229.73173503</v>
      </c>
      <c r="D69" s="0" t="n">
        <v>892741.332782576</v>
      </c>
      <c r="E69" s="0" t="n">
        <v>321747.536531348</v>
      </c>
      <c r="F69" s="0" t="n">
        <v>0</v>
      </c>
      <c r="G69" s="0" t="n">
        <v>12737.6653814323</v>
      </c>
      <c r="H69" s="0" t="n">
        <v>111521.021876682</v>
      </c>
      <c r="I69" s="0" t="n">
        <v>35792.7062825963</v>
      </c>
      <c r="J69" s="0" t="n">
        <v>14831.9093824651</v>
      </c>
    </row>
    <row r="70" customFormat="false" ht="12.8" hidden="false" customHeight="false" outlineLevel="0" collapsed="false">
      <c r="A70" s="0" t="n">
        <v>117</v>
      </c>
      <c r="B70" s="0" t="n">
        <v>4497033.41472541</v>
      </c>
      <c r="C70" s="0" t="n">
        <v>2427027.85175594</v>
      </c>
      <c r="D70" s="0" t="n">
        <v>807619.818695446</v>
      </c>
      <c r="E70" s="0" t="n">
        <v>320723.506228132</v>
      </c>
      <c r="F70" s="0" t="n">
        <v>768717.021113963</v>
      </c>
      <c r="G70" s="0" t="n">
        <v>12937.6192770995</v>
      </c>
      <c r="H70" s="0" t="n">
        <v>114164.955377964</v>
      </c>
      <c r="I70" s="0" t="n">
        <v>30565.0482327382</v>
      </c>
      <c r="J70" s="0" t="n">
        <v>14928.9896456722</v>
      </c>
    </row>
    <row r="71" customFormat="false" ht="12.8" hidden="false" customHeight="false" outlineLevel="0" collapsed="false">
      <c r="A71" s="0" t="n">
        <v>118</v>
      </c>
      <c r="B71" s="0" t="n">
        <v>3788395.61659411</v>
      </c>
      <c r="C71" s="0" t="n">
        <v>2503029.87353216</v>
      </c>
      <c r="D71" s="0" t="n">
        <v>809308.416914794</v>
      </c>
      <c r="E71" s="0" t="n">
        <v>320318.101338318</v>
      </c>
      <c r="F71" s="0" t="n">
        <v>0</v>
      </c>
      <c r="G71" s="0" t="n">
        <v>9293.05395195997</v>
      </c>
      <c r="H71" s="0" t="n">
        <v>97447.5695400516</v>
      </c>
      <c r="I71" s="0" t="n">
        <v>34998.1099508396</v>
      </c>
      <c r="J71" s="0" t="n">
        <v>11223.7726106305</v>
      </c>
    </row>
    <row r="72" customFormat="false" ht="12.8" hidden="false" customHeight="false" outlineLevel="0" collapsed="false">
      <c r="A72" s="0" t="n">
        <v>119</v>
      </c>
      <c r="B72" s="0" t="n">
        <v>3757696.90236483</v>
      </c>
      <c r="C72" s="0" t="n">
        <v>2474730.63117619</v>
      </c>
      <c r="D72" s="0" t="n">
        <v>827874.889367358</v>
      </c>
      <c r="E72" s="0" t="n">
        <v>323151.565238907</v>
      </c>
      <c r="F72" s="0" t="n">
        <v>0</v>
      </c>
      <c r="G72" s="0" t="n">
        <v>14849.124368404</v>
      </c>
      <c r="H72" s="0" t="n">
        <v>71270.8977476812</v>
      </c>
      <c r="I72" s="0" t="n">
        <v>38219.7663244558</v>
      </c>
      <c r="J72" s="0" t="n">
        <v>9183.63276525654</v>
      </c>
    </row>
    <row r="73" customFormat="false" ht="12.8" hidden="false" customHeight="false" outlineLevel="0" collapsed="false">
      <c r="A73" s="0" t="n">
        <v>120</v>
      </c>
      <c r="B73" s="0" t="n">
        <v>3762089.40147764</v>
      </c>
      <c r="C73" s="0" t="n">
        <v>2482471.80667098</v>
      </c>
      <c r="D73" s="0" t="n">
        <v>788528.835899604</v>
      </c>
      <c r="E73" s="0" t="n">
        <v>325951.710976364</v>
      </c>
      <c r="F73" s="0" t="n">
        <v>0</v>
      </c>
      <c r="G73" s="0" t="n">
        <v>11928.9486550164</v>
      </c>
      <c r="H73" s="0" t="n">
        <v>80054.1169056475</v>
      </c>
      <c r="I73" s="0" t="n">
        <v>55877.2896832217</v>
      </c>
      <c r="J73" s="0" t="n">
        <v>12238.1961274878</v>
      </c>
    </row>
    <row r="74" customFormat="false" ht="12.8" hidden="false" customHeight="false" outlineLevel="0" collapsed="false">
      <c r="A74" s="0" t="n">
        <v>121</v>
      </c>
      <c r="B74" s="0" t="n">
        <v>4553032.39868323</v>
      </c>
      <c r="C74" s="0" t="n">
        <v>2443331.55678065</v>
      </c>
      <c r="D74" s="0" t="n">
        <v>855333.064826026</v>
      </c>
      <c r="E74" s="0" t="n">
        <v>324723.617963941</v>
      </c>
      <c r="F74" s="0" t="n">
        <v>788622.107686796</v>
      </c>
      <c r="G74" s="0" t="n">
        <v>12434.7862695127</v>
      </c>
      <c r="H74" s="0" t="n">
        <v>81576.4746924143</v>
      </c>
      <c r="I74" s="0" t="n">
        <v>36906.918823874</v>
      </c>
      <c r="J74" s="0" t="n">
        <v>11987.4518643729</v>
      </c>
    </row>
    <row r="75" customFormat="false" ht="12.8" hidden="false" customHeight="false" outlineLevel="0" collapsed="false">
      <c r="A75" s="0" t="n">
        <v>122</v>
      </c>
      <c r="B75" s="0" t="n">
        <v>3769488.3360107</v>
      </c>
      <c r="C75" s="0" t="n">
        <v>2422111.84008217</v>
      </c>
      <c r="D75" s="0" t="n">
        <v>864686.847172962</v>
      </c>
      <c r="E75" s="0" t="n">
        <v>322077.050018826</v>
      </c>
      <c r="F75" s="0" t="n">
        <v>0</v>
      </c>
      <c r="G75" s="0" t="n">
        <v>12412.89980319</v>
      </c>
      <c r="H75" s="0" t="n">
        <v>87645.8617263379</v>
      </c>
      <c r="I75" s="0" t="n">
        <v>45444.2208458234</v>
      </c>
      <c r="J75" s="0" t="n">
        <v>12050.6376312842</v>
      </c>
    </row>
    <row r="76" customFormat="false" ht="12.8" hidden="false" customHeight="false" outlineLevel="0" collapsed="false">
      <c r="A76" s="0" t="n">
        <v>123</v>
      </c>
      <c r="B76" s="0" t="n">
        <v>3727292.37114008</v>
      </c>
      <c r="C76" s="0" t="n">
        <v>2411947.67836476</v>
      </c>
      <c r="D76" s="0" t="n">
        <v>873042.854143235</v>
      </c>
      <c r="E76" s="0" t="n">
        <v>321443.46968289</v>
      </c>
      <c r="F76" s="0" t="n">
        <v>0</v>
      </c>
      <c r="G76" s="0" t="n">
        <v>8988.76398543936</v>
      </c>
      <c r="H76" s="0" t="n">
        <v>64190.0494420162</v>
      </c>
      <c r="I76" s="0" t="n">
        <v>41308.1943626395</v>
      </c>
      <c r="J76" s="0" t="n">
        <v>10600.4797998571</v>
      </c>
    </row>
    <row r="77" customFormat="false" ht="12.8" hidden="false" customHeight="false" outlineLevel="0" collapsed="false">
      <c r="A77" s="0" t="n">
        <v>124</v>
      </c>
      <c r="B77" s="0" t="n">
        <v>3753776.98782293</v>
      </c>
      <c r="C77" s="0" t="n">
        <v>2436975.09704067</v>
      </c>
      <c r="D77" s="0" t="n">
        <v>871441.75313661</v>
      </c>
      <c r="E77" s="0" t="n">
        <v>321370.531518284</v>
      </c>
      <c r="F77" s="0" t="n">
        <v>0</v>
      </c>
      <c r="G77" s="0" t="n">
        <v>15278.8424163068</v>
      </c>
      <c r="H77" s="0" t="n">
        <v>72877.7361430284</v>
      </c>
      <c r="I77" s="0" t="n">
        <v>29602.4414918339</v>
      </c>
      <c r="J77" s="0" t="n">
        <v>10895.1510458534</v>
      </c>
    </row>
    <row r="78" customFormat="false" ht="12.8" hidden="false" customHeight="false" outlineLevel="0" collapsed="false">
      <c r="A78" s="0" t="n">
        <v>125</v>
      </c>
      <c r="B78" s="0" t="n">
        <v>4505792.98462517</v>
      </c>
      <c r="C78" s="0" t="n">
        <v>2429898.22457006</v>
      </c>
      <c r="D78" s="0" t="n">
        <v>814998.437354219</v>
      </c>
      <c r="E78" s="0" t="n">
        <v>324457.398545256</v>
      </c>
      <c r="F78" s="0" t="n">
        <v>779875.406781421</v>
      </c>
      <c r="G78" s="0" t="n">
        <v>11820.0231197245</v>
      </c>
      <c r="H78" s="0" t="n">
        <v>91453.8015818098</v>
      </c>
      <c r="I78" s="0" t="n">
        <v>39217.2473419671</v>
      </c>
      <c r="J78" s="0" t="n">
        <v>14404.8742963308</v>
      </c>
    </row>
    <row r="79" customFormat="false" ht="12.8" hidden="false" customHeight="false" outlineLevel="0" collapsed="false">
      <c r="A79" s="0" t="n">
        <v>126</v>
      </c>
      <c r="B79" s="0" t="n">
        <v>3799675.34418773</v>
      </c>
      <c r="C79" s="0" t="n">
        <v>2410311.80117848</v>
      </c>
      <c r="D79" s="0" t="n">
        <v>895094.144159506</v>
      </c>
      <c r="E79" s="0" t="n">
        <v>326394.232569342</v>
      </c>
      <c r="F79" s="0" t="n">
        <v>0</v>
      </c>
      <c r="G79" s="0" t="n">
        <v>18028.9229316866</v>
      </c>
      <c r="H79" s="0" t="n">
        <v>88514.8285150575</v>
      </c>
      <c r="I79" s="0" t="n">
        <v>51571.4286955833</v>
      </c>
      <c r="J79" s="0" t="n">
        <v>12610.5578635428</v>
      </c>
    </row>
    <row r="80" customFormat="false" ht="12.8" hidden="false" customHeight="false" outlineLevel="0" collapsed="false">
      <c r="A80" s="0" t="n">
        <v>127</v>
      </c>
      <c r="B80" s="0" t="n">
        <v>3780308.26550071</v>
      </c>
      <c r="C80" s="0" t="n">
        <v>2437186.40168712</v>
      </c>
      <c r="D80" s="0" t="n">
        <v>879387.413716905</v>
      </c>
      <c r="E80" s="0" t="n">
        <v>325283.977583159</v>
      </c>
      <c r="F80" s="0" t="n">
        <v>0</v>
      </c>
      <c r="G80" s="0" t="n">
        <v>15797.0961113448</v>
      </c>
      <c r="H80" s="0" t="n">
        <v>76907.0903876793</v>
      </c>
      <c r="I80" s="0" t="n">
        <v>34955.2405977093</v>
      </c>
      <c r="J80" s="0" t="n">
        <v>10766.6698672651</v>
      </c>
    </row>
    <row r="81" customFormat="false" ht="12.8" hidden="false" customHeight="false" outlineLevel="0" collapsed="false">
      <c r="A81" s="0" t="n">
        <v>128</v>
      </c>
      <c r="B81" s="0" t="n">
        <v>3837165.15855431</v>
      </c>
      <c r="C81" s="0" t="n">
        <v>2419410.89828204</v>
      </c>
      <c r="D81" s="0" t="n">
        <v>933913.77462647</v>
      </c>
      <c r="E81" s="0" t="n">
        <v>322849.165976957</v>
      </c>
      <c r="F81" s="0" t="n">
        <v>0</v>
      </c>
      <c r="G81" s="0" t="n">
        <v>15233.6176775903</v>
      </c>
      <c r="H81" s="0" t="n">
        <v>83997.1586073784</v>
      </c>
      <c r="I81" s="0" t="n">
        <v>41075.5922461145</v>
      </c>
      <c r="J81" s="0" t="n">
        <v>11697.5107739452</v>
      </c>
    </row>
    <row r="82" customFormat="false" ht="12.8" hidden="false" customHeight="false" outlineLevel="0" collapsed="false">
      <c r="A82" s="0" t="n">
        <v>129</v>
      </c>
      <c r="B82" s="0" t="n">
        <v>4680565.57172901</v>
      </c>
      <c r="C82" s="0" t="n">
        <v>2534418.19780998</v>
      </c>
      <c r="D82" s="0" t="n">
        <v>870495.215346003</v>
      </c>
      <c r="E82" s="0" t="n">
        <v>318981.706937432</v>
      </c>
      <c r="F82" s="0" t="n">
        <v>794071.313555795</v>
      </c>
      <c r="G82" s="0" t="n">
        <v>9932.72215897877</v>
      </c>
      <c r="H82" s="0" t="n">
        <v>98808.015790042</v>
      </c>
      <c r="I82" s="0" t="n">
        <v>28196.8802647305</v>
      </c>
      <c r="J82" s="0" t="n">
        <v>13621.52902018</v>
      </c>
    </row>
    <row r="83" customFormat="false" ht="12.8" hidden="false" customHeight="false" outlineLevel="0" collapsed="false">
      <c r="A83" s="0" t="n">
        <v>130</v>
      </c>
      <c r="B83" s="0" t="n">
        <v>3820963.25627302</v>
      </c>
      <c r="C83" s="0" t="n">
        <v>2416633.02600516</v>
      </c>
      <c r="D83" s="0" t="n">
        <v>920898.396803691</v>
      </c>
      <c r="E83" s="0" t="n">
        <v>317895.179095838</v>
      </c>
      <c r="F83" s="0" t="n">
        <v>0</v>
      </c>
      <c r="G83" s="0" t="n">
        <v>13906.5895155159</v>
      </c>
      <c r="H83" s="0" t="n">
        <v>78001.162784991</v>
      </c>
      <c r="I83" s="0" t="n">
        <v>57997.1604282448</v>
      </c>
      <c r="J83" s="0" t="n">
        <v>11449.85363713</v>
      </c>
    </row>
    <row r="84" customFormat="false" ht="12.8" hidden="false" customHeight="false" outlineLevel="0" collapsed="false">
      <c r="A84" s="0" t="n">
        <v>131</v>
      </c>
      <c r="B84" s="0" t="n">
        <v>3772421.02602206</v>
      </c>
      <c r="C84" s="0" t="n">
        <v>2392247.05524204</v>
      </c>
      <c r="D84" s="0" t="n">
        <v>904031.152720278</v>
      </c>
      <c r="E84" s="0" t="n">
        <v>315402.727245133</v>
      </c>
      <c r="F84" s="0" t="n">
        <v>0</v>
      </c>
      <c r="G84" s="0" t="n">
        <v>13205.5741321819</v>
      </c>
      <c r="H84" s="0" t="n">
        <v>94278.0043305229</v>
      </c>
      <c r="I84" s="0" t="n">
        <v>36871.6355847739</v>
      </c>
      <c r="J84" s="0" t="n">
        <v>12481.7752409736</v>
      </c>
    </row>
    <row r="85" customFormat="false" ht="12.8" hidden="false" customHeight="false" outlineLevel="0" collapsed="false">
      <c r="A85" s="0" t="n">
        <v>132</v>
      </c>
      <c r="B85" s="0" t="n">
        <v>3789157.574077</v>
      </c>
      <c r="C85" s="0" t="n">
        <v>2466571.61919516</v>
      </c>
      <c r="D85" s="0" t="n">
        <v>852790.670733358</v>
      </c>
      <c r="E85" s="0" t="n">
        <v>314994.315371267</v>
      </c>
      <c r="F85" s="0" t="n">
        <v>0</v>
      </c>
      <c r="G85" s="0" t="n">
        <v>15020.1470716168</v>
      </c>
      <c r="H85" s="0" t="n">
        <v>76746.5715691704</v>
      </c>
      <c r="I85" s="0" t="n">
        <v>45678.2215119145</v>
      </c>
      <c r="J85" s="0" t="n">
        <v>12248.3609927224</v>
      </c>
    </row>
    <row r="86" customFormat="false" ht="12.8" hidden="false" customHeight="false" outlineLevel="0" collapsed="false">
      <c r="A86" s="0" t="n">
        <v>133</v>
      </c>
      <c r="B86" s="0" t="n">
        <v>4458167.82455089</v>
      </c>
      <c r="C86" s="0" t="n">
        <v>2436117.31873457</v>
      </c>
      <c r="D86" s="0" t="n">
        <v>800884.221341653</v>
      </c>
      <c r="E86" s="0" t="n">
        <v>314586.002372044</v>
      </c>
      <c r="F86" s="0" t="n">
        <v>772454.064127008</v>
      </c>
      <c r="G86" s="0" t="n">
        <v>14013.1997545879</v>
      </c>
      <c r="H86" s="0" t="n">
        <v>82406.7293637522</v>
      </c>
      <c r="I86" s="0" t="n">
        <v>32629.7047815141</v>
      </c>
      <c r="J86" s="0" t="n">
        <v>14341.3862893885</v>
      </c>
    </row>
    <row r="87" customFormat="false" ht="12.8" hidden="false" customHeight="false" outlineLevel="0" collapsed="false">
      <c r="A87" s="0" t="n">
        <v>134</v>
      </c>
      <c r="B87" s="0" t="n">
        <v>3630252.53275855</v>
      </c>
      <c r="C87" s="0" t="n">
        <v>2337526.40883771</v>
      </c>
      <c r="D87" s="0" t="n">
        <v>854479.122556123</v>
      </c>
      <c r="E87" s="0" t="n">
        <v>312571.108359109</v>
      </c>
      <c r="F87" s="0" t="n">
        <v>0</v>
      </c>
      <c r="G87" s="0" t="n">
        <v>11698.8929624055</v>
      </c>
      <c r="H87" s="0" t="n">
        <v>80781.0671388696</v>
      </c>
      <c r="I87" s="0" t="n">
        <v>20432.0074120193</v>
      </c>
      <c r="J87" s="0" t="n">
        <v>11165.0313486009</v>
      </c>
    </row>
    <row r="88" customFormat="false" ht="12.8" hidden="false" customHeight="false" outlineLevel="0" collapsed="false">
      <c r="A88" s="0" t="n">
        <v>135</v>
      </c>
      <c r="B88" s="0" t="n">
        <v>3650130.05290833</v>
      </c>
      <c r="C88" s="0" t="n">
        <v>2288147.06398769</v>
      </c>
      <c r="D88" s="0" t="n">
        <v>894750.71708809</v>
      </c>
      <c r="E88" s="0" t="n">
        <v>311635.882177156</v>
      </c>
      <c r="F88" s="0" t="n">
        <v>0</v>
      </c>
      <c r="G88" s="0" t="n">
        <v>13765.8746030393</v>
      </c>
      <c r="H88" s="0" t="n">
        <v>92769.8463452324</v>
      </c>
      <c r="I88" s="0" t="n">
        <v>30395.6185727474</v>
      </c>
      <c r="J88" s="0" t="n">
        <v>13391.7989649336</v>
      </c>
    </row>
    <row r="89" customFormat="false" ht="12.8" hidden="false" customHeight="false" outlineLevel="0" collapsed="false">
      <c r="A89" s="0" t="n">
        <v>136</v>
      </c>
      <c r="B89" s="0" t="n">
        <v>3619521.93360081</v>
      </c>
      <c r="C89" s="0" t="n">
        <v>2351284.17205631</v>
      </c>
      <c r="D89" s="0" t="n">
        <v>814537.688970989</v>
      </c>
      <c r="E89" s="0" t="n">
        <v>312701.614008478</v>
      </c>
      <c r="F89" s="0" t="n">
        <v>0</v>
      </c>
      <c r="G89" s="0" t="n">
        <v>14653.0080472924</v>
      </c>
      <c r="H89" s="0" t="n">
        <v>75891.020018096</v>
      </c>
      <c r="I89" s="0" t="n">
        <v>36719.188827394</v>
      </c>
      <c r="J89" s="0" t="n">
        <v>11856.1295407348</v>
      </c>
    </row>
    <row r="90" customFormat="false" ht="12.8" hidden="false" customHeight="false" outlineLevel="0" collapsed="false">
      <c r="A90" s="0" t="n">
        <v>137</v>
      </c>
      <c r="B90" s="0" t="n">
        <v>4476825.00906858</v>
      </c>
      <c r="C90" s="0" t="n">
        <v>2343398.61580877</v>
      </c>
      <c r="D90" s="0" t="n">
        <v>873481.009514287</v>
      </c>
      <c r="E90" s="0" t="n">
        <v>313914.961584765</v>
      </c>
      <c r="F90" s="0" t="n">
        <v>785983.524153191</v>
      </c>
      <c r="G90" s="0" t="n">
        <v>17886.8234088944</v>
      </c>
      <c r="H90" s="0" t="n">
        <v>89798.7981205851</v>
      </c>
      <c r="I90" s="0" t="n">
        <v>37810.4583814697</v>
      </c>
      <c r="J90" s="0" t="n">
        <v>13551.6697567078</v>
      </c>
    </row>
    <row r="91" customFormat="false" ht="12.8" hidden="false" customHeight="false" outlineLevel="0" collapsed="false">
      <c r="A91" s="0" t="n">
        <v>138</v>
      </c>
      <c r="B91" s="0" t="n">
        <v>3765106.99822272</v>
      </c>
      <c r="C91" s="0" t="n">
        <v>2435845.01747872</v>
      </c>
      <c r="D91" s="0" t="n">
        <v>827833.020254903</v>
      </c>
      <c r="E91" s="0" t="n">
        <v>314221.167412081</v>
      </c>
      <c r="F91" s="0" t="n">
        <v>0</v>
      </c>
      <c r="G91" s="0" t="n">
        <v>17060.5208700733</v>
      </c>
      <c r="H91" s="0" t="n">
        <v>110020.666944547</v>
      </c>
      <c r="I91" s="0" t="n">
        <v>43788.7636144155</v>
      </c>
      <c r="J91" s="0" t="n">
        <v>14511.4644578894</v>
      </c>
    </row>
    <row r="92" customFormat="false" ht="12.8" hidden="false" customHeight="false" outlineLevel="0" collapsed="false">
      <c r="A92" s="0" t="n">
        <v>139</v>
      </c>
      <c r="B92" s="0" t="n">
        <v>3688529.04732191</v>
      </c>
      <c r="C92" s="0" t="n">
        <v>2418958.67538619</v>
      </c>
      <c r="D92" s="0" t="n">
        <v>813591.628695705</v>
      </c>
      <c r="E92" s="0" t="n">
        <v>311031.346369783</v>
      </c>
      <c r="F92" s="0" t="n">
        <v>0</v>
      </c>
      <c r="G92" s="0" t="n">
        <v>13685.4226717045</v>
      </c>
      <c r="H92" s="0" t="n">
        <v>92603.3336524306</v>
      </c>
      <c r="I92" s="0" t="n">
        <v>28143.2347008085</v>
      </c>
      <c r="J92" s="0" t="n">
        <v>13624.6329842445</v>
      </c>
    </row>
    <row r="93" customFormat="false" ht="12.8" hidden="false" customHeight="false" outlineLevel="0" collapsed="false">
      <c r="A93" s="0" t="n">
        <v>140</v>
      </c>
      <c r="B93" s="0" t="n">
        <v>3626624.29301374</v>
      </c>
      <c r="C93" s="0" t="n">
        <v>2355853.18651763</v>
      </c>
      <c r="D93" s="0" t="n">
        <v>827259.877693902</v>
      </c>
      <c r="E93" s="0" t="n">
        <v>312126.11509954</v>
      </c>
      <c r="F93" s="0" t="n">
        <v>0</v>
      </c>
      <c r="G93" s="0" t="n">
        <v>12848.6243784002</v>
      </c>
      <c r="H93" s="0" t="n">
        <v>83322.5865566147</v>
      </c>
      <c r="I93" s="0" t="n">
        <v>27227.772914139</v>
      </c>
      <c r="J93" s="0" t="n">
        <v>12489.1068833333</v>
      </c>
    </row>
    <row r="94" customFormat="false" ht="12.8" hidden="false" customHeight="false" outlineLevel="0" collapsed="false">
      <c r="A94" s="0" t="n">
        <v>141</v>
      </c>
      <c r="B94" s="0" t="n">
        <v>4376432.25770916</v>
      </c>
      <c r="C94" s="0" t="n">
        <v>2336569.05117649</v>
      </c>
      <c r="D94" s="0" t="n">
        <v>796675.646816184</v>
      </c>
      <c r="E94" s="0" t="n">
        <v>305471.256826423</v>
      </c>
      <c r="F94" s="0" t="n">
        <v>776420.020350526</v>
      </c>
      <c r="G94" s="0" t="n">
        <v>12675.9263068286</v>
      </c>
      <c r="H94" s="0" t="n">
        <v>103218.054488648</v>
      </c>
      <c r="I94" s="0" t="n">
        <v>37196.581746195</v>
      </c>
      <c r="J94" s="0" t="n">
        <v>13988.3041658587</v>
      </c>
    </row>
    <row r="95" customFormat="false" ht="12.8" hidden="false" customHeight="false" outlineLevel="0" collapsed="false">
      <c r="A95" s="0" t="n">
        <v>142</v>
      </c>
      <c r="B95" s="0" t="n">
        <v>3622309.96469794</v>
      </c>
      <c r="C95" s="0" t="n">
        <v>2353527.57742324</v>
      </c>
      <c r="D95" s="0" t="n">
        <v>791468.163246211</v>
      </c>
      <c r="E95" s="0" t="n">
        <v>303556.160344228</v>
      </c>
      <c r="F95" s="0" t="n">
        <v>0</v>
      </c>
      <c r="G95" s="0" t="n">
        <v>15205.2995410329</v>
      </c>
      <c r="H95" s="0" t="n">
        <v>111964.471321558</v>
      </c>
      <c r="I95" s="0" t="n">
        <v>31691.1074926352</v>
      </c>
      <c r="J95" s="0" t="n">
        <v>17014.8145912826</v>
      </c>
    </row>
    <row r="96" customFormat="false" ht="12.8" hidden="false" customHeight="false" outlineLevel="0" collapsed="false">
      <c r="A96" s="0" t="n">
        <v>143</v>
      </c>
      <c r="B96" s="0" t="n">
        <v>3587633.0799893</v>
      </c>
      <c r="C96" s="0" t="n">
        <v>2334464.07267669</v>
      </c>
      <c r="D96" s="0" t="n">
        <v>808638.620009194</v>
      </c>
      <c r="E96" s="0" t="n">
        <v>304509.586184202</v>
      </c>
      <c r="F96" s="0" t="n">
        <v>0</v>
      </c>
      <c r="G96" s="0" t="n">
        <v>13772.2525467555</v>
      </c>
      <c r="H96" s="0" t="n">
        <v>94184.7611687503</v>
      </c>
      <c r="I96" s="0" t="n">
        <v>32624.362178897</v>
      </c>
      <c r="J96" s="0" t="n">
        <v>12623.9642159373</v>
      </c>
    </row>
    <row r="97" customFormat="false" ht="12.8" hidden="false" customHeight="false" outlineLevel="0" collapsed="false">
      <c r="A97" s="0" t="n">
        <v>144</v>
      </c>
      <c r="B97" s="0" t="n">
        <v>3613640.07727796</v>
      </c>
      <c r="C97" s="0" t="n">
        <v>2334575.07917835</v>
      </c>
      <c r="D97" s="0" t="n">
        <v>838203.496068691</v>
      </c>
      <c r="E97" s="0" t="n">
        <v>308748.419841634</v>
      </c>
      <c r="F97" s="0" t="n">
        <v>0</v>
      </c>
      <c r="G97" s="0" t="n">
        <v>14320.7218364746</v>
      </c>
      <c r="H97" s="0" t="n">
        <v>85462.7151363467</v>
      </c>
      <c r="I97" s="0" t="n">
        <v>38037.337957006</v>
      </c>
      <c r="J97" s="0" t="n">
        <v>12533.2173730234</v>
      </c>
    </row>
    <row r="98" customFormat="false" ht="12.8" hidden="false" customHeight="false" outlineLevel="0" collapsed="false">
      <c r="A98" s="0" t="n">
        <v>145</v>
      </c>
      <c r="B98" s="0" t="n">
        <v>4447041.44131382</v>
      </c>
      <c r="C98" s="0" t="n">
        <v>2362890.59550256</v>
      </c>
      <c r="D98" s="0" t="n">
        <v>824401.592829606</v>
      </c>
      <c r="E98" s="0" t="n">
        <v>309824.192898161</v>
      </c>
      <c r="F98" s="0" t="n">
        <v>785240.652467893</v>
      </c>
      <c r="G98" s="0" t="n">
        <v>11112.7934123591</v>
      </c>
      <c r="H98" s="0" t="n">
        <v>122174.042950924</v>
      </c>
      <c r="I98" s="0" t="n">
        <v>35447.1936376272</v>
      </c>
      <c r="J98" s="0" t="n">
        <v>16428.902599371</v>
      </c>
    </row>
    <row r="99" customFormat="false" ht="12.8" hidden="false" customHeight="false" outlineLevel="0" collapsed="false">
      <c r="A99" s="0" t="n">
        <v>146</v>
      </c>
      <c r="B99" s="0" t="n">
        <v>3653815.79149661</v>
      </c>
      <c r="C99" s="0" t="n">
        <v>2353732.50241345</v>
      </c>
      <c r="D99" s="0" t="n">
        <v>833959.644351067</v>
      </c>
      <c r="E99" s="0" t="n">
        <v>309146.525068656</v>
      </c>
      <c r="F99" s="0" t="n">
        <v>0</v>
      </c>
      <c r="G99" s="0" t="n">
        <v>10845.7983517501</v>
      </c>
      <c r="H99" s="0" t="n">
        <v>99880.2373860846</v>
      </c>
      <c r="I99" s="0" t="n">
        <v>37941.5569754767</v>
      </c>
      <c r="J99" s="0" t="n">
        <v>15075.5067672271</v>
      </c>
    </row>
    <row r="100" customFormat="false" ht="12.8" hidden="false" customHeight="false" outlineLevel="0" collapsed="false">
      <c r="A100" s="0" t="n">
        <v>147</v>
      </c>
      <c r="B100" s="0" t="n">
        <v>3669660.56896353</v>
      </c>
      <c r="C100" s="0" t="n">
        <v>2489977.4701851</v>
      </c>
      <c r="D100" s="0" t="n">
        <v>714096.131688396</v>
      </c>
      <c r="E100" s="0" t="n">
        <v>312226.912328047</v>
      </c>
      <c r="F100" s="0" t="n">
        <v>0</v>
      </c>
      <c r="G100" s="0" t="n">
        <v>13725.7617973828</v>
      </c>
      <c r="H100" s="0" t="n">
        <v>113172.76773096</v>
      </c>
      <c r="I100" s="0" t="n">
        <v>24667.1771237005</v>
      </c>
      <c r="J100" s="0" t="n">
        <v>16395.980745106</v>
      </c>
    </row>
    <row r="101" customFormat="false" ht="12.8" hidden="false" customHeight="false" outlineLevel="0" collapsed="false">
      <c r="A101" s="0" t="n">
        <v>148</v>
      </c>
      <c r="B101" s="0" t="n">
        <v>3612814.03444014</v>
      </c>
      <c r="C101" s="0" t="n">
        <v>2462387.65445858</v>
      </c>
      <c r="D101" s="0" t="n">
        <v>683636.063797652</v>
      </c>
      <c r="E101" s="0" t="n">
        <v>312192.467683619</v>
      </c>
      <c r="F101" s="0" t="n">
        <v>0</v>
      </c>
      <c r="G101" s="0" t="n">
        <v>14249.3939359027</v>
      </c>
      <c r="H101" s="0" t="n">
        <v>103643.510988341</v>
      </c>
      <c r="I101" s="0" t="n">
        <v>18382.6500510803</v>
      </c>
      <c r="J101" s="0" t="n">
        <v>14495.7545283183</v>
      </c>
    </row>
    <row r="102" customFormat="false" ht="12.8" hidden="false" customHeight="false" outlineLevel="0" collapsed="false">
      <c r="A102" s="0" t="n">
        <v>149</v>
      </c>
      <c r="B102" s="0" t="n">
        <v>4469886.08674683</v>
      </c>
      <c r="C102" s="0" t="n">
        <v>2466586.56923322</v>
      </c>
      <c r="D102" s="0" t="n">
        <v>746888.559317828</v>
      </c>
      <c r="E102" s="0" t="n">
        <v>309403.91569241</v>
      </c>
      <c r="F102" s="0" t="n">
        <v>780098.252814403</v>
      </c>
      <c r="G102" s="0" t="n">
        <v>14560.2412812956</v>
      </c>
      <c r="H102" s="0" t="n">
        <v>96127.174937851</v>
      </c>
      <c r="I102" s="0" t="n">
        <v>54453.7193543775</v>
      </c>
      <c r="J102" s="0" t="n">
        <v>13983.5523091783</v>
      </c>
    </row>
    <row r="103" customFormat="false" ht="12.8" hidden="false" customHeight="false" outlineLevel="0" collapsed="false">
      <c r="A103" s="0" t="n">
        <v>150</v>
      </c>
      <c r="B103" s="0" t="n">
        <v>3596269.04221349</v>
      </c>
      <c r="C103" s="0" t="n">
        <v>2356783.96288199</v>
      </c>
      <c r="D103" s="0" t="n">
        <v>802872.560093306</v>
      </c>
      <c r="E103" s="0" t="n">
        <v>307343.072145754</v>
      </c>
      <c r="F103" s="0" t="n">
        <v>0</v>
      </c>
      <c r="G103" s="0" t="n">
        <v>11070.6098061399</v>
      </c>
      <c r="H103" s="0" t="n">
        <v>90432.6511101372</v>
      </c>
      <c r="I103" s="0" t="n">
        <v>26184.1736690192</v>
      </c>
      <c r="J103" s="0" t="n">
        <v>14123.3788481512</v>
      </c>
    </row>
    <row r="104" customFormat="false" ht="12.8" hidden="false" customHeight="false" outlineLevel="0" collapsed="false">
      <c r="A104" s="0" t="n">
        <v>151</v>
      </c>
      <c r="B104" s="0" t="n">
        <v>3548937.79054396</v>
      </c>
      <c r="C104" s="0" t="n">
        <v>2348339.95678588</v>
      </c>
      <c r="D104" s="0" t="n">
        <v>781477.8965329</v>
      </c>
      <c r="E104" s="0" t="n">
        <v>306714.261598945</v>
      </c>
      <c r="F104" s="0" t="n">
        <v>0</v>
      </c>
      <c r="G104" s="0" t="n">
        <v>11930.5452683263</v>
      </c>
      <c r="H104" s="0" t="n">
        <v>64961.282920122</v>
      </c>
      <c r="I104" s="0" t="n">
        <v>33980.3499346238</v>
      </c>
      <c r="J104" s="0" t="n">
        <v>12677.3833346642</v>
      </c>
    </row>
    <row r="105" customFormat="false" ht="12.8" hidden="false" customHeight="false" outlineLevel="0" collapsed="false">
      <c r="A105" s="0" t="n">
        <v>152</v>
      </c>
      <c r="B105" s="0" t="n">
        <v>3586478.3386498</v>
      </c>
      <c r="C105" s="0" t="n">
        <v>2407313.61137552</v>
      </c>
      <c r="D105" s="0" t="n">
        <v>748227.885243239</v>
      </c>
      <c r="E105" s="0" t="n">
        <v>306603.718540317</v>
      </c>
      <c r="F105" s="0" t="n">
        <v>0</v>
      </c>
      <c r="G105" s="0" t="n">
        <v>16353.8037885909</v>
      </c>
      <c r="H105" s="0" t="n">
        <v>83299.5243104713</v>
      </c>
      <c r="I105" s="0" t="n">
        <v>20810.621811801</v>
      </c>
      <c r="J105" s="0" t="n">
        <v>14991.6517265452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3051772.66288894</v>
      </c>
      <c r="C28" s="0" t="n">
        <v>1640162.60491302</v>
      </c>
      <c r="D28" s="0" t="n">
        <v>1010153.63762634</v>
      </c>
      <c r="E28" s="0" t="n">
        <v>292789.39447752</v>
      </c>
      <c r="F28" s="0" t="n">
        <v>0</v>
      </c>
      <c r="G28" s="0" t="n">
        <v>10156.0252686061</v>
      </c>
      <c r="H28" s="0" t="n">
        <v>60291.3039109515</v>
      </c>
      <c r="I28" s="0" t="n">
        <v>29245.9453661882</v>
      </c>
      <c r="J28" s="0" t="n">
        <v>9134.31566873347</v>
      </c>
    </row>
    <row r="29" customFormat="false" ht="12.8" hidden="false" customHeight="false" outlineLevel="0" collapsed="false">
      <c r="A29" s="0" t="n">
        <v>76</v>
      </c>
      <c r="B29" s="0" t="n">
        <v>3201313.87739893</v>
      </c>
      <c r="C29" s="0" t="n">
        <v>1745692.68828</v>
      </c>
      <c r="D29" s="0" t="n">
        <v>1026147.07020778</v>
      </c>
      <c r="E29" s="0" t="n">
        <v>306103.900996919</v>
      </c>
      <c r="F29" s="0" t="n">
        <v>0</v>
      </c>
      <c r="G29" s="0" t="n">
        <v>9104.54379352515</v>
      </c>
      <c r="H29" s="0" t="n">
        <v>66428.6532112409</v>
      </c>
      <c r="I29" s="0" t="n">
        <v>37774.8541066565</v>
      </c>
      <c r="J29" s="0" t="n">
        <v>10278.2966278892</v>
      </c>
    </row>
    <row r="30" customFormat="false" ht="12.8" hidden="false" customHeight="false" outlineLevel="0" collapsed="false">
      <c r="A30" s="0" t="n">
        <v>77</v>
      </c>
      <c r="B30" s="0" t="n">
        <v>4025118.72599951</v>
      </c>
      <c r="C30" s="0" t="n">
        <v>1888473.92841467</v>
      </c>
      <c r="D30" s="0" t="n">
        <v>987601.184355746</v>
      </c>
      <c r="E30" s="0" t="n">
        <v>320790.617142828</v>
      </c>
      <c r="F30" s="0" t="n">
        <v>720328.586269538</v>
      </c>
      <c r="G30" s="0" t="n">
        <v>10091.0206121745</v>
      </c>
      <c r="H30" s="0" t="n">
        <v>51403.9368729321</v>
      </c>
      <c r="I30" s="0" t="n">
        <v>40050.6887015876</v>
      </c>
      <c r="J30" s="0" t="n">
        <v>7280.64624770411</v>
      </c>
    </row>
    <row r="31" customFormat="false" ht="12.8" hidden="false" customHeight="false" outlineLevel="0" collapsed="false">
      <c r="A31" s="0" t="n">
        <v>78</v>
      </c>
      <c r="B31" s="0" t="n">
        <v>3394617.57844392</v>
      </c>
      <c r="C31" s="0" t="n">
        <v>2004812.58415727</v>
      </c>
      <c r="D31" s="0" t="n">
        <v>942131.358899827</v>
      </c>
      <c r="E31" s="0" t="n">
        <v>328049.693846915</v>
      </c>
      <c r="F31" s="0" t="n">
        <v>0</v>
      </c>
      <c r="G31" s="0" t="n">
        <v>10078.3876147459</v>
      </c>
      <c r="H31" s="0" t="n">
        <v>59056.0012159759</v>
      </c>
      <c r="I31" s="0" t="n">
        <v>41062.0325186884</v>
      </c>
      <c r="J31" s="0" t="n">
        <v>9014.26651344283</v>
      </c>
    </row>
    <row r="32" customFormat="false" ht="12.8" hidden="false" customHeight="false" outlineLevel="0" collapsed="false">
      <c r="A32" s="0" t="n">
        <v>79</v>
      </c>
      <c r="B32" s="0" t="n">
        <v>3493468.62798557</v>
      </c>
      <c r="C32" s="0" t="n">
        <v>2042353.96262681</v>
      </c>
      <c r="D32" s="0" t="n">
        <v>1003072.23340283</v>
      </c>
      <c r="E32" s="0" t="n">
        <v>336220.217568118</v>
      </c>
      <c r="F32" s="0" t="n">
        <v>0</v>
      </c>
      <c r="G32" s="0" t="n">
        <v>7215.21307303591</v>
      </c>
      <c r="H32" s="0" t="n">
        <v>62021.4560019728</v>
      </c>
      <c r="I32" s="0" t="n">
        <v>31975.7896643228</v>
      </c>
      <c r="J32" s="0" t="n">
        <v>10146.0824007838</v>
      </c>
    </row>
    <row r="33" customFormat="false" ht="12.8" hidden="false" customHeight="false" outlineLevel="0" collapsed="false">
      <c r="A33" s="0" t="n">
        <v>80</v>
      </c>
      <c r="B33" s="0" t="n">
        <v>3635453.20062298</v>
      </c>
      <c r="C33" s="0" t="n">
        <v>2112910.43412357</v>
      </c>
      <c r="D33" s="0" t="n">
        <v>1038722.27019333</v>
      </c>
      <c r="E33" s="0" t="n">
        <v>342946.190626789</v>
      </c>
      <c r="F33" s="0" t="n">
        <v>0</v>
      </c>
      <c r="G33" s="0" t="n">
        <v>8540.19248740971</v>
      </c>
      <c r="H33" s="0" t="n">
        <v>79311.6506447325</v>
      </c>
      <c r="I33" s="0" t="n">
        <v>40890.9754939131</v>
      </c>
      <c r="J33" s="0" t="n">
        <v>11656.1016926599</v>
      </c>
    </row>
    <row r="34" customFormat="false" ht="12.8" hidden="false" customHeight="false" outlineLevel="0" collapsed="false">
      <c r="A34" s="0" t="n">
        <v>81</v>
      </c>
      <c r="B34" s="0" t="n">
        <v>4489036.17518312</v>
      </c>
      <c r="C34" s="0" t="n">
        <v>2161742.05231941</v>
      </c>
      <c r="D34" s="0" t="n">
        <v>1054712.95556384</v>
      </c>
      <c r="E34" s="0" t="n">
        <v>343834.121579303</v>
      </c>
      <c r="F34" s="0" t="n">
        <v>793836.12092062</v>
      </c>
      <c r="G34" s="0" t="n">
        <v>7711.68487908721</v>
      </c>
      <c r="H34" s="0" t="n">
        <v>75491.7351207957</v>
      </c>
      <c r="I34" s="0" t="n">
        <v>40274.107643453</v>
      </c>
      <c r="J34" s="0" t="n">
        <v>11886.5807656284</v>
      </c>
    </row>
    <row r="35" customFormat="false" ht="12.8" hidden="false" customHeight="false" outlineLevel="0" collapsed="false">
      <c r="A35" s="0" t="n">
        <v>82</v>
      </c>
      <c r="B35" s="0" t="n">
        <v>3751933.03206024</v>
      </c>
      <c r="C35" s="0" t="n">
        <v>2237911.72387637</v>
      </c>
      <c r="D35" s="0" t="n">
        <v>1018667.99466374</v>
      </c>
      <c r="E35" s="0" t="n">
        <v>352482.735186938</v>
      </c>
      <c r="F35" s="0" t="n">
        <v>0</v>
      </c>
      <c r="G35" s="0" t="n">
        <v>10677.6331414247</v>
      </c>
      <c r="H35" s="0" t="n">
        <v>77402.4209543425</v>
      </c>
      <c r="I35" s="0" t="n">
        <v>44239.9544149041</v>
      </c>
      <c r="J35" s="0" t="n">
        <v>9732.38796250224</v>
      </c>
    </row>
    <row r="36" customFormat="false" ht="12.8" hidden="false" customHeight="false" outlineLevel="0" collapsed="false">
      <c r="A36" s="0" t="n">
        <v>83</v>
      </c>
      <c r="B36" s="0" t="n">
        <v>3741102.04074792</v>
      </c>
      <c r="C36" s="0" t="n">
        <v>2245196.99611546</v>
      </c>
      <c r="D36" s="0" t="n">
        <v>1014256.2161097</v>
      </c>
      <c r="E36" s="0" t="n">
        <v>355354.600359449</v>
      </c>
      <c r="F36" s="0" t="n">
        <v>0</v>
      </c>
      <c r="G36" s="0" t="n">
        <v>11306.0492411801</v>
      </c>
      <c r="H36" s="0" t="n">
        <v>62507.8824723311</v>
      </c>
      <c r="I36" s="0" t="n">
        <v>43879.0701030423</v>
      </c>
      <c r="J36" s="0" t="n">
        <v>7772.29039651421</v>
      </c>
    </row>
    <row r="37" customFormat="false" ht="12.8" hidden="false" customHeight="false" outlineLevel="0" collapsed="false">
      <c r="A37" s="0" t="n">
        <v>84</v>
      </c>
      <c r="B37" s="0" t="n">
        <v>3879463.36408633</v>
      </c>
      <c r="C37" s="0" t="n">
        <v>2334371.29248878</v>
      </c>
      <c r="D37" s="0" t="n">
        <v>1032351.41664442</v>
      </c>
      <c r="E37" s="0" t="n">
        <v>359818.73521757</v>
      </c>
      <c r="F37" s="0" t="n">
        <v>0</v>
      </c>
      <c r="G37" s="0" t="n">
        <v>9375.80912226575</v>
      </c>
      <c r="H37" s="0" t="n">
        <v>85637.6418860038</v>
      </c>
      <c r="I37" s="0" t="n">
        <v>43791.4038027709</v>
      </c>
      <c r="J37" s="0" t="n">
        <v>13217.7441567066</v>
      </c>
    </row>
    <row r="38" customFormat="false" ht="12.8" hidden="false" customHeight="false" outlineLevel="0" collapsed="false">
      <c r="A38" s="0" t="n">
        <v>85</v>
      </c>
      <c r="B38" s="0" t="n">
        <v>4729999.73359007</v>
      </c>
      <c r="C38" s="0" t="n">
        <v>2379219.81295771</v>
      </c>
      <c r="D38" s="0" t="n">
        <v>1006814.74671509</v>
      </c>
      <c r="E38" s="0" t="n">
        <v>363070.790861251</v>
      </c>
      <c r="F38" s="0" t="n">
        <v>841176.379844323</v>
      </c>
      <c r="G38" s="0" t="n">
        <v>11680.0785147247</v>
      </c>
      <c r="H38" s="0" t="n">
        <v>88379.0109770628</v>
      </c>
      <c r="I38" s="0" t="n">
        <v>26945.7507651439</v>
      </c>
      <c r="J38" s="0" t="n">
        <v>13376.0721666611</v>
      </c>
    </row>
    <row r="39" customFormat="false" ht="12.8" hidden="false" customHeight="false" outlineLevel="0" collapsed="false">
      <c r="A39" s="0" t="n">
        <v>86</v>
      </c>
      <c r="B39" s="0" t="n">
        <v>3979919.21547703</v>
      </c>
      <c r="C39" s="0" t="n">
        <v>2429434.10998988</v>
      </c>
      <c r="D39" s="0" t="n">
        <v>1042931.13542456</v>
      </c>
      <c r="E39" s="0" t="n">
        <v>367731.343311514</v>
      </c>
      <c r="F39" s="0" t="n">
        <v>0</v>
      </c>
      <c r="G39" s="0" t="n">
        <v>10113.6974826738</v>
      </c>
      <c r="H39" s="0" t="n">
        <v>79916.4476519801</v>
      </c>
      <c r="I39" s="0" t="n">
        <v>39465.2599185654</v>
      </c>
      <c r="J39" s="0" t="n">
        <v>10203.5227007298</v>
      </c>
    </row>
    <row r="40" customFormat="false" ht="12.8" hidden="false" customHeight="false" outlineLevel="0" collapsed="false">
      <c r="A40" s="0" t="n">
        <v>87</v>
      </c>
      <c r="B40" s="0" t="n">
        <v>3965359.11300848</v>
      </c>
      <c r="C40" s="0" t="n">
        <v>2436013.04804377</v>
      </c>
      <c r="D40" s="0" t="n">
        <v>1031333.83095674</v>
      </c>
      <c r="E40" s="0" t="n">
        <v>368719.14196432</v>
      </c>
      <c r="F40" s="0" t="n">
        <v>0</v>
      </c>
      <c r="G40" s="0" t="n">
        <v>10670.3667968198</v>
      </c>
      <c r="H40" s="0" t="n">
        <v>81927.5367483585</v>
      </c>
      <c r="I40" s="0" t="n">
        <v>26131.5102581048</v>
      </c>
      <c r="J40" s="0" t="n">
        <v>11919.0185306014</v>
      </c>
    </row>
    <row r="41" customFormat="false" ht="12.8" hidden="false" customHeight="false" outlineLevel="0" collapsed="false">
      <c r="A41" s="0" t="n">
        <v>88</v>
      </c>
      <c r="B41" s="0" t="n">
        <v>4083765.13632997</v>
      </c>
      <c r="C41" s="0" t="n">
        <v>2481042.77284018</v>
      </c>
      <c r="D41" s="0" t="n">
        <v>1082675.10412517</v>
      </c>
      <c r="E41" s="0" t="n">
        <v>370697.420287729</v>
      </c>
      <c r="F41" s="0" t="n">
        <v>0</v>
      </c>
      <c r="G41" s="0" t="n">
        <v>11703.9273568658</v>
      </c>
      <c r="H41" s="0" t="n">
        <v>59582.4568399422</v>
      </c>
      <c r="I41" s="0" t="n">
        <v>67326.0265356165</v>
      </c>
      <c r="J41" s="0" t="n">
        <v>10163.2002634925</v>
      </c>
    </row>
    <row r="42" customFormat="false" ht="12.8" hidden="false" customHeight="false" outlineLevel="0" collapsed="false">
      <c r="A42" s="0" t="n">
        <v>89</v>
      </c>
      <c r="B42" s="0" t="n">
        <v>4947620.53266366</v>
      </c>
      <c r="C42" s="0" t="n">
        <v>2471258.29467666</v>
      </c>
      <c r="D42" s="0" t="n">
        <v>1083418.17521372</v>
      </c>
      <c r="E42" s="0" t="n">
        <v>374786.184557787</v>
      </c>
      <c r="F42" s="0" t="n">
        <v>880659.197230693</v>
      </c>
      <c r="G42" s="0" t="n">
        <v>9679.513823839</v>
      </c>
      <c r="H42" s="0" t="n">
        <v>84461.6861827684</v>
      </c>
      <c r="I42" s="0" t="n">
        <v>33515.921330337</v>
      </c>
      <c r="J42" s="0" t="n">
        <v>11153.5760504101</v>
      </c>
    </row>
    <row r="43" customFormat="false" ht="12.8" hidden="false" customHeight="false" outlineLevel="0" collapsed="false">
      <c r="A43" s="0" t="n">
        <v>90</v>
      </c>
      <c r="B43" s="0" t="n">
        <v>4110065.28082348</v>
      </c>
      <c r="C43" s="0" t="n">
        <v>2548716.88033103</v>
      </c>
      <c r="D43" s="0" t="n">
        <v>1018718.84610762</v>
      </c>
      <c r="E43" s="0" t="n">
        <v>376316.42641119</v>
      </c>
      <c r="F43" s="0" t="n">
        <v>0</v>
      </c>
      <c r="G43" s="0" t="n">
        <v>8723.64741723351</v>
      </c>
      <c r="H43" s="0" t="n">
        <v>100829.910609356</v>
      </c>
      <c r="I43" s="0" t="n">
        <v>43631.2206556934</v>
      </c>
      <c r="J43" s="0" t="n">
        <v>13000.2243775294</v>
      </c>
    </row>
    <row r="44" customFormat="false" ht="12.8" hidden="false" customHeight="false" outlineLevel="0" collapsed="false">
      <c r="A44" s="0" t="n">
        <v>91</v>
      </c>
      <c r="B44" s="0" t="n">
        <v>4082164.90594618</v>
      </c>
      <c r="C44" s="0" t="n">
        <v>2515162.31312854</v>
      </c>
      <c r="D44" s="0" t="n">
        <v>1034498.91849174</v>
      </c>
      <c r="E44" s="0" t="n">
        <v>380237.054197898</v>
      </c>
      <c r="F44" s="0" t="n">
        <v>0</v>
      </c>
      <c r="G44" s="0" t="n">
        <v>13643.9754776068</v>
      </c>
      <c r="H44" s="0" t="n">
        <v>88691.1101968378</v>
      </c>
      <c r="I44" s="0" t="n">
        <v>39386.5014272271</v>
      </c>
      <c r="J44" s="0" t="n">
        <v>11518.8628177483</v>
      </c>
    </row>
    <row r="45" customFormat="false" ht="12.8" hidden="false" customHeight="false" outlineLevel="0" collapsed="false">
      <c r="A45" s="0" t="n">
        <v>92</v>
      </c>
      <c r="B45" s="0" t="n">
        <v>4112164.41126489</v>
      </c>
      <c r="C45" s="0" t="n">
        <v>2505386.18297497</v>
      </c>
      <c r="D45" s="0" t="n">
        <v>1087862.40076215</v>
      </c>
      <c r="E45" s="0" t="n">
        <v>380305.465416225</v>
      </c>
      <c r="F45" s="0" t="n">
        <v>0</v>
      </c>
      <c r="G45" s="0" t="n">
        <v>8940.54456057501</v>
      </c>
      <c r="H45" s="0" t="n">
        <v>88253.0786851718</v>
      </c>
      <c r="I45" s="0" t="n">
        <v>28613.6140597543</v>
      </c>
      <c r="J45" s="0" t="n">
        <v>13306.9944115437</v>
      </c>
    </row>
    <row r="46" customFormat="false" ht="12.8" hidden="false" customHeight="false" outlineLevel="0" collapsed="false">
      <c r="A46" s="0" t="n">
        <v>93</v>
      </c>
      <c r="B46" s="0" t="n">
        <v>5060243.88390677</v>
      </c>
      <c r="C46" s="0" t="n">
        <v>2569203.58997788</v>
      </c>
      <c r="D46" s="0" t="n">
        <v>1056265.90599787</v>
      </c>
      <c r="E46" s="0" t="n">
        <v>387608.700761356</v>
      </c>
      <c r="F46" s="0" t="n">
        <v>899570.748467715</v>
      </c>
      <c r="G46" s="0" t="n">
        <v>13436.6923994571</v>
      </c>
      <c r="H46" s="0" t="n">
        <v>76865.6060726859</v>
      </c>
      <c r="I46" s="0" t="n">
        <v>45617.4271153503</v>
      </c>
      <c r="J46" s="0" t="n">
        <v>11096.8673798023</v>
      </c>
    </row>
    <row r="47" customFormat="false" ht="12.8" hidden="false" customHeight="false" outlineLevel="0" collapsed="false">
      <c r="A47" s="0" t="n">
        <v>94</v>
      </c>
      <c r="B47" s="0" t="n">
        <v>4205283.25119091</v>
      </c>
      <c r="C47" s="0" t="n">
        <v>2613627.78410062</v>
      </c>
      <c r="D47" s="0" t="n">
        <v>1031591.52245066</v>
      </c>
      <c r="E47" s="0" t="n">
        <v>390973.149304433</v>
      </c>
      <c r="F47" s="0" t="n">
        <v>0</v>
      </c>
      <c r="G47" s="0" t="n">
        <v>11432.4513824758</v>
      </c>
      <c r="H47" s="0" t="n">
        <v>105908.289782498</v>
      </c>
      <c r="I47" s="0" t="n">
        <v>34739.0404447595</v>
      </c>
      <c r="J47" s="0" t="n">
        <v>14828.6267495603</v>
      </c>
    </row>
    <row r="48" customFormat="false" ht="12.8" hidden="false" customHeight="false" outlineLevel="0" collapsed="false">
      <c r="A48" s="0" t="n">
        <v>95</v>
      </c>
      <c r="B48" s="0" t="n">
        <v>4240288.37750925</v>
      </c>
      <c r="C48" s="0" t="n">
        <v>2710953.69729833</v>
      </c>
      <c r="D48" s="0" t="n">
        <v>968862.592088508</v>
      </c>
      <c r="E48" s="0" t="n">
        <v>393894.20048407</v>
      </c>
      <c r="F48" s="0" t="n">
        <v>0</v>
      </c>
      <c r="G48" s="0" t="n">
        <v>11198.7805457528</v>
      </c>
      <c r="H48" s="0" t="n">
        <v>111930.969625034</v>
      </c>
      <c r="I48" s="0" t="n">
        <v>29586.7797649717</v>
      </c>
      <c r="J48" s="0" t="n">
        <v>14740.8772209206</v>
      </c>
    </row>
    <row r="49" customFormat="false" ht="12.8" hidden="false" customHeight="false" outlineLevel="0" collapsed="false">
      <c r="A49" s="0" t="n">
        <v>96</v>
      </c>
      <c r="B49" s="0" t="n">
        <v>4323086.60030122</v>
      </c>
      <c r="C49" s="0" t="n">
        <v>2804859.99812234</v>
      </c>
      <c r="D49" s="0" t="n">
        <v>973021.349916941</v>
      </c>
      <c r="E49" s="0" t="n">
        <v>398170.267524379</v>
      </c>
      <c r="F49" s="0" t="n">
        <v>0</v>
      </c>
      <c r="G49" s="0" t="n">
        <v>12881.7003186124</v>
      </c>
      <c r="H49" s="0" t="n">
        <v>79983.696187136</v>
      </c>
      <c r="I49" s="0" t="n">
        <v>42505.8597658832</v>
      </c>
      <c r="J49" s="0" t="n">
        <v>13482.3049234987</v>
      </c>
    </row>
    <row r="50" customFormat="false" ht="12.8" hidden="false" customHeight="false" outlineLevel="0" collapsed="false">
      <c r="A50" s="0" t="n">
        <v>97</v>
      </c>
      <c r="B50" s="0" t="n">
        <v>5303580.97330379</v>
      </c>
      <c r="C50" s="0" t="n">
        <v>2850711.51407819</v>
      </c>
      <c r="D50" s="0" t="n">
        <v>952484.024263235</v>
      </c>
      <c r="E50" s="0" t="n">
        <v>397926.55722344</v>
      </c>
      <c r="F50" s="0" t="n">
        <v>930509.755160944</v>
      </c>
      <c r="G50" s="0" t="n">
        <v>14070.5970763889</v>
      </c>
      <c r="H50" s="0" t="n">
        <v>104597.741172374</v>
      </c>
      <c r="I50" s="0" t="n">
        <v>42507.1275687498</v>
      </c>
      <c r="J50" s="0" t="n">
        <v>13336.8453145782</v>
      </c>
    </row>
    <row r="51" customFormat="false" ht="12.8" hidden="false" customHeight="false" outlineLevel="0" collapsed="false">
      <c r="A51" s="0" t="n">
        <v>98</v>
      </c>
      <c r="B51" s="0" t="n">
        <v>4374455.45619435</v>
      </c>
      <c r="C51" s="0" t="n">
        <v>2832067.12956552</v>
      </c>
      <c r="D51" s="0" t="n">
        <v>977756.108687884</v>
      </c>
      <c r="E51" s="0" t="n">
        <v>403706.256964746</v>
      </c>
      <c r="F51" s="0" t="n">
        <v>0</v>
      </c>
      <c r="G51" s="0" t="n">
        <v>16220.5460946565</v>
      </c>
      <c r="H51" s="0" t="n">
        <v>97246.1720173634</v>
      </c>
      <c r="I51" s="0" t="n">
        <v>36322.1773834036</v>
      </c>
      <c r="J51" s="0" t="n">
        <v>13875.6122300781</v>
      </c>
    </row>
    <row r="52" customFormat="false" ht="12.8" hidden="false" customHeight="false" outlineLevel="0" collapsed="false">
      <c r="A52" s="0" t="n">
        <v>99</v>
      </c>
      <c r="B52" s="0" t="n">
        <v>4353611.4709481</v>
      </c>
      <c r="C52" s="0" t="n">
        <v>2798997.40003366</v>
      </c>
      <c r="D52" s="0" t="n">
        <v>992596.318653682</v>
      </c>
      <c r="E52" s="0" t="n">
        <v>405951.389944336</v>
      </c>
      <c r="F52" s="0" t="n">
        <v>0</v>
      </c>
      <c r="G52" s="0" t="n">
        <v>15890.1301511676</v>
      </c>
      <c r="H52" s="0" t="n">
        <v>107783.193017382</v>
      </c>
      <c r="I52" s="0" t="n">
        <v>23659.364216271</v>
      </c>
      <c r="J52" s="0" t="n">
        <v>16398.6281339596</v>
      </c>
    </row>
    <row r="53" customFormat="false" ht="12.8" hidden="false" customHeight="false" outlineLevel="0" collapsed="false">
      <c r="A53" s="0" t="n">
        <v>100</v>
      </c>
      <c r="B53" s="0" t="n">
        <v>4406884.96201892</v>
      </c>
      <c r="C53" s="0" t="n">
        <v>2875680.16499263</v>
      </c>
      <c r="D53" s="0" t="n">
        <v>968590.097742494</v>
      </c>
      <c r="E53" s="0" t="n">
        <v>408576.616276272</v>
      </c>
      <c r="F53" s="0" t="n">
        <v>0</v>
      </c>
      <c r="G53" s="0" t="n">
        <v>12436.0076817814</v>
      </c>
      <c r="H53" s="0" t="n">
        <v>99372.6498183367</v>
      </c>
      <c r="I53" s="0" t="n">
        <v>35795.2230848618</v>
      </c>
      <c r="J53" s="0" t="n">
        <v>14012.8193753604</v>
      </c>
    </row>
    <row r="54" customFormat="false" ht="12.8" hidden="false" customHeight="false" outlineLevel="0" collapsed="false">
      <c r="A54" s="0" t="n">
        <v>101</v>
      </c>
      <c r="B54" s="0" t="n">
        <v>5274799.71865677</v>
      </c>
      <c r="C54" s="0" t="n">
        <v>2855923.01097665</v>
      </c>
      <c r="D54" s="0" t="n">
        <v>929629.768347642</v>
      </c>
      <c r="E54" s="0" t="n">
        <v>407044.412932325</v>
      </c>
      <c r="F54" s="0" t="n">
        <v>933624.391700406</v>
      </c>
      <c r="G54" s="0" t="n">
        <v>12689.4081014671</v>
      </c>
      <c r="H54" s="0" t="n">
        <v>93968.1681133462</v>
      </c>
      <c r="I54" s="0" t="n">
        <v>33446.0414891132</v>
      </c>
      <c r="J54" s="0" t="n">
        <v>12231.9385522916</v>
      </c>
    </row>
    <row r="55" customFormat="false" ht="12.8" hidden="false" customHeight="false" outlineLevel="0" collapsed="false">
      <c r="A55" s="0" t="n">
        <v>102</v>
      </c>
      <c r="B55" s="0" t="n">
        <v>4315777.71716543</v>
      </c>
      <c r="C55" s="0" t="n">
        <v>2851232.35174245</v>
      </c>
      <c r="D55" s="0" t="n">
        <v>901068.289185376</v>
      </c>
      <c r="E55" s="0" t="n">
        <v>405741.641283495</v>
      </c>
      <c r="F55" s="0" t="n">
        <v>0</v>
      </c>
      <c r="G55" s="0" t="n">
        <v>16474.8600578968</v>
      </c>
      <c r="H55" s="0" t="n">
        <v>98172.0336997049</v>
      </c>
      <c r="I55" s="0" t="n">
        <v>34189.125466727</v>
      </c>
      <c r="J55" s="0" t="n">
        <v>15188.8594300894</v>
      </c>
    </row>
    <row r="56" customFormat="false" ht="12.8" hidden="false" customHeight="false" outlineLevel="0" collapsed="false">
      <c r="A56" s="0" t="n">
        <v>103</v>
      </c>
      <c r="B56" s="0" t="n">
        <v>4375554.41044722</v>
      </c>
      <c r="C56" s="0" t="n">
        <v>2873307.21996614</v>
      </c>
      <c r="D56" s="0" t="n">
        <v>924707.312771923</v>
      </c>
      <c r="E56" s="0" t="n">
        <v>407343.277575811</v>
      </c>
      <c r="F56" s="0" t="n">
        <v>0</v>
      </c>
      <c r="G56" s="0" t="n">
        <v>16894.3007343052</v>
      </c>
      <c r="H56" s="0" t="n">
        <v>105948.840727891</v>
      </c>
      <c r="I56" s="0" t="n">
        <v>35372.2851968784</v>
      </c>
      <c r="J56" s="0" t="n">
        <v>14967.1009846716</v>
      </c>
    </row>
    <row r="57" customFormat="false" ht="12.8" hidden="false" customHeight="false" outlineLevel="0" collapsed="false">
      <c r="A57" s="0" t="n">
        <v>104</v>
      </c>
      <c r="B57" s="0" t="n">
        <v>4391590.35600769</v>
      </c>
      <c r="C57" s="0" t="n">
        <v>2898221.79985629</v>
      </c>
      <c r="D57" s="0" t="n">
        <v>906497.216730425</v>
      </c>
      <c r="E57" s="0" t="n">
        <v>407986.958175476</v>
      </c>
      <c r="F57" s="0" t="n">
        <v>0</v>
      </c>
      <c r="G57" s="0" t="n">
        <v>14184.095806708</v>
      </c>
      <c r="H57" s="0" t="n">
        <v>117970.228024246</v>
      </c>
      <c r="I57" s="0" t="n">
        <v>33211.1630899566</v>
      </c>
      <c r="J57" s="0" t="n">
        <v>17266.9046747372</v>
      </c>
    </row>
    <row r="58" customFormat="false" ht="12.8" hidden="false" customHeight="false" outlineLevel="0" collapsed="false">
      <c r="A58" s="0" t="n">
        <v>105</v>
      </c>
      <c r="B58" s="0" t="n">
        <v>5432196.81113098</v>
      </c>
      <c r="C58" s="0" t="n">
        <v>2861634.09566048</v>
      </c>
      <c r="D58" s="0" t="n">
        <v>989120.130946943</v>
      </c>
      <c r="E58" s="0" t="n">
        <v>411731.511868258</v>
      </c>
      <c r="F58" s="0" t="n">
        <v>962263.610087661</v>
      </c>
      <c r="G58" s="0" t="n">
        <v>20148.1077313237</v>
      </c>
      <c r="H58" s="0" t="n">
        <v>117525.235461602</v>
      </c>
      <c r="I58" s="0" t="n">
        <v>55920.76268304</v>
      </c>
      <c r="J58" s="0" t="n">
        <v>16770.4271427081</v>
      </c>
    </row>
    <row r="59" customFormat="false" ht="12.8" hidden="false" customHeight="false" outlineLevel="0" collapsed="false">
      <c r="A59" s="0" t="n">
        <v>106</v>
      </c>
      <c r="B59" s="0" t="n">
        <v>4445801.36989344</v>
      </c>
      <c r="C59" s="0" t="n">
        <v>2881522.14410017</v>
      </c>
      <c r="D59" s="0" t="n">
        <v>962488.250516198</v>
      </c>
      <c r="E59" s="0" t="n">
        <v>413779.598007855</v>
      </c>
      <c r="F59" s="0" t="n">
        <v>0</v>
      </c>
      <c r="G59" s="0" t="n">
        <v>14710.3752344611</v>
      </c>
      <c r="H59" s="0" t="n">
        <v>111539.395326848</v>
      </c>
      <c r="I59" s="0" t="n">
        <v>43181.8725556536</v>
      </c>
      <c r="J59" s="0" t="n">
        <v>17456.6515731777</v>
      </c>
    </row>
    <row r="60" customFormat="false" ht="12.8" hidden="false" customHeight="false" outlineLevel="0" collapsed="false">
      <c r="A60" s="0" t="n">
        <v>107</v>
      </c>
      <c r="B60" s="0" t="n">
        <v>4378224.42072114</v>
      </c>
      <c r="C60" s="0" t="n">
        <v>2843306.3985753</v>
      </c>
      <c r="D60" s="0" t="n">
        <v>946235.681738419</v>
      </c>
      <c r="E60" s="0" t="n">
        <v>414056.287529307</v>
      </c>
      <c r="F60" s="0" t="n">
        <v>0</v>
      </c>
      <c r="G60" s="0" t="n">
        <v>17878.230094313</v>
      </c>
      <c r="H60" s="0" t="n">
        <v>106240.361565429</v>
      </c>
      <c r="I60" s="0" t="n">
        <v>37247.8347361877</v>
      </c>
      <c r="J60" s="0" t="n">
        <v>16097.4806136094</v>
      </c>
    </row>
    <row r="61" customFormat="false" ht="12.8" hidden="false" customHeight="false" outlineLevel="0" collapsed="false">
      <c r="A61" s="0" t="n">
        <v>108</v>
      </c>
      <c r="B61" s="0" t="n">
        <v>4378112.09312969</v>
      </c>
      <c r="C61" s="0" t="n">
        <v>2921332.59094137</v>
      </c>
      <c r="D61" s="0" t="n">
        <v>881689.055654012</v>
      </c>
      <c r="E61" s="0" t="n">
        <v>414824.589010551</v>
      </c>
      <c r="F61" s="0" t="n">
        <v>0</v>
      </c>
      <c r="G61" s="0" t="n">
        <v>15961.5037685954</v>
      </c>
      <c r="H61" s="0" t="n">
        <v>100414.249566536</v>
      </c>
      <c r="I61" s="0" t="n">
        <v>33692.2682275856</v>
      </c>
      <c r="J61" s="0" t="n">
        <v>16390.2853390846</v>
      </c>
    </row>
    <row r="62" customFormat="false" ht="12.8" hidden="false" customHeight="false" outlineLevel="0" collapsed="false">
      <c r="A62" s="0" t="n">
        <v>109</v>
      </c>
      <c r="B62" s="0" t="n">
        <v>5388286.76862359</v>
      </c>
      <c r="C62" s="0" t="n">
        <v>2923889.3447629</v>
      </c>
      <c r="D62" s="0" t="n">
        <v>897190.148572777</v>
      </c>
      <c r="E62" s="0" t="n">
        <v>418144.383679538</v>
      </c>
      <c r="F62" s="0" t="n">
        <v>961880.751324016</v>
      </c>
      <c r="G62" s="0" t="n">
        <v>17269.0972947296</v>
      </c>
      <c r="H62" s="0" t="n">
        <v>123317.733001219</v>
      </c>
      <c r="I62" s="0" t="n">
        <v>37975.4081683709</v>
      </c>
      <c r="J62" s="0" t="n">
        <v>16628.1483968237</v>
      </c>
    </row>
    <row r="63" customFormat="false" ht="12.8" hidden="false" customHeight="false" outlineLevel="0" collapsed="false">
      <c r="A63" s="0" t="n">
        <v>110</v>
      </c>
      <c r="B63" s="0" t="n">
        <v>4416315.00223964</v>
      </c>
      <c r="C63" s="0" t="n">
        <v>2866189.66716914</v>
      </c>
      <c r="D63" s="0" t="n">
        <v>923910.84702304</v>
      </c>
      <c r="E63" s="0" t="n">
        <v>423326.809922938</v>
      </c>
      <c r="F63" s="0" t="n">
        <v>0</v>
      </c>
      <c r="G63" s="0" t="n">
        <v>15906.0365235128</v>
      </c>
      <c r="H63" s="0" t="n">
        <v>146917.230607617</v>
      </c>
      <c r="I63" s="0" t="n">
        <v>25138.2632620635</v>
      </c>
      <c r="J63" s="0" t="n">
        <v>19854.7392067549</v>
      </c>
    </row>
    <row r="64" customFormat="false" ht="12.8" hidden="false" customHeight="false" outlineLevel="0" collapsed="false">
      <c r="A64" s="0" t="n">
        <v>111</v>
      </c>
      <c r="B64" s="0" t="n">
        <v>4436285.32091652</v>
      </c>
      <c r="C64" s="0" t="n">
        <v>2935220.33817648</v>
      </c>
      <c r="D64" s="0" t="n">
        <v>895429.970935088</v>
      </c>
      <c r="E64" s="0" t="n">
        <v>424191.075303883</v>
      </c>
      <c r="F64" s="0" t="n">
        <v>0</v>
      </c>
      <c r="G64" s="0" t="n">
        <v>16594.5388787035</v>
      </c>
      <c r="H64" s="0" t="n">
        <v>110816.528019693</v>
      </c>
      <c r="I64" s="0" t="n">
        <v>38597.7795543775</v>
      </c>
      <c r="J64" s="0" t="n">
        <v>17618.1819823283</v>
      </c>
    </row>
    <row r="65" customFormat="false" ht="12.8" hidden="false" customHeight="false" outlineLevel="0" collapsed="false">
      <c r="A65" s="0" t="n">
        <v>112</v>
      </c>
      <c r="B65" s="0" t="n">
        <v>4438803.07608856</v>
      </c>
      <c r="C65" s="0" t="n">
        <v>2923639.69705614</v>
      </c>
      <c r="D65" s="0" t="n">
        <v>888888.352306588</v>
      </c>
      <c r="E65" s="0" t="n">
        <v>426152.432487615</v>
      </c>
      <c r="F65" s="0" t="n">
        <v>0</v>
      </c>
      <c r="G65" s="0" t="n">
        <v>15601.8118906553</v>
      </c>
      <c r="H65" s="0" t="n">
        <v>126719.699049323</v>
      </c>
      <c r="I65" s="0" t="n">
        <v>42309.1386005836</v>
      </c>
      <c r="J65" s="0" t="n">
        <v>18306.9864997144</v>
      </c>
    </row>
    <row r="66" customFormat="false" ht="12.8" hidden="false" customHeight="false" outlineLevel="0" collapsed="false">
      <c r="A66" s="0" t="n">
        <v>113</v>
      </c>
      <c r="B66" s="0" t="n">
        <v>5508555.57722062</v>
      </c>
      <c r="C66" s="0" t="n">
        <v>3095504.58195902</v>
      </c>
      <c r="D66" s="0" t="n">
        <v>780530.957420546</v>
      </c>
      <c r="E66" s="0" t="n">
        <v>423769.107319682</v>
      </c>
      <c r="F66" s="0" t="n">
        <v>963644.047532815</v>
      </c>
      <c r="G66" s="0" t="n">
        <v>22313.9830343323</v>
      </c>
      <c r="H66" s="0" t="n">
        <v>170361.140405578</v>
      </c>
      <c r="I66" s="0" t="n">
        <v>34421.5588183318</v>
      </c>
      <c r="J66" s="0" t="n">
        <v>21892.2744788892</v>
      </c>
    </row>
    <row r="67" customFormat="false" ht="12.8" hidden="false" customHeight="false" outlineLevel="0" collapsed="false">
      <c r="A67" s="0" t="n">
        <v>114</v>
      </c>
      <c r="B67" s="0" t="n">
        <v>4518043.1241711</v>
      </c>
      <c r="C67" s="0" t="n">
        <v>3038550.23687846</v>
      </c>
      <c r="D67" s="0" t="n">
        <v>864238.43859677</v>
      </c>
      <c r="E67" s="0" t="n">
        <v>425157.66692768</v>
      </c>
      <c r="F67" s="0" t="n">
        <v>0</v>
      </c>
      <c r="G67" s="0" t="n">
        <v>15076.9681622358</v>
      </c>
      <c r="H67" s="0" t="n">
        <v>121579.727138901</v>
      </c>
      <c r="I67" s="0" t="n">
        <v>37844.5838128449</v>
      </c>
      <c r="J67" s="0" t="n">
        <v>18527.5840724653</v>
      </c>
    </row>
    <row r="68" customFormat="false" ht="12.8" hidden="false" customHeight="false" outlineLevel="0" collapsed="false">
      <c r="A68" s="0" t="n">
        <v>115</v>
      </c>
      <c r="B68" s="0" t="n">
        <v>4425310.03943398</v>
      </c>
      <c r="C68" s="0" t="n">
        <v>3003784.72706596</v>
      </c>
      <c r="D68" s="0" t="n">
        <v>823567.091051713</v>
      </c>
      <c r="E68" s="0" t="n">
        <v>422112.643699086</v>
      </c>
      <c r="F68" s="0" t="n">
        <v>0</v>
      </c>
      <c r="G68" s="0" t="n">
        <v>16078.4985435403</v>
      </c>
      <c r="H68" s="0" t="n">
        <v>114808.686154302</v>
      </c>
      <c r="I68" s="0" t="n">
        <v>28897.4010485817</v>
      </c>
      <c r="J68" s="0" t="n">
        <v>17145.5939976061</v>
      </c>
    </row>
    <row r="69" customFormat="false" ht="12.8" hidden="false" customHeight="false" outlineLevel="0" collapsed="false">
      <c r="A69" s="0" t="n">
        <v>116</v>
      </c>
      <c r="B69" s="0" t="n">
        <v>4553231.85495991</v>
      </c>
      <c r="C69" s="0" t="n">
        <v>3082579.22175545</v>
      </c>
      <c r="D69" s="0" t="n">
        <v>837638.723107634</v>
      </c>
      <c r="E69" s="0" t="n">
        <v>428408.407639202</v>
      </c>
      <c r="F69" s="0" t="n">
        <v>0</v>
      </c>
      <c r="G69" s="0" t="n">
        <v>14941.3476393413</v>
      </c>
      <c r="H69" s="0" t="n">
        <v>134763.683020431</v>
      </c>
      <c r="I69" s="0" t="n">
        <v>40007.1831182686</v>
      </c>
      <c r="J69" s="0" t="n">
        <v>18749.9819018957</v>
      </c>
    </row>
    <row r="70" customFormat="false" ht="12.8" hidden="false" customHeight="false" outlineLevel="0" collapsed="false">
      <c r="A70" s="0" t="n">
        <v>117</v>
      </c>
      <c r="B70" s="0" t="n">
        <v>5477014.46485394</v>
      </c>
      <c r="C70" s="0" t="n">
        <v>3082132.4877334</v>
      </c>
      <c r="D70" s="0" t="n">
        <v>793125.047177596</v>
      </c>
      <c r="E70" s="0" t="n">
        <v>431543.104549932</v>
      </c>
      <c r="F70" s="0" t="n">
        <v>966783.561384262</v>
      </c>
      <c r="G70" s="0" t="n">
        <v>16983.9957221176</v>
      </c>
      <c r="H70" s="0" t="n">
        <v>126906.172377239</v>
      </c>
      <c r="I70" s="0" t="n">
        <v>44234.3254582001</v>
      </c>
      <c r="J70" s="0" t="n">
        <v>18427.2693881366</v>
      </c>
    </row>
    <row r="71" customFormat="false" ht="12.8" hidden="false" customHeight="false" outlineLevel="0" collapsed="false">
      <c r="A71" s="0" t="n">
        <v>118</v>
      </c>
      <c r="B71" s="0" t="n">
        <v>4521903.73761822</v>
      </c>
      <c r="C71" s="0" t="n">
        <v>3121471.7325356</v>
      </c>
      <c r="D71" s="0" t="n">
        <v>740786.049764022</v>
      </c>
      <c r="E71" s="0" t="n">
        <v>438621.487719263</v>
      </c>
      <c r="F71" s="0" t="n">
        <v>0</v>
      </c>
      <c r="G71" s="0" t="n">
        <v>22427.0056190381</v>
      </c>
      <c r="H71" s="0" t="n">
        <v>153698.327127439</v>
      </c>
      <c r="I71" s="0" t="n">
        <v>23149.5640551257</v>
      </c>
      <c r="J71" s="0" t="n">
        <v>23019.7427379997</v>
      </c>
    </row>
    <row r="72" customFormat="false" ht="12.8" hidden="false" customHeight="false" outlineLevel="0" collapsed="false">
      <c r="A72" s="0" t="n">
        <v>119</v>
      </c>
      <c r="B72" s="0" t="n">
        <v>4559440.61179852</v>
      </c>
      <c r="C72" s="0" t="n">
        <v>3221283.12975674</v>
      </c>
      <c r="D72" s="0" t="n">
        <v>730444.666868521</v>
      </c>
      <c r="E72" s="0" t="n">
        <v>432612.758508633</v>
      </c>
      <c r="F72" s="0" t="n">
        <v>0</v>
      </c>
      <c r="G72" s="0" t="n">
        <v>18100.5008659521</v>
      </c>
      <c r="H72" s="0" t="n">
        <v>114134.099499565</v>
      </c>
      <c r="I72" s="0" t="n">
        <v>27944.8295095042</v>
      </c>
      <c r="J72" s="0" t="n">
        <v>17314.3209637412</v>
      </c>
    </row>
    <row r="73" customFormat="false" ht="12.8" hidden="false" customHeight="false" outlineLevel="0" collapsed="false">
      <c r="A73" s="0" t="n">
        <v>120</v>
      </c>
      <c r="B73" s="0" t="n">
        <v>4576807.08747752</v>
      </c>
      <c r="C73" s="0" t="n">
        <v>3223658.19643141</v>
      </c>
      <c r="D73" s="0" t="n">
        <v>719855.283634592</v>
      </c>
      <c r="E73" s="0" t="n">
        <v>435878.458080871</v>
      </c>
      <c r="F73" s="0" t="n">
        <v>0</v>
      </c>
      <c r="G73" s="0" t="n">
        <v>20214.6680388357</v>
      </c>
      <c r="H73" s="0" t="n">
        <v>136124.929953447</v>
      </c>
      <c r="I73" s="0" t="n">
        <v>25845.7163730174</v>
      </c>
      <c r="J73" s="0" t="n">
        <v>22427.0638372576</v>
      </c>
    </row>
    <row r="74" customFormat="false" ht="12.8" hidden="false" customHeight="false" outlineLevel="0" collapsed="false">
      <c r="A74" s="0" t="n">
        <v>121</v>
      </c>
      <c r="B74" s="0" t="n">
        <v>5581519.02945312</v>
      </c>
      <c r="C74" s="0" t="n">
        <v>3200078.49386843</v>
      </c>
      <c r="D74" s="0" t="n">
        <v>762652.592237556</v>
      </c>
      <c r="E74" s="0" t="n">
        <v>440951.798115789</v>
      </c>
      <c r="F74" s="0" t="n">
        <v>970770.806000039</v>
      </c>
      <c r="G74" s="0" t="n">
        <v>16155.4272886657</v>
      </c>
      <c r="H74" s="0" t="n">
        <v>149953.482999399</v>
      </c>
      <c r="I74" s="0" t="n">
        <v>22631.4968006822</v>
      </c>
      <c r="J74" s="0" t="n">
        <v>21939.3429342595</v>
      </c>
    </row>
    <row r="75" customFormat="false" ht="12.8" hidden="false" customHeight="false" outlineLevel="0" collapsed="false">
      <c r="A75" s="0" t="n">
        <v>122</v>
      </c>
      <c r="B75" s="0" t="n">
        <v>4535144.25287043</v>
      </c>
      <c r="C75" s="0" t="n">
        <v>3089926.15076859</v>
      </c>
      <c r="D75" s="0" t="n">
        <v>830027.763896089</v>
      </c>
      <c r="E75" s="0" t="n">
        <v>433503.412994659</v>
      </c>
      <c r="F75" s="0" t="n">
        <v>0</v>
      </c>
      <c r="G75" s="0" t="n">
        <v>23285.137610724</v>
      </c>
      <c r="H75" s="0" t="n">
        <v>114297.430046081</v>
      </c>
      <c r="I75" s="0" t="n">
        <v>28413.4511877485</v>
      </c>
      <c r="J75" s="0" t="n">
        <v>19742.4232384633</v>
      </c>
    </row>
    <row r="76" customFormat="false" ht="12.8" hidden="false" customHeight="false" outlineLevel="0" collapsed="false">
      <c r="A76" s="0" t="n">
        <v>123</v>
      </c>
      <c r="B76" s="0" t="n">
        <v>4588698.40325448</v>
      </c>
      <c r="C76" s="0" t="n">
        <v>3136167.62925698</v>
      </c>
      <c r="D76" s="0" t="n">
        <v>813660.507324687</v>
      </c>
      <c r="E76" s="0" t="n">
        <v>437711.728406024</v>
      </c>
      <c r="F76" s="0" t="n">
        <v>0</v>
      </c>
      <c r="G76" s="0" t="n">
        <v>20262.413714205</v>
      </c>
      <c r="H76" s="0" t="n">
        <v>130464.900680144</v>
      </c>
      <c r="I76" s="0" t="n">
        <v>35605.3958758581</v>
      </c>
      <c r="J76" s="0" t="n">
        <v>19645.3506984445</v>
      </c>
    </row>
    <row r="77" customFormat="false" ht="12.8" hidden="false" customHeight="false" outlineLevel="0" collapsed="false">
      <c r="A77" s="0" t="n">
        <v>124</v>
      </c>
      <c r="B77" s="0" t="n">
        <v>4583228.50968456</v>
      </c>
      <c r="C77" s="0" t="n">
        <v>3213458.9490252</v>
      </c>
      <c r="D77" s="0" t="n">
        <v>741946.653492778</v>
      </c>
      <c r="E77" s="0" t="n">
        <v>436700.479647557</v>
      </c>
      <c r="F77" s="0" t="n">
        <v>0</v>
      </c>
      <c r="G77" s="0" t="n">
        <v>16284.7922399596</v>
      </c>
      <c r="H77" s="0" t="n">
        <v>122458.291061397</v>
      </c>
      <c r="I77" s="0" t="n">
        <v>34659.5486859778</v>
      </c>
      <c r="J77" s="0" t="n">
        <v>18634.098924334</v>
      </c>
    </row>
    <row r="78" customFormat="false" ht="12.8" hidden="false" customHeight="false" outlineLevel="0" collapsed="false">
      <c r="A78" s="0" t="n">
        <v>125</v>
      </c>
      <c r="B78" s="0" t="n">
        <v>5630632.48961751</v>
      </c>
      <c r="C78" s="0" t="n">
        <v>3211508.43734532</v>
      </c>
      <c r="D78" s="0" t="n">
        <v>810011.910222517</v>
      </c>
      <c r="E78" s="0" t="n">
        <v>430975.193190637</v>
      </c>
      <c r="F78" s="0" t="n">
        <v>972893.878152579</v>
      </c>
      <c r="G78" s="0" t="n">
        <v>14840.2440223782</v>
      </c>
      <c r="H78" s="0" t="n">
        <v>148973.073920456</v>
      </c>
      <c r="I78" s="0" t="n">
        <v>25603.7527717392</v>
      </c>
      <c r="J78" s="0" t="n">
        <v>21044.1548386806</v>
      </c>
    </row>
    <row r="79" customFormat="false" ht="12.8" hidden="false" customHeight="false" outlineLevel="0" collapsed="false">
      <c r="A79" s="0" t="n">
        <v>126</v>
      </c>
      <c r="B79" s="0" t="n">
        <v>4645827.69088429</v>
      </c>
      <c r="C79" s="0" t="n">
        <v>3208324.68645566</v>
      </c>
      <c r="D79" s="0" t="n">
        <v>793301.626100926</v>
      </c>
      <c r="E79" s="0" t="n">
        <v>434302.722517192</v>
      </c>
      <c r="F79" s="0" t="n">
        <v>0</v>
      </c>
      <c r="G79" s="0" t="n">
        <v>22853.3903202181</v>
      </c>
      <c r="H79" s="0" t="n">
        <v>126604.42560993</v>
      </c>
      <c r="I79" s="0" t="n">
        <v>40253.6365048805</v>
      </c>
      <c r="J79" s="0" t="n">
        <v>21872.1287340045</v>
      </c>
    </row>
    <row r="80" customFormat="false" ht="12.8" hidden="false" customHeight="false" outlineLevel="0" collapsed="false">
      <c r="A80" s="0" t="n">
        <v>127</v>
      </c>
      <c r="B80" s="0" t="n">
        <v>4601387.49165185</v>
      </c>
      <c r="C80" s="0" t="n">
        <v>3160739.3682374</v>
      </c>
      <c r="D80" s="0" t="n">
        <v>814950.006560749</v>
      </c>
      <c r="E80" s="0" t="n">
        <v>439847.493087729</v>
      </c>
      <c r="F80" s="0" t="n">
        <v>0</v>
      </c>
      <c r="G80" s="0" t="n">
        <v>21323.5577650815</v>
      </c>
      <c r="H80" s="0" t="n">
        <v>121327.889264958</v>
      </c>
      <c r="I80" s="0" t="n">
        <v>26016.4460303875</v>
      </c>
      <c r="J80" s="0" t="n">
        <v>19035.5380304033</v>
      </c>
    </row>
    <row r="81" customFormat="false" ht="12.8" hidden="false" customHeight="false" outlineLevel="0" collapsed="false">
      <c r="A81" s="0" t="n">
        <v>128</v>
      </c>
      <c r="B81" s="0" t="n">
        <v>4515289.9032625</v>
      </c>
      <c r="C81" s="0" t="n">
        <v>3270227.05220108</v>
      </c>
      <c r="D81" s="0" t="n">
        <v>643452.779430679</v>
      </c>
      <c r="E81" s="0" t="n">
        <v>437977.181868141</v>
      </c>
      <c r="F81" s="0" t="n">
        <v>0</v>
      </c>
      <c r="G81" s="0" t="n">
        <v>19050.164367348</v>
      </c>
      <c r="H81" s="0" t="n">
        <v>107206.000694913</v>
      </c>
      <c r="I81" s="0" t="n">
        <v>28984.9655999198</v>
      </c>
      <c r="J81" s="0" t="n">
        <v>17120.0436373843</v>
      </c>
    </row>
    <row r="82" customFormat="false" ht="12.8" hidden="false" customHeight="false" outlineLevel="0" collapsed="false">
      <c r="A82" s="0" t="n">
        <v>129</v>
      </c>
      <c r="B82" s="0" t="n">
        <v>5579183.79848635</v>
      </c>
      <c r="C82" s="0" t="n">
        <v>3238297.3166667</v>
      </c>
      <c r="D82" s="0" t="n">
        <v>719157.043363506</v>
      </c>
      <c r="E82" s="0" t="n">
        <v>434406.088745152</v>
      </c>
      <c r="F82" s="0" t="n">
        <v>984003.461801859</v>
      </c>
      <c r="G82" s="0" t="n">
        <v>24508.7512036019</v>
      </c>
      <c r="H82" s="0" t="n">
        <v>143191.461109238</v>
      </c>
      <c r="I82" s="0" t="n">
        <v>24855.6378910681</v>
      </c>
      <c r="J82" s="0" t="n">
        <v>21106.4335962781</v>
      </c>
    </row>
    <row r="83" customFormat="false" ht="12.8" hidden="false" customHeight="false" outlineLevel="0" collapsed="false">
      <c r="A83" s="0" t="n">
        <v>130</v>
      </c>
      <c r="B83" s="0" t="n">
        <v>4612644.87239051</v>
      </c>
      <c r="C83" s="0" t="n">
        <v>3285583.52856174</v>
      </c>
      <c r="D83" s="0" t="n">
        <v>664387.416643892</v>
      </c>
      <c r="E83" s="0" t="n">
        <v>437472.170673139</v>
      </c>
      <c r="F83" s="0" t="n">
        <v>0</v>
      </c>
      <c r="G83" s="0" t="n">
        <v>26573.1771016431</v>
      </c>
      <c r="H83" s="0" t="n">
        <v>153220.463457066</v>
      </c>
      <c r="I83" s="0" t="n">
        <v>34568.7629449371</v>
      </c>
      <c r="J83" s="0" t="n">
        <v>21690.0778567767</v>
      </c>
    </row>
    <row r="84" customFormat="false" ht="12.8" hidden="false" customHeight="false" outlineLevel="0" collapsed="false">
      <c r="A84" s="0" t="n">
        <v>131</v>
      </c>
      <c r="B84" s="0" t="n">
        <v>4578648.59749999</v>
      </c>
      <c r="C84" s="0" t="n">
        <v>3362181.80198083</v>
      </c>
      <c r="D84" s="0" t="n">
        <v>585943.607449434</v>
      </c>
      <c r="E84" s="0" t="n">
        <v>440140.206884947</v>
      </c>
      <c r="F84" s="0" t="n">
        <v>0</v>
      </c>
      <c r="G84" s="0" t="n">
        <v>22761.2987939781</v>
      </c>
      <c r="H84" s="0" t="n">
        <v>122006.434244865</v>
      </c>
      <c r="I84" s="0" t="n">
        <v>29617.7662805515</v>
      </c>
      <c r="J84" s="0" t="n">
        <v>19562.2226712709</v>
      </c>
    </row>
    <row r="85" customFormat="false" ht="12.8" hidden="false" customHeight="false" outlineLevel="0" collapsed="false">
      <c r="A85" s="0" t="n">
        <v>132</v>
      </c>
      <c r="B85" s="0" t="n">
        <v>4648136.76965427</v>
      </c>
      <c r="C85" s="0" t="n">
        <v>3374262.73440149</v>
      </c>
      <c r="D85" s="0" t="n">
        <v>608652.311320405</v>
      </c>
      <c r="E85" s="0" t="n">
        <v>440014.246227639</v>
      </c>
      <c r="F85" s="0" t="n">
        <v>0</v>
      </c>
      <c r="G85" s="0" t="n">
        <v>23480.7703114054</v>
      </c>
      <c r="H85" s="0" t="n">
        <v>149978.441224014</v>
      </c>
      <c r="I85" s="0" t="n">
        <v>34285.1487466247</v>
      </c>
      <c r="J85" s="0" t="n">
        <v>23661.598511207</v>
      </c>
    </row>
    <row r="86" customFormat="false" ht="12.8" hidden="false" customHeight="false" outlineLevel="0" collapsed="false">
      <c r="A86" s="0" t="n">
        <v>133</v>
      </c>
      <c r="B86" s="0" t="n">
        <v>5632755.20796621</v>
      </c>
      <c r="C86" s="0" t="n">
        <v>3392114.36404267</v>
      </c>
      <c r="D86" s="0" t="n">
        <v>596878.804497889</v>
      </c>
      <c r="E86" s="0" t="n">
        <v>442037.778971075</v>
      </c>
      <c r="F86" s="0" t="n">
        <v>993869.519019473</v>
      </c>
      <c r="G86" s="0" t="n">
        <v>24320.1404533435</v>
      </c>
      <c r="H86" s="0" t="n">
        <v>122055.031794545</v>
      </c>
      <c r="I86" s="0" t="n">
        <v>44218.0549713816</v>
      </c>
      <c r="J86" s="0" t="n">
        <v>19789.2816651139</v>
      </c>
    </row>
    <row r="87" customFormat="false" ht="12.8" hidden="false" customHeight="false" outlineLevel="0" collapsed="false">
      <c r="A87" s="0" t="n">
        <v>134</v>
      </c>
      <c r="B87" s="0" t="n">
        <v>4702797.27474084</v>
      </c>
      <c r="C87" s="0" t="n">
        <v>3486534.26465839</v>
      </c>
      <c r="D87" s="0" t="n">
        <v>581377.026531575</v>
      </c>
      <c r="E87" s="0" t="n">
        <v>450456.599139729</v>
      </c>
      <c r="F87" s="0" t="n">
        <v>0</v>
      </c>
      <c r="G87" s="0" t="n">
        <v>21146.5943742681</v>
      </c>
      <c r="H87" s="0" t="n">
        <v>124709.084362537</v>
      </c>
      <c r="I87" s="0" t="n">
        <v>24094.8017702117</v>
      </c>
      <c r="J87" s="0" t="n">
        <v>21989.562552033</v>
      </c>
    </row>
    <row r="88" customFormat="false" ht="12.8" hidden="false" customHeight="false" outlineLevel="0" collapsed="false">
      <c r="A88" s="0" t="n">
        <v>135</v>
      </c>
      <c r="B88" s="0" t="n">
        <v>4631425.5624721</v>
      </c>
      <c r="C88" s="0" t="n">
        <v>3498415.34693704</v>
      </c>
      <c r="D88" s="0" t="n">
        <v>512273.641367377</v>
      </c>
      <c r="E88" s="0" t="n">
        <v>447510.194573855</v>
      </c>
      <c r="F88" s="0" t="n">
        <v>0</v>
      </c>
      <c r="G88" s="0" t="n">
        <v>28004.2450332691</v>
      </c>
      <c r="H88" s="0" t="n">
        <v>112086.976390618</v>
      </c>
      <c r="I88" s="0" t="n">
        <v>16119.7970253474</v>
      </c>
      <c r="J88" s="0" t="n">
        <v>17904.4861230631</v>
      </c>
    </row>
    <row r="89" customFormat="false" ht="12.8" hidden="false" customHeight="false" outlineLevel="0" collapsed="false">
      <c r="A89" s="0" t="n">
        <v>136</v>
      </c>
      <c r="B89" s="0" t="n">
        <v>4643421.4581118</v>
      </c>
      <c r="C89" s="0" t="n">
        <v>3484519.2615171</v>
      </c>
      <c r="D89" s="0" t="n">
        <v>505986.575457025</v>
      </c>
      <c r="E89" s="0" t="n">
        <v>448816.078676714</v>
      </c>
      <c r="F89" s="0" t="n">
        <v>0</v>
      </c>
      <c r="G89" s="0" t="n">
        <v>24191.999527779</v>
      </c>
      <c r="H89" s="0" t="n">
        <v>137690.945141189</v>
      </c>
      <c r="I89" s="0" t="n">
        <v>26947.0816523491</v>
      </c>
      <c r="J89" s="0" t="n">
        <v>22847.4923535492</v>
      </c>
    </row>
    <row r="90" customFormat="false" ht="12.8" hidden="false" customHeight="false" outlineLevel="0" collapsed="false">
      <c r="A90" s="0" t="n">
        <v>137</v>
      </c>
      <c r="B90" s="0" t="n">
        <v>5626379.92559671</v>
      </c>
      <c r="C90" s="0" t="n">
        <v>3473995.95098352</v>
      </c>
      <c r="D90" s="0" t="n">
        <v>516380.884331696</v>
      </c>
      <c r="E90" s="0" t="n">
        <v>445606.878321252</v>
      </c>
      <c r="F90" s="0" t="n">
        <v>1020164.31228404</v>
      </c>
      <c r="G90" s="0" t="n">
        <v>23751.2512577578</v>
      </c>
      <c r="H90" s="0" t="n">
        <v>121027.405233462</v>
      </c>
      <c r="I90" s="0" t="n">
        <v>7869.45607641531</v>
      </c>
      <c r="J90" s="0" t="n">
        <v>19330.8434402871</v>
      </c>
    </row>
    <row r="91" customFormat="false" ht="12.8" hidden="false" customHeight="false" outlineLevel="0" collapsed="false">
      <c r="A91" s="0" t="n">
        <v>138</v>
      </c>
      <c r="B91" s="0" t="n">
        <v>4618964.08479951</v>
      </c>
      <c r="C91" s="0" t="n">
        <v>3461997.68090131</v>
      </c>
      <c r="D91" s="0" t="n">
        <v>528499.680266544</v>
      </c>
      <c r="E91" s="0" t="n">
        <v>449772.218688065</v>
      </c>
      <c r="F91" s="0" t="n">
        <v>0</v>
      </c>
      <c r="G91" s="0" t="n">
        <v>19087.3500373105</v>
      </c>
      <c r="H91" s="0" t="n">
        <v>122532.885226065</v>
      </c>
      <c r="I91" s="0" t="n">
        <v>23821.3736251162</v>
      </c>
      <c r="J91" s="0" t="n">
        <v>19248.5318330244</v>
      </c>
    </row>
    <row r="92" customFormat="false" ht="12.8" hidden="false" customHeight="false" outlineLevel="0" collapsed="false">
      <c r="A92" s="0" t="n">
        <v>139</v>
      </c>
      <c r="B92" s="0" t="n">
        <v>4624992.59652748</v>
      </c>
      <c r="C92" s="0" t="n">
        <v>3452831.07909074</v>
      </c>
      <c r="D92" s="0" t="n">
        <v>546584.288843264</v>
      </c>
      <c r="E92" s="0" t="n">
        <v>452454.440108621</v>
      </c>
      <c r="F92" s="0" t="n">
        <v>0</v>
      </c>
      <c r="G92" s="0" t="n">
        <v>27511.4809725334</v>
      </c>
      <c r="H92" s="0" t="n">
        <v>115876.567332277</v>
      </c>
      <c r="I92" s="0" t="n">
        <v>13289.4541481425</v>
      </c>
      <c r="J92" s="0" t="n">
        <v>18660.1188314549</v>
      </c>
    </row>
    <row r="93" customFormat="false" ht="12.8" hidden="false" customHeight="false" outlineLevel="0" collapsed="false">
      <c r="A93" s="0" t="n">
        <v>140</v>
      </c>
      <c r="B93" s="0" t="n">
        <v>4694238.21485935</v>
      </c>
      <c r="C93" s="0" t="n">
        <v>3449782.52914541</v>
      </c>
      <c r="D93" s="0" t="n">
        <v>578546.830526276</v>
      </c>
      <c r="E93" s="0" t="n">
        <v>452698.904769421</v>
      </c>
      <c r="F93" s="0" t="n">
        <v>0</v>
      </c>
      <c r="G93" s="0" t="n">
        <v>21720.0686720371</v>
      </c>
      <c r="H93" s="0" t="n">
        <v>156709.529673404</v>
      </c>
      <c r="I93" s="0" t="n">
        <v>20316.9692306053</v>
      </c>
      <c r="J93" s="0" t="n">
        <v>22334.5346084268</v>
      </c>
    </row>
    <row r="94" customFormat="false" ht="12.8" hidden="false" customHeight="false" outlineLevel="0" collapsed="false">
      <c r="A94" s="0" t="n">
        <v>141</v>
      </c>
      <c r="B94" s="0" t="n">
        <v>5721965.22762018</v>
      </c>
      <c r="C94" s="0" t="n">
        <v>3478716.24791283</v>
      </c>
      <c r="D94" s="0" t="n">
        <v>537829.131262571</v>
      </c>
      <c r="E94" s="0" t="n">
        <v>455218.437626455</v>
      </c>
      <c r="F94" s="0" t="n">
        <v>1032893.55750536</v>
      </c>
      <c r="G94" s="0" t="n">
        <v>22169.424507622</v>
      </c>
      <c r="H94" s="0" t="n">
        <v>149572.740040746</v>
      </c>
      <c r="I94" s="0" t="n">
        <v>25988.7266956484</v>
      </c>
      <c r="J94" s="0" t="n">
        <v>23094.9924357512</v>
      </c>
    </row>
    <row r="95" customFormat="false" ht="12.8" hidden="false" customHeight="false" outlineLevel="0" collapsed="false">
      <c r="A95" s="0" t="n">
        <v>142</v>
      </c>
      <c r="B95" s="0" t="n">
        <v>4618295.32813549</v>
      </c>
      <c r="C95" s="0" t="n">
        <v>3343063.40260726</v>
      </c>
      <c r="D95" s="0" t="n">
        <v>618409.144450375</v>
      </c>
      <c r="E95" s="0" t="n">
        <v>453644.714583382</v>
      </c>
      <c r="F95" s="0" t="n">
        <v>0</v>
      </c>
      <c r="G95" s="0" t="n">
        <v>25377.7059273688</v>
      </c>
      <c r="H95" s="0" t="n">
        <v>136618.208012944</v>
      </c>
      <c r="I95" s="0" t="n">
        <v>22219.6850623098</v>
      </c>
      <c r="J95" s="0" t="n">
        <v>24211.7249206337</v>
      </c>
    </row>
    <row r="96" customFormat="false" ht="12.8" hidden="false" customHeight="false" outlineLevel="0" collapsed="false">
      <c r="A96" s="0" t="n">
        <v>143</v>
      </c>
      <c r="B96" s="0" t="n">
        <v>4641725.01658154</v>
      </c>
      <c r="C96" s="0" t="n">
        <v>3390913.07178131</v>
      </c>
      <c r="D96" s="0" t="n">
        <v>589546.34927579</v>
      </c>
      <c r="E96" s="0" t="n">
        <v>448696.382973968</v>
      </c>
      <c r="F96" s="0" t="n">
        <v>0</v>
      </c>
      <c r="G96" s="0" t="n">
        <v>24937.4645218047</v>
      </c>
      <c r="H96" s="0" t="n">
        <v>148693.373405491</v>
      </c>
      <c r="I96" s="0" t="n">
        <v>14484.6033867775</v>
      </c>
      <c r="J96" s="0" t="n">
        <v>22552.6774928617</v>
      </c>
    </row>
    <row r="97" customFormat="false" ht="12.8" hidden="false" customHeight="false" outlineLevel="0" collapsed="false">
      <c r="A97" s="0" t="n">
        <v>144</v>
      </c>
      <c r="B97" s="0" t="n">
        <v>4603793.11892355</v>
      </c>
      <c r="C97" s="0" t="n">
        <v>3415415.89876301</v>
      </c>
      <c r="D97" s="0" t="n">
        <v>508179.06317173</v>
      </c>
      <c r="E97" s="0" t="n">
        <v>450807.636774728</v>
      </c>
      <c r="F97" s="0" t="n">
        <v>0</v>
      </c>
      <c r="G97" s="0" t="n">
        <v>26389.4943299533</v>
      </c>
      <c r="H97" s="0" t="n">
        <v>173039.96151097</v>
      </c>
      <c r="I97" s="0" t="n">
        <v>9789.76776238518</v>
      </c>
      <c r="J97" s="0" t="n">
        <v>26589.3127834076</v>
      </c>
    </row>
    <row r="98" customFormat="false" ht="12.8" hidden="false" customHeight="false" outlineLevel="0" collapsed="false">
      <c r="A98" s="0" t="n">
        <v>145</v>
      </c>
      <c r="B98" s="0" t="n">
        <v>5645271.33404103</v>
      </c>
      <c r="C98" s="0" t="n">
        <v>3422736.89947007</v>
      </c>
      <c r="D98" s="0" t="n">
        <v>525453.873872362</v>
      </c>
      <c r="E98" s="0" t="n">
        <v>457225.195530802</v>
      </c>
      <c r="F98" s="0" t="n">
        <v>1035819.39605042</v>
      </c>
      <c r="G98" s="0" t="n">
        <v>26146.954139348</v>
      </c>
      <c r="H98" s="0" t="n">
        <v>148278.516044629</v>
      </c>
      <c r="I98" s="0" t="n">
        <v>15211.5426564837</v>
      </c>
      <c r="J98" s="0" t="n">
        <v>20678.6571733957</v>
      </c>
    </row>
    <row r="99" customFormat="false" ht="12.8" hidden="false" customHeight="false" outlineLevel="0" collapsed="false">
      <c r="A99" s="0" t="n">
        <v>146</v>
      </c>
      <c r="B99" s="0" t="n">
        <v>4653721.94933799</v>
      </c>
      <c r="C99" s="0" t="n">
        <v>3559517.08122907</v>
      </c>
      <c r="D99" s="0" t="n">
        <v>440301.503478394</v>
      </c>
      <c r="E99" s="0" t="n">
        <v>462204.569750349</v>
      </c>
      <c r="F99" s="0" t="n">
        <v>0</v>
      </c>
      <c r="G99" s="0" t="n">
        <v>21750.0320958895</v>
      </c>
      <c r="H99" s="0" t="n">
        <v>130290.279960117</v>
      </c>
      <c r="I99" s="0" t="n">
        <v>19379.6199241487</v>
      </c>
      <c r="J99" s="0" t="n">
        <v>19868.9699991271</v>
      </c>
    </row>
    <row r="100" customFormat="false" ht="12.8" hidden="false" customHeight="false" outlineLevel="0" collapsed="false">
      <c r="A100" s="0" t="n">
        <v>147</v>
      </c>
      <c r="B100" s="0" t="n">
        <v>4676825.29126119</v>
      </c>
      <c r="C100" s="0" t="n">
        <v>3606296.29030388</v>
      </c>
      <c r="D100" s="0" t="n">
        <v>416442.811394205</v>
      </c>
      <c r="E100" s="0" t="n">
        <v>463862.295400886</v>
      </c>
      <c r="F100" s="0" t="n">
        <v>0</v>
      </c>
      <c r="G100" s="0" t="n">
        <v>22091.7720830917</v>
      </c>
      <c r="H100" s="0" t="n">
        <v>139509.920614081</v>
      </c>
      <c r="I100" s="0" t="n">
        <v>13965.4236341541</v>
      </c>
      <c r="J100" s="0" t="n">
        <v>21593.5056189064</v>
      </c>
    </row>
    <row r="101" customFormat="false" ht="12.8" hidden="false" customHeight="false" outlineLevel="0" collapsed="false">
      <c r="A101" s="0" t="n">
        <v>148</v>
      </c>
      <c r="B101" s="0" t="n">
        <v>4636770.01239857</v>
      </c>
      <c r="C101" s="0" t="n">
        <v>3547808.22977997</v>
      </c>
      <c r="D101" s="0" t="n">
        <v>430722.611598416</v>
      </c>
      <c r="E101" s="0" t="n">
        <v>469471.630134562</v>
      </c>
      <c r="F101" s="0" t="n">
        <v>0</v>
      </c>
      <c r="G101" s="0" t="n">
        <v>21190.7512410317</v>
      </c>
      <c r="H101" s="0" t="n">
        <v>130639.397301613</v>
      </c>
      <c r="I101" s="0" t="n">
        <v>17891.6025311239</v>
      </c>
      <c r="J101" s="0" t="n">
        <v>22022.400434085</v>
      </c>
    </row>
    <row r="102" customFormat="false" ht="12.8" hidden="false" customHeight="false" outlineLevel="0" collapsed="false">
      <c r="A102" s="0" t="n">
        <v>149</v>
      </c>
      <c r="B102" s="0" t="n">
        <v>5755586.11997363</v>
      </c>
      <c r="C102" s="0" t="n">
        <v>3616096.17029816</v>
      </c>
      <c r="D102" s="0" t="n">
        <v>436854.721471609</v>
      </c>
      <c r="E102" s="0" t="n">
        <v>467131.901810943</v>
      </c>
      <c r="F102" s="0" t="n">
        <v>1071566.91707609</v>
      </c>
      <c r="G102" s="0" t="n">
        <v>22588.3079900927</v>
      </c>
      <c r="H102" s="0" t="n">
        <v>113838.773950926</v>
      </c>
      <c r="I102" s="0" t="n">
        <v>13929.1088103596</v>
      </c>
      <c r="J102" s="0" t="n">
        <v>19602.9798919864</v>
      </c>
    </row>
    <row r="103" customFormat="false" ht="12.8" hidden="false" customHeight="false" outlineLevel="0" collapsed="false">
      <c r="A103" s="0" t="n">
        <v>150</v>
      </c>
      <c r="B103" s="0" t="n">
        <v>4596004.41549869</v>
      </c>
      <c r="C103" s="0" t="n">
        <v>3479279.82391729</v>
      </c>
      <c r="D103" s="0" t="n">
        <v>468416.432701401</v>
      </c>
      <c r="E103" s="0" t="n">
        <v>467771.676242947</v>
      </c>
      <c r="F103" s="0" t="n">
        <v>0</v>
      </c>
      <c r="G103" s="0" t="n">
        <v>22703.6408710564</v>
      </c>
      <c r="H103" s="0" t="n">
        <v>125275.620855617</v>
      </c>
      <c r="I103" s="0" t="n">
        <v>15279.86583484</v>
      </c>
      <c r="J103" s="0" t="n">
        <v>20465.5235002186</v>
      </c>
    </row>
    <row r="104" customFormat="false" ht="12.8" hidden="false" customHeight="false" outlineLevel="0" collapsed="false">
      <c r="A104" s="0" t="n">
        <v>151</v>
      </c>
      <c r="B104" s="0" t="n">
        <v>4664227.89685968</v>
      </c>
      <c r="C104" s="0" t="n">
        <v>3491832.11669335</v>
      </c>
      <c r="D104" s="0" t="n">
        <v>535579.856151355</v>
      </c>
      <c r="E104" s="0" t="n">
        <v>467687.179313708</v>
      </c>
      <c r="F104" s="0" t="n">
        <v>0</v>
      </c>
      <c r="G104" s="0" t="n">
        <v>24505.3058259321</v>
      </c>
      <c r="H104" s="0" t="n">
        <v>113080.809230746</v>
      </c>
      <c r="I104" s="0" t="n">
        <v>20795.5642226677</v>
      </c>
      <c r="J104" s="0" t="n">
        <v>17335.9177368941</v>
      </c>
    </row>
    <row r="105" customFormat="false" ht="12.8" hidden="false" customHeight="false" outlineLevel="0" collapsed="false">
      <c r="A105" s="0" t="n">
        <v>152</v>
      </c>
      <c r="B105" s="0" t="n">
        <v>4657463.76246042</v>
      </c>
      <c r="C105" s="0" t="n">
        <v>3533364.15756467</v>
      </c>
      <c r="D105" s="0" t="n">
        <v>454565.865074467</v>
      </c>
      <c r="E105" s="0" t="n">
        <v>472550.907365497</v>
      </c>
      <c r="F105" s="0" t="n">
        <v>0</v>
      </c>
      <c r="G105" s="0" t="n">
        <v>24538.4632663874</v>
      </c>
      <c r="H105" s="0" t="n">
        <v>133226.642633245</v>
      </c>
      <c r="I105" s="0" t="n">
        <v>23103.5122244636</v>
      </c>
      <c r="J105" s="0" t="n">
        <v>20526.1423810301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318838.105120231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18376456.9659741</v>
      </c>
      <c r="C23" s="0" t="n">
        <v>17767650.6721357</v>
      </c>
      <c r="D23" s="0" t="n">
        <v>58302006.9408318</v>
      </c>
      <c r="E23" s="0" t="n">
        <v>58705837.4262466</v>
      </c>
      <c r="F23" s="0" t="n">
        <v>9784306.23770777</v>
      </c>
      <c r="G23" s="0" t="n">
        <v>352207.088324424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15775623.187441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326311.359594711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19094122.7808011</v>
      </c>
      <c r="C25" s="0" t="n">
        <v>18507898.0225292</v>
      </c>
      <c r="D25" s="0" t="n">
        <v>61126335.4674741</v>
      </c>
      <c r="E25" s="0" t="n">
        <v>60561723.6528437</v>
      </c>
      <c r="F25" s="0" t="n">
        <v>10093620.6088073</v>
      </c>
      <c r="G25" s="0" t="n">
        <v>331109.561987127</v>
      </c>
      <c r="H25" s="0" t="n">
        <v>193496.428532905</v>
      </c>
      <c r="I25" s="0" t="n">
        <v>88026.8110739797</v>
      </c>
    </row>
    <row r="26" customFormat="false" ht="12.8" hidden="false" customHeight="false" outlineLevel="0" collapsed="false">
      <c r="A26" s="0" t="n">
        <v>73</v>
      </c>
      <c r="B26" s="0" t="n">
        <v>16817161.1222165</v>
      </c>
      <c r="C26" s="0" t="n">
        <v>16251567.3934743</v>
      </c>
      <c r="D26" s="0" t="n">
        <v>53944798.0990677</v>
      </c>
      <c r="E26" s="0" t="n">
        <v>61597629.1105464</v>
      </c>
      <c r="F26" s="0" t="n">
        <v>0</v>
      </c>
      <c r="G26" s="0" t="n">
        <v>307670.874307857</v>
      </c>
      <c r="H26" s="0" t="n">
        <v>191204.131613258</v>
      </c>
      <c r="I26" s="0" t="n">
        <v>95312.4611729082</v>
      </c>
    </row>
    <row r="27" customFormat="false" ht="12.8" hidden="false" customHeight="false" outlineLevel="0" collapsed="false">
      <c r="A27" s="0" t="n">
        <v>74</v>
      </c>
      <c r="B27" s="0" t="n">
        <v>19717222.1067071</v>
      </c>
      <c r="C27" s="0" t="n">
        <v>19138316.0600879</v>
      </c>
      <c r="D27" s="0" t="n">
        <v>63578573.6593821</v>
      </c>
      <c r="E27" s="0" t="n">
        <v>62141729.3135064</v>
      </c>
      <c r="F27" s="0" t="n">
        <v>10356954.8855844</v>
      </c>
      <c r="G27" s="0" t="n">
        <v>315680.430271224</v>
      </c>
      <c r="H27" s="0" t="n">
        <v>195247.533441109</v>
      </c>
      <c r="I27" s="0" t="n">
        <v>97111.5470098673</v>
      </c>
    </row>
    <row r="28" customFormat="false" ht="12.8" hidden="false" customHeight="false" outlineLevel="0" collapsed="false">
      <c r="A28" s="0" t="n">
        <v>75</v>
      </c>
      <c r="B28" s="0" t="n">
        <v>17479467.59999</v>
      </c>
      <c r="C28" s="0" t="n">
        <v>16896119.7290832</v>
      </c>
      <c r="D28" s="0" t="n">
        <v>56402956.6207712</v>
      </c>
      <c r="E28" s="0" t="n">
        <v>63500057.0877481</v>
      </c>
      <c r="F28" s="0" t="n">
        <v>0</v>
      </c>
      <c r="G28" s="0" t="n">
        <v>310805.210014028</v>
      </c>
      <c r="H28" s="0" t="n">
        <v>202741.12558804</v>
      </c>
      <c r="I28" s="0" t="n">
        <v>99716.4790067315</v>
      </c>
    </row>
    <row r="29" customFormat="false" ht="12.8" hidden="false" customHeight="false" outlineLevel="0" collapsed="false">
      <c r="A29" s="0" t="n">
        <v>76</v>
      </c>
      <c r="B29" s="0" t="n">
        <v>20596295.3272178</v>
      </c>
      <c r="C29" s="0" t="n">
        <v>19990477.495989</v>
      </c>
      <c r="D29" s="0" t="n">
        <v>66718716.2941088</v>
      </c>
      <c r="E29" s="0" t="n">
        <v>64480903.0653521</v>
      </c>
      <c r="F29" s="0" t="n">
        <v>10746817.1775587</v>
      </c>
      <c r="G29" s="0" t="n">
        <v>328448.142175251</v>
      </c>
      <c r="H29" s="0" t="n">
        <v>207642.79570189</v>
      </c>
      <c r="I29" s="0" t="n">
        <v>99609.8476453185</v>
      </c>
    </row>
    <row r="30" customFormat="false" ht="12.8" hidden="false" customHeight="false" outlineLevel="0" collapsed="false">
      <c r="A30" s="0" t="n">
        <v>77</v>
      </c>
      <c r="B30" s="0" t="n">
        <v>17949976.0512553</v>
      </c>
      <c r="C30" s="0" t="n">
        <v>17322286.8777971</v>
      </c>
      <c r="D30" s="0" t="n">
        <v>58090538.2427619</v>
      </c>
      <c r="E30" s="0" t="n">
        <v>64699533.6350493</v>
      </c>
      <c r="F30" s="0" t="n">
        <v>0</v>
      </c>
      <c r="G30" s="0" t="n">
        <v>334823.875451092</v>
      </c>
      <c r="H30" s="0" t="n">
        <v>220966.254657877</v>
      </c>
      <c r="I30" s="0" t="n">
        <v>102712.919070393</v>
      </c>
    </row>
    <row r="31" customFormat="false" ht="12.8" hidden="false" customHeight="false" outlineLevel="0" collapsed="false">
      <c r="A31" s="0" t="n">
        <v>78</v>
      </c>
      <c r="B31" s="0" t="n">
        <v>21212238.4587698</v>
      </c>
      <c r="C31" s="0" t="n">
        <v>20577645.7333684</v>
      </c>
      <c r="D31" s="0" t="n">
        <v>68923005.7692564</v>
      </c>
      <c r="E31" s="0" t="n">
        <v>66050000.621678</v>
      </c>
      <c r="F31" s="0" t="n">
        <v>11008333.4369463</v>
      </c>
      <c r="G31" s="0" t="n">
        <v>341538.853310957</v>
      </c>
      <c r="H31" s="0" t="n">
        <v>222120.269245248</v>
      </c>
      <c r="I31" s="0" t="n">
        <v>101333.718350176</v>
      </c>
    </row>
    <row r="32" customFormat="false" ht="12.8" hidden="false" customHeight="false" outlineLevel="0" collapsed="false">
      <c r="A32" s="0" t="n">
        <v>79</v>
      </c>
      <c r="B32" s="0" t="n">
        <v>18527363.2199278</v>
      </c>
      <c r="C32" s="0" t="n">
        <v>17889675.7470955</v>
      </c>
      <c r="D32" s="0" t="n">
        <v>60208947.4487327</v>
      </c>
      <c r="E32" s="0" t="n">
        <v>66412184.8778337</v>
      </c>
      <c r="F32" s="0" t="n">
        <v>0</v>
      </c>
      <c r="G32" s="0" t="n">
        <v>345478.228249375</v>
      </c>
      <c r="H32" s="0" t="n">
        <v>221144.411069744</v>
      </c>
      <c r="I32" s="0" t="n">
        <v>101521.19073306</v>
      </c>
    </row>
    <row r="33" customFormat="false" ht="12.8" hidden="false" customHeight="false" outlineLevel="0" collapsed="false">
      <c r="A33" s="0" t="n">
        <v>80</v>
      </c>
      <c r="B33" s="0" t="n">
        <v>21758209.8579426</v>
      </c>
      <c r="C33" s="0" t="n">
        <v>21094581.4038615</v>
      </c>
      <c r="D33" s="0" t="n">
        <v>70807252.6604259</v>
      </c>
      <c r="E33" s="0" t="n">
        <v>67363274.8776981</v>
      </c>
      <c r="F33" s="0" t="n">
        <v>11227212.4796163</v>
      </c>
      <c r="G33" s="0" t="n">
        <v>365667.606619452</v>
      </c>
      <c r="H33" s="0" t="n">
        <v>226413.407422367</v>
      </c>
      <c r="I33" s="0" t="n">
        <v>102210.62862759</v>
      </c>
    </row>
    <row r="34" customFormat="false" ht="12.8" hidden="false" customHeight="false" outlineLevel="0" collapsed="false">
      <c r="A34" s="0" t="n">
        <v>81</v>
      </c>
      <c r="B34" s="0" t="n">
        <v>19085716.0323048</v>
      </c>
      <c r="C34" s="0" t="n">
        <v>18420407.303204</v>
      </c>
      <c r="D34" s="0" t="n">
        <v>62168378.4045039</v>
      </c>
      <c r="E34" s="0" t="n">
        <v>68048267.2138928</v>
      </c>
      <c r="F34" s="0" t="n">
        <v>0</v>
      </c>
      <c r="G34" s="0" t="n">
        <v>363667.33560207</v>
      </c>
      <c r="H34" s="0" t="n">
        <v>230382.493635353</v>
      </c>
      <c r="I34" s="0" t="n">
        <v>101798.428376318</v>
      </c>
    </row>
    <row r="35" customFormat="false" ht="12.8" hidden="false" customHeight="false" outlineLevel="0" collapsed="false">
      <c r="A35" s="0" t="n">
        <v>82</v>
      </c>
      <c r="B35" s="0" t="n">
        <v>22341527.5476202</v>
      </c>
      <c r="C35" s="0" t="n">
        <v>21671261.2648693</v>
      </c>
      <c r="D35" s="0" t="n">
        <v>72899763.4194783</v>
      </c>
      <c r="E35" s="0" t="n">
        <v>68895808.0757452</v>
      </c>
      <c r="F35" s="0" t="n">
        <v>11482634.6792909</v>
      </c>
      <c r="G35" s="0" t="n">
        <v>376952.199678465</v>
      </c>
      <c r="H35" s="0" t="n">
        <v>224388.136648792</v>
      </c>
      <c r="I35" s="0" t="n">
        <v>98465.6377480861</v>
      </c>
    </row>
    <row r="36" customFormat="false" ht="12.8" hidden="false" customHeight="false" outlineLevel="0" collapsed="false">
      <c r="A36" s="0" t="n">
        <v>83</v>
      </c>
      <c r="B36" s="0" t="n">
        <v>19512899.0442339</v>
      </c>
      <c r="C36" s="0" t="n">
        <v>18801279.8720421</v>
      </c>
      <c r="D36" s="0" t="n">
        <v>63582318.472552</v>
      </c>
      <c r="E36" s="0" t="n">
        <v>69102268.8998693</v>
      </c>
      <c r="F36" s="0" t="n">
        <v>0</v>
      </c>
      <c r="G36" s="0" t="n">
        <v>400435.287285264</v>
      </c>
      <c r="H36" s="0" t="n">
        <v>238695.904244559</v>
      </c>
      <c r="I36" s="0" t="n">
        <v>103554.258088587</v>
      </c>
    </row>
    <row r="37" customFormat="false" ht="12.8" hidden="false" customHeight="false" outlineLevel="0" collapsed="false">
      <c r="A37" s="0" t="n">
        <v>84</v>
      </c>
      <c r="B37" s="0" t="n">
        <v>22846281.2219973</v>
      </c>
      <c r="C37" s="0" t="n">
        <v>22136620.6366424</v>
      </c>
      <c r="D37" s="0" t="n">
        <v>74604991.8765025</v>
      </c>
      <c r="E37" s="0" t="n">
        <v>70173964.3425284</v>
      </c>
      <c r="F37" s="0" t="n">
        <v>11695660.7237547</v>
      </c>
      <c r="G37" s="0" t="n">
        <v>395146.938591735</v>
      </c>
      <c r="H37" s="0" t="n">
        <v>241397.850686356</v>
      </c>
      <c r="I37" s="0" t="n">
        <v>104451.137252573</v>
      </c>
    </row>
    <row r="38" customFormat="false" ht="12.8" hidden="false" customHeight="false" outlineLevel="0" collapsed="false">
      <c r="A38" s="0" t="n">
        <v>85</v>
      </c>
      <c r="B38" s="0" t="n">
        <v>19996419.1484658</v>
      </c>
      <c r="C38" s="0" t="n">
        <v>19271732.9096228</v>
      </c>
      <c r="D38" s="0" t="n">
        <v>65325582.059245</v>
      </c>
      <c r="E38" s="0" t="n">
        <v>70695290.9034794</v>
      </c>
      <c r="F38" s="0" t="n">
        <v>0</v>
      </c>
      <c r="G38" s="0" t="n">
        <v>413360.733911958</v>
      </c>
      <c r="H38" s="0" t="n">
        <v>239349.404743247</v>
      </c>
      <c r="I38" s="0" t="n">
        <v>102823.000268275</v>
      </c>
    </row>
    <row r="39" customFormat="false" ht="12.8" hidden="false" customHeight="false" outlineLevel="0" collapsed="false">
      <c r="A39" s="0" t="n">
        <v>86</v>
      </c>
      <c r="B39" s="0" t="n">
        <v>23241782.563598</v>
      </c>
      <c r="C39" s="0" t="n">
        <v>22503238.5284257</v>
      </c>
      <c r="D39" s="0" t="n">
        <v>75984612.0585352</v>
      </c>
      <c r="E39" s="0" t="n">
        <v>71213048.4901549</v>
      </c>
      <c r="F39" s="0" t="n">
        <v>11868841.4150258</v>
      </c>
      <c r="G39" s="0" t="n">
        <v>420506.695127559</v>
      </c>
      <c r="H39" s="0" t="n">
        <v>243611.474177353</v>
      </c>
      <c r="I39" s="0" t="n">
        <v>106322.665524823</v>
      </c>
    </row>
    <row r="40" customFormat="false" ht="12.8" hidden="false" customHeight="false" outlineLevel="0" collapsed="false">
      <c r="A40" s="0" t="n">
        <v>87</v>
      </c>
      <c r="B40" s="0" t="n">
        <v>20257144.6014736</v>
      </c>
      <c r="C40" s="0" t="n">
        <v>19535225.4235484</v>
      </c>
      <c r="D40" s="0" t="n">
        <v>66340857.4056071</v>
      </c>
      <c r="E40" s="0" t="n">
        <v>71479472.7341313</v>
      </c>
      <c r="F40" s="0" t="n">
        <v>0</v>
      </c>
      <c r="G40" s="0" t="n">
        <v>396674.62012962</v>
      </c>
      <c r="H40" s="0" t="n">
        <v>250067.372636439</v>
      </c>
      <c r="I40" s="0" t="n">
        <v>107395.97879883</v>
      </c>
    </row>
    <row r="41" customFormat="false" ht="12.8" hidden="false" customHeight="false" outlineLevel="0" collapsed="false">
      <c r="A41" s="0" t="n">
        <v>88</v>
      </c>
      <c r="B41" s="0" t="n">
        <v>23669076.9297454</v>
      </c>
      <c r="C41" s="0" t="n">
        <v>22935862.3839944</v>
      </c>
      <c r="D41" s="0" t="n">
        <v>77570842.1632663</v>
      </c>
      <c r="E41" s="0" t="n">
        <v>72403766.5701851</v>
      </c>
      <c r="F41" s="0" t="n">
        <v>12067294.4283642</v>
      </c>
      <c r="G41" s="0" t="n">
        <v>396986.036550067</v>
      </c>
      <c r="H41" s="0" t="n">
        <v>260284.223340387</v>
      </c>
      <c r="I41" s="0" t="n">
        <v>108491.836943621</v>
      </c>
    </row>
    <row r="42" customFormat="false" ht="12.8" hidden="false" customHeight="false" outlineLevel="0" collapsed="false">
      <c r="A42" s="0" t="n">
        <v>89</v>
      </c>
      <c r="B42" s="0" t="n">
        <v>20880460.322156</v>
      </c>
      <c r="C42" s="0" t="n">
        <v>20103620.7591677</v>
      </c>
      <c r="D42" s="0" t="n">
        <v>68377361.2545371</v>
      </c>
      <c r="E42" s="0" t="n">
        <v>73376605.5059419</v>
      </c>
      <c r="F42" s="0" t="n">
        <v>0</v>
      </c>
      <c r="G42" s="0" t="n">
        <v>440393.081329911</v>
      </c>
      <c r="H42" s="0" t="n">
        <v>260816.781510402</v>
      </c>
      <c r="I42" s="0" t="n">
        <v>108042.428782693</v>
      </c>
    </row>
    <row r="43" customFormat="false" ht="12.8" hidden="false" customHeight="false" outlineLevel="0" collapsed="false">
      <c r="A43" s="0" t="n">
        <v>90</v>
      </c>
      <c r="B43" s="0" t="n">
        <v>24152373.0162349</v>
      </c>
      <c r="C43" s="0" t="n">
        <v>23348290.993121</v>
      </c>
      <c r="D43" s="0" t="n">
        <v>79106709.0391655</v>
      </c>
      <c r="E43" s="0" t="n">
        <v>73586922.0604816</v>
      </c>
      <c r="F43" s="0" t="n">
        <v>12264487.0100803</v>
      </c>
      <c r="G43" s="0" t="n">
        <v>466528.128414264</v>
      </c>
      <c r="H43" s="0" t="n">
        <v>262455.658391495</v>
      </c>
      <c r="I43" s="0" t="n">
        <v>107283.19472592</v>
      </c>
    </row>
    <row r="44" customFormat="false" ht="12.8" hidden="false" customHeight="false" outlineLevel="0" collapsed="false">
      <c r="A44" s="0" t="n">
        <v>91</v>
      </c>
      <c r="B44" s="0" t="n">
        <v>21435084.4142966</v>
      </c>
      <c r="C44" s="0" t="n">
        <v>20614844.8649352</v>
      </c>
      <c r="D44" s="0" t="n">
        <v>70197348.2942001</v>
      </c>
      <c r="E44" s="0" t="n">
        <v>75032839.7353998</v>
      </c>
      <c r="F44" s="0" t="n">
        <v>0</v>
      </c>
      <c r="G44" s="0" t="n">
        <v>484222.75059697</v>
      </c>
      <c r="H44" s="0" t="n">
        <v>261022.235785998</v>
      </c>
      <c r="I44" s="0" t="n">
        <v>107135.089969115</v>
      </c>
    </row>
    <row r="45" customFormat="false" ht="12.8" hidden="false" customHeight="false" outlineLevel="0" collapsed="false">
      <c r="A45" s="0" t="n">
        <v>92</v>
      </c>
      <c r="B45" s="0" t="n">
        <v>24704742.7601548</v>
      </c>
      <c r="C45" s="0" t="n">
        <v>23891361.6749162</v>
      </c>
      <c r="D45" s="0" t="n">
        <v>80941968.8560843</v>
      </c>
      <c r="E45" s="0" t="n">
        <v>75093017.8801939</v>
      </c>
      <c r="F45" s="0" t="n">
        <v>12515502.9800323</v>
      </c>
      <c r="G45" s="0" t="n">
        <v>472363.2557953</v>
      </c>
      <c r="H45" s="0" t="n">
        <v>265419.04199438</v>
      </c>
      <c r="I45" s="0" t="n">
        <v>107998.267784232</v>
      </c>
    </row>
    <row r="46" customFormat="false" ht="12.8" hidden="false" customHeight="false" outlineLevel="0" collapsed="false">
      <c r="A46" s="0" t="n">
        <v>93</v>
      </c>
      <c r="B46" s="0" t="n">
        <v>21613128.5119953</v>
      </c>
      <c r="C46" s="0" t="n">
        <v>20781950.497239</v>
      </c>
      <c r="D46" s="0" t="n">
        <v>70847065.4909098</v>
      </c>
      <c r="E46" s="0" t="n">
        <v>75441412.7415036</v>
      </c>
      <c r="F46" s="0" t="n">
        <v>0</v>
      </c>
      <c r="G46" s="0" t="n">
        <v>474363.770783364</v>
      </c>
      <c r="H46" s="0" t="n">
        <v>277595.286848987</v>
      </c>
      <c r="I46" s="0" t="n">
        <v>113169.938748417</v>
      </c>
    </row>
    <row r="47" customFormat="false" ht="12.8" hidden="false" customHeight="false" outlineLevel="0" collapsed="false">
      <c r="A47" s="0" t="n">
        <v>94</v>
      </c>
      <c r="B47" s="0" t="n">
        <v>25269750.8066479</v>
      </c>
      <c r="C47" s="0" t="n">
        <v>24428270.729451</v>
      </c>
      <c r="D47" s="0" t="n">
        <v>82857154.4527122</v>
      </c>
      <c r="E47" s="0" t="n">
        <v>76641921.6588661</v>
      </c>
      <c r="F47" s="0" t="n">
        <v>12773653.609811</v>
      </c>
      <c r="G47" s="0" t="n">
        <v>481077.683965352</v>
      </c>
      <c r="H47" s="0" t="n">
        <v>280755.237201968</v>
      </c>
      <c r="I47" s="0" t="n">
        <v>113781.651470757</v>
      </c>
    </row>
    <row r="48" customFormat="false" ht="12.8" hidden="false" customHeight="false" outlineLevel="0" collapsed="false">
      <c r="A48" s="0" t="n">
        <v>95</v>
      </c>
      <c r="B48" s="0" t="n">
        <v>22410970.7501692</v>
      </c>
      <c r="C48" s="0" t="n">
        <v>21547165.8816726</v>
      </c>
      <c r="D48" s="0" t="n">
        <v>73523626.6627734</v>
      </c>
      <c r="E48" s="0" t="n">
        <v>78095806.3377197</v>
      </c>
      <c r="F48" s="0" t="n">
        <v>0</v>
      </c>
      <c r="G48" s="0" t="n">
        <v>508841.458399598</v>
      </c>
      <c r="H48" s="0" t="n">
        <v>277380.760343223</v>
      </c>
      <c r="I48" s="0" t="n">
        <v>110832.356791115</v>
      </c>
    </row>
    <row r="49" customFormat="false" ht="12.8" hidden="false" customHeight="false" outlineLevel="0" collapsed="false">
      <c r="A49" s="0" t="n">
        <v>96</v>
      </c>
      <c r="B49" s="0" t="n">
        <v>25996752.8865878</v>
      </c>
      <c r="C49" s="0" t="n">
        <v>25138734.3037121</v>
      </c>
      <c r="D49" s="0" t="n">
        <v>85348111.0224189</v>
      </c>
      <c r="E49" s="0" t="n">
        <v>78785347.043388</v>
      </c>
      <c r="F49" s="0" t="n">
        <v>13130891.173898</v>
      </c>
      <c r="G49" s="0" t="n">
        <v>497501.155362145</v>
      </c>
      <c r="H49" s="0" t="n">
        <v>281848.556315574</v>
      </c>
      <c r="I49" s="0" t="n">
        <v>112384.101711473</v>
      </c>
    </row>
    <row r="50" customFormat="false" ht="12.8" hidden="false" customHeight="false" outlineLevel="0" collapsed="false">
      <c r="A50" s="0" t="n">
        <v>97</v>
      </c>
      <c r="B50" s="0" t="n">
        <v>23015221.5228695</v>
      </c>
      <c r="C50" s="0" t="n">
        <v>22177164.190495</v>
      </c>
      <c r="D50" s="0" t="n">
        <v>75740942.5842371</v>
      </c>
      <c r="E50" s="0" t="n">
        <v>80322744.1780779</v>
      </c>
      <c r="F50" s="0" t="n">
        <v>0</v>
      </c>
      <c r="G50" s="0" t="n">
        <v>479477.663339225</v>
      </c>
      <c r="H50" s="0" t="n">
        <v>281073.081571351</v>
      </c>
      <c r="I50" s="0" t="n">
        <v>110723.696377002</v>
      </c>
    </row>
    <row r="51" customFormat="false" ht="12.8" hidden="false" customHeight="false" outlineLevel="0" collapsed="false">
      <c r="A51" s="0" t="n">
        <v>98</v>
      </c>
      <c r="B51" s="0" t="n">
        <v>26687280.1681519</v>
      </c>
      <c r="C51" s="0" t="n">
        <v>25856434.4990795</v>
      </c>
      <c r="D51" s="0" t="n">
        <v>87841122.9390437</v>
      </c>
      <c r="E51" s="0" t="n">
        <v>80945141.3592723</v>
      </c>
      <c r="F51" s="0" t="n">
        <v>13490856.8932121</v>
      </c>
      <c r="G51" s="0" t="n">
        <v>463434.162661557</v>
      </c>
      <c r="H51" s="0" t="n">
        <v>289261.697895552</v>
      </c>
      <c r="I51" s="0" t="n">
        <v>111642.583593384</v>
      </c>
    </row>
    <row r="52" customFormat="false" ht="12.8" hidden="false" customHeight="false" outlineLevel="0" collapsed="false">
      <c r="A52" s="0" t="n">
        <v>99</v>
      </c>
      <c r="B52" s="0" t="n">
        <v>23540735.7955061</v>
      </c>
      <c r="C52" s="0" t="n">
        <v>22670072.2481342</v>
      </c>
      <c r="D52" s="0" t="n">
        <v>77480954.5808885</v>
      </c>
      <c r="E52" s="0" t="n">
        <v>81975535.7459509</v>
      </c>
      <c r="F52" s="0" t="n">
        <v>0</v>
      </c>
      <c r="G52" s="0" t="n">
        <v>504679.735594728</v>
      </c>
      <c r="H52" s="0" t="n">
        <v>289298.992092702</v>
      </c>
      <c r="I52" s="0" t="n">
        <v>109549.742406439</v>
      </c>
    </row>
    <row r="53" customFormat="false" ht="12.8" hidden="false" customHeight="false" outlineLevel="0" collapsed="false">
      <c r="A53" s="0" t="n">
        <v>100</v>
      </c>
      <c r="B53" s="0" t="n">
        <v>27458520.4423587</v>
      </c>
      <c r="C53" s="0" t="n">
        <v>26615478.7133847</v>
      </c>
      <c r="D53" s="0" t="n">
        <v>90469716.0895158</v>
      </c>
      <c r="E53" s="0" t="n">
        <v>83251656.1007361</v>
      </c>
      <c r="F53" s="0" t="n">
        <v>13875276.0167893</v>
      </c>
      <c r="G53" s="0" t="n">
        <v>478954.409309267</v>
      </c>
      <c r="H53" s="0" t="n">
        <v>287902.012020592</v>
      </c>
      <c r="I53" s="0" t="n">
        <v>108836.153777339</v>
      </c>
    </row>
    <row r="54" customFormat="false" ht="12.8" hidden="false" customHeight="false" outlineLevel="0" collapsed="false">
      <c r="A54" s="0" t="n">
        <v>101</v>
      </c>
      <c r="B54" s="0" t="n">
        <v>23837608.3436024</v>
      </c>
      <c r="C54" s="0" t="n">
        <v>22957152.3064305</v>
      </c>
      <c r="D54" s="0" t="n">
        <v>78541808.3975263</v>
      </c>
      <c r="E54" s="0" t="n">
        <v>82964479.2394347</v>
      </c>
      <c r="F54" s="0" t="n">
        <v>0</v>
      </c>
      <c r="G54" s="0" t="n">
        <v>503431.923928143</v>
      </c>
      <c r="H54" s="0" t="n">
        <v>298426.633482978</v>
      </c>
      <c r="I54" s="0" t="n">
        <v>112282.11394401</v>
      </c>
    </row>
    <row r="55" customFormat="false" ht="12.8" hidden="false" customHeight="false" outlineLevel="0" collapsed="false">
      <c r="A55" s="0" t="n">
        <v>102</v>
      </c>
      <c r="B55" s="0" t="n">
        <v>27699765.7836859</v>
      </c>
      <c r="C55" s="0" t="n">
        <v>26793360.6208155</v>
      </c>
      <c r="D55" s="0" t="n">
        <v>91142897.969357</v>
      </c>
      <c r="E55" s="0" t="n">
        <v>83761030.5867469</v>
      </c>
      <c r="F55" s="0" t="n">
        <v>13960171.7644578</v>
      </c>
      <c r="G55" s="0" t="n">
        <v>520329.832235229</v>
      </c>
      <c r="H55" s="0" t="n">
        <v>306224.622860155</v>
      </c>
      <c r="I55" s="0" t="n">
        <v>114072.43967855</v>
      </c>
    </row>
    <row r="56" customFormat="false" ht="12.8" hidden="false" customHeight="false" outlineLevel="0" collapsed="false">
      <c r="A56" s="0" t="n">
        <v>103</v>
      </c>
      <c r="B56" s="0" t="n">
        <v>24287559.172043</v>
      </c>
      <c r="C56" s="0" t="n">
        <v>23420956.0276767</v>
      </c>
      <c r="D56" s="0" t="n">
        <v>80156092.1350262</v>
      </c>
      <c r="E56" s="0" t="n">
        <v>84574563.920614</v>
      </c>
      <c r="F56" s="0" t="n">
        <v>0</v>
      </c>
      <c r="G56" s="0" t="n">
        <v>496241.824847426</v>
      </c>
      <c r="H56" s="0" t="n">
        <v>293744.562091827</v>
      </c>
      <c r="I56" s="0" t="n">
        <v>109452.510610044</v>
      </c>
    </row>
    <row r="57" customFormat="false" ht="12.8" hidden="false" customHeight="false" outlineLevel="0" collapsed="false">
      <c r="A57" s="0" t="n">
        <v>104</v>
      </c>
      <c r="B57" s="0" t="n">
        <v>28172999.2419658</v>
      </c>
      <c r="C57" s="0" t="n">
        <v>27296861.012753</v>
      </c>
      <c r="D57" s="0" t="n">
        <v>92868454.4945875</v>
      </c>
      <c r="E57" s="0" t="n">
        <v>85266602.3178336</v>
      </c>
      <c r="F57" s="0" t="n">
        <v>14211100.3863056</v>
      </c>
      <c r="G57" s="0" t="n">
        <v>493451.253197995</v>
      </c>
      <c r="H57" s="0" t="n">
        <v>303013.339264833</v>
      </c>
      <c r="I57" s="0" t="n">
        <v>113819.481071274</v>
      </c>
    </row>
    <row r="58" customFormat="false" ht="12.8" hidden="false" customHeight="false" outlineLevel="0" collapsed="false">
      <c r="A58" s="0" t="n">
        <v>105</v>
      </c>
      <c r="B58" s="0" t="n">
        <v>24684821.6226556</v>
      </c>
      <c r="C58" s="0" t="n">
        <v>23827739.7753729</v>
      </c>
      <c r="D58" s="0" t="n">
        <v>81568378.726804</v>
      </c>
      <c r="E58" s="0" t="n">
        <v>86023191.9143984</v>
      </c>
      <c r="F58" s="0" t="n">
        <v>0</v>
      </c>
      <c r="G58" s="0" t="n">
        <v>473767.633893193</v>
      </c>
      <c r="H58" s="0" t="n">
        <v>303732.365718368</v>
      </c>
      <c r="I58" s="0" t="n">
        <v>113688.353815929</v>
      </c>
    </row>
    <row r="59" customFormat="false" ht="12.8" hidden="false" customHeight="false" outlineLevel="0" collapsed="false">
      <c r="A59" s="0" t="n">
        <v>106</v>
      </c>
      <c r="B59" s="0" t="n">
        <v>28594874.6307954</v>
      </c>
      <c r="C59" s="0" t="n">
        <v>27705232.7369519</v>
      </c>
      <c r="D59" s="0" t="n">
        <v>94342510.6487933</v>
      </c>
      <c r="E59" s="0" t="n">
        <v>86514244.4419911</v>
      </c>
      <c r="F59" s="0" t="n">
        <v>14419040.7403318</v>
      </c>
      <c r="G59" s="0" t="n">
        <v>499869.206012571</v>
      </c>
      <c r="H59" s="0" t="n">
        <v>309008.925083622</v>
      </c>
      <c r="I59" s="0" t="n">
        <v>115376.803924612</v>
      </c>
    </row>
    <row r="60" customFormat="false" ht="12.8" hidden="false" customHeight="false" outlineLevel="0" collapsed="false">
      <c r="A60" s="0" t="n">
        <v>107</v>
      </c>
      <c r="B60" s="0" t="n">
        <v>25138100.384052</v>
      </c>
      <c r="C60" s="0" t="n">
        <v>24232951.9088822</v>
      </c>
      <c r="D60" s="0" t="n">
        <v>83046811.6328751</v>
      </c>
      <c r="E60" s="0" t="n">
        <v>87360920.960829</v>
      </c>
      <c r="F60" s="0" t="n">
        <v>0</v>
      </c>
      <c r="G60" s="0" t="n">
        <v>507541.666274947</v>
      </c>
      <c r="H60" s="0" t="n">
        <v>315553.947692519</v>
      </c>
      <c r="I60" s="0" t="n">
        <v>117218.373146151</v>
      </c>
    </row>
    <row r="61" customFormat="false" ht="12.8" hidden="false" customHeight="false" outlineLevel="0" collapsed="false">
      <c r="A61" s="0" t="n">
        <v>108</v>
      </c>
      <c r="B61" s="0" t="n">
        <v>29129612.1945427</v>
      </c>
      <c r="C61" s="0" t="n">
        <v>28226764.746295</v>
      </c>
      <c r="D61" s="0" t="n">
        <v>96179658.5583087</v>
      </c>
      <c r="E61" s="0" t="n">
        <v>88134856.2635439</v>
      </c>
      <c r="F61" s="0" t="n">
        <v>14689142.7105906</v>
      </c>
      <c r="G61" s="0" t="n">
        <v>516075.507130762</v>
      </c>
      <c r="H61" s="0" t="n">
        <v>307877.743458849</v>
      </c>
      <c r="I61" s="0" t="n">
        <v>112705.996654406</v>
      </c>
    </row>
    <row r="62" customFormat="false" ht="12.8" hidden="false" customHeight="false" outlineLevel="0" collapsed="false">
      <c r="A62" s="0" t="n">
        <v>109</v>
      </c>
      <c r="B62" s="0" t="n">
        <v>25387393.0297465</v>
      </c>
      <c r="C62" s="0" t="n">
        <v>24501286.5067709</v>
      </c>
      <c r="D62" s="0" t="n">
        <v>84016761.7601898</v>
      </c>
      <c r="E62" s="0" t="n">
        <v>88304632.7740761</v>
      </c>
      <c r="F62" s="0" t="n">
        <v>0</v>
      </c>
      <c r="G62" s="0" t="n">
        <v>488385.897252908</v>
      </c>
      <c r="H62" s="0" t="n">
        <v>317248.701233897</v>
      </c>
      <c r="I62" s="0" t="n">
        <v>114959.892126898</v>
      </c>
    </row>
    <row r="63" customFormat="false" ht="12.8" hidden="false" customHeight="false" outlineLevel="0" collapsed="false">
      <c r="A63" s="0" t="n">
        <v>110</v>
      </c>
      <c r="B63" s="0" t="n">
        <v>29299696.299233</v>
      </c>
      <c r="C63" s="0" t="n">
        <v>28339289.5594786</v>
      </c>
      <c r="D63" s="0" t="n">
        <v>96606975.6222186</v>
      </c>
      <c r="E63" s="0" t="n">
        <v>88435206.2289689</v>
      </c>
      <c r="F63" s="0" t="n">
        <v>14739201.0381615</v>
      </c>
      <c r="G63" s="0" t="n">
        <v>551948.426610376</v>
      </c>
      <c r="H63" s="0" t="n">
        <v>325879.781528855</v>
      </c>
      <c r="I63" s="0" t="n">
        <v>117969.330878883</v>
      </c>
    </row>
    <row r="64" customFormat="false" ht="12.8" hidden="false" customHeight="false" outlineLevel="0" collapsed="false">
      <c r="A64" s="0" t="n">
        <v>111</v>
      </c>
      <c r="B64" s="0" t="n">
        <v>25587458.6777083</v>
      </c>
      <c r="C64" s="0" t="n">
        <v>24631626.569154</v>
      </c>
      <c r="D64" s="0" t="n">
        <v>84501159.1278308</v>
      </c>
      <c r="E64" s="0" t="n">
        <v>88704338.8822703</v>
      </c>
      <c r="F64" s="0" t="n">
        <v>0</v>
      </c>
      <c r="G64" s="0" t="n">
        <v>543219.406964792</v>
      </c>
      <c r="H64" s="0" t="n">
        <v>328805.920440698</v>
      </c>
      <c r="I64" s="0" t="n">
        <v>119723.973069642</v>
      </c>
    </row>
    <row r="65" customFormat="false" ht="12.8" hidden="false" customHeight="false" outlineLevel="0" collapsed="false">
      <c r="A65" s="0" t="n">
        <v>112</v>
      </c>
      <c r="B65" s="0" t="n">
        <v>29557862.1216788</v>
      </c>
      <c r="C65" s="0" t="n">
        <v>28552311.417115</v>
      </c>
      <c r="D65" s="0" t="n">
        <v>97350916.2121512</v>
      </c>
      <c r="E65" s="0" t="n">
        <v>89022138.2261596</v>
      </c>
      <c r="F65" s="0" t="n">
        <v>14837023.0376933</v>
      </c>
      <c r="G65" s="0" t="n">
        <v>586899.421115406</v>
      </c>
      <c r="H65" s="0" t="n">
        <v>332319.244583055</v>
      </c>
      <c r="I65" s="0" t="n">
        <v>123331.48409332</v>
      </c>
    </row>
    <row r="66" customFormat="false" ht="12.8" hidden="false" customHeight="false" outlineLevel="0" collapsed="false">
      <c r="A66" s="0" t="n">
        <v>113</v>
      </c>
      <c r="B66" s="0" t="n">
        <v>25962762.5336681</v>
      </c>
      <c r="C66" s="0" t="n">
        <v>25005066.0999033</v>
      </c>
      <c r="D66" s="0" t="n">
        <v>85803255.0989038</v>
      </c>
      <c r="E66" s="0" t="n">
        <v>90044841.6639341</v>
      </c>
      <c r="F66" s="0" t="n">
        <v>0</v>
      </c>
      <c r="G66" s="0" t="n">
        <v>536747.633115681</v>
      </c>
      <c r="H66" s="0" t="n">
        <v>334441.031643425</v>
      </c>
      <c r="I66" s="0" t="n">
        <v>123582.527151105</v>
      </c>
    </row>
    <row r="67" customFormat="false" ht="12.8" hidden="false" customHeight="false" outlineLevel="0" collapsed="false">
      <c r="A67" s="0" t="n">
        <v>114</v>
      </c>
      <c r="B67" s="0" t="n">
        <v>30047287.6624485</v>
      </c>
      <c r="C67" s="0" t="n">
        <v>29086153.1957895</v>
      </c>
      <c r="D67" s="0" t="n">
        <v>99189722.5474532</v>
      </c>
      <c r="E67" s="0" t="n">
        <v>90637660.4656141</v>
      </c>
      <c r="F67" s="0" t="n">
        <v>15106276.744269</v>
      </c>
      <c r="G67" s="0" t="n">
        <v>540262.379460863</v>
      </c>
      <c r="H67" s="0" t="n">
        <v>334658.85640569</v>
      </c>
      <c r="I67" s="0" t="n">
        <v>123161.758274844</v>
      </c>
    </row>
    <row r="68" customFormat="false" ht="12.8" hidden="false" customHeight="false" outlineLevel="0" collapsed="false">
      <c r="A68" s="0" t="n">
        <v>115</v>
      </c>
      <c r="B68" s="0" t="n">
        <v>26375865.2424889</v>
      </c>
      <c r="C68" s="0" t="n">
        <v>25457516.2004154</v>
      </c>
      <c r="D68" s="0" t="n">
        <v>87337013.995727</v>
      </c>
      <c r="E68" s="0" t="n">
        <v>91523632.3570528</v>
      </c>
      <c r="F68" s="0" t="n">
        <v>0</v>
      </c>
      <c r="G68" s="0" t="n">
        <v>507672.297149357</v>
      </c>
      <c r="H68" s="0" t="n">
        <v>326332.978181831</v>
      </c>
      <c r="I68" s="0" t="n">
        <v>120491.095346086</v>
      </c>
    </row>
    <row r="69" customFormat="false" ht="12.8" hidden="false" customHeight="false" outlineLevel="0" collapsed="false">
      <c r="A69" s="0" t="n">
        <v>116</v>
      </c>
      <c r="B69" s="0" t="n">
        <v>30640435.4025902</v>
      </c>
      <c r="C69" s="0" t="n">
        <v>29692032.6987625</v>
      </c>
      <c r="D69" s="0" t="n">
        <v>101242261.297294</v>
      </c>
      <c r="E69" s="0" t="n">
        <v>92404979.7819941</v>
      </c>
      <c r="F69" s="0" t="n">
        <v>15400829.9636657</v>
      </c>
      <c r="G69" s="0" t="n">
        <v>534155.478298597</v>
      </c>
      <c r="H69" s="0" t="n">
        <v>330972.477573385</v>
      </c>
      <c r="I69" s="0" t="n">
        <v>118963.925651071</v>
      </c>
    </row>
    <row r="70" customFormat="false" ht="12.8" hidden="false" customHeight="false" outlineLevel="0" collapsed="false">
      <c r="A70" s="0" t="n">
        <v>117</v>
      </c>
      <c r="B70" s="0" t="n">
        <v>26844665.2116591</v>
      </c>
      <c r="C70" s="0" t="n">
        <v>25846111.3162625</v>
      </c>
      <c r="D70" s="0" t="n">
        <v>88686362.1890585</v>
      </c>
      <c r="E70" s="0" t="n">
        <v>92891679.1318552</v>
      </c>
      <c r="F70" s="0" t="n">
        <v>0</v>
      </c>
      <c r="G70" s="0" t="n">
        <v>580097.420404792</v>
      </c>
      <c r="H70" s="0" t="n">
        <v>335157.476992988</v>
      </c>
      <c r="I70" s="0" t="n">
        <v>118998.568569777</v>
      </c>
    </row>
    <row r="71" customFormat="false" ht="12.8" hidden="false" customHeight="false" outlineLevel="0" collapsed="false">
      <c r="A71" s="0" t="n">
        <v>118</v>
      </c>
      <c r="B71" s="0" t="n">
        <v>31020874.1066493</v>
      </c>
      <c r="C71" s="0" t="n">
        <v>30045803.6751108</v>
      </c>
      <c r="D71" s="0" t="n">
        <v>102505738.403172</v>
      </c>
      <c r="E71" s="0" t="n">
        <v>93553621.0368256</v>
      </c>
      <c r="F71" s="0" t="n">
        <v>15592270.1728043</v>
      </c>
      <c r="G71" s="0" t="n">
        <v>558314.191219387</v>
      </c>
      <c r="H71" s="0" t="n">
        <v>333709.934694734</v>
      </c>
      <c r="I71" s="0" t="n">
        <v>118637.579463491</v>
      </c>
    </row>
    <row r="72" customFormat="false" ht="12.8" hidden="false" customHeight="false" outlineLevel="0" collapsed="false">
      <c r="A72" s="0" t="n">
        <v>119</v>
      </c>
      <c r="B72" s="0" t="n">
        <v>27167306.721915</v>
      </c>
      <c r="C72" s="0" t="n">
        <v>26190616.2021358</v>
      </c>
      <c r="D72" s="0" t="n">
        <v>89951641.9283323</v>
      </c>
      <c r="E72" s="0" t="n">
        <v>94144758.7414332</v>
      </c>
      <c r="F72" s="0" t="n">
        <v>0</v>
      </c>
      <c r="G72" s="0" t="n">
        <v>565524.370913511</v>
      </c>
      <c r="H72" s="0" t="n">
        <v>328390.92225939</v>
      </c>
      <c r="I72" s="0" t="n">
        <v>118250.323723343</v>
      </c>
    </row>
    <row r="73" customFormat="false" ht="12.8" hidden="false" customHeight="false" outlineLevel="0" collapsed="false">
      <c r="A73" s="0" t="n">
        <v>120</v>
      </c>
      <c r="B73" s="0" t="n">
        <v>31564849.8784149</v>
      </c>
      <c r="C73" s="0" t="n">
        <v>30625450.6658153</v>
      </c>
      <c r="D73" s="0" t="n">
        <v>104533394.159159</v>
      </c>
      <c r="E73" s="0" t="n">
        <v>95324902.1443286</v>
      </c>
      <c r="F73" s="0" t="n">
        <v>15887483.6907214</v>
      </c>
      <c r="G73" s="0" t="n">
        <v>522200.319069585</v>
      </c>
      <c r="H73" s="0" t="n">
        <v>334565.760173959</v>
      </c>
      <c r="I73" s="0" t="n">
        <v>118047.333365876</v>
      </c>
    </row>
    <row r="74" customFormat="false" ht="12.8" hidden="false" customHeight="false" outlineLevel="0" collapsed="false">
      <c r="A74" s="0" t="n">
        <v>121</v>
      </c>
      <c r="B74" s="0" t="n">
        <v>27561080.8987888</v>
      </c>
      <c r="C74" s="0" t="n">
        <v>26611016.3115718</v>
      </c>
      <c r="D74" s="0" t="n">
        <v>91425354.9960909</v>
      </c>
      <c r="E74" s="0" t="n">
        <v>95574683.2449862</v>
      </c>
      <c r="F74" s="0" t="n">
        <v>0</v>
      </c>
      <c r="G74" s="0" t="n">
        <v>524931.711866017</v>
      </c>
      <c r="H74" s="0" t="n">
        <v>341400.927096603</v>
      </c>
      <c r="I74" s="0" t="n">
        <v>119617.068934872</v>
      </c>
    </row>
    <row r="75" customFormat="false" ht="12.8" hidden="false" customHeight="false" outlineLevel="0" collapsed="false">
      <c r="A75" s="0" t="n">
        <v>122</v>
      </c>
      <c r="B75" s="0" t="n">
        <v>31510057.7080999</v>
      </c>
      <c r="C75" s="0" t="n">
        <v>30545958.5053943</v>
      </c>
      <c r="D75" s="0" t="n">
        <v>104251909.106281</v>
      </c>
      <c r="E75" s="0" t="n">
        <v>94966895.8858899</v>
      </c>
      <c r="F75" s="0" t="n">
        <v>15827815.9809817</v>
      </c>
      <c r="G75" s="0" t="n">
        <v>529575.370264235</v>
      </c>
      <c r="H75" s="0" t="n">
        <v>347877.118491309</v>
      </c>
      <c r="I75" s="0" t="n">
        <v>123781.019928634</v>
      </c>
    </row>
    <row r="76" customFormat="false" ht="12.8" hidden="false" customHeight="false" outlineLevel="0" collapsed="false">
      <c r="A76" s="0" t="n">
        <v>123</v>
      </c>
      <c r="B76" s="0" t="n">
        <v>27530997.5344005</v>
      </c>
      <c r="C76" s="0" t="n">
        <v>26522625.5096138</v>
      </c>
      <c r="D76" s="0" t="n">
        <v>91105247.1382762</v>
      </c>
      <c r="E76" s="0" t="n">
        <v>95226408.8701324</v>
      </c>
      <c r="F76" s="0" t="n">
        <v>0</v>
      </c>
      <c r="G76" s="0" t="n">
        <v>573079.385838497</v>
      </c>
      <c r="H76" s="0" t="n">
        <v>348750.549755575</v>
      </c>
      <c r="I76" s="0" t="n">
        <v>123631.555989432</v>
      </c>
    </row>
    <row r="77" customFormat="false" ht="12.8" hidden="false" customHeight="false" outlineLevel="0" collapsed="false">
      <c r="A77" s="0" t="n">
        <v>124</v>
      </c>
      <c r="B77" s="0" t="n">
        <v>31817967.4122793</v>
      </c>
      <c r="C77" s="0" t="n">
        <v>30790549.4424177</v>
      </c>
      <c r="D77" s="0" t="n">
        <v>105135691.762295</v>
      </c>
      <c r="E77" s="0" t="n">
        <v>95723841.5395488</v>
      </c>
      <c r="F77" s="0" t="n">
        <v>15953973.5899248</v>
      </c>
      <c r="G77" s="0" t="n">
        <v>598110.787031601</v>
      </c>
      <c r="H77" s="0" t="n">
        <v>343743.72561739</v>
      </c>
      <c r="I77" s="0" t="n">
        <v>122233.510303717</v>
      </c>
    </row>
    <row r="78" customFormat="false" ht="12.8" hidden="false" customHeight="false" outlineLevel="0" collapsed="false">
      <c r="A78" s="0" t="n">
        <v>125</v>
      </c>
      <c r="B78" s="0" t="n">
        <v>27961593.212243</v>
      </c>
      <c r="C78" s="0" t="n">
        <v>26943627.9102209</v>
      </c>
      <c r="D78" s="0" t="n">
        <v>92609955.373265</v>
      </c>
      <c r="E78" s="0" t="n">
        <v>96705166.1236667</v>
      </c>
      <c r="F78" s="0" t="n">
        <v>0</v>
      </c>
      <c r="G78" s="0" t="n">
        <v>586676.400365967</v>
      </c>
      <c r="H78" s="0" t="n">
        <v>344622.865009587</v>
      </c>
      <c r="I78" s="0" t="n">
        <v>123808.623780794</v>
      </c>
    </row>
    <row r="79" customFormat="false" ht="12.8" hidden="false" customHeight="false" outlineLevel="0" collapsed="false">
      <c r="A79" s="0" t="n">
        <v>126</v>
      </c>
      <c r="B79" s="0" t="n">
        <v>32276252.1055692</v>
      </c>
      <c r="C79" s="0" t="n">
        <v>31251106.5718257</v>
      </c>
      <c r="D79" s="0" t="n">
        <v>106741928.550151</v>
      </c>
      <c r="E79" s="0" t="n">
        <v>97143885.8015025</v>
      </c>
      <c r="F79" s="0" t="n">
        <v>16190647.6335838</v>
      </c>
      <c r="G79" s="0" t="n">
        <v>588090.662801954</v>
      </c>
      <c r="H79" s="0" t="n">
        <v>349438.583020124</v>
      </c>
      <c r="I79" s="0" t="n">
        <v>125166.125602003</v>
      </c>
    </row>
    <row r="80" customFormat="false" ht="12.8" hidden="false" customHeight="false" outlineLevel="0" collapsed="false">
      <c r="A80" s="0" t="n">
        <v>127</v>
      </c>
      <c r="B80" s="0" t="n">
        <v>28329037.1120485</v>
      </c>
      <c r="C80" s="0" t="n">
        <v>27301380.7799867</v>
      </c>
      <c r="D80" s="0" t="n">
        <v>93895495.1549732</v>
      </c>
      <c r="E80" s="0" t="n">
        <v>97957945.8569177</v>
      </c>
      <c r="F80" s="0" t="n">
        <v>0</v>
      </c>
      <c r="G80" s="0" t="n">
        <v>586596.704215815</v>
      </c>
      <c r="H80" s="0" t="n">
        <v>354981.525099542</v>
      </c>
      <c r="I80" s="0" t="n">
        <v>122968.718209324</v>
      </c>
    </row>
    <row r="81" customFormat="false" ht="12.8" hidden="false" customHeight="false" outlineLevel="0" collapsed="false">
      <c r="A81" s="0" t="n">
        <v>128</v>
      </c>
      <c r="B81" s="0" t="n">
        <v>32887873.3870902</v>
      </c>
      <c r="C81" s="0" t="n">
        <v>31843775.613846</v>
      </c>
      <c r="D81" s="0" t="n">
        <v>108832176.391385</v>
      </c>
      <c r="E81" s="0" t="n">
        <v>98972185.1780907</v>
      </c>
      <c r="F81" s="0" t="n">
        <v>16495364.1963485</v>
      </c>
      <c r="G81" s="0" t="n">
        <v>614307.231773667</v>
      </c>
      <c r="H81" s="0" t="n">
        <v>346613.526112886</v>
      </c>
      <c r="I81" s="0" t="n">
        <v>118824.307653727</v>
      </c>
    </row>
    <row r="82" customFormat="false" ht="12.8" hidden="false" customHeight="false" outlineLevel="0" collapsed="false">
      <c r="A82" s="0" t="n">
        <v>129</v>
      </c>
      <c r="B82" s="0" t="n">
        <v>28920241.933325</v>
      </c>
      <c r="C82" s="0" t="n">
        <v>27841020.7086215</v>
      </c>
      <c r="D82" s="0" t="n">
        <v>95791945.6706077</v>
      </c>
      <c r="E82" s="0" t="n">
        <v>99807770.086344</v>
      </c>
      <c r="F82" s="0" t="n">
        <v>0</v>
      </c>
      <c r="G82" s="0" t="n">
        <v>646940.598087138</v>
      </c>
      <c r="H82" s="0" t="n">
        <v>347803.529207241</v>
      </c>
      <c r="I82" s="0" t="n">
        <v>120681.567727302</v>
      </c>
    </row>
    <row r="83" customFormat="false" ht="12.8" hidden="false" customHeight="false" outlineLevel="0" collapsed="false">
      <c r="A83" s="0" t="n">
        <v>130</v>
      </c>
      <c r="B83" s="0" t="n">
        <v>33142386.8760537</v>
      </c>
      <c r="C83" s="0" t="n">
        <v>32059887.6291614</v>
      </c>
      <c r="D83" s="0" t="n">
        <v>109602452.0724</v>
      </c>
      <c r="E83" s="0" t="n">
        <v>99554276.321149</v>
      </c>
      <c r="F83" s="0" t="n">
        <v>16592379.3868582</v>
      </c>
      <c r="G83" s="0" t="n">
        <v>652553.250543136</v>
      </c>
      <c r="H83" s="0" t="n">
        <v>344774.209160402</v>
      </c>
      <c r="I83" s="0" t="n">
        <v>121673.981698312</v>
      </c>
    </row>
    <row r="84" customFormat="false" ht="12.8" hidden="false" customHeight="false" outlineLevel="0" collapsed="false">
      <c r="A84" s="0" t="n">
        <v>131</v>
      </c>
      <c r="B84" s="0" t="n">
        <v>29025590.8246363</v>
      </c>
      <c r="C84" s="0" t="n">
        <v>27957353.2383839</v>
      </c>
      <c r="D84" s="0" t="n">
        <v>96197300.9487247</v>
      </c>
      <c r="E84" s="0" t="n">
        <v>100206303.970539</v>
      </c>
      <c r="F84" s="0" t="n">
        <v>0</v>
      </c>
      <c r="G84" s="0" t="n">
        <v>623973.08448438</v>
      </c>
      <c r="H84" s="0" t="n">
        <v>356977.861361037</v>
      </c>
      <c r="I84" s="0" t="n">
        <v>124695.200581459</v>
      </c>
    </row>
    <row r="85" customFormat="false" ht="12.8" hidden="false" customHeight="false" outlineLevel="0" collapsed="false">
      <c r="A85" s="0" t="n">
        <v>132</v>
      </c>
      <c r="B85" s="0" t="n">
        <v>33480742.3582129</v>
      </c>
      <c r="C85" s="0" t="n">
        <v>32427679.3560692</v>
      </c>
      <c r="D85" s="0" t="n">
        <v>110888989.123883</v>
      </c>
      <c r="E85" s="0" t="n">
        <v>100710889.391394</v>
      </c>
      <c r="F85" s="0" t="n">
        <v>16785148.2318989</v>
      </c>
      <c r="G85" s="0" t="n">
        <v>608277.223198142</v>
      </c>
      <c r="H85" s="0" t="n">
        <v>358520.553228378</v>
      </c>
      <c r="I85" s="0" t="n">
        <v>123236.036738922</v>
      </c>
    </row>
    <row r="86" customFormat="false" ht="12.8" hidden="false" customHeight="false" outlineLevel="0" collapsed="false">
      <c r="A86" s="0" t="n">
        <v>133</v>
      </c>
      <c r="B86" s="0" t="n">
        <v>29480930.6560162</v>
      </c>
      <c r="C86" s="0" t="n">
        <v>28448566.7601555</v>
      </c>
      <c r="D86" s="0" t="n">
        <v>97912697.6404556</v>
      </c>
      <c r="E86" s="0" t="n">
        <v>101915050.991219</v>
      </c>
      <c r="F86" s="0" t="n">
        <v>0</v>
      </c>
      <c r="G86" s="0" t="n">
        <v>591942.515014531</v>
      </c>
      <c r="H86" s="0" t="n">
        <v>354941.9031911</v>
      </c>
      <c r="I86" s="0" t="n">
        <v>122113.539507278</v>
      </c>
    </row>
    <row r="87" customFormat="false" ht="12.8" hidden="false" customHeight="false" outlineLevel="0" collapsed="false">
      <c r="A87" s="0" t="n">
        <v>134</v>
      </c>
      <c r="B87" s="0" t="n">
        <v>34037433.7975387</v>
      </c>
      <c r="C87" s="0" t="n">
        <v>32988080.949484</v>
      </c>
      <c r="D87" s="0" t="n">
        <v>112787650.627493</v>
      </c>
      <c r="E87" s="0" t="n">
        <v>102377526.105064</v>
      </c>
      <c r="F87" s="0" t="n">
        <v>17062921.0175106</v>
      </c>
      <c r="G87" s="0" t="n">
        <v>602192.494603208</v>
      </c>
      <c r="H87" s="0" t="n">
        <v>361527.353953012</v>
      </c>
      <c r="I87" s="0" t="n">
        <v>122332.856426405</v>
      </c>
    </row>
    <row r="88" customFormat="false" ht="12.8" hidden="false" customHeight="false" outlineLevel="0" collapsed="false">
      <c r="A88" s="0" t="n">
        <v>135</v>
      </c>
      <c r="B88" s="0" t="n">
        <v>29976170.7112688</v>
      </c>
      <c r="C88" s="0" t="n">
        <v>28883532.8092338</v>
      </c>
      <c r="D88" s="0" t="n">
        <v>99378529.1477535</v>
      </c>
      <c r="E88" s="0" t="n">
        <v>103377624.586936</v>
      </c>
      <c r="F88" s="0" t="n">
        <v>0</v>
      </c>
      <c r="G88" s="0" t="n">
        <v>641742.82448488</v>
      </c>
      <c r="H88" s="0" t="n">
        <v>364098.438670033</v>
      </c>
      <c r="I88" s="0" t="n">
        <v>123995.198400091</v>
      </c>
    </row>
    <row r="89" customFormat="false" ht="12.8" hidden="false" customHeight="false" outlineLevel="0" collapsed="false">
      <c r="A89" s="0" t="n">
        <v>136</v>
      </c>
      <c r="B89" s="0" t="n">
        <v>34584737.9012175</v>
      </c>
      <c r="C89" s="0" t="n">
        <v>33466448.5858545</v>
      </c>
      <c r="D89" s="0" t="n">
        <v>114406775.785483</v>
      </c>
      <c r="E89" s="0" t="n">
        <v>103734565.884219</v>
      </c>
      <c r="F89" s="0" t="n">
        <v>17289094.3140365</v>
      </c>
      <c r="G89" s="0" t="n">
        <v>660639.488413469</v>
      </c>
      <c r="H89" s="0" t="n">
        <v>370507.082728304</v>
      </c>
      <c r="I89" s="0" t="n">
        <v>124489.634601819</v>
      </c>
    </row>
    <row r="90" customFormat="false" ht="12.8" hidden="false" customHeight="false" outlineLevel="0" collapsed="false">
      <c r="A90" s="0" t="n">
        <v>137</v>
      </c>
      <c r="B90" s="0" t="n">
        <v>30360462.5160491</v>
      </c>
      <c r="C90" s="0" t="n">
        <v>29250628.9961198</v>
      </c>
      <c r="D90" s="0" t="n">
        <v>100714309.465384</v>
      </c>
      <c r="E90" s="0" t="n">
        <v>104665546.970451</v>
      </c>
      <c r="F90" s="0" t="n">
        <v>0</v>
      </c>
      <c r="G90" s="0" t="n">
        <v>668018.288094755</v>
      </c>
      <c r="H90" s="0" t="n">
        <v>358313.083948457</v>
      </c>
      <c r="I90" s="0" t="n">
        <v>119288.782694481</v>
      </c>
    </row>
    <row r="91" customFormat="false" ht="12.8" hidden="false" customHeight="false" outlineLevel="0" collapsed="false">
      <c r="A91" s="0" t="n">
        <v>138</v>
      </c>
      <c r="B91" s="0" t="n">
        <v>34927546.1707919</v>
      </c>
      <c r="C91" s="0" t="n">
        <v>33794820.425595</v>
      </c>
      <c r="D91" s="0" t="n">
        <v>115601503.551463</v>
      </c>
      <c r="E91" s="0" t="n">
        <v>104791849.462081</v>
      </c>
      <c r="F91" s="0" t="n">
        <v>17465308.2436801</v>
      </c>
      <c r="G91" s="0" t="n">
        <v>672707.178217213</v>
      </c>
      <c r="H91" s="0" t="n">
        <v>371855.896842515</v>
      </c>
      <c r="I91" s="0" t="n">
        <v>125946.671624545</v>
      </c>
    </row>
    <row r="92" customFormat="false" ht="12.8" hidden="false" customHeight="false" outlineLevel="0" collapsed="false">
      <c r="A92" s="0" t="n">
        <v>139</v>
      </c>
      <c r="B92" s="0" t="n">
        <v>30581971.5375297</v>
      </c>
      <c r="C92" s="0" t="n">
        <v>29429460.8246751</v>
      </c>
      <c r="D92" s="0" t="n">
        <v>101351534.508575</v>
      </c>
      <c r="E92" s="0" t="n">
        <v>105282143.529441</v>
      </c>
      <c r="F92" s="0" t="n">
        <v>0</v>
      </c>
      <c r="G92" s="0" t="n">
        <v>673421.266316635</v>
      </c>
      <c r="H92" s="0" t="n">
        <v>386648.482745026</v>
      </c>
      <c r="I92" s="0" t="n">
        <v>132058.519704194</v>
      </c>
    </row>
    <row r="93" customFormat="false" ht="12.8" hidden="false" customHeight="false" outlineLevel="0" collapsed="false">
      <c r="A93" s="0" t="n">
        <v>140</v>
      </c>
      <c r="B93" s="0" t="n">
        <v>35233782.7399427</v>
      </c>
      <c r="C93" s="0" t="n">
        <v>34081214.1261074</v>
      </c>
      <c r="D93" s="0" t="n">
        <v>116630416.976633</v>
      </c>
      <c r="E93" s="0" t="n">
        <v>105653504.636256</v>
      </c>
      <c r="F93" s="0" t="n">
        <v>17608917.439376</v>
      </c>
      <c r="G93" s="0" t="n">
        <v>668203.733334977</v>
      </c>
      <c r="H93" s="0" t="n">
        <v>389917.194678961</v>
      </c>
      <c r="I93" s="0" t="n">
        <v>134925.265459062</v>
      </c>
    </row>
    <row r="94" customFormat="false" ht="12.8" hidden="false" customHeight="false" outlineLevel="0" collapsed="false">
      <c r="A94" s="0" t="n">
        <v>141</v>
      </c>
      <c r="B94" s="0" t="n">
        <v>30867904.4233468</v>
      </c>
      <c r="C94" s="0" t="n">
        <v>29748152.9121981</v>
      </c>
      <c r="D94" s="0" t="n">
        <v>102476475.175606</v>
      </c>
      <c r="E94" s="0" t="n">
        <v>106442889.56601</v>
      </c>
      <c r="F94" s="0" t="n">
        <v>0</v>
      </c>
      <c r="G94" s="0" t="n">
        <v>655266.968848659</v>
      </c>
      <c r="H94" s="0" t="n">
        <v>373367.396116349</v>
      </c>
      <c r="I94" s="0" t="n">
        <v>130167.35169106</v>
      </c>
    </row>
    <row r="95" customFormat="false" ht="12.8" hidden="false" customHeight="false" outlineLevel="0" collapsed="false">
      <c r="A95" s="0" t="n">
        <v>142</v>
      </c>
      <c r="B95" s="0" t="n">
        <v>35679738.1372255</v>
      </c>
      <c r="C95" s="0" t="n">
        <v>34552531.9020718</v>
      </c>
      <c r="D95" s="0" t="n">
        <v>118275078.843236</v>
      </c>
      <c r="E95" s="0" t="n">
        <v>107143287.407281</v>
      </c>
      <c r="F95" s="0" t="n">
        <v>17857214.5678801</v>
      </c>
      <c r="G95" s="0" t="n">
        <v>676366.852628415</v>
      </c>
      <c r="H95" s="0" t="n">
        <v>363249.757473414</v>
      </c>
      <c r="I95" s="0" t="n">
        <v>125128.035788425</v>
      </c>
    </row>
    <row r="96" customFormat="false" ht="12.8" hidden="false" customHeight="false" outlineLevel="0" collapsed="false">
      <c r="A96" s="0" t="n">
        <v>143</v>
      </c>
      <c r="B96" s="0" t="n">
        <v>31126707.3524454</v>
      </c>
      <c r="C96" s="0" t="n">
        <v>30055391.9836369</v>
      </c>
      <c r="D96" s="0" t="n">
        <v>103591009.375675</v>
      </c>
      <c r="E96" s="0" t="n">
        <v>107447037.569149</v>
      </c>
      <c r="F96" s="0" t="n">
        <v>0</v>
      </c>
      <c r="G96" s="0" t="n">
        <v>614805.039722383</v>
      </c>
      <c r="H96" s="0" t="n">
        <v>367873.703761269</v>
      </c>
      <c r="I96" s="0" t="n">
        <v>126623.750464185</v>
      </c>
    </row>
    <row r="97" customFormat="false" ht="12.8" hidden="false" customHeight="false" outlineLevel="0" collapsed="false">
      <c r="A97" s="0" t="n">
        <v>144</v>
      </c>
      <c r="B97" s="0" t="n">
        <v>36057981.4610262</v>
      </c>
      <c r="C97" s="0" t="n">
        <v>34936555.6652801</v>
      </c>
      <c r="D97" s="0" t="n">
        <v>119621058.228768</v>
      </c>
      <c r="E97" s="0" t="n">
        <v>108269191.431263</v>
      </c>
      <c r="F97" s="0" t="n">
        <v>18044865.2385439</v>
      </c>
      <c r="G97" s="0" t="n">
        <v>650515.278622785</v>
      </c>
      <c r="H97" s="0" t="n">
        <v>379272.237642875</v>
      </c>
      <c r="I97" s="0" t="n">
        <v>130911.827829145</v>
      </c>
    </row>
    <row r="98" customFormat="false" ht="12.8" hidden="false" customHeight="false" outlineLevel="0" collapsed="false">
      <c r="A98" s="0" t="n">
        <v>145</v>
      </c>
      <c r="B98" s="0" t="n">
        <v>31467312.811272</v>
      </c>
      <c r="C98" s="0" t="n">
        <v>30345897.8325756</v>
      </c>
      <c r="D98" s="0" t="n">
        <v>104588175.640435</v>
      </c>
      <c r="E98" s="0" t="n">
        <v>108399043.628295</v>
      </c>
      <c r="F98" s="0" t="n">
        <v>0</v>
      </c>
      <c r="G98" s="0" t="n">
        <v>661085.628423107</v>
      </c>
      <c r="H98" s="0" t="n">
        <v>370367.83487521</v>
      </c>
      <c r="I98" s="0" t="n">
        <v>128516.450568587</v>
      </c>
    </row>
    <row r="99" customFormat="false" ht="12.8" hidden="false" customHeight="false" outlineLevel="0" collapsed="false">
      <c r="A99" s="0" t="n">
        <v>146</v>
      </c>
      <c r="B99" s="0" t="n">
        <v>36194545.0610533</v>
      </c>
      <c r="C99" s="0" t="n">
        <v>35070585.8958717</v>
      </c>
      <c r="D99" s="0" t="n">
        <v>120101883.046427</v>
      </c>
      <c r="E99" s="0" t="n">
        <v>108624295.155617</v>
      </c>
      <c r="F99" s="0" t="n">
        <v>18104049.1926028</v>
      </c>
      <c r="G99" s="0" t="n">
        <v>663059.489394735</v>
      </c>
      <c r="H99" s="0" t="n">
        <v>371620.502762636</v>
      </c>
      <c r="I99" s="0" t="n">
        <v>127541.675748908</v>
      </c>
    </row>
    <row r="100" customFormat="false" ht="12.8" hidden="false" customHeight="false" outlineLevel="0" collapsed="false">
      <c r="A100" s="0" t="n">
        <v>147</v>
      </c>
      <c r="B100" s="0" t="n">
        <v>31708832.1483603</v>
      </c>
      <c r="C100" s="0" t="n">
        <v>30643765.7242272</v>
      </c>
      <c r="D100" s="0" t="n">
        <v>105665154.711348</v>
      </c>
      <c r="E100" s="0" t="n">
        <v>109472542.381192</v>
      </c>
      <c r="F100" s="0" t="n">
        <v>0</v>
      </c>
      <c r="G100" s="0" t="n">
        <v>592127.165109043</v>
      </c>
      <c r="H100" s="0" t="n">
        <v>380985.883993098</v>
      </c>
      <c r="I100" s="0" t="n">
        <v>131361.964329928</v>
      </c>
    </row>
    <row r="101" customFormat="false" ht="12.8" hidden="false" customHeight="false" outlineLevel="0" collapsed="false">
      <c r="A101" s="0" t="n">
        <v>148</v>
      </c>
      <c r="B101" s="0" t="n">
        <v>36546684.5650574</v>
      </c>
      <c r="C101" s="0" t="n">
        <v>35444656.890703</v>
      </c>
      <c r="D101" s="0" t="n">
        <v>121429281.62843</v>
      </c>
      <c r="E101" s="0" t="n">
        <v>109718081.573502</v>
      </c>
      <c r="F101" s="0" t="n">
        <v>18286346.928917</v>
      </c>
      <c r="G101" s="0" t="n">
        <v>621868.907982223</v>
      </c>
      <c r="H101" s="0" t="n">
        <v>388525.378899989</v>
      </c>
      <c r="I101" s="0" t="n">
        <v>130904.839245938</v>
      </c>
    </row>
    <row r="102" customFormat="false" ht="12.8" hidden="false" customHeight="false" outlineLevel="0" collapsed="false">
      <c r="A102" s="0" t="n">
        <v>149</v>
      </c>
      <c r="B102" s="0" t="n">
        <v>31722955.4048074</v>
      </c>
      <c r="C102" s="0" t="n">
        <v>30641502.3526592</v>
      </c>
      <c r="D102" s="0" t="n">
        <v>105709128.906426</v>
      </c>
      <c r="E102" s="0" t="n">
        <v>109399170.154169</v>
      </c>
      <c r="F102" s="0" t="n">
        <v>0</v>
      </c>
      <c r="G102" s="0" t="n">
        <v>608010.158741252</v>
      </c>
      <c r="H102" s="0" t="n">
        <v>381434.507404613</v>
      </c>
      <c r="I102" s="0" t="n">
        <v>131440.551431944</v>
      </c>
    </row>
    <row r="103" customFormat="false" ht="12.8" hidden="false" customHeight="false" outlineLevel="0" collapsed="false">
      <c r="A103" s="0" t="n">
        <v>150</v>
      </c>
      <c r="B103" s="0" t="n">
        <v>36755459.5841147</v>
      </c>
      <c r="C103" s="0" t="n">
        <v>35648315.7261523</v>
      </c>
      <c r="D103" s="0" t="n">
        <v>122136424.926835</v>
      </c>
      <c r="E103" s="0" t="n">
        <v>110375472.517024</v>
      </c>
      <c r="F103" s="0" t="n">
        <v>18395912.0861707</v>
      </c>
      <c r="G103" s="0" t="n">
        <v>643126.187467921</v>
      </c>
      <c r="H103" s="0" t="n">
        <v>374463.08583752</v>
      </c>
      <c r="I103" s="0" t="n">
        <v>127935.120938481</v>
      </c>
    </row>
    <row r="104" customFormat="false" ht="12.8" hidden="false" customHeight="false" outlineLevel="0" collapsed="false">
      <c r="A104" s="0" t="n">
        <v>151</v>
      </c>
      <c r="B104" s="0" t="n">
        <v>32317422.9642759</v>
      </c>
      <c r="C104" s="0" t="n">
        <v>31213075.9205101</v>
      </c>
      <c r="D104" s="0" t="n">
        <v>107743465.431405</v>
      </c>
      <c r="E104" s="0" t="n">
        <v>111408323.983393</v>
      </c>
      <c r="F104" s="0" t="n">
        <v>0</v>
      </c>
      <c r="G104" s="0" t="n">
        <v>642647.152084821</v>
      </c>
      <c r="H104" s="0" t="n">
        <v>372576.605118563</v>
      </c>
      <c r="I104" s="0" t="n">
        <v>127318.980803448</v>
      </c>
    </row>
    <row r="105" customFormat="false" ht="12.8" hidden="false" customHeight="false" outlineLevel="0" collapsed="false">
      <c r="A105" s="0" t="n">
        <v>152</v>
      </c>
      <c r="B105" s="0" t="n">
        <v>37274493.0887832</v>
      </c>
      <c r="C105" s="0" t="n">
        <v>36139572.0108863</v>
      </c>
      <c r="D105" s="0" t="n">
        <v>123912944.673521</v>
      </c>
      <c r="E105" s="0" t="n">
        <v>111841040.50756</v>
      </c>
      <c r="F105" s="0" t="n">
        <v>18640173.4179266</v>
      </c>
      <c r="G105" s="0" t="n">
        <v>664295.351837073</v>
      </c>
      <c r="H105" s="0" t="n">
        <v>380251.1004877</v>
      </c>
      <c r="I105" s="0" t="n">
        <v>129106.607960211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19164307.0667699</v>
      </c>
      <c r="C27" s="0" t="n">
        <v>18596415.5832259</v>
      </c>
      <c r="D27" s="0" t="n">
        <v>61729526.6743382</v>
      </c>
      <c r="E27" s="0" t="n">
        <v>60439490.7893404</v>
      </c>
      <c r="F27" s="0" t="n">
        <v>10073248.4648901</v>
      </c>
      <c r="G27" s="0" t="n">
        <v>309856.748014216</v>
      </c>
      <c r="H27" s="0" t="n">
        <v>191999.978870668</v>
      </c>
      <c r="I27" s="0" t="n">
        <v>94335.3666559319</v>
      </c>
    </row>
    <row r="28" customFormat="false" ht="12.8" hidden="false" customHeight="false" outlineLevel="0" collapsed="false">
      <c r="A28" s="0" t="n">
        <v>75</v>
      </c>
      <c r="B28" s="0" t="n">
        <v>17086435.768846</v>
      </c>
      <c r="C28" s="0" t="n">
        <v>16514338.55367</v>
      </c>
      <c r="D28" s="0" t="n">
        <v>55098245.7782683</v>
      </c>
      <c r="E28" s="0" t="n">
        <v>62111466.4714006</v>
      </c>
      <c r="F28" s="0" t="n">
        <v>0</v>
      </c>
      <c r="G28" s="0" t="n">
        <v>302498.652763816</v>
      </c>
      <c r="H28" s="0" t="n">
        <v>200640.911037095</v>
      </c>
      <c r="I28" s="0" t="n">
        <v>98510.9305358353</v>
      </c>
    </row>
    <row r="29" customFormat="false" ht="12.8" hidden="false" customHeight="false" outlineLevel="0" collapsed="false">
      <c r="A29" s="0" t="n">
        <v>76</v>
      </c>
      <c r="B29" s="0" t="n">
        <v>20040769.5416053</v>
      </c>
      <c r="C29" s="0" t="n">
        <v>19441920.4847829</v>
      </c>
      <c r="D29" s="0" t="n">
        <v>64855695.3226806</v>
      </c>
      <c r="E29" s="0" t="n">
        <v>62747388.1836407</v>
      </c>
      <c r="F29" s="0" t="n">
        <v>10457898.0306068</v>
      </c>
      <c r="G29" s="0" t="n">
        <v>327800.482684363</v>
      </c>
      <c r="H29" s="0" t="n">
        <v>203098.763403031</v>
      </c>
      <c r="I29" s="0" t="n">
        <v>97071.1581928481</v>
      </c>
    </row>
    <row r="30" customFormat="false" ht="12.8" hidden="false" customHeight="false" outlineLevel="0" collapsed="false">
      <c r="A30" s="0" t="n">
        <v>77</v>
      </c>
      <c r="B30" s="0" t="n">
        <v>17330038.349473</v>
      </c>
      <c r="C30" s="0" t="n">
        <v>16711211.6276502</v>
      </c>
      <c r="D30" s="0" t="n">
        <v>56013105.4846004</v>
      </c>
      <c r="E30" s="0" t="n">
        <v>62440624.7054755</v>
      </c>
      <c r="F30" s="0" t="n">
        <v>0</v>
      </c>
      <c r="G30" s="0" t="n">
        <v>335088.205915577</v>
      </c>
      <c r="H30" s="0" t="n">
        <v>214473.964280093</v>
      </c>
      <c r="I30" s="0" t="n">
        <v>98949.3594673362</v>
      </c>
    </row>
    <row r="31" customFormat="false" ht="12.8" hidden="false" customHeight="false" outlineLevel="0" collapsed="false">
      <c r="A31" s="0" t="n">
        <v>78</v>
      </c>
      <c r="B31" s="0" t="n">
        <v>20363005.1533221</v>
      </c>
      <c r="C31" s="0" t="n">
        <v>19760156.100403</v>
      </c>
      <c r="D31" s="0" t="n">
        <v>66158674.0641907</v>
      </c>
      <c r="E31" s="0" t="n">
        <v>63454809.9803063</v>
      </c>
      <c r="F31" s="0" t="n">
        <v>10575801.6633844</v>
      </c>
      <c r="G31" s="0" t="n">
        <v>319730.379396878</v>
      </c>
      <c r="H31" s="0" t="n">
        <v>214893.802884523</v>
      </c>
      <c r="I31" s="0" t="n">
        <v>97464.1009110324</v>
      </c>
    </row>
    <row r="32" customFormat="false" ht="12.8" hidden="false" customHeight="false" outlineLevel="0" collapsed="false">
      <c r="A32" s="0" t="n">
        <v>79</v>
      </c>
      <c r="B32" s="0" t="n">
        <v>17724641.99387</v>
      </c>
      <c r="C32" s="0" t="n">
        <v>17103048.6603487</v>
      </c>
      <c r="D32" s="0" t="n">
        <v>57537714.8276847</v>
      </c>
      <c r="E32" s="0" t="n">
        <v>63522817.4332793</v>
      </c>
      <c r="F32" s="0" t="n">
        <v>0</v>
      </c>
      <c r="G32" s="0" t="n">
        <v>340232.979968726</v>
      </c>
      <c r="H32" s="0" t="n">
        <v>213344.447649666</v>
      </c>
      <c r="I32" s="0" t="n">
        <v>97165.5798612127</v>
      </c>
    </row>
    <row r="33" customFormat="false" ht="12.8" hidden="false" customHeight="false" outlineLevel="0" collapsed="false">
      <c r="A33" s="0" t="n">
        <v>80</v>
      </c>
      <c r="B33" s="0" t="n">
        <v>20665133.0666765</v>
      </c>
      <c r="C33" s="0" t="n">
        <v>20025438.9592154</v>
      </c>
      <c r="D33" s="0" t="n">
        <v>67216145.292573</v>
      </c>
      <c r="E33" s="0" t="n">
        <v>63996992.7275471</v>
      </c>
      <c r="F33" s="0" t="n">
        <v>10666165.4545912</v>
      </c>
      <c r="G33" s="0" t="n">
        <v>349240.518414195</v>
      </c>
      <c r="H33" s="0" t="n">
        <v>220344.22553787</v>
      </c>
      <c r="I33" s="0" t="n">
        <v>100156.233584372</v>
      </c>
    </row>
    <row r="34" customFormat="false" ht="12.8" hidden="false" customHeight="false" outlineLevel="0" collapsed="false">
      <c r="A34" s="0" t="n">
        <v>81</v>
      </c>
      <c r="B34" s="0" t="n">
        <v>17900662.4019916</v>
      </c>
      <c r="C34" s="0" t="n">
        <v>17266962.8435303</v>
      </c>
      <c r="D34" s="0" t="n">
        <v>58229468.6571395</v>
      </c>
      <c r="E34" s="0" t="n">
        <v>63827814.0102485</v>
      </c>
      <c r="F34" s="0" t="n">
        <v>0</v>
      </c>
      <c r="G34" s="0" t="n">
        <v>339958.649973013</v>
      </c>
      <c r="H34" s="0" t="n">
        <v>223372.731570008</v>
      </c>
      <c r="I34" s="0" t="n">
        <v>100525.967026066</v>
      </c>
    </row>
    <row r="35" customFormat="false" ht="12.8" hidden="false" customHeight="false" outlineLevel="0" collapsed="false">
      <c r="A35" s="0" t="n">
        <v>82</v>
      </c>
      <c r="B35" s="0" t="n">
        <v>20706910.7864765</v>
      </c>
      <c r="C35" s="0" t="n">
        <v>20045333.5120286</v>
      </c>
      <c r="D35" s="0" t="n">
        <v>67426637.2569052</v>
      </c>
      <c r="E35" s="0" t="n">
        <v>63779929.3079572</v>
      </c>
      <c r="F35" s="0" t="n">
        <v>10629988.2179929</v>
      </c>
      <c r="G35" s="0" t="n">
        <v>361544.518962938</v>
      </c>
      <c r="H35" s="0" t="n">
        <v>228930.859832783</v>
      </c>
      <c r="I35" s="0" t="n">
        <v>101574.136646081</v>
      </c>
    </row>
    <row r="36" customFormat="false" ht="12.8" hidden="false" customHeight="false" outlineLevel="0" collapsed="false">
      <c r="A36" s="0" t="n">
        <v>83</v>
      </c>
      <c r="B36" s="0" t="n">
        <v>18132590.2787513</v>
      </c>
      <c r="C36" s="0" t="n">
        <v>17465992.9271633</v>
      </c>
      <c r="D36" s="0" t="n">
        <v>59055606.5646443</v>
      </c>
      <c r="E36" s="0" t="n">
        <v>64250625.1372293</v>
      </c>
      <c r="F36" s="0" t="n">
        <v>0</v>
      </c>
      <c r="G36" s="0" t="n">
        <v>371090.144548789</v>
      </c>
      <c r="H36" s="0" t="n">
        <v>226516.170353644</v>
      </c>
      <c r="I36" s="0" t="n">
        <v>98558.6238364584</v>
      </c>
    </row>
    <row r="37" customFormat="false" ht="12.8" hidden="false" customHeight="false" outlineLevel="0" collapsed="false">
      <c r="A37" s="0" t="n">
        <v>84</v>
      </c>
      <c r="B37" s="0" t="n">
        <v>21218625.8486209</v>
      </c>
      <c r="C37" s="0" t="n">
        <v>20542609.9859429</v>
      </c>
      <c r="D37" s="0" t="n">
        <v>69212807.8233689</v>
      </c>
      <c r="E37" s="0" t="n">
        <v>65119995.507214</v>
      </c>
      <c r="F37" s="0" t="n">
        <v>10853332.5845357</v>
      </c>
      <c r="G37" s="0" t="n">
        <v>374695.25393537</v>
      </c>
      <c r="H37" s="0" t="n">
        <v>231611.63727186</v>
      </c>
      <c r="I37" s="0" t="n">
        <v>99584.2449583</v>
      </c>
    </row>
    <row r="38" customFormat="false" ht="12.8" hidden="false" customHeight="false" outlineLevel="0" collapsed="false">
      <c r="A38" s="0" t="n">
        <v>85</v>
      </c>
      <c r="B38" s="0" t="n">
        <v>18558407.6931089</v>
      </c>
      <c r="C38" s="0" t="n">
        <v>17868868.4661461</v>
      </c>
      <c r="D38" s="0" t="n">
        <v>60522958.3709822</v>
      </c>
      <c r="E38" s="0" t="n">
        <v>65504661.1572321</v>
      </c>
      <c r="F38" s="0" t="n">
        <v>0</v>
      </c>
      <c r="G38" s="0" t="n">
        <v>390238.371299993</v>
      </c>
      <c r="H38" s="0" t="n">
        <v>230936.392493191</v>
      </c>
      <c r="I38" s="0" t="n">
        <v>97663.5188137336</v>
      </c>
    </row>
    <row r="39" customFormat="false" ht="12.8" hidden="false" customHeight="false" outlineLevel="0" collapsed="false">
      <c r="A39" s="0" t="n">
        <v>86</v>
      </c>
      <c r="B39" s="0" t="n">
        <v>21495559.2285046</v>
      </c>
      <c r="C39" s="0" t="n">
        <v>20780593.5339062</v>
      </c>
      <c r="D39" s="0" t="n">
        <v>70132241.3105927</v>
      </c>
      <c r="E39" s="0" t="n">
        <v>65688818.635021</v>
      </c>
      <c r="F39" s="0" t="n">
        <v>10948136.4391702</v>
      </c>
      <c r="G39" s="0" t="n">
        <v>401955.449994927</v>
      </c>
      <c r="H39" s="0" t="n">
        <v>242333.781567547</v>
      </c>
      <c r="I39" s="0" t="n">
        <v>100966.375765639</v>
      </c>
    </row>
    <row r="40" customFormat="false" ht="12.8" hidden="false" customHeight="false" outlineLevel="0" collapsed="false">
      <c r="A40" s="0" t="n">
        <v>87</v>
      </c>
      <c r="B40" s="0" t="n">
        <v>18753384.0910244</v>
      </c>
      <c r="C40" s="0" t="n">
        <v>18023491.5386806</v>
      </c>
      <c r="D40" s="0" t="n">
        <v>61202933.1141439</v>
      </c>
      <c r="E40" s="0" t="n">
        <v>65936601.0175427</v>
      </c>
      <c r="F40" s="0" t="n">
        <v>0</v>
      </c>
      <c r="G40" s="0" t="n">
        <v>418470.233560848</v>
      </c>
      <c r="H40" s="0" t="n">
        <v>240481.541086601</v>
      </c>
      <c r="I40" s="0" t="n">
        <v>101343.968137522</v>
      </c>
    </row>
    <row r="41" customFormat="false" ht="12.8" hidden="false" customHeight="false" outlineLevel="0" collapsed="false">
      <c r="A41" s="0" t="n">
        <v>88</v>
      </c>
      <c r="B41" s="0" t="n">
        <v>21487711.6040566</v>
      </c>
      <c r="C41" s="0" t="n">
        <v>20768081.7738396</v>
      </c>
      <c r="D41" s="0" t="n">
        <v>70231760.1213878</v>
      </c>
      <c r="E41" s="0" t="n">
        <v>65547023.5871062</v>
      </c>
      <c r="F41" s="0" t="n">
        <v>10924503.9311844</v>
      </c>
      <c r="G41" s="0" t="n">
        <v>413075.667876556</v>
      </c>
      <c r="H41" s="0" t="n">
        <v>237056.197366477</v>
      </c>
      <c r="I41" s="0" t="n">
        <v>99282.8071056592</v>
      </c>
    </row>
    <row r="42" customFormat="false" ht="12.8" hidden="false" customHeight="false" outlineLevel="0" collapsed="false">
      <c r="A42" s="0" t="n">
        <v>89</v>
      </c>
      <c r="B42" s="0" t="n">
        <v>18863542.4416835</v>
      </c>
      <c r="C42" s="0" t="n">
        <v>18125502.9179509</v>
      </c>
      <c r="D42" s="0" t="n">
        <v>61638952.7399424</v>
      </c>
      <c r="E42" s="0" t="n">
        <v>66094738.6316191</v>
      </c>
      <c r="F42" s="0" t="n">
        <v>0</v>
      </c>
      <c r="G42" s="0" t="n">
        <v>423256.915853102</v>
      </c>
      <c r="H42" s="0" t="n">
        <v>244294.006830619</v>
      </c>
      <c r="I42" s="0" t="n">
        <v>100698.001498431</v>
      </c>
    </row>
    <row r="43" customFormat="false" ht="12.8" hidden="false" customHeight="false" outlineLevel="0" collapsed="false">
      <c r="A43" s="0" t="n">
        <v>90</v>
      </c>
      <c r="B43" s="0" t="n">
        <v>21872411.9785447</v>
      </c>
      <c r="C43" s="0" t="n">
        <v>21127413.8377094</v>
      </c>
      <c r="D43" s="0" t="n">
        <v>71512132.6101886</v>
      </c>
      <c r="E43" s="0" t="n">
        <v>66513921.7042477</v>
      </c>
      <c r="F43" s="0" t="n">
        <v>11085653.6173746</v>
      </c>
      <c r="G43" s="0" t="n">
        <v>421766.111378525</v>
      </c>
      <c r="H43" s="0" t="n">
        <v>251043.580792218</v>
      </c>
      <c r="I43" s="0" t="n">
        <v>103126.355235102</v>
      </c>
    </row>
    <row r="44" customFormat="false" ht="12.8" hidden="false" customHeight="false" outlineLevel="0" collapsed="false">
      <c r="A44" s="0" t="n">
        <v>91</v>
      </c>
      <c r="B44" s="0" t="n">
        <v>19036577.7651856</v>
      </c>
      <c r="C44" s="0" t="n">
        <v>18272280.0472703</v>
      </c>
      <c r="D44" s="0" t="n">
        <v>62255386.3948553</v>
      </c>
      <c r="E44" s="0" t="n">
        <v>66477597.3860919</v>
      </c>
      <c r="F44" s="0" t="n">
        <v>0</v>
      </c>
      <c r="G44" s="0" t="n">
        <v>447052.730369036</v>
      </c>
      <c r="H44" s="0" t="n">
        <v>246229.443861943</v>
      </c>
      <c r="I44" s="0" t="n">
        <v>101450.776691934</v>
      </c>
    </row>
    <row r="45" customFormat="false" ht="12.8" hidden="false" customHeight="false" outlineLevel="0" collapsed="false">
      <c r="A45" s="0" t="n">
        <v>92</v>
      </c>
      <c r="B45" s="0" t="n">
        <v>22185959.4251361</v>
      </c>
      <c r="C45" s="0" t="n">
        <v>21439162.0333966</v>
      </c>
      <c r="D45" s="0" t="n">
        <v>72688763.3149564</v>
      </c>
      <c r="E45" s="0" t="n">
        <v>67382387.2336306</v>
      </c>
      <c r="F45" s="0" t="n">
        <v>11230397.8722718</v>
      </c>
      <c r="G45" s="0" t="n">
        <v>427702.77525445</v>
      </c>
      <c r="H45" s="0" t="n">
        <v>248387.716195004</v>
      </c>
      <c r="I45" s="0" t="n">
        <v>101009.857557165</v>
      </c>
    </row>
    <row r="46" customFormat="false" ht="12.8" hidden="false" customHeight="false" outlineLevel="0" collapsed="false">
      <c r="A46" s="0" t="n">
        <v>93</v>
      </c>
      <c r="B46" s="0" t="n">
        <v>19280678.5350495</v>
      </c>
      <c r="C46" s="0" t="n">
        <v>18495671.7585603</v>
      </c>
      <c r="D46" s="0" t="n">
        <v>63070811.4563345</v>
      </c>
      <c r="E46" s="0" t="n">
        <v>67153177.3203849</v>
      </c>
      <c r="F46" s="0" t="n">
        <v>0</v>
      </c>
      <c r="G46" s="0" t="n">
        <v>456181.224177419</v>
      </c>
      <c r="H46" s="0" t="n">
        <v>257976.664559012</v>
      </c>
      <c r="I46" s="0" t="n">
        <v>101212.696789659</v>
      </c>
    </row>
    <row r="47" customFormat="false" ht="12.8" hidden="false" customHeight="false" outlineLevel="0" collapsed="false">
      <c r="A47" s="0" t="n">
        <v>94</v>
      </c>
      <c r="B47" s="0" t="n">
        <v>22328813.630818</v>
      </c>
      <c r="C47" s="0" t="n">
        <v>21538203.5851082</v>
      </c>
      <c r="D47" s="0" t="n">
        <v>73069351.9739103</v>
      </c>
      <c r="E47" s="0" t="n">
        <v>67571731.5357608</v>
      </c>
      <c r="F47" s="0" t="n">
        <v>11261955.2559601</v>
      </c>
      <c r="G47" s="0" t="n">
        <v>452602.206746149</v>
      </c>
      <c r="H47" s="0" t="n">
        <v>265488.900591653</v>
      </c>
      <c r="I47" s="0" t="n">
        <v>103598.483388547</v>
      </c>
    </row>
    <row r="48" customFormat="false" ht="12.8" hidden="false" customHeight="false" outlineLevel="0" collapsed="false">
      <c r="A48" s="0" t="n">
        <v>95</v>
      </c>
      <c r="B48" s="0" t="n">
        <v>19522918.188196</v>
      </c>
      <c r="C48" s="0" t="n">
        <v>18747107.5070612</v>
      </c>
      <c r="D48" s="0" t="n">
        <v>63965049.5998874</v>
      </c>
      <c r="E48" s="0" t="n">
        <v>67961949.2115766</v>
      </c>
      <c r="F48" s="0" t="n">
        <v>0</v>
      </c>
      <c r="G48" s="0" t="n">
        <v>436667.382613511</v>
      </c>
      <c r="H48" s="0" t="n">
        <v>266201.752007329</v>
      </c>
      <c r="I48" s="0" t="n">
        <v>104202.209305628</v>
      </c>
    </row>
    <row r="49" customFormat="false" ht="12.8" hidden="false" customHeight="false" outlineLevel="0" collapsed="false">
      <c r="A49" s="0" t="n">
        <v>96</v>
      </c>
      <c r="B49" s="0" t="n">
        <v>22679906.6127883</v>
      </c>
      <c r="C49" s="0" t="n">
        <v>21905146.8346198</v>
      </c>
      <c r="D49" s="0" t="n">
        <v>74368973.2489429</v>
      </c>
      <c r="E49" s="0" t="n">
        <v>68617155.0395554</v>
      </c>
      <c r="F49" s="0" t="n">
        <v>11436192.5065926</v>
      </c>
      <c r="G49" s="0" t="n">
        <v>437318.318602122</v>
      </c>
      <c r="H49" s="0" t="n">
        <v>265730.518840798</v>
      </c>
      <c r="I49" s="0" t="n">
        <v>102444.201036492</v>
      </c>
    </row>
    <row r="50" customFormat="false" ht="12.8" hidden="false" customHeight="false" outlineLevel="0" collapsed="false">
      <c r="A50" s="0" t="n">
        <v>97</v>
      </c>
      <c r="B50" s="0" t="n">
        <v>19920223.3296134</v>
      </c>
      <c r="C50" s="0" t="n">
        <v>19110084.4556197</v>
      </c>
      <c r="D50" s="0" t="n">
        <v>65265564.9918618</v>
      </c>
      <c r="E50" s="0" t="n">
        <v>69161212.9293405</v>
      </c>
      <c r="F50" s="0" t="n">
        <v>0</v>
      </c>
      <c r="G50" s="0" t="n">
        <v>470903.348082111</v>
      </c>
      <c r="H50" s="0" t="n">
        <v>266120.411952234</v>
      </c>
      <c r="I50" s="0" t="n">
        <v>104450.162799047</v>
      </c>
    </row>
    <row r="51" customFormat="false" ht="12.8" hidden="false" customHeight="false" outlineLevel="0" collapsed="false">
      <c r="A51" s="0" t="n">
        <v>98</v>
      </c>
      <c r="B51" s="0" t="n">
        <v>22945887.0826893</v>
      </c>
      <c r="C51" s="0" t="n">
        <v>22122244.2768486</v>
      </c>
      <c r="D51" s="0" t="n">
        <v>75122629.1079921</v>
      </c>
      <c r="E51" s="0" t="n">
        <v>69232649.3130083</v>
      </c>
      <c r="F51" s="0" t="n">
        <v>11538774.8855014</v>
      </c>
      <c r="G51" s="0" t="n">
        <v>482314.542010891</v>
      </c>
      <c r="H51" s="0" t="n">
        <v>268900.414536925</v>
      </c>
      <c r="I51" s="0" t="n">
        <v>103468.356132555</v>
      </c>
    </row>
    <row r="52" customFormat="false" ht="12.8" hidden="false" customHeight="false" outlineLevel="0" collapsed="false">
      <c r="A52" s="0" t="n">
        <v>99</v>
      </c>
      <c r="B52" s="0" t="n">
        <v>20030694.8047448</v>
      </c>
      <c r="C52" s="0" t="n">
        <v>19263079.5664914</v>
      </c>
      <c r="D52" s="0" t="n">
        <v>65804345.9041182</v>
      </c>
      <c r="E52" s="0" t="n">
        <v>69594913.6788965</v>
      </c>
      <c r="F52" s="0" t="n">
        <v>0</v>
      </c>
      <c r="G52" s="0" t="n">
        <v>423568.630968645</v>
      </c>
      <c r="H52" s="0" t="n">
        <v>270873.386245027</v>
      </c>
      <c r="I52" s="0" t="n">
        <v>104533.172913835</v>
      </c>
    </row>
    <row r="53" customFormat="false" ht="12.8" hidden="false" customHeight="false" outlineLevel="0" collapsed="false">
      <c r="A53" s="0" t="n">
        <v>100</v>
      </c>
      <c r="B53" s="0" t="n">
        <v>23201583.6871943</v>
      </c>
      <c r="C53" s="0" t="n">
        <v>22386466.9492561</v>
      </c>
      <c r="D53" s="0" t="n">
        <v>76046724.7345305</v>
      </c>
      <c r="E53" s="0" t="n">
        <v>69968868.0794537</v>
      </c>
      <c r="F53" s="0" t="n">
        <v>11661478.0132423</v>
      </c>
      <c r="G53" s="0" t="n">
        <v>463740.122881924</v>
      </c>
      <c r="H53" s="0" t="n">
        <v>277835.593602535</v>
      </c>
      <c r="I53" s="0" t="n">
        <v>105058.602076768</v>
      </c>
    </row>
    <row r="54" customFormat="false" ht="12.8" hidden="false" customHeight="false" outlineLevel="0" collapsed="false">
      <c r="A54" s="0" t="n">
        <v>101</v>
      </c>
      <c r="B54" s="0" t="n">
        <v>20496915.9204527</v>
      </c>
      <c r="C54" s="0" t="n">
        <v>19677410.4522083</v>
      </c>
      <c r="D54" s="0" t="n">
        <v>67279247.254439</v>
      </c>
      <c r="E54" s="0" t="n">
        <v>71039809.7353128</v>
      </c>
      <c r="F54" s="0" t="n">
        <v>0</v>
      </c>
      <c r="G54" s="0" t="n">
        <v>475062.308164333</v>
      </c>
      <c r="H54" s="0" t="n">
        <v>272192.200612462</v>
      </c>
      <c r="I54" s="0" t="n">
        <v>103215.656382261</v>
      </c>
    </row>
    <row r="55" customFormat="false" ht="12.8" hidden="false" customHeight="false" outlineLevel="0" collapsed="false">
      <c r="A55" s="0" t="n">
        <v>102</v>
      </c>
      <c r="B55" s="0" t="n">
        <v>23645212.381707</v>
      </c>
      <c r="C55" s="0" t="n">
        <v>22833974.1216736</v>
      </c>
      <c r="D55" s="0" t="n">
        <v>77667142.1157009</v>
      </c>
      <c r="E55" s="0" t="n">
        <v>71364050.5956899</v>
      </c>
      <c r="F55" s="0" t="n">
        <v>11894008.432615</v>
      </c>
      <c r="G55" s="0" t="n">
        <v>462177.904669489</v>
      </c>
      <c r="H55" s="0" t="n">
        <v>275377.851494883</v>
      </c>
      <c r="I55" s="0" t="n">
        <v>105260.719812952</v>
      </c>
    </row>
    <row r="56" customFormat="false" ht="12.8" hidden="false" customHeight="false" outlineLevel="0" collapsed="false">
      <c r="A56" s="0" t="n">
        <v>103</v>
      </c>
      <c r="B56" s="0" t="n">
        <v>20708600.0839309</v>
      </c>
      <c r="C56" s="0" t="n">
        <v>19871989.2998753</v>
      </c>
      <c r="D56" s="0" t="n">
        <v>67985091.996623</v>
      </c>
      <c r="E56" s="0" t="n">
        <v>71706750.8739713</v>
      </c>
      <c r="F56" s="0" t="n">
        <v>0</v>
      </c>
      <c r="G56" s="0" t="n">
        <v>488432.958505282</v>
      </c>
      <c r="H56" s="0" t="n">
        <v>275213.546957679</v>
      </c>
      <c r="I56" s="0" t="n">
        <v>104234.683703663</v>
      </c>
    </row>
    <row r="57" customFormat="false" ht="12.8" hidden="false" customHeight="false" outlineLevel="0" collapsed="false">
      <c r="A57" s="0" t="n">
        <v>104</v>
      </c>
      <c r="B57" s="0" t="n">
        <v>24003885.9276146</v>
      </c>
      <c r="C57" s="0" t="n">
        <v>23191937.8499247</v>
      </c>
      <c r="D57" s="0" t="n">
        <v>78917871.8460546</v>
      </c>
      <c r="E57" s="0" t="n">
        <v>72434752.5003944</v>
      </c>
      <c r="F57" s="0" t="n">
        <v>12072458.7500657</v>
      </c>
      <c r="G57" s="0" t="n">
        <v>478635.843528003</v>
      </c>
      <c r="H57" s="0" t="n">
        <v>263663.284914706</v>
      </c>
      <c r="I57" s="0" t="n">
        <v>99498.4989245644</v>
      </c>
    </row>
    <row r="58" customFormat="false" ht="12.8" hidden="false" customHeight="false" outlineLevel="0" collapsed="false">
      <c r="A58" s="0" t="n">
        <v>105</v>
      </c>
      <c r="B58" s="0" t="n">
        <v>20988667.3238035</v>
      </c>
      <c r="C58" s="0" t="n">
        <v>20146957.8922629</v>
      </c>
      <c r="D58" s="0" t="n">
        <v>68965900.8037576</v>
      </c>
      <c r="E58" s="0" t="n">
        <v>72632032.353553</v>
      </c>
      <c r="F58" s="0" t="n">
        <v>0</v>
      </c>
      <c r="G58" s="0" t="n">
        <v>494897.369558363</v>
      </c>
      <c r="H58" s="0" t="n">
        <v>274611.424790102</v>
      </c>
      <c r="I58" s="0" t="n">
        <v>103143.767417287</v>
      </c>
    </row>
    <row r="59" customFormat="false" ht="12.8" hidden="false" customHeight="false" outlineLevel="0" collapsed="false">
      <c r="A59" s="0" t="n">
        <v>106</v>
      </c>
      <c r="B59" s="0" t="n">
        <v>24315422.0314306</v>
      </c>
      <c r="C59" s="0" t="n">
        <v>23507074.9145648</v>
      </c>
      <c r="D59" s="0" t="n">
        <v>79969526.086876</v>
      </c>
      <c r="E59" s="0" t="n">
        <v>73349974.0241285</v>
      </c>
      <c r="F59" s="0" t="n">
        <v>12224995.6706881</v>
      </c>
      <c r="G59" s="0" t="n">
        <v>468250.174653355</v>
      </c>
      <c r="H59" s="0" t="n">
        <v>268932.081818248</v>
      </c>
      <c r="I59" s="0" t="n">
        <v>101664.086277418</v>
      </c>
    </row>
    <row r="60" customFormat="false" ht="12.8" hidden="false" customHeight="false" outlineLevel="0" collapsed="false">
      <c r="A60" s="0" t="n">
        <v>107</v>
      </c>
      <c r="B60" s="0" t="n">
        <v>21110658.4824394</v>
      </c>
      <c r="C60" s="0" t="n">
        <v>20246331.8510927</v>
      </c>
      <c r="D60" s="0" t="n">
        <v>69289711.5977171</v>
      </c>
      <c r="E60" s="0" t="n">
        <v>72913787.2496193</v>
      </c>
      <c r="F60" s="0" t="n">
        <v>0</v>
      </c>
      <c r="G60" s="0" t="n">
        <v>510426.588190101</v>
      </c>
      <c r="H60" s="0" t="n">
        <v>279651.931972151</v>
      </c>
      <c r="I60" s="0" t="n">
        <v>106068.730263462</v>
      </c>
    </row>
    <row r="61" customFormat="false" ht="12.8" hidden="false" customHeight="false" outlineLevel="0" collapsed="false">
      <c r="A61" s="0" t="n">
        <v>108</v>
      </c>
      <c r="B61" s="0" t="n">
        <v>24465846.3252353</v>
      </c>
      <c r="C61" s="0" t="n">
        <v>23572047.5376305</v>
      </c>
      <c r="D61" s="0" t="n">
        <v>80235509.3509859</v>
      </c>
      <c r="E61" s="0" t="n">
        <v>73497167.1617289</v>
      </c>
      <c r="F61" s="0" t="n">
        <v>12249527.8602882</v>
      </c>
      <c r="G61" s="0" t="n">
        <v>537538.503108489</v>
      </c>
      <c r="H61" s="0" t="n">
        <v>281984.14744565</v>
      </c>
      <c r="I61" s="0" t="n">
        <v>106108.76721533</v>
      </c>
    </row>
    <row r="62" customFormat="false" ht="12.8" hidden="false" customHeight="false" outlineLevel="0" collapsed="false">
      <c r="A62" s="0" t="n">
        <v>109</v>
      </c>
      <c r="B62" s="0" t="n">
        <v>21340214.2607548</v>
      </c>
      <c r="C62" s="0" t="n">
        <v>20492686.7036658</v>
      </c>
      <c r="D62" s="0" t="n">
        <v>70147939.285675</v>
      </c>
      <c r="E62" s="0" t="n">
        <v>73704367.680805</v>
      </c>
      <c r="F62" s="0" t="n">
        <v>0</v>
      </c>
      <c r="G62" s="0" t="n">
        <v>484650.970364389</v>
      </c>
      <c r="H62" s="0" t="n">
        <v>286114.795461237</v>
      </c>
      <c r="I62" s="0" t="n">
        <v>109659.701804833</v>
      </c>
    </row>
    <row r="63" customFormat="false" ht="12.8" hidden="false" customHeight="false" outlineLevel="0" collapsed="false">
      <c r="A63" s="0" t="n">
        <v>110</v>
      </c>
      <c r="B63" s="0" t="n">
        <v>24446925.2575426</v>
      </c>
      <c r="C63" s="0" t="n">
        <v>23589718.343447</v>
      </c>
      <c r="D63" s="0" t="n">
        <v>80275007.2248886</v>
      </c>
      <c r="E63" s="0" t="n">
        <v>73458064.2123207</v>
      </c>
      <c r="F63" s="0" t="n">
        <v>12243010.7020535</v>
      </c>
      <c r="G63" s="0" t="n">
        <v>489655.726421117</v>
      </c>
      <c r="H63" s="0" t="n">
        <v>288401.578063018</v>
      </c>
      <c r="I63" s="0" t="n">
        <v>113070.870873442</v>
      </c>
    </row>
    <row r="64" customFormat="false" ht="12.8" hidden="false" customHeight="false" outlineLevel="0" collapsed="false">
      <c r="A64" s="0" t="n">
        <v>111</v>
      </c>
      <c r="B64" s="0" t="n">
        <v>21443456.6855161</v>
      </c>
      <c r="C64" s="0" t="n">
        <v>20582477.7464621</v>
      </c>
      <c r="D64" s="0" t="n">
        <v>70486700.4818776</v>
      </c>
      <c r="E64" s="0" t="n">
        <v>74014531.6958821</v>
      </c>
      <c r="F64" s="0" t="n">
        <v>0</v>
      </c>
      <c r="G64" s="0" t="n">
        <v>498059.885121256</v>
      </c>
      <c r="H64" s="0" t="n">
        <v>285503.949683326</v>
      </c>
      <c r="I64" s="0" t="n">
        <v>110593.006070568</v>
      </c>
    </row>
    <row r="65" customFormat="false" ht="12.8" hidden="false" customHeight="false" outlineLevel="0" collapsed="false">
      <c r="A65" s="0" t="n">
        <v>112</v>
      </c>
      <c r="B65" s="0" t="n">
        <v>24953244.0747223</v>
      </c>
      <c r="C65" s="0" t="n">
        <v>24118305.3554911</v>
      </c>
      <c r="D65" s="0" t="n">
        <v>82133856.3253933</v>
      </c>
      <c r="E65" s="0" t="n">
        <v>75074714.7681594</v>
      </c>
      <c r="F65" s="0" t="n">
        <v>12512452.4613599</v>
      </c>
      <c r="G65" s="0" t="n">
        <v>477302.939342227</v>
      </c>
      <c r="H65" s="0" t="n">
        <v>281709.841125549</v>
      </c>
      <c r="I65" s="0" t="n">
        <v>108465.626804849</v>
      </c>
    </row>
    <row r="66" customFormat="false" ht="12.8" hidden="false" customHeight="false" outlineLevel="0" collapsed="false">
      <c r="A66" s="0" t="n">
        <v>113</v>
      </c>
      <c r="B66" s="0" t="n">
        <v>21626838.016567</v>
      </c>
      <c r="C66" s="0" t="n">
        <v>20766643.237158</v>
      </c>
      <c r="D66" s="0" t="n">
        <v>71176090.8476432</v>
      </c>
      <c r="E66" s="0" t="n">
        <v>74611678.1906469</v>
      </c>
      <c r="F66" s="0" t="n">
        <v>0</v>
      </c>
      <c r="G66" s="0" t="n">
        <v>491405.066277825</v>
      </c>
      <c r="H66" s="0" t="n">
        <v>290107.038019173</v>
      </c>
      <c r="I66" s="0" t="n">
        <v>112403.821588649</v>
      </c>
    </row>
    <row r="67" customFormat="false" ht="12.8" hidden="false" customHeight="false" outlineLevel="0" collapsed="false">
      <c r="A67" s="0" t="n">
        <v>114</v>
      </c>
      <c r="B67" s="0" t="n">
        <v>24986635.3225132</v>
      </c>
      <c r="C67" s="0" t="n">
        <v>24119006.9520693</v>
      </c>
      <c r="D67" s="0" t="n">
        <v>82176242.5133981</v>
      </c>
      <c r="E67" s="0" t="n">
        <v>75031329.6622017</v>
      </c>
      <c r="F67" s="0" t="n">
        <v>12505221.610367</v>
      </c>
      <c r="G67" s="0" t="n">
        <v>498781.758465698</v>
      </c>
      <c r="H67" s="0" t="n">
        <v>290582.327222031</v>
      </c>
      <c r="I67" s="0" t="n">
        <v>111806.121080216</v>
      </c>
    </row>
    <row r="68" customFormat="false" ht="12.8" hidden="false" customHeight="false" outlineLevel="0" collapsed="false">
      <c r="A68" s="0" t="n">
        <v>115</v>
      </c>
      <c r="B68" s="0" t="n">
        <v>21602829.9531529</v>
      </c>
      <c r="C68" s="0" t="n">
        <v>20744334.0250714</v>
      </c>
      <c r="D68" s="0" t="n">
        <v>71157880.1205646</v>
      </c>
      <c r="E68" s="0" t="n">
        <v>74517491.7412485</v>
      </c>
      <c r="F68" s="0" t="n">
        <v>0</v>
      </c>
      <c r="G68" s="0" t="n">
        <v>477757.14606462</v>
      </c>
      <c r="H68" s="0" t="n">
        <v>299643.227215171</v>
      </c>
      <c r="I68" s="0" t="n">
        <v>115850.792573872</v>
      </c>
    </row>
    <row r="69" customFormat="false" ht="12.8" hidden="false" customHeight="false" outlineLevel="0" collapsed="false">
      <c r="A69" s="0" t="n">
        <v>116</v>
      </c>
      <c r="B69" s="0" t="n">
        <v>24929358.1284931</v>
      </c>
      <c r="C69" s="0" t="n">
        <v>24073155.1421656</v>
      </c>
      <c r="D69" s="0" t="n">
        <v>82069221.2967191</v>
      </c>
      <c r="E69" s="0" t="n">
        <v>74894948.6872644</v>
      </c>
      <c r="F69" s="0" t="n">
        <v>12482491.4478774</v>
      </c>
      <c r="G69" s="0" t="n">
        <v>475072.523367639</v>
      </c>
      <c r="H69" s="0" t="n">
        <v>300638.827979021</v>
      </c>
      <c r="I69" s="0" t="n">
        <v>114988.049972562</v>
      </c>
    </row>
    <row r="70" customFormat="false" ht="12.8" hidden="false" customHeight="false" outlineLevel="0" collapsed="false">
      <c r="A70" s="0" t="n">
        <v>117</v>
      </c>
      <c r="B70" s="0" t="n">
        <v>21860734.7231832</v>
      </c>
      <c r="C70" s="0" t="n">
        <v>20992674.9891827</v>
      </c>
      <c r="D70" s="0" t="n">
        <v>71994747.3326699</v>
      </c>
      <c r="E70" s="0" t="n">
        <v>75362053.5207689</v>
      </c>
      <c r="F70" s="0" t="n">
        <v>0</v>
      </c>
      <c r="G70" s="0" t="n">
        <v>491711.568001283</v>
      </c>
      <c r="H70" s="0" t="n">
        <v>295988.498081972</v>
      </c>
      <c r="I70" s="0" t="n">
        <v>114799.525596033</v>
      </c>
    </row>
    <row r="71" customFormat="false" ht="12.8" hidden="false" customHeight="false" outlineLevel="0" collapsed="false">
      <c r="A71" s="0" t="n">
        <v>118</v>
      </c>
      <c r="B71" s="0" t="n">
        <v>25127867.8095767</v>
      </c>
      <c r="C71" s="0" t="n">
        <v>24258410.4740142</v>
      </c>
      <c r="D71" s="0" t="n">
        <v>82702593.4081976</v>
      </c>
      <c r="E71" s="0" t="n">
        <v>75406991.1916102</v>
      </c>
      <c r="F71" s="0" t="n">
        <v>12567831.8652684</v>
      </c>
      <c r="G71" s="0" t="n">
        <v>489596.454952715</v>
      </c>
      <c r="H71" s="0" t="n">
        <v>298489.065375957</v>
      </c>
      <c r="I71" s="0" t="n">
        <v>116245.450334013</v>
      </c>
    </row>
    <row r="72" customFormat="false" ht="12.8" hidden="false" customHeight="false" outlineLevel="0" collapsed="false">
      <c r="A72" s="0" t="n">
        <v>119</v>
      </c>
      <c r="B72" s="0" t="n">
        <v>22015280.5971762</v>
      </c>
      <c r="C72" s="0" t="n">
        <v>21160062.4777671</v>
      </c>
      <c r="D72" s="0" t="n">
        <v>72593091.791926</v>
      </c>
      <c r="E72" s="0" t="n">
        <v>75897808.5312068</v>
      </c>
      <c r="F72" s="0" t="n">
        <v>0</v>
      </c>
      <c r="G72" s="0" t="n">
        <v>472427.730984781</v>
      </c>
      <c r="H72" s="0" t="n">
        <v>300582.14206054</v>
      </c>
      <c r="I72" s="0" t="n">
        <v>117440.351948231</v>
      </c>
    </row>
    <row r="73" customFormat="false" ht="12.8" hidden="false" customHeight="false" outlineLevel="0" collapsed="false">
      <c r="A73" s="0" t="n">
        <v>120</v>
      </c>
      <c r="B73" s="0" t="n">
        <v>25570886.7392318</v>
      </c>
      <c r="C73" s="0" t="n">
        <v>24704310.7143689</v>
      </c>
      <c r="D73" s="0" t="n">
        <v>84224933.3288386</v>
      </c>
      <c r="E73" s="0" t="n">
        <v>76736309.0875619</v>
      </c>
      <c r="F73" s="0" t="n">
        <v>12789384.847927</v>
      </c>
      <c r="G73" s="0" t="n">
        <v>487887.380750293</v>
      </c>
      <c r="H73" s="0" t="n">
        <v>299223.40875163</v>
      </c>
      <c r="I73" s="0" t="n">
        <v>113521.764801433</v>
      </c>
    </row>
    <row r="74" customFormat="false" ht="12.8" hidden="false" customHeight="false" outlineLevel="0" collapsed="false">
      <c r="A74" s="0" t="n">
        <v>121</v>
      </c>
      <c r="B74" s="0" t="n">
        <v>22367109.4749237</v>
      </c>
      <c r="C74" s="0" t="n">
        <v>21474204.8855352</v>
      </c>
      <c r="D74" s="0" t="n">
        <v>73677288.4896711</v>
      </c>
      <c r="E74" s="0" t="n">
        <v>76974204.788629</v>
      </c>
      <c r="F74" s="0" t="n">
        <v>0</v>
      </c>
      <c r="G74" s="0" t="n">
        <v>504422.869420922</v>
      </c>
      <c r="H74" s="0" t="n">
        <v>306030.419683846</v>
      </c>
      <c r="I74" s="0" t="n">
        <v>117787.571833947</v>
      </c>
    </row>
    <row r="75" customFormat="false" ht="12.8" hidden="false" customHeight="false" outlineLevel="0" collapsed="false">
      <c r="A75" s="0" t="n">
        <v>122</v>
      </c>
      <c r="B75" s="0" t="n">
        <v>25636634.8841615</v>
      </c>
      <c r="C75" s="0" t="n">
        <v>24754520.3423385</v>
      </c>
      <c r="D75" s="0" t="n">
        <v>84429071.394169</v>
      </c>
      <c r="E75" s="0" t="n">
        <v>76882570.8632688</v>
      </c>
      <c r="F75" s="0" t="n">
        <v>12813761.8105448</v>
      </c>
      <c r="G75" s="0" t="n">
        <v>505952.963447899</v>
      </c>
      <c r="H75" s="0" t="n">
        <v>297549.650725527</v>
      </c>
      <c r="I75" s="0" t="n">
        <v>112302.753785049</v>
      </c>
    </row>
    <row r="76" customFormat="false" ht="12.8" hidden="false" customHeight="false" outlineLevel="0" collapsed="false">
      <c r="A76" s="0" t="n">
        <v>123</v>
      </c>
      <c r="B76" s="0" t="n">
        <v>22368469.0112742</v>
      </c>
      <c r="C76" s="0" t="n">
        <v>21499541.3336754</v>
      </c>
      <c r="D76" s="0" t="n">
        <v>73802899.7526352</v>
      </c>
      <c r="E76" s="0" t="n">
        <v>77073611.0181037</v>
      </c>
      <c r="F76" s="0" t="n">
        <v>0</v>
      </c>
      <c r="G76" s="0" t="n">
        <v>499859.632810745</v>
      </c>
      <c r="H76" s="0" t="n">
        <v>292082.316787934</v>
      </c>
      <c r="I76" s="0" t="n">
        <v>109979.611428766</v>
      </c>
    </row>
    <row r="77" customFormat="false" ht="12.8" hidden="false" customHeight="false" outlineLevel="0" collapsed="false">
      <c r="A77" s="0" t="n">
        <v>124</v>
      </c>
      <c r="B77" s="0" t="n">
        <v>25669629.2258078</v>
      </c>
      <c r="C77" s="0" t="n">
        <v>24750917.053068</v>
      </c>
      <c r="D77" s="0" t="n">
        <v>84491695.7019093</v>
      </c>
      <c r="E77" s="0" t="n">
        <v>76891920.6427537</v>
      </c>
      <c r="F77" s="0" t="n">
        <v>12815320.1071256</v>
      </c>
      <c r="G77" s="0" t="n">
        <v>527465.833202518</v>
      </c>
      <c r="H77" s="0" t="n">
        <v>308944.726511683</v>
      </c>
      <c r="I77" s="0" t="n">
        <v>117573.73289368</v>
      </c>
    </row>
    <row r="78" customFormat="false" ht="12.8" hidden="false" customHeight="false" outlineLevel="0" collapsed="false">
      <c r="A78" s="0" t="n">
        <v>125</v>
      </c>
      <c r="B78" s="0" t="n">
        <v>22406086.524164</v>
      </c>
      <c r="C78" s="0" t="n">
        <v>21483193.0928207</v>
      </c>
      <c r="D78" s="0" t="n">
        <v>73834837.5195408</v>
      </c>
      <c r="E78" s="0" t="n">
        <v>77079109.5472851</v>
      </c>
      <c r="F78" s="0" t="n">
        <v>0</v>
      </c>
      <c r="G78" s="0" t="n">
        <v>542684.684029605</v>
      </c>
      <c r="H78" s="0" t="n">
        <v>299456.493746217</v>
      </c>
      <c r="I78" s="0" t="n">
        <v>115360.362239354</v>
      </c>
    </row>
    <row r="79" customFormat="false" ht="12.8" hidden="false" customHeight="false" outlineLevel="0" collapsed="false">
      <c r="A79" s="0" t="n">
        <v>126</v>
      </c>
      <c r="B79" s="0" t="n">
        <v>25724089.3420223</v>
      </c>
      <c r="C79" s="0" t="n">
        <v>24784649.0652109</v>
      </c>
      <c r="D79" s="0" t="n">
        <v>84625119.8154268</v>
      </c>
      <c r="E79" s="0" t="n">
        <v>77024069.6341026</v>
      </c>
      <c r="F79" s="0" t="n">
        <v>12837344.9390171</v>
      </c>
      <c r="G79" s="0" t="n">
        <v>545514.599037652</v>
      </c>
      <c r="H79" s="0" t="n">
        <v>310265.364879415</v>
      </c>
      <c r="I79" s="0" t="n">
        <v>119514.732706178</v>
      </c>
    </row>
    <row r="80" customFormat="false" ht="12.8" hidden="false" customHeight="false" outlineLevel="0" collapsed="false">
      <c r="A80" s="0" t="n">
        <v>127</v>
      </c>
      <c r="B80" s="0" t="n">
        <v>22411086.3775198</v>
      </c>
      <c r="C80" s="0" t="n">
        <v>21489367.0562342</v>
      </c>
      <c r="D80" s="0" t="n">
        <v>73844069.157738</v>
      </c>
      <c r="E80" s="0" t="n">
        <v>77035499.7593061</v>
      </c>
      <c r="F80" s="0" t="n">
        <v>0</v>
      </c>
      <c r="G80" s="0" t="n">
        <v>516183.718029123</v>
      </c>
      <c r="H80" s="0" t="n">
        <v>317757.491477508</v>
      </c>
      <c r="I80" s="0" t="n">
        <v>125397.302541367</v>
      </c>
    </row>
    <row r="81" customFormat="false" ht="12.8" hidden="false" customHeight="false" outlineLevel="0" collapsed="false">
      <c r="A81" s="0" t="n">
        <v>128</v>
      </c>
      <c r="B81" s="0" t="n">
        <v>25795854.1573288</v>
      </c>
      <c r="C81" s="0" t="n">
        <v>24887366.8841977</v>
      </c>
      <c r="D81" s="0" t="n">
        <v>84989206.8597812</v>
      </c>
      <c r="E81" s="0" t="n">
        <v>77263610.9424777</v>
      </c>
      <c r="F81" s="0" t="n">
        <v>12877268.490413</v>
      </c>
      <c r="G81" s="0" t="n">
        <v>515253.505200566</v>
      </c>
      <c r="H81" s="0" t="n">
        <v>307955.007789743</v>
      </c>
      <c r="I81" s="0" t="n">
        <v>121826.800201112</v>
      </c>
    </row>
    <row r="82" customFormat="false" ht="12.8" hidden="false" customHeight="false" outlineLevel="0" collapsed="false">
      <c r="A82" s="0" t="n">
        <v>129</v>
      </c>
      <c r="B82" s="0" t="n">
        <v>22684740.1152608</v>
      </c>
      <c r="C82" s="0" t="n">
        <v>21757816.5109492</v>
      </c>
      <c r="D82" s="0" t="n">
        <v>74781864.2442675</v>
      </c>
      <c r="E82" s="0" t="n">
        <v>77964788.284473</v>
      </c>
      <c r="F82" s="0" t="n">
        <v>0</v>
      </c>
      <c r="G82" s="0" t="n">
        <v>530054.750690485</v>
      </c>
      <c r="H82" s="0" t="n">
        <v>311112.0587017</v>
      </c>
      <c r="I82" s="0" t="n">
        <v>122509.707027802</v>
      </c>
    </row>
    <row r="83" customFormat="false" ht="12.8" hidden="false" customHeight="false" outlineLevel="0" collapsed="false">
      <c r="A83" s="0" t="n">
        <v>130</v>
      </c>
      <c r="B83" s="0" t="n">
        <v>26208391.5860829</v>
      </c>
      <c r="C83" s="0" t="n">
        <v>25270335.8158875</v>
      </c>
      <c r="D83" s="0" t="n">
        <v>86335790.3431784</v>
      </c>
      <c r="E83" s="0" t="n">
        <v>78409547.4509273</v>
      </c>
      <c r="F83" s="0" t="n">
        <v>13068257.9084879</v>
      </c>
      <c r="G83" s="0" t="n">
        <v>538621.371536476</v>
      </c>
      <c r="H83" s="0" t="n">
        <v>313963.298282607</v>
      </c>
      <c r="I83" s="0" t="n">
        <v>122101.571966137</v>
      </c>
    </row>
    <row r="84" customFormat="false" ht="12.8" hidden="false" customHeight="false" outlineLevel="0" collapsed="false">
      <c r="A84" s="0" t="n">
        <v>131</v>
      </c>
      <c r="B84" s="0" t="n">
        <v>22848532.1875202</v>
      </c>
      <c r="C84" s="0" t="n">
        <v>21920055.3409688</v>
      </c>
      <c r="D84" s="0" t="n">
        <v>75408299.1089781</v>
      </c>
      <c r="E84" s="0" t="n">
        <v>78472376.2089428</v>
      </c>
      <c r="F84" s="0" t="n">
        <v>0</v>
      </c>
      <c r="G84" s="0" t="n">
        <v>534224.11926336</v>
      </c>
      <c r="H84" s="0" t="n">
        <v>310990.338854879</v>
      </c>
      <c r="I84" s="0" t="n">
        <v>118946.269190193</v>
      </c>
    </row>
    <row r="85" customFormat="false" ht="12.8" hidden="false" customHeight="false" outlineLevel="0" collapsed="false">
      <c r="A85" s="0" t="n">
        <v>132</v>
      </c>
      <c r="B85" s="0" t="n">
        <v>26507109.6160604</v>
      </c>
      <c r="C85" s="0" t="n">
        <v>25567349.4942292</v>
      </c>
      <c r="D85" s="0" t="n">
        <v>87409821.4391131</v>
      </c>
      <c r="E85" s="0" t="n">
        <v>79294634.064742</v>
      </c>
      <c r="F85" s="0" t="n">
        <v>13215772.3441237</v>
      </c>
      <c r="G85" s="0" t="n">
        <v>536973.42253523</v>
      </c>
      <c r="H85" s="0" t="n">
        <v>318229.186642932</v>
      </c>
      <c r="I85" s="0" t="n">
        <v>120796.446647289</v>
      </c>
    </row>
    <row r="86" customFormat="false" ht="12.8" hidden="false" customHeight="false" outlineLevel="0" collapsed="false">
      <c r="A86" s="0" t="n">
        <v>133</v>
      </c>
      <c r="B86" s="0" t="n">
        <v>23245437.4858061</v>
      </c>
      <c r="C86" s="0" t="n">
        <v>22289073.8185325</v>
      </c>
      <c r="D86" s="0" t="n">
        <v>76718430.0810649</v>
      </c>
      <c r="E86" s="0" t="n">
        <v>79762524.4348672</v>
      </c>
      <c r="F86" s="0" t="n">
        <v>0</v>
      </c>
      <c r="G86" s="0" t="n">
        <v>558999.911819135</v>
      </c>
      <c r="H86" s="0" t="n">
        <v>314411.968824315</v>
      </c>
      <c r="I86" s="0" t="n">
        <v>118502.55232879</v>
      </c>
    </row>
    <row r="87" customFormat="false" ht="12.8" hidden="false" customHeight="false" outlineLevel="0" collapsed="false">
      <c r="A87" s="0" t="n">
        <v>134</v>
      </c>
      <c r="B87" s="0" t="n">
        <v>26809365.4579637</v>
      </c>
      <c r="C87" s="0" t="n">
        <v>25843972.6024022</v>
      </c>
      <c r="D87" s="0" t="n">
        <v>88391514.9564768</v>
      </c>
      <c r="E87" s="0" t="n">
        <v>80145787.8703732</v>
      </c>
      <c r="F87" s="0" t="n">
        <v>13357631.3117289</v>
      </c>
      <c r="G87" s="0" t="n">
        <v>570793.996246052</v>
      </c>
      <c r="H87" s="0" t="n">
        <v>311755.461312813</v>
      </c>
      <c r="I87" s="0" t="n">
        <v>118347.711432243</v>
      </c>
    </row>
    <row r="88" customFormat="false" ht="12.8" hidden="false" customHeight="false" outlineLevel="0" collapsed="false">
      <c r="A88" s="0" t="n">
        <v>135</v>
      </c>
      <c r="B88" s="0" t="n">
        <v>23349387.9393032</v>
      </c>
      <c r="C88" s="0" t="n">
        <v>22385289.7916738</v>
      </c>
      <c r="D88" s="0" t="n">
        <v>77095623.2841606</v>
      </c>
      <c r="E88" s="0" t="n">
        <v>80123969.9958204</v>
      </c>
      <c r="F88" s="0" t="n">
        <v>0</v>
      </c>
      <c r="G88" s="0" t="n">
        <v>563173.584738949</v>
      </c>
      <c r="H88" s="0" t="n">
        <v>316180.217066258</v>
      </c>
      <c r="I88" s="0" t="n">
        <v>121063.351177439</v>
      </c>
    </row>
    <row r="89" customFormat="false" ht="12.8" hidden="false" customHeight="false" outlineLevel="0" collapsed="false">
      <c r="A89" s="0" t="n">
        <v>136</v>
      </c>
      <c r="B89" s="0" t="n">
        <v>26855296.6062453</v>
      </c>
      <c r="C89" s="0" t="n">
        <v>25913330.3135207</v>
      </c>
      <c r="D89" s="0" t="n">
        <v>88675196.7206578</v>
      </c>
      <c r="E89" s="0" t="n">
        <v>80375075.5930753</v>
      </c>
      <c r="F89" s="0" t="n">
        <v>13395845.9321792</v>
      </c>
      <c r="G89" s="0" t="n">
        <v>548110.702345824</v>
      </c>
      <c r="H89" s="0" t="n">
        <v>310760.518329318</v>
      </c>
      <c r="I89" s="0" t="n">
        <v>118707.245785016</v>
      </c>
    </row>
    <row r="90" customFormat="false" ht="12.8" hidden="false" customHeight="false" outlineLevel="0" collapsed="false">
      <c r="A90" s="0" t="n">
        <v>137</v>
      </c>
      <c r="B90" s="0" t="n">
        <v>23380176.7256302</v>
      </c>
      <c r="C90" s="0" t="n">
        <v>22354777.7121258</v>
      </c>
      <c r="D90" s="0" t="n">
        <v>76975911.7064893</v>
      </c>
      <c r="E90" s="0" t="n">
        <v>79996201.1213667</v>
      </c>
      <c r="F90" s="0" t="n">
        <v>0</v>
      </c>
      <c r="G90" s="0" t="n">
        <v>625659.564074691</v>
      </c>
      <c r="H90" s="0" t="n">
        <v>314529.845181363</v>
      </c>
      <c r="I90" s="0" t="n">
        <v>121728.0060691</v>
      </c>
    </row>
    <row r="91" customFormat="false" ht="12.8" hidden="false" customHeight="false" outlineLevel="0" collapsed="false">
      <c r="A91" s="0" t="n">
        <v>138</v>
      </c>
      <c r="B91" s="0" t="n">
        <v>26885929.784047</v>
      </c>
      <c r="C91" s="0" t="n">
        <v>25904040.0439439</v>
      </c>
      <c r="D91" s="0" t="n">
        <v>88596150.3894966</v>
      </c>
      <c r="E91" s="0" t="n">
        <v>80329378.0778521</v>
      </c>
      <c r="F91" s="0" t="n">
        <v>13388229.679642</v>
      </c>
      <c r="G91" s="0" t="n">
        <v>584380.242997683</v>
      </c>
      <c r="H91" s="0" t="n">
        <v>312822.629645165</v>
      </c>
      <c r="I91" s="0" t="n">
        <v>120981.239228875</v>
      </c>
    </row>
    <row r="92" customFormat="false" ht="12.8" hidden="false" customHeight="false" outlineLevel="0" collapsed="false">
      <c r="A92" s="0" t="n">
        <v>139</v>
      </c>
      <c r="B92" s="0" t="n">
        <v>23540827.2885472</v>
      </c>
      <c r="C92" s="0" t="n">
        <v>22574227.7349811</v>
      </c>
      <c r="D92" s="0" t="n">
        <v>77729535.035385</v>
      </c>
      <c r="E92" s="0" t="n">
        <v>80749227.970743</v>
      </c>
      <c r="F92" s="0" t="n">
        <v>0</v>
      </c>
      <c r="G92" s="0" t="n">
        <v>571241.360174382</v>
      </c>
      <c r="H92" s="0" t="n">
        <v>312272.696451486</v>
      </c>
      <c r="I92" s="0" t="n">
        <v>118693.567057495</v>
      </c>
    </row>
    <row r="93" customFormat="false" ht="12.8" hidden="false" customHeight="false" outlineLevel="0" collapsed="false">
      <c r="A93" s="0" t="n">
        <v>140</v>
      </c>
      <c r="B93" s="0" t="n">
        <v>27156115.9115092</v>
      </c>
      <c r="C93" s="0" t="n">
        <v>26201836.112973</v>
      </c>
      <c r="D93" s="0" t="n">
        <v>89664111.1737663</v>
      </c>
      <c r="E93" s="0" t="n">
        <v>81188056.5076735</v>
      </c>
      <c r="F93" s="0" t="n">
        <v>13531342.7512789</v>
      </c>
      <c r="G93" s="0" t="n">
        <v>555928.791400835</v>
      </c>
      <c r="H93" s="0" t="n">
        <v>314954.324693352</v>
      </c>
      <c r="I93" s="0" t="n">
        <v>119138.117774307</v>
      </c>
    </row>
    <row r="94" customFormat="false" ht="12.8" hidden="false" customHeight="false" outlineLevel="0" collapsed="false">
      <c r="A94" s="0" t="n">
        <v>141</v>
      </c>
      <c r="B94" s="0" t="n">
        <v>23730241.515558</v>
      </c>
      <c r="C94" s="0" t="n">
        <v>22739441.9368568</v>
      </c>
      <c r="D94" s="0" t="n">
        <v>78319736.4471331</v>
      </c>
      <c r="E94" s="0" t="n">
        <v>81250306.9249671</v>
      </c>
      <c r="F94" s="0" t="n">
        <v>0</v>
      </c>
      <c r="G94" s="0" t="n">
        <v>583548.868363753</v>
      </c>
      <c r="H94" s="0" t="n">
        <v>320392.2334067</v>
      </c>
      <c r="I94" s="0" t="n">
        <v>124083.538472497</v>
      </c>
    </row>
    <row r="95" customFormat="false" ht="12.8" hidden="false" customHeight="false" outlineLevel="0" collapsed="false">
      <c r="A95" s="0" t="n">
        <v>142</v>
      </c>
      <c r="B95" s="0" t="n">
        <v>27389651.0580548</v>
      </c>
      <c r="C95" s="0" t="n">
        <v>26431610.4208725</v>
      </c>
      <c r="D95" s="0" t="n">
        <v>90472896.4080603</v>
      </c>
      <c r="E95" s="0" t="n">
        <v>81832095.2858731</v>
      </c>
      <c r="F95" s="0" t="n">
        <v>13638682.5476455</v>
      </c>
      <c r="G95" s="0" t="n">
        <v>553345.818958547</v>
      </c>
      <c r="H95" s="0" t="n">
        <v>318812.635586166</v>
      </c>
      <c r="I95" s="0" t="n">
        <v>122688.832339352</v>
      </c>
    </row>
    <row r="96" customFormat="false" ht="12.8" hidden="false" customHeight="false" outlineLevel="0" collapsed="false">
      <c r="A96" s="0" t="n">
        <v>143</v>
      </c>
      <c r="B96" s="0" t="n">
        <v>24030852.6933999</v>
      </c>
      <c r="C96" s="0" t="n">
        <v>23026155.9394868</v>
      </c>
      <c r="D96" s="0" t="n">
        <v>79327743.0708219</v>
      </c>
      <c r="E96" s="0" t="n">
        <v>82216895.2111051</v>
      </c>
      <c r="F96" s="0" t="n">
        <v>0</v>
      </c>
      <c r="G96" s="0" t="n">
        <v>593997.171362138</v>
      </c>
      <c r="H96" s="0" t="n">
        <v>324673.077215941</v>
      </c>
      <c r="I96" s="0" t="n">
        <v>122895.007621466</v>
      </c>
    </row>
    <row r="97" customFormat="false" ht="12.8" hidden="false" customHeight="false" outlineLevel="0" collapsed="false">
      <c r="A97" s="0" t="n">
        <v>144</v>
      </c>
      <c r="B97" s="0" t="n">
        <v>27637842.4113457</v>
      </c>
      <c r="C97" s="0" t="n">
        <v>26637734.0928518</v>
      </c>
      <c r="D97" s="0" t="n">
        <v>91145200.2333322</v>
      </c>
      <c r="E97" s="0" t="n">
        <v>82460779.5154514</v>
      </c>
      <c r="F97" s="0" t="n">
        <v>13743463.2525752</v>
      </c>
      <c r="G97" s="0" t="n">
        <v>595351.018700517</v>
      </c>
      <c r="H97" s="0" t="n">
        <v>320282.874909992</v>
      </c>
      <c r="I97" s="0" t="n">
        <v>120677.749833301</v>
      </c>
    </row>
    <row r="98" customFormat="false" ht="12.8" hidden="false" customHeight="false" outlineLevel="0" collapsed="false">
      <c r="A98" s="0" t="n">
        <v>145</v>
      </c>
      <c r="B98" s="0" t="n">
        <v>24115909.3630871</v>
      </c>
      <c r="C98" s="0" t="n">
        <v>23086367.9305397</v>
      </c>
      <c r="D98" s="0" t="n">
        <v>79534510.7988807</v>
      </c>
      <c r="E98" s="0" t="n">
        <v>82445778.4774258</v>
      </c>
      <c r="F98" s="0" t="n">
        <v>0</v>
      </c>
      <c r="G98" s="0" t="n">
        <v>620552.78480031</v>
      </c>
      <c r="H98" s="0" t="n">
        <v>323628.079593011</v>
      </c>
      <c r="I98" s="0" t="n">
        <v>121943.668791496</v>
      </c>
    </row>
    <row r="99" customFormat="false" ht="12.8" hidden="false" customHeight="false" outlineLevel="0" collapsed="false">
      <c r="A99" s="0" t="n">
        <v>146</v>
      </c>
      <c r="B99" s="0" t="n">
        <v>27835662.9529688</v>
      </c>
      <c r="C99" s="0" t="n">
        <v>26855237.611433</v>
      </c>
      <c r="D99" s="0" t="n">
        <v>91940901.2608757</v>
      </c>
      <c r="E99" s="0" t="n">
        <v>83112310.86449</v>
      </c>
      <c r="F99" s="0" t="n">
        <v>13852051.8107483</v>
      </c>
      <c r="G99" s="0" t="n">
        <v>567875.46383127</v>
      </c>
      <c r="H99" s="0" t="n">
        <v>325705.040398777</v>
      </c>
      <c r="I99" s="0" t="n">
        <v>124064.053293965</v>
      </c>
    </row>
    <row r="100" customFormat="false" ht="12.8" hidden="false" customHeight="false" outlineLevel="0" collapsed="false">
      <c r="A100" s="0" t="n">
        <v>147</v>
      </c>
      <c r="B100" s="0" t="n">
        <v>24351379.2969726</v>
      </c>
      <c r="C100" s="0" t="n">
        <v>23343033.3116737</v>
      </c>
      <c r="D100" s="0" t="n">
        <v>80469603.2776508</v>
      </c>
      <c r="E100" s="0" t="n">
        <v>83319025.4229936</v>
      </c>
      <c r="F100" s="0" t="n">
        <v>0</v>
      </c>
      <c r="G100" s="0" t="n">
        <v>599383.22901007</v>
      </c>
      <c r="H100" s="0" t="n">
        <v>323266.206052384</v>
      </c>
      <c r="I100" s="0" t="n">
        <v>122423.643194863</v>
      </c>
    </row>
    <row r="101" customFormat="false" ht="12.8" hidden="false" customHeight="false" outlineLevel="0" collapsed="false">
      <c r="A101" s="0" t="n">
        <v>148</v>
      </c>
      <c r="B101" s="0" t="n">
        <v>27998414.4041911</v>
      </c>
      <c r="C101" s="0" t="n">
        <v>27059904.1650139</v>
      </c>
      <c r="D101" s="0" t="n">
        <v>92650770.3646669</v>
      </c>
      <c r="E101" s="0" t="n">
        <v>83691850.3375047</v>
      </c>
      <c r="F101" s="0" t="n">
        <v>13948641.7229174</v>
      </c>
      <c r="G101" s="0" t="n">
        <v>534020.218445425</v>
      </c>
      <c r="H101" s="0" t="n">
        <v>318959.991370367</v>
      </c>
      <c r="I101" s="0" t="n">
        <v>122185.75623056</v>
      </c>
    </row>
    <row r="102" customFormat="false" ht="12.8" hidden="false" customHeight="false" outlineLevel="0" collapsed="false">
      <c r="A102" s="0" t="n">
        <v>149</v>
      </c>
      <c r="B102" s="0" t="n">
        <v>24728033.6364975</v>
      </c>
      <c r="C102" s="0" t="n">
        <v>23778274.6779488</v>
      </c>
      <c r="D102" s="0" t="n">
        <v>82001482.1573587</v>
      </c>
      <c r="E102" s="0" t="n">
        <v>84777425.9105202</v>
      </c>
      <c r="F102" s="0" t="n">
        <v>0</v>
      </c>
      <c r="G102" s="0" t="n">
        <v>552663.125113703</v>
      </c>
      <c r="H102" s="0" t="n">
        <v>313481.637646954</v>
      </c>
      <c r="I102" s="0" t="n">
        <v>119448.851125766</v>
      </c>
    </row>
    <row r="103" customFormat="false" ht="12.8" hidden="false" customHeight="false" outlineLevel="0" collapsed="false">
      <c r="A103" s="0" t="n">
        <v>150</v>
      </c>
      <c r="B103" s="0" t="n">
        <v>28412596.8720443</v>
      </c>
      <c r="C103" s="0" t="n">
        <v>27467681.1231037</v>
      </c>
      <c r="D103" s="0" t="n">
        <v>94064457.2509287</v>
      </c>
      <c r="E103" s="0" t="n">
        <v>84900115.9811419</v>
      </c>
      <c r="F103" s="0" t="n">
        <v>14150019.3301903</v>
      </c>
      <c r="G103" s="0" t="n">
        <v>548839.147666985</v>
      </c>
      <c r="H103" s="0" t="n">
        <v>312185.916392163</v>
      </c>
      <c r="I103" s="0" t="n">
        <v>119843.835544871</v>
      </c>
    </row>
    <row r="104" customFormat="false" ht="12.8" hidden="false" customHeight="false" outlineLevel="0" collapsed="false">
      <c r="A104" s="0" t="n">
        <v>151</v>
      </c>
      <c r="B104" s="0" t="n">
        <v>24811926.2045314</v>
      </c>
      <c r="C104" s="0" t="n">
        <v>23858264.3368083</v>
      </c>
      <c r="D104" s="0" t="n">
        <v>82281659.4876667</v>
      </c>
      <c r="E104" s="0" t="n">
        <v>85008987.9768199</v>
      </c>
      <c r="F104" s="0" t="n">
        <v>0</v>
      </c>
      <c r="G104" s="0" t="n">
        <v>546878.882211978</v>
      </c>
      <c r="H104" s="0" t="n">
        <v>319828.795650372</v>
      </c>
      <c r="I104" s="0" t="n">
        <v>124220.271229582</v>
      </c>
    </row>
    <row r="105" customFormat="false" ht="12.8" hidden="false" customHeight="false" outlineLevel="0" collapsed="false">
      <c r="A105" s="0" t="n">
        <v>152</v>
      </c>
      <c r="B105" s="0" t="n">
        <v>28528102.9590429</v>
      </c>
      <c r="C105" s="0" t="n">
        <v>27583382.369598</v>
      </c>
      <c r="D105" s="0" t="n">
        <v>94496074.678286</v>
      </c>
      <c r="E105" s="0" t="n">
        <v>85294180.6820133</v>
      </c>
      <c r="F105" s="0" t="n">
        <v>14215696.7803356</v>
      </c>
      <c r="G105" s="0" t="n">
        <v>534466.792288545</v>
      </c>
      <c r="H105" s="0" t="n">
        <v>322919.13685483</v>
      </c>
      <c r="I105" s="0" t="n">
        <v>124763.800430674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19836188.0403175</v>
      </c>
      <c r="C27" s="0" t="n">
        <v>19256348.5903152</v>
      </c>
      <c r="D27" s="0" t="n">
        <v>63971827.1577835</v>
      </c>
      <c r="E27" s="0" t="n">
        <v>62528327.7738071</v>
      </c>
      <c r="F27" s="0" t="n">
        <v>10421387.9623012</v>
      </c>
      <c r="G27" s="0" t="n">
        <v>315838.962801149</v>
      </c>
      <c r="H27" s="0" t="n">
        <v>195580.484569637</v>
      </c>
      <c r="I27" s="0" t="n">
        <v>97742.8609021736</v>
      </c>
    </row>
    <row r="28" customFormat="false" ht="12.8" hidden="false" customHeight="false" outlineLevel="0" collapsed="false">
      <c r="A28" s="0" t="n">
        <v>75</v>
      </c>
      <c r="B28" s="0" t="n">
        <v>17859900.8413437</v>
      </c>
      <c r="C28" s="0" t="n">
        <v>17266585.9918455</v>
      </c>
      <c r="D28" s="0" t="n">
        <v>57660320.7779848</v>
      </c>
      <c r="E28" s="0" t="n">
        <v>64868274.9139551</v>
      </c>
      <c r="F28" s="0" t="n">
        <v>0</v>
      </c>
      <c r="G28" s="0" t="n">
        <v>316356.840560836</v>
      </c>
      <c r="H28" s="0" t="n">
        <v>204803.13444931</v>
      </c>
      <c r="I28" s="0" t="n">
        <v>103078.392125795</v>
      </c>
    </row>
    <row r="29" customFormat="false" ht="12.8" hidden="false" customHeight="false" outlineLevel="0" collapsed="false">
      <c r="A29" s="0" t="n">
        <v>76</v>
      </c>
      <c r="B29" s="0" t="n">
        <v>21412097.1289389</v>
      </c>
      <c r="C29" s="0" t="n">
        <v>20789455.6597869</v>
      </c>
      <c r="D29" s="0" t="n">
        <v>69434399.1931512</v>
      </c>
      <c r="E29" s="0" t="n">
        <v>67000088.8766985</v>
      </c>
      <c r="F29" s="0" t="n">
        <v>11166681.4794497</v>
      </c>
      <c r="G29" s="0" t="n">
        <v>336819.236114718</v>
      </c>
      <c r="H29" s="0" t="n">
        <v>212975.007274282</v>
      </c>
      <c r="I29" s="0" t="n">
        <v>104067.465375712</v>
      </c>
    </row>
    <row r="30" customFormat="false" ht="12.8" hidden="false" customHeight="false" outlineLevel="0" collapsed="false">
      <c r="A30" s="0" t="n">
        <v>77</v>
      </c>
      <c r="B30" s="0" t="n">
        <v>18932621.3041389</v>
      </c>
      <c r="C30" s="0" t="n">
        <v>18296604.7545387</v>
      </c>
      <c r="D30" s="0" t="n">
        <v>61421742.4296038</v>
      </c>
      <c r="E30" s="0" t="n">
        <v>68246426.1136321</v>
      </c>
      <c r="F30" s="0" t="n">
        <v>0</v>
      </c>
      <c r="G30" s="0" t="n">
        <v>336673.510950328</v>
      </c>
      <c r="H30" s="0" t="n">
        <v>224141.113970346</v>
      </c>
      <c r="I30" s="0" t="n">
        <v>107431.320970696</v>
      </c>
    </row>
    <row r="31" customFormat="false" ht="12.8" hidden="false" customHeight="false" outlineLevel="0" collapsed="false">
      <c r="A31" s="0" t="n">
        <v>78</v>
      </c>
      <c r="B31" s="0" t="n">
        <v>22695024.5112452</v>
      </c>
      <c r="C31" s="0" t="n">
        <v>22031103.3018315</v>
      </c>
      <c r="D31" s="0" t="n">
        <v>73874287.9758307</v>
      </c>
      <c r="E31" s="0" t="n">
        <v>70617040.0737999</v>
      </c>
      <c r="F31" s="0" t="n">
        <v>11769506.6789666</v>
      </c>
      <c r="G31" s="0" t="n">
        <v>353311.20200127</v>
      </c>
      <c r="H31" s="0" t="n">
        <v>233946.080397068</v>
      </c>
      <c r="I31" s="0" t="n">
        <v>109519.895736201</v>
      </c>
    </row>
    <row r="32" customFormat="false" ht="12.8" hidden="false" customHeight="false" outlineLevel="0" collapsed="false">
      <c r="A32" s="0" t="n">
        <v>79</v>
      </c>
      <c r="B32" s="0" t="n">
        <v>20020542.8203877</v>
      </c>
      <c r="C32" s="0" t="n">
        <v>19342836.8935586</v>
      </c>
      <c r="D32" s="0" t="n">
        <v>65182949.4750699</v>
      </c>
      <c r="E32" s="0" t="n">
        <v>71684265.541839</v>
      </c>
      <c r="F32" s="0" t="n">
        <v>0</v>
      </c>
      <c r="G32" s="0" t="n">
        <v>363254.32222099</v>
      </c>
      <c r="H32" s="0" t="n">
        <v>237069.90582452</v>
      </c>
      <c r="I32" s="0" t="n">
        <v>110545.283976574</v>
      </c>
    </row>
    <row r="33" customFormat="false" ht="12.8" hidden="false" customHeight="false" outlineLevel="0" collapsed="false">
      <c r="A33" s="0" t="n">
        <v>80</v>
      </c>
      <c r="B33" s="0" t="n">
        <v>23635985.0094973</v>
      </c>
      <c r="C33" s="0" t="n">
        <v>22920833.7577314</v>
      </c>
      <c r="D33" s="0" t="n">
        <v>77043370.285344</v>
      </c>
      <c r="E33" s="0" t="n">
        <v>73104410.3720031</v>
      </c>
      <c r="F33" s="0" t="n">
        <v>12184068.3953339</v>
      </c>
      <c r="G33" s="0" t="n">
        <v>391849.906861496</v>
      </c>
      <c r="H33" s="0" t="n">
        <v>244831.828771524</v>
      </c>
      <c r="I33" s="0" t="n">
        <v>112099.308761257</v>
      </c>
    </row>
    <row r="34" customFormat="false" ht="12.8" hidden="false" customHeight="false" outlineLevel="0" collapsed="false">
      <c r="A34" s="0" t="n">
        <v>81</v>
      </c>
      <c r="B34" s="0" t="n">
        <v>20617880.7752547</v>
      </c>
      <c r="C34" s="0" t="n">
        <v>19918644.2233462</v>
      </c>
      <c r="D34" s="0" t="n">
        <v>67260456.8905513</v>
      </c>
      <c r="E34" s="0" t="n">
        <v>73486279.5235356</v>
      </c>
      <c r="F34" s="0" t="n">
        <v>0</v>
      </c>
      <c r="G34" s="0" t="n">
        <v>376144.422669865</v>
      </c>
      <c r="H34" s="0" t="n">
        <v>245531.012529465</v>
      </c>
      <c r="I34" s="0" t="n">
        <v>110801.595298826</v>
      </c>
    </row>
    <row r="35" customFormat="false" ht="12.8" hidden="false" customHeight="false" outlineLevel="0" collapsed="false">
      <c r="A35" s="0" t="n">
        <v>82</v>
      </c>
      <c r="B35" s="0" t="n">
        <v>23957341.7579846</v>
      </c>
      <c r="C35" s="0" t="n">
        <v>23230397.1150962</v>
      </c>
      <c r="D35" s="0" t="n">
        <v>78234199.3970462</v>
      </c>
      <c r="E35" s="0" t="n">
        <v>73811189.9238292</v>
      </c>
      <c r="F35" s="0" t="n">
        <v>12301864.9873049</v>
      </c>
      <c r="G35" s="0" t="n">
        <v>398677.819311019</v>
      </c>
      <c r="H35" s="0" t="n">
        <v>250294.71025911</v>
      </c>
      <c r="I35" s="0" t="n">
        <v>111388.733311888</v>
      </c>
    </row>
    <row r="36" customFormat="false" ht="12.8" hidden="false" customHeight="false" outlineLevel="0" collapsed="false">
      <c r="A36" s="0" t="n">
        <v>83</v>
      </c>
      <c r="B36" s="0" t="n">
        <v>21052000.2617995</v>
      </c>
      <c r="C36" s="0" t="n">
        <v>20321507.2419185</v>
      </c>
      <c r="D36" s="0" t="n">
        <v>68803512.0459374</v>
      </c>
      <c r="E36" s="0" t="n">
        <v>74671536.6633354</v>
      </c>
      <c r="F36" s="0" t="n">
        <v>0</v>
      </c>
      <c r="G36" s="0" t="n">
        <v>401885.330401742</v>
      </c>
      <c r="H36" s="0" t="n">
        <v>252075.77788702</v>
      </c>
      <c r="I36" s="0" t="n">
        <v>109331.302274512</v>
      </c>
    </row>
    <row r="37" customFormat="false" ht="12.8" hidden="false" customHeight="false" outlineLevel="0" collapsed="false">
      <c r="A37" s="0" t="n">
        <v>84</v>
      </c>
      <c r="B37" s="0" t="n">
        <v>24759552.4316574</v>
      </c>
      <c r="C37" s="0" t="n">
        <v>24023039.3506858</v>
      </c>
      <c r="D37" s="0" t="n">
        <v>81026156.3101459</v>
      </c>
      <c r="E37" s="0" t="n">
        <v>76105130.8636896</v>
      </c>
      <c r="F37" s="0" t="n">
        <v>12684188.4772816</v>
      </c>
      <c r="G37" s="0" t="n">
        <v>403538.41810252</v>
      </c>
      <c r="H37" s="0" t="n">
        <v>255773.744123564</v>
      </c>
      <c r="I37" s="0" t="n">
        <v>110287.026779381</v>
      </c>
    </row>
    <row r="38" customFormat="false" ht="12.8" hidden="false" customHeight="false" outlineLevel="0" collapsed="false">
      <c r="A38" s="0" t="n">
        <v>85</v>
      </c>
      <c r="B38" s="0" t="n">
        <v>21636210.9986582</v>
      </c>
      <c r="C38" s="0" t="n">
        <v>20873363.9811777</v>
      </c>
      <c r="D38" s="0" t="n">
        <v>70810924.4709923</v>
      </c>
      <c r="E38" s="0" t="n">
        <v>76462951.0100011</v>
      </c>
      <c r="F38" s="0" t="n">
        <v>0</v>
      </c>
      <c r="G38" s="0" t="n">
        <v>428522.820841334</v>
      </c>
      <c r="H38" s="0" t="n">
        <v>257675.137604195</v>
      </c>
      <c r="I38" s="0" t="n">
        <v>109498.655764253</v>
      </c>
    </row>
    <row r="39" customFormat="false" ht="12.8" hidden="false" customHeight="false" outlineLevel="0" collapsed="false">
      <c r="A39" s="0" t="n">
        <v>86</v>
      </c>
      <c r="B39" s="0" t="n">
        <v>25333431.6079691</v>
      </c>
      <c r="C39" s="0" t="n">
        <v>24576992.0327966</v>
      </c>
      <c r="D39" s="0" t="n">
        <v>83055515.9792502</v>
      </c>
      <c r="E39" s="0" t="n">
        <v>77688916.1535612</v>
      </c>
      <c r="F39" s="0" t="n">
        <v>12948152.6922602</v>
      </c>
      <c r="G39" s="0" t="n">
        <v>429175.097693721</v>
      </c>
      <c r="H39" s="0" t="n">
        <v>253800.398695091</v>
      </c>
      <c r="I39" s="0" t="n">
        <v>104948.68397675</v>
      </c>
    </row>
    <row r="40" customFormat="false" ht="12.8" hidden="false" customHeight="false" outlineLevel="0" collapsed="false">
      <c r="A40" s="0" t="n">
        <v>87</v>
      </c>
      <c r="B40" s="0" t="n">
        <v>22140122.252432</v>
      </c>
      <c r="C40" s="0" t="n">
        <v>21349068.6351118</v>
      </c>
      <c r="D40" s="0" t="n">
        <v>72584605.0820628</v>
      </c>
      <c r="E40" s="0" t="n">
        <v>78037900.1819054</v>
      </c>
      <c r="F40" s="0" t="n">
        <v>0</v>
      </c>
      <c r="G40" s="0" t="n">
        <v>446599.6296784</v>
      </c>
      <c r="H40" s="0" t="n">
        <v>268885.398376179</v>
      </c>
      <c r="I40" s="0" t="n">
        <v>107955.127522231</v>
      </c>
    </row>
    <row r="41" customFormat="false" ht="12.8" hidden="false" customHeight="false" outlineLevel="0" collapsed="false">
      <c r="A41" s="0" t="n">
        <v>88</v>
      </c>
      <c r="B41" s="0" t="n">
        <v>25755636.5337211</v>
      </c>
      <c r="C41" s="0" t="n">
        <v>24946522.2761042</v>
      </c>
      <c r="D41" s="0" t="n">
        <v>84444998.6021386</v>
      </c>
      <c r="E41" s="0" t="n">
        <v>78735977.3931892</v>
      </c>
      <c r="F41" s="0" t="n">
        <v>13122662.8988649</v>
      </c>
      <c r="G41" s="0" t="n">
        <v>456719.310544104</v>
      </c>
      <c r="H41" s="0" t="n">
        <v>274654.265235008</v>
      </c>
      <c r="I41" s="0" t="n">
        <v>111058.116910993</v>
      </c>
    </row>
    <row r="42" customFormat="false" ht="12.8" hidden="false" customHeight="false" outlineLevel="0" collapsed="false">
      <c r="A42" s="0" t="n">
        <v>89</v>
      </c>
      <c r="B42" s="0" t="n">
        <v>22501981.6934149</v>
      </c>
      <c r="C42" s="0" t="n">
        <v>21704958.1228523</v>
      </c>
      <c r="D42" s="0" t="n">
        <v>73886350.7644127</v>
      </c>
      <c r="E42" s="0" t="n">
        <v>79172391.380717</v>
      </c>
      <c r="F42" s="0" t="n">
        <v>0</v>
      </c>
      <c r="G42" s="0" t="n">
        <v>437221.491437161</v>
      </c>
      <c r="H42" s="0" t="n">
        <v>279586.760872784</v>
      </c>
      <c r="I42" s="0" t="n">
        <v>114593.311789548</v>
      </c>
    </row>
    <row r="43" customFormat="false" ht="12.8" hidden="false" customHeight="false" outlineLevel="0" collapsed="false">
      <c r="A43" s="0" t="n">
        <v>90</v>
      </c>
      <c r="B43" s="0" t="n">
        <v>26290244.984359</v>
      </c>
      <c r="C43" s="0" t="n">
        <v>25488941.6474688</v>
      </c>
      <c r="D43" s="0" t="n">
        <v>86350247.7587923</v>
      </c>
      <c r="E43" s="0" t="n">
        <v>80274677.7961526</v>
      </c>
      <c r="F43" s="0" t="n">
        <v>13379112.9660254</v>
      </c>
      <c r="G43" s="0" t="n">
        <v>442659.966637054</v>
      </c>
      <c r="H43" s="0" t="n">
        <v>279785.191473984</v>
      </c>
      <c r="I43" s="0" t="n">
        <v>112654.54111301</v>
      </c>
    </row>
    <row r="44" customFormat="false" ht="12.8" hidden="false" customHeight="false" outlineLevel="0" collapsed="false">
      <c r="A44" s="0" t="n">
        <v>91</v>
      </c>
      <c r="B44" s="0" t="n">
        <v>23093123.649014</v>
      </c>
      <c r="C44" s="0" t="n">
        <v>22270579.2355521</v>
      </c>
      <c r="D44" s="0" t="n">
        <v>75895411.1017389</v>
      </c>
      <c r="E44" s="0" t="n">
        <v>81061231.0899925</v>
      </c>
      <c r="F44" s="0" t="n">
        <v>0</v>
      </c>
      <c r="G44" s="0" t="n">
        <v>460651.699604183</v>
      </c>
      <c r="H44" s="0" t="n">
        <v>281188.886656544</v>
      </c>
      <c r="I44" s="0" t="n">
        <v>115291.181716038</v>
      </c>
    </row>
    <row r="45" customFormat="false" ht="12.8" hidden="false" customHeight="false" outlineLevel="0" collapsed="false">
      <c r="A45" s="0" t="n">
        <v>92</v>
      </c>
      <c r="B45" s="0" t="n">
        <v>27068477.0219209</v>
      </c>
      <c r="C45" s="0" t="n">
        <v>26203058.1631689</v>
      </c>
      <c r="D45" s="0" t="n">
        <v>88855857.4935268</v>
      </c>
      <c r="E45" s="0" t="n">
        <v>82340620.5558918</v>
      </c>
      <c r="F45" s="0" t="n">
        <v>13723436.7593153</v>
      </c>
      <c r="G45" s="0" t="n">
        <v>503416.406577629</v>
      </c>
      <c r="H45" s="0" t="n">
        <v>281591.245244676</v>
      </c>
      <c r="I45" s="0" t="n">
        <v>114873.152756601</v>
      </c>
    </row>
    <row r="46" customFormat="false" ht="12.8" hidden="false" customHeight="false" outlineLevel="0" collapsed="false">
      <c r="A46" s="0" t="n">
        <v>93</v>
      </c>
      <c r="B46" s="0" t="n">
        <v>23590313.9399103</v>
      </c>
      <c r="C46" s="0" t="n">
        <v>22729523.1886937</v>
      </c>
      <c r="D46" s="0" t="n">
        <v>77524083.3015692</v>
      </c>
      <c r="E46" s="0" t="n">
        <v>82532543.4744127</v>
      </c>
      <c r="F46" s="0" t="n">
        <v>0</v>
      </c>
      <c r="G46" s="0" t="n">
        <v>495378.304659929</v>
      </c>
      <c r="H46" s="0" t="n">
        <v>285165.353009696</v>
      </c>
      <c r="I46" s="0" t="n">
        <v>114638.705067089</v>
      </c>
    </row>
    <row r="47" customFormat="false" ht="12.8" hidden="false" customHeight="false" outlineLevel="0" collapsed="false">
      <c r="A47" s="0" t="n">
        <v>94</v>
      </c>
      <c r="B47" s="0" t="n">
        <v>27696966.9936506</v>
      </c>
      <c r="C47" s="0" t="n">
        <v>26820054.7970018</v>
      </c>
      <c r="D47" s="0" t="n">
        <v>90999709.5211548</v>
      </c>
      <c r="E47" s="0" t="n">
        <v>84161623.2891449</v>
      </c>
      <c r="F47" s="0" t="n">
        <v>14026937.2148575</v>
      </c>
      <c r="G47" s="0" t="n">
        <v>497170.373384353</v>
      </c>
      <c r="H47" s="0" t="n">
        <v>298349.116058761</v>
      </c>
      <c r="I47" s="0" t="n">
        <v>116275.296008091</v>
      </c>
    </row>
    <row r="48" customFormat="false" ht="12.8" hidden="false" customHeight="false" outlineLevel="0" collapsed="false">
      <c r="A48" s="0" t="n">
        <v>95</v>
      </c>
      <c r="B48" s="0" t="n">
        <v>24339449.0766877</v>
      </c>
      <c r="C48" s="0" t="n">
        <v>23465816.2064794</v>
      </c>
      <c r="D48" s="0" t="n">
        <v>80098961.7441145</v>
      </c>
      <c r="E48" s="0" t="n">
        <v>85019996.153705</v>
      </c>
      <c r="F48" s="0" t="n">
        <v>0</v>
      </c>
      <c r="G48" s="0" t="n">
        <v>482898.860268685</v>
      </c>
      <c r="H48" s="0" t="n">
        <v>306720.112056735</v>
      </c>
      <c r="I48" s="0" t="n">
        <v>120019.854118454</v>
      </c>
    </row>
    <row r="49" customFormat="false" ht="12.8" hidden="false" customHeight="false" outlineLevel="0" collapsed="false">
      <c r="A49" s="0" t="n">
        <v>96</v>
      </c>
      <c r="B49" s="0" t="n">
        <v>28486402.8227022</v>
      </c>
      <c r="C49" s="0" t="n">
        <v>27573868.2864911</v>
      </c>
      <c r="D49" s="0" t="n">
        <v>93621526.1605801</v>
      </c>
      <c r="E49" s="0" t="n">
        <v>86415666.6739463</v>
      </c>
      <c r="F49" s="0" t="n">
        <v>14402611.1123244</v>
      </c>
      <c r="G49" s="0" t="n">
        <v>532357.641399991</v>
      </c>
      <c r="H49" s="0" t="n">
        <v>299326.790337169</v>
      </c>
      <c r="I49" s="0" t="n">
        <v>115500.149248437</v>
      </c>
    </row>
    <row r="50" customFormat="false" ht="12.8" hidden="false" customHeight="false" outlineLevel="0" collapsed="false">
      <c r="A50" s="0" t="n">
        <v>97</v>
      </c>
      <c r="B50" s="0" t="n">
        <v>25090797.6140797</v>
      </c>
      <c r="C50" s="0" t="n">
        <v>24176380.8306036</v>
      </c>
      <c r="D50" s="0" t="n">
        <v>82583808.1608276</v>
      </c>
      <c r="E50" s="0" t="n">
        <v>87557912.2799464</v>
      </c>
      <c r="F50" s="0" t="n">
        <v>0</v>
      </c>
      <c r="G50" s="0" t="n">
        <v>532449.754631688</v>
      </c>
      <c r="H50" s="0" t="n">
        <v>302008.432717613</v>
      </c>
      <c r="I50" s="0" t="n">
        <v>114226.56589542</v>
      </c>
    </row>
    <row r="51" customFormat="false" ht="12.8" hidden="false" customHeight="false" outlineLevel="0" collapsed="false">
      <c r="A51" s="0" t="n">
        <v>98</v>
      </c>
      <c r="B51" s="0" t="n">
        <v>29086585.4465155</v>
      </c>
      <c r="C51" s="0" t="n">
        <v>28183887.3546657</v>
      </c>
      <c r="D51" s="0" t="n">
        <v>95765799.5118299</v>
      </c>
      <c r="E51" s="0" t="n">
        <v>88277524.126548</v>
      </c>
      <c r="F51" s="0" t="n">
        <v>14712920.687758</v>
      </c>
      <c r="G51" s="0" t="n">
        <v>520006.848125625</v>
      </c>
      <c r="H51" s="0" t="n">
        <v>302890.27739285</v>
      </c>
      <c r="I51" s="0" t="n">
        <v>114001.38047332</v>
      </c>
    </row>
    <row r="52" customFormat="false" ht="12.8" hidden="false" customHeight="false" outlineLevel="0" collapsed="false">
      <c r="A52" s="0" t="n">
        <v>99</v>
      </c>
      <c r="B52" s="0" t="n">
        <v>25275510.716065</v>
      </c>
      <c r="C52" s="0" t="n">
        <v>24400106.9230913</v>
      </c>
      <c r="D52" s="0" t="n">
        <v>83411607.1758401</v>
      </c>
      <c r="E52" s="0" t="n">
        <v>88303242.984437</v>
      </c>
      <c r="F52" s="0" t="n">
        <v>0</v>
      </c>
      <c r="G52" s="0" t="n">
        <v>490623.993400143</v>
      </c>
      <c r="H52" s="0" t="n">
        <v>304306.939474294</v>
      </c>
      <c r="I52" s="0" t="n">
        <v>114961.2287132</v>
      </c>
    </row>
    <row r="53" customFormat="false" ht="12.8" hidden="false" customHeight="false" outlineLevel="0" collapsed="false">
      <c r="A53" s="0" t="n">
        <v>100</v>
      </c>
      <c r="B53" s="0" t="n">
        <v>29643615.486264</v>
      </c>
      <c r="C53" s="0" t="n">
        <v>28680817.7517246</v>
      </c>
      <c r="D53" s="0" t="n">
        <v>97487277.4817957</v>
      </c>
      <c r="E53" s="0" t="n">
        <v>89793903.7927228</v>
      </c>
      <c r="F53" s="0" t="n">
        <v>14965650.6321205</v>
      </c>
      <c r="G53" s="0" t="n">
        <v>568089.919337737</v>
      </c>
      <c r="H53" s="0" t="n">
        <v>313089.396547856</v>
      </c>
      <c r="I53" s="0" t="n">
        <v>116597.74093401</v>
      </c>
    </row>
    <row r="54" customFormat="false" ht="12.8" hidden="false" customHeight="false" outlineLevel="0" collapsed="false">
      <c r="A54" s="0" t="n">
        <v>101</v>
      </c>
      <c r="B54" s="0" t="n">
        <v>26232175.7550888</v>
      </c>
      <c r="C54" s="0" t="n">
        <v>25278095.2717636</v>
      </c>
      <c r="D54" s="0" t="n">
        <v>86469549.2106257</v>
      </c>
      <c r="E54" s="0" t="n">
        <v>91405193.1290386</v>
      </c>
      <c r="F54" s="0" t="n">
        <v>0</v>
      </c>
      <c r="G54" s="0" t="n">
        <v>562386.380369394</v>
      </c>
      <c r="H54" s="0" t="n">
        <v>311606.205293746</v>
      </c>
      <c r="I54" s="0" t="n">
        <v>114411.282374409</v>
      </c>
    </row>
    <row r="55" customFormat="false" ht="12.8" hidden="false" customHeight="false" outlineLevel="0" collapsed="false">
      <c r="A55" s="0" t="n">
        <v>102</v>
      </c>
      <c r="B55" s="0" t="n">
        <v>30322792.5582269</v>
      </c>
      <c r="C55" s="0" t="n">
        <v>29377830.2535363</v>
      </c>
      <c r="D55" s="0" t="n">
        <v>99935325.8749701</v>
      </c>
      <c r="E55" s="0" t="n">
        <v>91929474.3223908</v>
      </c>
      <c r="F55" s="0" t="n">
        <v>15321579.0537318</v>
      </c>
      <c r="G55" s="0" t="n">
        <v>552748.215009456</v>
      </c>
      <c r="H55" s="0" t="n">
        <v>312805.133809753</v>
      </c>
      <c r="I55" s="0" t="n">
        <v>113441.365530575</v>
      </c>
    </row>
    <row r="56" customFormat="false" ht="12.8" hidden="false" customHeight="false" outlineLevel="0" collapsed="false">
      <c r="A56" s="0" t="n">
        <v>103</v>
      </c>
      <c r="B56" s="0" t="n">
        <v>26629259.6731523</v>
      </c>
      <c r="C56" s="0" t="n">
        <v>25671518.1925849</v>
      </c>
      <c r="D56" s="0" t="n">
        <v>87904220.7605158</v>
      </c>
      <c r="E56" s="0" t="n">
        <v>92787109.9802453</v>
      </c>
      <c r="F56" s="0" t="n">
        <v>0</v>
      </c>
      <c r="G56" s="0" t="n">
        <v>558363.533420579</v>
      </c>
      <c r="H56" s="0" t="n">
        <v>318896.416697269</v>
      </c>
      <c r="I56" s="0" t="n">
        <v>114973.614927914</v>
      </c>
    </row>
    <row r="57" customFormat="false" ht="12.8" hidden="false" customHeight="false" outlineLevel="0" collapsed="false">
      <c r="A57" s="0" t="n">
        <v>104</v>
      </c>
      <c r="B57" s="0" t="n">
        <v>30899937.4267808</v>
      </c>
      <c r="C57" s="0" t="n">
        <v>29932581.7780283</v>
      </c>
      <c r="D57" s="0" t="n">
        <v>101868298.847481</v>
      </c>
      <c r="E57" s="0" t="n">
        <v>93618245.0288762</v>
      </c>
      <c r="F57" s="0" t="n">
        <v>15603040.838146</v>
      </c>
      <c r="G57" s="0" t="n">
        <v>572240.526569419</v>
      </c>
      <c r="H57" s="0" t="n">
        <v>313634.748499672</v>
      </c>
      <c r="I57" s="0" t="n">
        <v>116400.533833556</v>
      </c>
    </row>
    <row r="58" customFormat="false" ht="12.8" hidden="false" customHeight="false" outlineLevel="0" collapsed="false">
      <c r="A58" s="0" t="n">
        <v>105</v>
      </c>
      <c r="B58" s="0" t="n">
        <v>27185478.1608518</v>
      </c>
      <c r="C58" s="0" t="n">
        <v>26221091.6975192</v>
      </c>
      <c r="D58" s="0" t="n">
        <v>89789502.8742268</v>
      </c>
      <c r="E58" s="0" t="n">
        <v>94700683.4649922</v>
      </c>
      <c r="F58" s="0" t="n">
        <v>0</v>
      </c>
      <c r="G58" s="0" t="n">
        <v>560393.10598104</v>
      </c>
      <c r="H58" s="0" t="n">
        <v>321497.212994202</v>
      </c>
      <c r="I58" s="0" t="n">
        <v>117851.634796216</v>
      </c>
    </row>
    <row r="59" customFormat="false" ht="12.8" hidden="false" customHeight="false" outlineLevel="0" collapsed="false">
      <c r="A59" s="0" t="n">
        <v>106</v>
      </c>
      <c r="B59" s="0" t="n">
        <v>31484917.2290502</v>
      </c>
      <c r="C59" s="0" t="n">
        <v>30493382.8100251</v>
      </c>
      <c r="D59" s="0" t="n">
        <v>103849455.454481</v>
      </c>
      <c r="E59" s="0" t="n">
        <v>95368979.7110594</v>
      </c>
      <c r="F59" s="0" t="n">
        <v>15894829.9518432</v>
      </c>
      <c r="G59" s="0" t="n">
        <v>585020.857173946</v>
      </c>
      <c r="H59" s="0" t="n">
        <v>325065.464298597</v>
      </c>
      <c r="I59" s="0" t="n">
        <v>116354.425074992</v>
      </c>
    </row>
    <row r="60" customFormat="false" ht="12.8" hidden="false" customHeight="false" outlineLevel="0" collapsed="false">
      <c r="A60" s="0" t="n">
        <v>107</v>
      </c>
      <c r="B60" s="0" t="n">
        <v>27624629.1169262</v>
      </c>
      <c r="C60" s="0" t="n">
        <v>26697985.5649631</v>
      </c>
      <c r="D60" s="0" t="n">
        <v>91501592.3970972</v>
      </c>
      <c r="E60" s="0" t="n">
        <v>96413422.7322219</v>
      </c>
      <c r="F60" s="0" t="n">
        <v>0</v>
      </c>
      <c r="G60" s="0" t="n">
        <v>514890.743375999</v>
      </c>
      <c r="H60" s="0" t="n">
        <v>329771.017922237</v>
      </c>
      <c r="I60" s="0" t="n">
        <v>117116.843806922</v>
      </c>
    </row>
    <row r="61" customFormat="false" ht="12.8" hidden="false" customHeight="false" outlineLevel="0" collapsed="false">
      <c r="A61" s="0" t="n">
        <v>108</v>
      </c>
      <c r="B61" s="0" t="n">
        <v>32263610.7362878</v>
      </c>
      <c r="C61" s="0" t="n">
        <v>31301023.9878815</v>
      </c>
      <c r="D61" s="0" t="n">
        <v>106670536.820666</v>
      </c>
      <c r="E61" s="0" t="n">
        <v>97823652.1794024</v>
      </c>
      <c r="F61" s="0" t="n">
        <v>16303942.0299004</v>
      </c>
      <c r="G61" s="0" t="n">
        <v>554706.01164017</v>
      </c>
      <c r="H61" s="0" t="n">
        <v>327120.980087546</v>
      </c>
      <c r="I61" s="0" t="n">
        <v>115371.080969315</v>
      </c>
    </row>
    <row r="62" customFormat="false" ht="12.8" hidden="false" customHeight="false" outlineLevel="0" collapsed="false">
      <c r="A62" s="0" t="n">
        <v>109</v>
      </c>
      <c r="B62" s="0" t="n">
        <v>28293805.5753627</v>
      </c>
      <c r="C62" s="0" t="n">
        <v>27308433.9394124</v>
      </c>
      <c r="D62" s="0" t="n">
        <v>93621908.5176326</v>
      </c>
      <c r="E62" s="0" t="n">
        <v>98499567.5401919</v>
      </c>
      <c r="F62" s="0" t="n">
        <v>0</v>
      </c>
      <c r="G62" s="0" t="n">
        <v>570208.160016984</v>
      </c>
      <c r="H62" s="0" t="n">
        <v>331824.196462613</v>
      </c>
      <c r="I62" s="0" t="n">
        <v>119056.11352954</v>
      </c>
    </row>
    <row r="63" customFormat="false" ht="12.8" hidden="false" customHeight="false" outlineLevel="0" collapsed="false">
      <c r="A63" s="0" t="n">
        <v>110</v>
      </c>
      <c r="B63" s="0" t="n">
        <v>32916304.5069372</v>
      </c>
      <c r="C63" s="0" t="n">
        <v>31892052.9722021</v>
      </c>
      <c r="D63" s="0" t="n">
        <v>108664233.757298</v>
      </c>
      <c r="E63" s="0" t="n">
        <v>99608680.0939976</v>
      </c>
      <c r="F63" s="0" t="n">
        <v>16601446.6823329</v>
      </c>
      <c r="G63" s="0" t="n">
        <v>589657.72211019</v>
      </c>
      <c r="H63" s="0" t="n">
        <v>348921.282195256</v>
      </c>
      <c r="I63" s="0" t="n">
        <v>122389.32918518</v>
      </c>
    </row>
    <row r="64" customFormat="false" ht="12.8" hidden="false" customHeight="false" outlineLevel="0" collapsed="false">
      <c r="A64" s="0" t="n">
        <v>111</v>
      </c>
      <c r="B64" s="0" t="n">
        <v>28908522.9271934</v>
      </c>
      <c r="C64" s="0" t="n">
        <v>27894682.2909707</v>
      </c>
      <c r="D64" s="0" t="n">
        <v>95627853.2391386</v>
      </c>
      <c r="E64" s="0" t="n">
        <v>100527243.312195</v>
      </c>
      <c r="F64" s="0" t="n">
        <v>0</v>
      </c>
      <c r="G64" s="0" t="n">
        <v>578365.71468655</v>
      </c>
      <c r="H64" s="0" t="n">
        <v>350060.915138003</v>
      </c>
      <c r="I64" s="0" t="n">
        <v>122020.009140243</v>
      </c>
    </row>
    <row r="65" customFormat="false" ht="12.8" hidden="false" customHeight="false" outlineLevel="0" collapsed="false">
      <c r="A65" s="0" t="n">
        <v>112</v>
      </c>
      <c r="B65" s="0" t="n">
        <v>33349123.6548124</v>
      </c>
      <c r="C65" s="0" t="n">
        <v>32304516.0854765</v>
      </c>
      <c r="D65" s="0" t="n">
        <v>110122355.618073</v>
      </c>
      <c r="E65" s="0" t="n">
        <v>100835879.349759</v>
      </c>
      <c r="F65" s="0" t="n">
        <v>16805979.8916265</v>
      </c>
      <c r="G65" s="0" t="n">
        <v>625234.136931702</v>
      </c>
      <c r="H65" s="0" t="n">
        <v>338215.057285821</v>
      </c>
      <c r="I65" s="0" t="n">
        <v>115940.535883383</v>
      </c>
    </row>
    <row r="66" customFormat="false" ht="12.8" hidden="false" customHeight="false" outlineLevel="0" collapsed="false">
      <c r="A66" s="0" t="n">
        <v>113</v>
      </c>
      <c r="B66" s="0" t="n">
        <v>29286268.0649612</v>
      </c>
      <c r="C66" s="0" t="n">
        <v>28236441.2267524</v>
      </c>
      <c r="D66" s="0" t="n">
        <v>96870623.6864001</v>
      </c>
      <c r="E66" s="0" t="n">
        <v>101743156.246533</v>
      </c>
      <c r="F66" s="0" t="n">
        <v>0</v>
      </c>
      <c r="G66" s="0" t="n">
        <v>617121.44218089</v>
      </c>
      <c r="H66" s="0" t="n">
        <v>348377.086552051</v>
      </c>
      <c r="I66" s="0" t="n">
        <v>120469.013536916</v>
      </c>
    </row>
    <row r="67" customFormat="false" ht="12.8" hidden="false" customHeight="false" outlineLevel="0" collapsed="false">
      <c r="A67" s="0" t="n">
        <v>114</v>
      </c>
      <c r="B67" s="0" t="n">
        <v>33864584.6619689</v>
      </c>
      <c r="C67" s="0" t="n">
        <v>32811689.6661356</v>
      </c>
      <c r="D67" s="0" t="n">
        <v>111877481.902417</v>
      </c>
      <c r="E67" s="0" t="n">
        <v>102339641.703254</v>
      </c>
      <c r="F67" s="0" t="n">
        <v>17056606.9505423</v>
      </c>
      <c r="G67" s="0" t="n">
        <v>619631.235729082</v>
      </c>
      <c r="H67" s="0" t="n">
        <v>349162.658137085</v>
      </c>
      <c r="I67" s="0" t="n">
        <v>120144.43138164</v>
      </c>
    </row>
    <row r="68" customFormat="false" ht="12.8" hidden="false" customHeight="false" outlineLevel="0" collapsed="false">
      <c r="A68" s="0" t="n">
        <v>115</v>
      </c>
      <c r="B68" s="0" t="n">
        <v>29543040.5216138</v>
      </c>
      <c r="C68" s="0" t="n">
        <v>28480467.6304199</v>
      </c>
      <c r="D68" s="0" t="n">
        <v>97762069.557045</v>
      </c>
      <c r="E68" s="0" t="n">
        <v>102539072.039408</v>
      </c>
      <c r="F68" s="0" t="n">
        <v>0</v>
      </c>
      <c r="G68" s="0" t="n">
        <v>620703.532314317</v>
      </c>
      <c r="H68" s="0" t="n">
        <v>354755.351079616</v>
      </c>
      <c r="I68" s="0" t="n">
        <v>124448.582571349</v>
      </c>
    </row>
    <row r="69" customFormat="false" ht="12.8" hidden="false" customHeight="false" outlineLevel="0" collapsed="false">
      <c r="A69" s="0" t="n">
        <v>116</v>
      </c>
      <c r="B69" s="0" t="n">
        <v>34437150.7401112</v>
      </c>
      <c r="C69" s="0" t="n">
        <v>33422802.6800955</v>
      </c>
      <c r="D69" s="0" t="n">
        <v>114025238.536793</v>
      </c>
      <c r="E69" s="0" t="n">
        <v>104179897.626553</v>
      </c>
      <c r="F69" s="0" t="n">
        <v>17363316.2710921</v>
      </c>
      <c r="G69" s="0" t="n">
        <v>580574.423972566</v>
      </c>
      <c r="H69" s="0" t="n">
        <v>348904.992364606</v>
      </c>
      <c r="I69" s="0" t="n">
        <v>121240.919540761</v>
      </c>
    </row>
    <row r="70" customFormat="false" ht="12.8" hidden="false" customHeight="false" outlineLevel="0" collapsed="false">
      <c r="A70" s="0" t="n">
        <v>117</v>
      </c>
      <c r="B70" s="0" t="n">
        <v>30478426.1477843</v>
      </c>
      <c r="C70" s="0" t="n">
        <v>29380519.6181599</v>
      </c>
      <c r="D70" s="0" t="n">
        <v>100874983.151059</v>
      </c>
      <c r="E70" s="0" t="n">
        <v>105697292.585383</v>
      </c>
      <c r="F70" s="0" t="n">
        <v>0</v>
      </c>
      <c r="G70" s="0" t="n">
        <v>659818.348504914</v>
      </c>
      <c r="H70" s="0" t="n">
        <v>354751.480905539</v>
      </c>
      <c r="I70" s="0" t="n">
        <v>119052.42887707</v>
      </c>
    </row>
    <row r="71" customFormat="false" ht="12.8" hidden="false" customHeight="false" outlineLevel="0" collapsed="false">
      <c r="A71" s="0" t="n">
        <v>118</v>
      </c>
      <c r="B71" s="0" t="n">
        <v>35197788.9402163</v>
      </c>
      <c r="C71" s="0" t="n">
        <v>34115817.3850804</v>
      </c>
      <c r="D71" s="0" t="n">
        <v>116391681.991917</v>
      </c>
      <c r="E71" s="0" t="n">
        <v>106280902.666415</v>
      </c>
      <c r="F71" s="0" t="n">
        <v>17713483.7777359</v>
      </c>
      <c r="G71" s="0" t="n">
        <v>642262.234821771</v>
      </c>
      <c r="H71" s="0" t="n">
        <v>355214.114415809</v>
      </c>
      <c r="I71" s="0" t="n">
        <v>120707.436997698</v>
      </c>
    </row>
    <row r="72" customFormat="false" ht="12.8" hidden="false" customHeight="false" outlineLevel="0" collapsed="false">
      <c r="A72" s="0" t="n">
        <v>119</v>
      </c>
      <c r="B72" s="0" t="n">
        <v>30881513.2185519</v>
      </c>
      <c r="C72" s="0" t="n">
        <v>29785204.3341508</v>
      </c>
      <c r="D72" s="0" t="n">
        <v>102312946.660637</v>
      </c>
      <c r="E72" s="0" t="n">
        <v>107110274.974555</v>
      </c>
      <c r="F72" s="0" t="n">
        <v>0</v>
      </c>
      <c r="G72" s="0" t="n">
        <v>648880.979413917</v>
      </c>
      <c r="H72" s="0" t="n">
        <v>362190.042525359</v>
      </c>
      <c r="I72" s="0" t="n">
        <v>121768.374945498</v>
      </c>
    </row>
    <row r="73" customFormat="false" ht="12.8" hidden="false" customHeight="false" outlineLevel="0" collapsed="false">
      <c r="A73" s="0" t="n">
        <v>120</v>
      </c>
      <c r="B73" s="0" t="n">
        <v>35651294.9599263</v>
      </c>
      <c r="C73" s="0" t="n">
        <v>34573378.3217434</v>
      </c>
      <c r="D73" s="0" t="n">
        <v>117981063.65585</v>
      </c>
      <c r="E73" s="0" t="n">
        <v>107668782.708347</v>
      </c>
      <c r="F73" s="0" t="n">
        <v>17944797.1180578</v>
      </c>
      <c r="G73" s="0" t="n">
        <v>624697.743948918</v>
      </c>
      <c r="H73" s="0" t="n">
        <v>365956.27708354</v>
      </c>
      <c r="I73" s="0" t="n">
        <v>124660.881643612</v>
      </c>
    </row>
    <row r="74" customFormat="false" ht="12.8" hidden="false" customHeight="false" outlineLevel="0" collapsed="false">
      <c r="A74" s="0" t="n">
        <v>121</v>
      </c>
      <c r="B74" s="0" t="n">
        <v>31222245.6674191</v>
      </c>
      <c r="C74" s="0" t="n">
        <v>30171485.2436484</v>
      </c>
      <c r="D74" s="0" t="n">
        <v>103646012.207074</v>
      </c>
      <c r="E74" s="0" t="n">
        <v>108455017.370709</v>
      </c>
      <c r="F74" s="0" t="n">
        <v>0</v>
      </c>
      <c r="G74" s="0" t="n">
        <v>606485.708620559</v>
      </c>
      <c r="H74" s="0" t="n">
        <v>358912.924860016</v>
      </c>
      <c r="I74" s="0" t="n">
        <v>121945.414700175</v>
      </c>
    </row>
    <row r="75" customFormat="false" ht="12.8" hidden="false" customHeight="false" outlineLevel="0" collapsed="false">
      <c r="A75" s="0" t="n">
        <v>122</v>
      </c>
      <c r="B75" s="0" t="n">
        <v>36200250.9035156</v>
      </c>
      <c r="C75" s="0" t="n">
        <v>35165650.3865466</v>
      </c>
      <c r="D75" s="0" t="n">
        <v>120073153.414735</v>
      </c>
      <c r="E75" s="0" t="n">
        <v>109422074.172033</v>
      </c>
      <c r="F75" s="0" t="n">
        <v>18237012.3620056</v>
      </c>
      <c r="G75" s="0" t="n">
        <v>576644.649143587</v>
      </c>
      <c r="H75" s="0" t="n">
        <v>369450.131384319</v>
      </c>
      <c r="I75" s="0" t="n">
        <v>126436.766344461</v>
      </c>
    </row>
    <row r="76" customFormat="false" ht="12.8" hidden="false" customHeight="false" outlineLevel="0" collapsed="false">
      <c r="A76" s="0" t="n">
        <v>123</v>
      </c>
      <c r="B76" s="0" t="n">
        <v>31763990.73791</v>
      </c>
      <c r="C76" s="0" t="n">
        <v>30675512.1885394</v>
      </c>
      <c r="D76" s="0" t="n">
        <v>105442469.546471</v>
      </c>
      <c r="E76" s="0" t="n">
        <v>110087724.690181</v>
      </c>
      <c r="F76" s="0" t="n">
        <v>0</v>
      </c>
      <c r="G76" s="0" t="n">
        <v>620146.121075306</v>
      </c>
      <c r="H76" s="0" t="n">
        <v>378648.07978885</v>
      </c>
      <c r="I76" s="0" t="n">
        <v>128120.497866366</v>
      </c>
    </row>
    <row r="77" customFormat="false" ht="12.8" hidden="false" customHeight="false" outlineLevel="0" collapsed="false">
      <c r="A77" s="0" t="n">
        <v>124</v>
      </c>
      <c r="B77" s="0" t="n">
        <v>36822566.2726275</v>
      </c>
      <c r="C77" s="0" t="n">
        <v>35736188.1624918</v>
      </c>
      <c r="D77" s="0" t="n">
        <v>122061726.561653</v>
      </c>
      <c r="E77" s="0" t="n">
        <v>111078759.382037</v>
      </c>
      <c r="F77" s="0" t="n">
        <v>18513126.5636728</v>
      </c>
      <c r="G77" s="0" t="n">
        <v>629200.207464321</v>
      </c>
      <c r="H77" s="0" t="n">
        <v>370034.473259448</v>
      </c>
      <c r="I77" s="0" t="n">
        <v>124490.613445602</v>
      </c>
    </row>
    <row r="78" customFormat="false" ht="12.8" hidden="false" customHeight="false" outlineLevel="0" collapsed="false">
      <c r="A78" s="0" t="n">
        <v>125</v>
      </c>
      <c r="B78" s="0" t="n">
        <v>32394577.4128049</v>
      </c>
      <c r="C78" s="0" t="n">
        <v>31282597.6655772</v>
      </c>
      <c r="D78" s="0" t="n">
        <v>107617041.685426</v>
      </c>
      <c r="E78" s="0" t="n">
        <v>112143425.299068</v>
      </c>
      <c r="F78" s="0" t="n">
        <v>0</v>
      </c>
      <c r="G78" s="0" t="n">
        <v>643642.705967543</v>
      </c>
      <c r="H78" s="0" t="n">
        <v>379776.024798865</v>
      </c>
      <c r="I78" s="0" t="n">
        <v>126515.737801858</v>
      </c>
    </row>
    <row r="79" customFormat="false" ht="12.8" hidden="false" customHeight="false" outlineLevel="0" collapsed="false">
      <c r="A79" s="0" t="n">
        <v>126</v>
      </c>
      <c r="B79" s="0" t="n">
        <v>37425127.5659293</v>
      </c>
      <c r="C79" s="0" t="n">
        <v>36289246.3153952</v>
      </c>
      <c r="D79" s="0" t="n">
        <v>124025585.889582</v>
      </c>
      <c r="E79" s="0" t="n">
        <v>112824170.723769</v>
      </c>
      <c r="F79" s="0" t="n">
        <v>18804028.4539615</v>
      </c>
      <c r="G79" s="0" t="n">
        <v>671057.69559064</v>
      </c>
      <c r="H79" s="0" t="n">
        <v>375188.208103256</v>
      </c>
      <c r="I79" s="0" t="n">
        <v>128050.495485955</v>
      </c>
    </row>
    <row r="80" customFormat="false" ht="12.8" hidden="false" customHeight="false" outlineLevel="0" collapsed="false">
      <c r="A80" s="0" t="n">
        <v>127</v>
      </c>
      <c r="B80" s="0" t="n">
        <v>32768594.0271214</v>
      </c>
      <c r="C80" s="0" t="n">
        <v>31653242.4911994</v>
      </c>
      <c r="D80" s="0" t="n">
        <v>108950615.640624</v>
      </c>
      <c r="E80" s="0" t="n">
        <v>113548913.072665</v>
      </c>
      <c r="F80" s="0" t="n">
        <v>0</v>
      </c>
      <c r="G80" s="0" t="n">
        <v>646659.453350624</v>
      </c>
      <c r="H80" s="0" t="n">
        <v>379302.476063787</v>
      </c>
      <c r="I80" s="0" t="n">
        <v>127699.43786797</v>
      </c>
    </row>
    <row r="81" customFormat="false" ht="12.8" hidden="false" customHeight="false" outlineLevel="0" collapsed="false">
      <c r="A81" s="0" t="n">
        <v>128</v>
      </c>
      <c r="B81" s="0" t="n">
        <v>38188632.0139176</v>
      </c>
      <c r="C81" s="0" t="n">
        <v>37083854.321995</v>
      </c>
      <c r="D81" s="0" t="n">
        <v>126801694.265804</v>
      </c>
      <c r="E81" s="0" t="n">
        <v>115272630.078601</v>
      </c>
      <c r="F81" s="0" t="n">
        <v>19212105.0131002</v>
      </c>
      <c r="G81" s="0" t="n">
        <v>643160.072752957</v>
      </c>
      <c r="H81" s="0" t="n">
        <v>374474.884438849</v>
      </c>
      <c r="I81" s="0" t="n">
        <v>124489.621044028</v>
      </c>
    </row>
    <row r="82" customFormat="false" ht="12.8" hidden="false" customHeight="false" outlineLevel="0" collapsed="false">
      <c r="A82" s="0" t="n">
        <v>129</v>
      </c>
      <c r="B82" s="0" t="n">
        <v>33334387.399003</v>
      </c>
      <c r="C82" s="0" t="n">
        <v>32230070.1482538</v>
      </c>
      <c r="D82" s="0" t="n">
        <v>110928101.549168</v>
      </c>
      <c r="E82" s="0" t="n">
        <v>115505054.76194</v>
      </c>
      <c r="F82" s="0" t="n">
        <v>0</v>
      </c>
      <c r="G82" s="0" t="n">
        <v>647999.723432698</v>
      </c>
      <c r="H82" s="0" t="n">
        <v>369653.800885183</v>
      </c>
      <c r="I82" s="0" t="n">
        <v>123805.323473387</v>
      </c>
    </row>
    <row r="83" customFormat="false" ht="12.8" hidden="false" customHeight="false" outlineLevel="0" collapsed="false">
      <c r="A83" s="0" t="n">
        <v>130</v>
      </c>
      <c r="B83" s="0" t="n">
        <v>38561126.2544896</v>
      </c>
      <c r="C83" s="0" t="n">
        <v>37444546.8193098</v>
      </c>
      <c r="D83" s="0" t="n">
        <v>128058149.037254</v>
      </c>
      <c r="E83" s="0" t="n">
        <v>116282338.705621</v>
      </c>
      <c r="F83" s="0" t="n">
        <v>19380389.7842702</v>
      </c>
      <c r="G83" s="0" t="n">
        <v>649535.050790801</v>
      </c>
      <c r="H83" s="0" t="n">
        <v>379143.977286793</v>
      </c>
      <c r="I83" s="0" t="n">
        <v>125572.010146034</v>
      </c>
    </row>
    <row r="84" customFormat="false" ht="12.8" hidden="false" customHeight="false" outlineLevel="0" collapsed="false">
      <c r="A84" s="0" t="n">
        <v>131</v>
      </c>
      <c r="B84" s="0" t="n">
        <v>33803723.9314978</v>
      </c>
      <c r="C84" s="0" t="n">
        <v>32684802.4551692</v>
      </c>
      <c r="D84" s="0" t="n">
        <v>112550094.333468</v>
      </c>
      <c r="E84" s="0" t="n">
        <v>117101149.915603</v>
      </c>
      <c r="F84" s="0" t="n">
        <v>0</v>
      </c>
      <c r="G84" s="0" t="n">
        <v>651239.852334325</v>
      </c>
      <c r="H84" s="0" t="n">
        <v>379539.539393658</v>
      </c>
      <c r="I84" s="0" t="n">
        <v>125917.263715172</v>
      </c>
    </row>
    <row r="85" customFormat="false" ht="12.8" hidden="false" customHeight="false" outlineLevel="0" collapsed="false">
      <c r="A85" s="0" t="n">
        <v>132</v>
      </c>
      <c r="B85" s="0" t="n">
        <v>39311171.5226211</v>
      </c>
      <c r="C85" s="0" t="n">
        <v>38204579.664144</v>
      </c>
      <c r="D85" s="0" t="n">
        <v>130691482.889292</v>
      </c>
      <c r="E85" s="0" t="n">
        <v>118682777.5621</v>
      </c>
      <c r="F85" s="0" t="n">
        <v>19780462.9270167</v>
      </c>
      <c r="G85" s="0" t="n">
        <v>638472.594709801</v>
      </c>
      <c r="H85" s="0" t="n">
        <v>380334.94076851</v>
      </c>
      <c r="I85" s="0" t="n">
        <v>125406.175712425</v>
      </c>
    </row>
    <row r="86" customFormat="false" ht="12.8" hidden="false" customHeight="false" outlineLevel="0" collapsed="false">
      <c r="A86" s="0" t="n">
        <v>133</v>
      </c>
      <c r="B86" s="0" t="n">
        <v>34531176.1078668</v>
      </c>
      <c r="C86" s="0" t="n">
        <v>33349120.7056451</v>
      </c>
      <c r="D86" s="0" t="n">
        <v>114881815.563454</v>
      </c>
      <c r="E86" s="0" t="n">
        <v>119493046.399494</v>
      </c>
      <c r="F86" s="0" t="n">
        <v>0</v>
      </c>
      <c r="G86" s="0" t="n">
        <v>710307.827778715</v>
      </c>
      <c r="H86" s="0" t="n">
        <v>383504.491708215</v>
      </c>
      <c r="I86" s="0" t="n">
        <v>126061.546763896</v>
      </c>
    </row>
    <row r="87" customFormat="false" ht="12.8" hidden="false" customHeight="false" outlineLevel="0" collapsed="false">
      <c r="A87" s="0" t="n">
        <v>134</v>
      </c>
      <c r="B87" s="0" t="n">
        <v>39928906.0237453</v>
      </c>
      <c r="C87" s="0" t="n">
        <v>38753070.6532887</v>
      </c>
      <c r="D87" s="0" t="n">
        <v>132609291.134146</v>
      </c>
      <c r="E87" s="0" t="n">
        <v>120321997.961585</v>
      </c>
      <c r="F87" s="0" t="n">
        <v>20053666.3269308</v>
      </c>
      <c r="G87" s="0" t="n">
        <v>699933.785969044</v>
      </c>
      <c r="H87" s="0" t="n">
        <v>386431.638408365</v>
      </c>
      <c r="I87" s="0" t="n">
        <v>127814.2086846</v>
      </c>
    </row>
    <row r="88" customFormat="false" ht="12.8" hidden="false" customHeight="false" outlineLevel="0" collapsed="false">
      <c r="A88" s="0" t="n">
        <v>135</v>
      </c>
      <c r="B88" s="0" t="n">
        <v>35081182.193046</v>
      </c>
      <c r="C88" s="0" t="n">
        <v>33906865.4461272</v>
      </c>
      <c r="D88" s="0" t="n">
        <v>116884172.634323</v>
      </c>
      <c r="E88" s="0" t="n">
        <v>121371669.020754</v>
      </c>
      <c r="F88" s="0" t="n">
        <v>0</v>
      </c>
      <c r="G88" s="0" t="n">
        <v>703686.82479071</v>
      </c>
      <c r="H88" s="0" t="n">
        <v>381714.215675549</v>
      </c>
      <c r="I88" s="0" t="n">
        <v>127022.437789351</v>
      </c>
    </row>
    <row r="89" customFormat="false" ht="12.8" hidden="false" customHeight="false" outlineLevel="0" collapsed="false">
      <c r="A89" s="0" t="n">
        <v>136</v>
      </c>
      <c r="B89" s="0" t="n">
        <v>40623249.0516933</v>
      </c>
      <c r="C89" s="0" t="n">
        <v>39457600.8504714</v>
      </c>
      <c r="D89" s="0" t="n">
        <v>135091338.447831</v>
      </c>
      <c r="E89" s="0" t="n">
        <v>122433338.544096</v>
      </c>
      <c r="F89" s="0" t="n">
        <v>20405556.424016</v>
      </c>
      <c r="G89" s="0" t="n">
        <v>683553.485223805</v>
      </c>
      <c r="H89" s="0" t="n">
        <v>393236.377760912</v>
      </c>
      <c r="I89" s="0" t="n">
        <v>126940.483195984</v>
      </c>
    </row>
    <row r="90" customFormat="false" ht="12.8" hidden="false" customHeight="false" outlineLevel="0" collapsed="false">
      <c r="A90" s="0" t="n">
        <v>137</v>
      </c>
      <c r="B90" s="0" t="n">
        <v>35626604.1185455</v>
      </c>
      <c r="C90" s="0" t="n">
        <v>34455381.5200795</v>
      </c>
      <c r="D90" s="0" t="n">
        <v>118816778.022431</v>
      </c>
      <c r="E90" s="0" t="n">
        <v>123345000.116249</v>
      </c>
      <c r="F90" s="0" t="n">
        <v>0</v>
      </c>
      <c r="G90" s="0" t="n">
        <v>698659.901146946</v>
      </c>
      <c r="H90" s="0" t="n">
        <v>386746.920300238</v>
      </c>
      <c r="I90" s="0" t="n">
        <v>122593.967169665</v>
      </c>
    </row>
    <row r="91" customFormat="false" ht="12.8" hidden="false" customHeight="false" outlineLevel="0" collapsed="false">
      <c r="A91" s="0" t="n">
        <v>138</v>
      </c>
      <c r="B91" s="0" t="n">
        <v>41100652.5534637</v>
      </c>
      <c r="C91" s="0" t="n">
        <v>39899914.3687215</v>
      </c>
      <c r="D91" s="0" t="n">
        <v>136585670.478174</v>
      </c>
      <c r="E91" s="0" t="n">
        <v>123771054.395526</v>
      </c>
      <c r="F91" s="0" t="n">
        <v>20628509.065921</v>
      </c>
      <c r="G91" s="0" t="n">
        <v>731530.214112308</v>
      </c>
      <c r="H91" s="0" t="n">
        <v>382786.038692614</v>
      </c>
      <c r="I91" s="0" t="n">
        <v>123459.902767469</v>
      </c>
    </row>
    <row r="92" customFormat="false" ht="12.8" hidden="false" customHeight="false" outlineLevel="0" collapsed="false">
      <c r="A92" s="0" t="n">
        <v>139</v>
      </c>
      <c r="B92" s="0" t="n">
        <v>36224892.7170271</v>
      </c>
      <c r="C92" s="0" t="n">
        <v>35034073.282889</v>
      </c>
      <c r="D92" s="0" t="n">
        <v>120768585.510285</v>
      </c>
      <c r="E92" s="0" t="n">
        <v>125266370.73417</v>
      </c>
      <c r="F92" s="0" t="n">
        <v>0</v>
      </c>
      <c r="G92" s="0" t="n">
        <v>710149.2986796</v>
      </c>
      <c r="H92" s="0" t="n">
        <v>393123.000190385</v>
      </c>
      <c r="I92" s="0" t="n">
        <v>125067.336097381</v>
      </c>
    </row>
    <row r="93" customFormat="false" ht="12.8" hidden="false" customHeight="false" outlineLevel="0" collapsed="false">
      <c r="A93" s="0" t="n">
        <v>140</v>
      </c>
      <c r="B93" s="0" t="n">
        <v>41928799.8247982</v>
      </c>
      <c r="C93" s="0" t="n">
        <v>40735823.3032181</v>
      </c>
      <c r="D93" s="0" t="n">
        <v>139529700.773651</v>
      </c>
      <c r="E93" s="0" t="n">
        <v>126300853.24098</v>
      </c>
      <c r="F93" s="0" t="n">
        <v>21050142.20683</v>
      </c>
      <c r="G93" s="0" t="n">
        <v>703617.414931034</v>
      </c>
      <c r="H93" s="0" t="n">
        <v>400741.895647223</v>
      </c>
      <c r="I93" s="0" t="n">
        <v>126596.015716909</v>
      </c>
    </row>
    <row r="94" customFormat="false" ht="12.8" hidden="false" customHeight="false" outlineLevel="0" collapsed="false">
      <c r="A94" s="0" t="n">
        <v>141</v>
      </c>
      <c r="B94" s="0" t="n">
        <v>36712946.6090011</v>
      </c>
      <c r="C94" s="0" t="n">
        <v>35526690.9447423</v>
      </c>
      <c r="D94" s="0" t="n">
        <v>122603873.597193</v>
      </c>
      <c r="E94" s="0" t="n">
        <v>127063001.064117</v>
      </c>
      <c r="F94" s="0" t="n">
        <v>0</v>
      </c>
      <c r="G94" s="0" t="n">
        <v>685801.21466849</v>
      </c>
      <c r="H94" s="0" t="n">
        <v>409686.527389335</v>
      </c>
      <c r="I94" s="0" t="n">
        <v>129668.460287155</v>
      </c>
    </row>
    <row r="95" customFormat="false" ht="12.8" hidden="false" customHeight="false" outlineLevel="0" collapsed="false">
      <c r="A95" s="0" t="n">
        <v>142</v>
      </c>
      <c r="B95" s="0" t="n">
        <v>42552185.8252577</v>
      </c>
      <c r="C95" s="0" t="n">
        <v>41314585.7804231</v>
      </c>
      <c r="D95" s="0" t="n">
        <v>141602641.702796</v>
      </c>
      <c r="E95" s="0" t="n">
        <v>128170128.12718</v>
      </c>
      <c r="F95" s="0" t="n">
        <v>21361688.0211966</v>
      </c>
      <c r="G95" s="0" t="n">
        <v>744587.611903241</v>
      </c>
      <c r="H95" s="0" t="n">
        <v>405002.592792525</v>
      </c>
      <c r="I95" s="0" t="n">
        <v>125728.343055476</v>
      </c>
    </row>
    <row r="96" customFormat="false" ht="12.8" hidden="false" customHeight="false" outlineLevel="0" collapsed="false">
      <c r="A96" s="0" t="n">
        <v>143</v>
      </c>
      <c r="B96" s="0" t="n">
        <v>37247862.3973736</v>
      </c>
      <c r="C96" s="0" t="n">
        <v>36011934.4043559</v>
      </c>
      <c r="D96" s="0" t="n">
        <v>124328961.321991</v>
      </c>
      <c r="E96" s="0" t="n">
        <v>128821773.217122</v>
      </c>
      <c r="F96" s="0" t="n">
        <v>0</v>
      </c>
      <c r="G96" s="0" t="n">
        <v>748218.960416186</v>
      </c>
      <c r="H96" s="0" t="n">
        <v>400955.545748614</v>
      </c>
      <c r="I96" s="0" t="n">
        <v>123933.552647094</v>
      </c>
    </row>
    <row r="97" customFormat="false" ht="12.8" hidden="false" customHeight="false" outlineLevel="0" collapsed="false">
      <c r="A97" s="0" t="n">
        <v>144</v>
      </c>
      <c r="B97" s="0" t="n">
        <v>42932552.9124768</v>
      </c>
      <c r="C97" s="0" t="n">
        <v>41654795.2866645</v>
      </c>
      <c r="D97" s="0" t="n">
        <v>142846346.903565</v>
      </c>
      <c r="E97" s="0" t="n">
        <v>129257067.486115</v>
      </c>
      <c r="F97" s="0" t="n">
        <v>21542844.5810191</v>
      </c>
      <c r="G97" s="0" t="n">
        <v>776817.871782052</v>
      </c>
      <c r="H97" s="0" t="n">
        <v>410373.559519784</v>
      </c>
      <c r="I97" s="0" t="n">
        <v>129380.277872161</v>
      </c>
    </row>
    <row r="98" customFormat="false" ht="12.8" hidden="false" customHeight="false" outlineLevel="0" collapsed="false">
      <c r="A98" s="0" t="n">
        <v>145</v>
      </c>
      <c r="B98" s="0" t="n">
        <v>37635907.0556847</v>
      </c>
      <c r="C98" s="0" t="n">
        <v>36372637.2017865</v>
      </c>
      <c r="D98" s="0" t="n">
        <v>125621172.963883</v>
      </c>
      <c r="E98" s="0" t="n">
        <v>130154696.286706</v>
      </c>
      <c r="F98" s="0" t="n">
        <v>0</v>
      </c>
      <c r="G98" s="0" t="n">
        <v>758371.51185966</v>
      </c>
      <c r="H98" s="0" t="n">
        <v>414082.806755559</v>
      </c>
      <c r="I98" s="0" t="n">
        <v>129736.478975655</v>
      </c>
    </row>
    <row r="99" customFormat="false" ht="12.8" hidden="false" customHeight="false" outlineLevel="0" collapsed="false">
      <c r="A99" s="0" t="n">
        <v>146</v>
      </c>
      <c r="B99" s="0" t="n">
        <v>43294719.6254163</v>
      </c>
      <c r="C99" s="0" t="n">
        <v>42058319.8694663</v>
      </c>
      <c r="D99" s="0" t="n">
        <v>144284579.470841</v>
      </c>
      <c r="E99" s="0" t="n">
        <v>130489537.402242</v>
      </c>
      <c r="F99" s="0" t="n">
        <v>21748256.233707</v>
      </c>
      <c r="G99" s="0" t="n">
        <v>734455.309874979</v>
      </c>
      <c r="H99" s="0" t="n">
        <v>411585.433823985</v>
      </c>
      <c r="I99" s="0" t="n">
        <v>129084.303215761</v>
      </c>
    </row>
    <row r="100" customFormat="false" ht="12.8" hidden="false" customHeight="false" outlineLevel="0" collapsed="false">
      <c r="A100" s="0" t="n">
        <v>147</v>
      </c>
      <c r="B100" s="0" t="n">
        <v>38127462.39256</v>
      </c>
      <c r="C100" s="0" t="n">
        <v>36797485.3919424</v>
      </c>
      <c r="D100" s="0" t="n">
        <v>127121205.730578</v>
      </c>
      <c r="E100" s="0" t="n">
        <v>131584539.541099</v>
      </c>
      <c r="F100" s="0" t="n">
        <v>0</v>
      </c>
      <c r="G100" s="0" t="n">
        <v>839650.992010896</v>
      </c>
      <c r="H100" s="0" t="n">
        <v>402802.227722874</v>
      </c>
      <c r="I100" s="0" t="n">
        <v>125033.972691153</v>
      </c>
    </row>
    <row r="101" customFormat="false" ht="12.8" hidden="false" customHeight="false" outlineLevel="0" collapsed="false">
      <c r="A101" s="0" t="n">
        <v>148</v>
      </c>
      <c r="B101" s="0" t="n">
        <v>43819215.5474833</v>
      </c>
      <c r="C101" s="0" t="n">
        <v>42521459.3395629</v>
      </c>
      <c r="D101" s="0" t="n">
        <v>145904646.874636</v>
      </c>
      <c r="E101" s="0" t="n">
        <v>131907102.260309</v>
      </c>
      <c r="F101" s="0" t="n">
        <v>21984517.0433849</v>
      </c>
      <c r="G101" s="0" t="n">
        <v>785285.306553573</v>
      </c>
      <c r="H101" s="0" t="n">
        <v>420500.30366134</v>
      </c>
      <c r="I101" s="0" t="n">
        <v>131386.568150623</v>
      </c>
    </row>
    <row r="102" customFormat="false" ht="12.8" hidden="false" customHeight="false" outlineLevel="0" collapsed="false">
      <c r="A102" s="0" t="n">
        <v>149</v>
      </c>
      <c r="B102" s="0" t="n">
        <v>38472736.6168749</v>
      </c>
      <c r="C102" s="0" t="n">
        <v>37216953.4721354</v>
      </c>
      <c r="D102" s="0" t="n">
        <v>128638364.756974</v>
      </c>
      <c r="E102" s="0" t="n">
        <v>133135503.552006</v>
      </c>
      <c r="F102" s="0" t="n">
        <v>0</v>
      </c>
      <c r="G102" s="0" t="n">
        <v>738398.037760955</v>
      </c>
      <c r="H102" s="0" t="n">
        <v>425088.824820859</v>
      </c>
      <c r="I102" s="0" t="n">
        <v>131851.831653921</v>
      </c>
    </row>
    <row r="103" customFormat="false" ht="12.8" hidden="false" customHeight="false" outlineLevel="0" collapsed="false">
      <c r="A103" s="0" t="n">
        <v>150</v>
      </c>
      <c r="B103" s="0" t="n">
        <v>44466607.8137186</v>
      </c>
      <c r="C103" s="0" t="n">
        <v>43207106.6040992</v>
      </c>
      <c r="D103" s="0" t="n">
        <v>148347793.876586</v>
      </c>
      <c r="E103" s="0" t="n">
        <v>134017519.172896</v>
      </c>
      <c r="F103" s="0" t="n">
        <v>22336253.1954827</v>
      </c>
      <c r="G103" s="0" t="n">
        <v>739818.565248089</v>
      </c>
      <c r="H103" s="0" t="n">
        <v>426788.98224165</v>
      </c>
      <c r="I103" s="0" t="n">
        <v>132705.231613696</v>
      </c>
    </row>
    <row r="104" customFormat="false" ht="12.8" hidden="false" customHeight="false" outlineLevel="0" collapsed="false">
      <c r="A104" s="0" t="n">
        <v>151</v>
      </c>
      <c r="B104" s="0" t="n">
        <v>39211328.2521476</v>
      </c>
      <c r="C104" s="0" t="n">
        <v>37985169.6598144</v>
      </c>
      <c r="D104" s="0" t="n">
        <v>131314753.431376</v>
      </c>
      <c r="E104" s="0" t="n">
        <v>135838506.865062</v>
      </c>
      <c r="F104" s="0" t="n">
        <v>0</v>
      </c>
      <c r="G104" s="0" t="n">
        <v>704220.516006669</v>
      </c>
      <c r="H104" s="0" t="n">
        <v>429264.326355577</v>
      </c>
      <c r="I104" s="0" t="n">
        <v>132391.071387077</v>
      </c>
    </row>
    <row r="105" customFormat="false" ht="12.8" hidden="false" customHeight="false" outlineLevel="0" collapsed="false">
      <c r="A105" s="0" t="n">
        <v>152</v>
      </c>
      <c r="B105" s="0" t="n">
        <v>45425614.6627673</v>
      </c>
      <c r="C105" s="0" t="n">
        <v>44195384.8936427</v>
      </c>
      <c r="D105" s="0" t="n">
        <v>151733986.96588</v>
      </c>
      <c r="E105" s="0" t="n">
        <v>137053826.812695</v>
      </c>
      <c r="F105" s="0" t="n">
        <v>22842304.4687825</v>
      </c>
      <c r="G105" s="0" t="n">
        <v>712807.440438385</v>
      </c>
      <c r="H105" s="0" t="n">
        <v>424889.029955375</v>
      </c>
      <c r="I105" s="0" t="n">
        <v>132190.426758219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7" colorId="64" zoomScale="60" zoomScaleNormal="60" zoomScalePageLayoutView="100" workbookViewId="0">
      <selection pane="topLeft" activeCell="AG14" activeCellId="0" sqref="AG14"/>
    </sheetView>
  </sheetViews>
  <sheetFormatPr defaultColWidth="9.3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-0.0331795977538115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0.0152654690706468</v>
      </c>
      <c r="BM5" s="51" t="n">
        <f aca="false">SUM(D18:D21)/AVERAGE(AG18:AG21)</f>
        <v>0.0786913379286922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-0.0366051126539163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</v>
      </c>
      <c r="BN6" s="51" t="n">
        <f aca="false">(SUM(H22:H25)+SUM(J22:J25))/AVERAGE(AG22:AG25)</f>
        <v>0.00044797149964719</v>
      </c>
      <c r="BO6" s="52" t="n">
        <f aca="false">AL6-BN6</f>
        <v>-0.0370530841535635</v>
      </c>
      <c r="BP6" s="32" t="n">
        <f aca="false">BM6+BN6</f>
        <v>0.0816425699206772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0.0167299808510692</v>
      </c>
      <c r="BM8" s="51" t="n">
        <f aca="false">SUM(D30:D33)/AVERAGE(AG30:AG33)</f>
        <v>0.0723912425877352</v>
      </c>
      <c r="BN8" s="51" t="n">
        <f aca="false">(SUM(H30:H33)+SUM(J30:J33))/AVERAGE(AG30:AG33)</f>
        <v>0.000883879588348043</v>
      </c>
      <c r="BO8" s="52" t="n">
        <f aca="false">AL8-BN8</f>
        <v>-0.0385800679980237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0.0869606226176051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-0.0360534773795272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0.0582919805388366</v>
      </c>
      <c r="BL10" s="51" t="n">
        <f aca="false">SUM(P38:P41)/AVERAGE(AG38:AG41)</f>
        <v>0.0165591455188691</v>
      </c>
      <c r="BM10" s="51" t="n">
        <f aca="false">SUM(D38:D41)/AVERAGE(AG38:AG41)</f>
        <v>0.0777863123994947</v>
      </c>
      <c r="BN10" s="51" t="n">
        <f aca="false">(SUM(H38:H41)+SUM(J38:J41))/AVERAGE(AG38:AG41)</f>
        <v>0.00150823907851931</v>
      </c>
      <c r="BO10" s="52" t="n">
        <f aca="false">AL10-BN10</f>
        <v>-0.0375617164580465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-0.0402714430145308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0.0587847674943095</v>
      </c>
      <c r="BL11" s="51" t="n">
        <f aca="false">SUM(P42:P45)/AVERAGE(AG42:AG45)</f>
        <v>0.0175235262403311</v>
      </c>
      <c r="BM11" s="51" t="n">
        <f aca="false">SUM(D42:D45)/AVERAGE(AG42:AG45)</f>
        <v>0.0815326842685091</v>
      </c>
      <c r="BN11" s="51" t="n">
        <f aca="false">(SUM(H42:H45)+SUM(J42:J45))/AVERAGE(AG42:AG45)</f>
        <v>0.00187056617894266</v>
      </c>
      <c r="BO11" s="52" t="n">
        <f aca="false">AL11-BN11</f>
        <v>-0.0421420091934734</v>
      </c>
      <c r="BP11" s="32" t="n">
        <f aca="false">BM11+BN11</f>
        <v>0.0834032504474518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-0.0425258697260034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0.0596214600297311</v>
      </c>
      <c r="BL12" s="51" t="n">
        <f aca="false">SUM(P46:P49)/AVERAGE(AG46:AG49)</f>
        <v>0.0179682625898911</v>
      </c>
      <c r="BM12" s="51" t="n">
        <f aca="false">SUM(D46:D49)/AVERAGE(AG46:AG49)</f>
        <v>0.0841790671658434</v>
      </c>
      <c r="BN12" s="51" t="n">
        <f aca="false">(SUM(H46:H49)+SUM(J46:J49))/AVERAGE(AG46:AG49)</f>
        <v>0.00220476672081526</v>
      </c>
      <c r="BO12" s="52" t="n">
        <f aca="false">AL12-BN12</f>
        <v>-0.0447306364468187</v>
      </c>
      <c r="BP12" s="32" t="n">
        <f aca="false">BM12+BN12</f>
        <v>0.0863838338866587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-0.0448059169493496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0.0599275882432656</v>
      </c>
      <c r="BL13" s="32" t="n">
        <f aca="false">SUM(P50:P53)/AVERAGE(AG50:AG53)</f>
        <v>0.0184037062320318</v>
      </c>
      <c r="BM13" s="32" t="n">
        <f aca="false">SUM(D50:D53)/AVERAGE(AG50:AG53)</f>
        <v>0.0863297989605834</v>
      </c>
      <c r="BN13" s="32" t="n">
        <f aca="false">(SUM(H50:H53)+SUM(J50:J53))/AVERAGE(AG50:AG53)</f>
        <v>0.00256935236693705</v>
      </c>
      <c r="BO13" s="59" t="n">
        <f aca="false">AL13-BN13</f>
        <v>-0.0473752693162867</v>
      </c>
      <c r="BP13" s="32" t="n">
        <f aca="false">BM13+BN13</f>
        <v>0.0888991513275205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93782109.1392602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693534.212340899</v>
      </c>
      <c r="O14" s="6"/>
      <c r="P14" s="6" t="n">
        <f aca="false">'Central pensions'!X14</f>
        <v>18283158.535067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-2453475.96995357</v>
      </c>
      <c r="AA14" s="6"/>
      <c r="AB14" s="6" t="n">
        <f aca="false">T14-P14-D14</f>
        <v>-43462847.023261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-0.00837094423101957</v>
      </c>
      <c r="AK14" s="62" t="n">
        <f aca="false">AK13+1</f>
        <v>2025</v>
      </c>
      <c r="AL14" s="63" t="n">
        <f aca="false">SUM(AB54:AB57)/AVERAGE(AG54:AG57)</f>
        <v>-0.0458369743199365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0.0608642369515975</v>
      </c>
      <c r="BL14" s="61" t="n">
        <f aca="false">SUM(P54:P57)/AVERAGE(AG54:AG57)</f>
        <v>0.0186739236318396</v>
      </c>
      <c r="BM14" s="61" t="n">
        <f aca="false">SUM(D54:D57)/AVERAGE(AG54:AG57)</f>
        <v>0.0880272876396944</v>
      </c>
      <c r="BN14" s="61" t="n">
        <f aca="false">(SUM(H54:H57)+SUM(J54:J57))/AVERAGE(AG54:AG57)</f>
        <v>0.00346563319661967</v>
      </c>
      <c r="BO14" s="63" t="n">
        <f aca="false">AL14-BN14</f>
        <v>-0.0493026075165562</v>
      </c>
      <c r="BP14" s="32" t="n">
        <f aca="false">BM14+BN14</f>
        <v>0.0914929208363141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800067.552071899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-500830.804205682</v>
      </c>
      <c r="AA15" s="9"/>
      <c r="AB15" s="9" t="n">
        <f aca="false">T15-P15-D15</f>
        <v>-40133730.7769628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-0.00755791576565864</v>
      </c>
      <c r="AK15" s="68" t="n">
        <f aca="false">AK14+1</f>
        <v>2026</v>
      </c>
      <c r="AL15" s="69" t="n">
        <f aca="false">SUM(AB58:AB61)/AVERAGE(AG58:AG61)</f>
        <v>-0.0458922437780094</v>
      </c>
      <c r="AM15" s="9" t="n">
        <v>13032040.9288315</v>
      </c>
      <c r="AN15" s="69" t="n">
        <f aca="false">AM15/AVERAGE(AG58:AG61)</f>
        <v>0.00219787626023127</v>
      </c>
      <c r="AO15" s="69" t="n">
        <f aca="false">'GDP evolution by scenario'!G57</f>
        <v>0.0386602497519186</v>
      </c>
      <c r="AP15" s="69"/>
      <c r="AQ15" s="9" t="n">
        <f aca="false">AQ14*(1+AO15)</f>
        <v>489279134.322751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373495937.14758</v>
      </c>
      <c r="AS15" s="70" t="n">
        <f aca="false">AQ15/AG61</f>
        <v>0.0811497135771803</v>
      </c>
      <c r="AT15" s="70" t="n">
        <f aca="false">AR15/AG61</f>
        <v>0.0619464150330461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0.0567334387041148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0.0612453701013813</v>
      </c>
      <c r="BL15" s="40" t="n">
        <f aca="false">SUM(P58:P61)/AVERAGE(AG58:AG61)</f>
        <v>0.01859779154992</v>
      </c>
      <c r="BM15" s="40" t="n">
        <f aca="false">SUM(D58:D61)/AVERAGE(AG58:AG61)</f>
        <v>0.0885398223294707</v>
      </c>
      <c r="BN15" s="40" t="n">
        <f aca="false">(SUM(H58:H61)+SUM(J58:J61))/AVERAGE(AG58:AG61)</f>
        <v>0.00451500281288366</v>
      </c>
      <c r="BO15" s="69" t="n">
        <f aca="false">AL15-BN15</f>
        <v>-0.050407246590893</v>
      </c>
      <c r="BP15" s="32" t="n">
        <f aca="false">BM15+BN15</f>
        <v>0.0930548251423543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775309.268529598</v>
      </c>
      <c r="O16" s="9"/>
      <c r="P16" s="9" t="n">
        <f aca="false">'Central pensions'!X16</f>
        <v>19646151.7793446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-2456925.87614149</v>
      </c>
      <c r="AA16" s="9"/>
      <c r="AB16" s="9" t="n">
        <f aca="false">T16-P16-D16</f>
        <v>-47181199.3072734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-0.00889126973565051</v>
      </c>
      <c r="AK16" s="68" t="n">
        <f aca="false">AK15+1</f>
        <v>2027</v>
      </c>
      <c r="AL16" s="69" t="n">
        <f aca="false">SUM(AB62:AB65)/AVERAGE(AG62:AG65)</f>
        <v>-0.0458122306448693</v>
      </c>
      <c r="AM16" s="9" t="n">
        <v>12139889.4651339</v>
      </c>
      <c r="AN16" s="69" t="n">
        <f aca="false">AM16/AVERAGE(AG62:AG65)</f>
        <v>0.00196554493412925</v>
      </c>
      <c r="AO16" s="69" t="n">
        <f aca="false">'GDP evolution by scenario'!G61</f>
        <v>0.0416517760921473</v>
      </c>
      <c r="AP16" s="69"/>
      <c r="AQ16" s="9" t="n">
        <f aca="false">AQ15*(1+AO16)</f>
        <v>509658479.272122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376682769.052467</v>
      </c>
      <c r="AS16" s="70" t="n">
        <f aca="false">AQ16/AG65</f>
        <v>0.0814895022972626</v>
      </c>
      <c r="AT16" s="70" t="n">
        <f aca="false">AR16/AG65</f>
        <v>0.060227961708552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0.0621503554131457</v>
      </c>
      <c r="BL16" s="40" t="n">
        <f aca="false">SUM(P62:P65)/AVERAGE(AG62:AG65)</f>
        <v>0.0186100365625915</v>
      </c>
      <c r="BM16" s="40" t="n">
        <f aca="false">SUM(D62:D65)/AVERAGE(AG62:AG65)</f>
        <v>0.0893525494954236</v>
      </c>
      <c r="BN16" s="40" t="n">
        <f aca="false">(SUM(H62:H65)+SUM(J62:J65))/AVERAGE(AG62:AG65)</f>
        <v>0.00537635364720358</v>
      </c>
      <c r="BO16" s="69" t="n">
        <f aca="false">AL16-BN16</f>
        <v>-0.0511885842920729</v>
      </c>
      <c r="BP16" s="32" t="n">
        <f aca="false">BM16+BN16</f>
        <v>0.0947289031426272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840306.694912098</v>
      </c>
      <c r="O17" s="9"/>
      <c r="P17" s="9" t="n">
        <f aca="false">'Central pensions'!X17</f>
        <v>19273196.3664369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-664261.439406846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-0.0456409451568934</v>
      </c>
      <c r="AM17" s="9" t="n">
        <v>11273018.6820578</v>
      </c>
      <c r="AN17" s="69" t="n">
        <f aca="false">AM17/AVERAGE(AG66:AG69)</f>
        <v>0.00177815340685804</v>
      </c>
      <c r="AO17" s="69" t="n">
        <f aca="false">'GDP evolution by scenario'!G65</f>
        <v>0.0264534167907231</v>
      </c>
      <c r="AP17" s="69"/>
      <c r="AQ17" s="9" t="n">
        <f aca="false">AQ16*(1+AO17)</f>
        <v>523140687.445233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375238261.469278</v>
      </c>
      <c r="AS17" s="70" t="n">
        <f aca="false">AQ17/AG69</f>
        <v>0.0816993847727804</v>
      </c>
      <c r="AT17" s="70" t="n">
        <f aca="false">AR17/AG69</f>
        <v>0.0586013205261483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-0.00607685509865022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0.0625328619718229</v>
      </c>
      <c r="BL17" s="40" t="n">
        <f aca="false">SUM(P66:P69)/AVERAGE(AG66:AG69)</f>
        <v>0.0184933016666948</v>
      </c>
      <c r="BM17" s="40" t="n">
        <f aca="false">SUM(D66:D69)/AVERAGE(AG66:AG69)</f>
        <v>0.0896805054620215</v>
      </c>
      <c r="BN17" s="40" t="n">
        <f aca="false">(SUM(H66:H69)+SUM(J66:J69))/AVERAGE(AG66:AG69)</f>
        <v>0.00620584327767828</v>
      </c>
      <c r="BO17" s="69" t="n">
        <f aca="false">AL17-BN17</f>
        <v>-0.0518467884345717</v>
      </c>
      <c r="BP17" s="32" t="n">
        <f aca="false">BM17+BN17</f>
        <v>0.0958863487396998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734158.084803998</v>
      </c>
      <c r="O18" s="6"/>
      <c r="P18" s="6" t="n">
        <f aca="false">'Central pensions'!X18</f>
        <v>18653799.9891246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-2356383.79827186</v>
      </c>
      <c r="AA18" s="6"/>
      <c r="AB18" s="6" t="n">
        <f aca="false">T18-P18-D18</f>
        <v>-44823119.2425991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-0.00861134490193667</v>
      </c>
      <c r="AK18" s="62" t="n">
        <f aca="false">AK17+1</f>
        <v>2029</v>
      </c>
      <c r="AL18" s="63" t="n">
        <f aca="false">SUM(AB70:AB73)/AVERAGE(AG70:AG73)</f>
        <v>-0.0440261230363049</v>
      </c>
      <c r="AM18" s="6" t="n">
        <v>10452476.7322336</v>
      </c>
      <c r="AN18" s="63" t="n">
        <f aca="false">AM18/AVERAGE(AG70:AG73)</f>
        <v>0.00160284199914741</v>
      </c>
      <c r="AO18" s="63" t="n">
        <f aca="false">'GDP evolution by scenario'!G69</f>
        <v>0.0286259945256631</v>
      </c>
      <c r="AP18" s="63"/>
      <c r="AQ18" s="6" t="n">
        <f aca="false">AQ17*(1+AO18)</f>
        <v>538116109.900192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375390912.923643</v>
      </c>
      <c r="AS18" s="64" t="n">
        <f aca="false">AQ18/AG73</f>
        <v>0.0818193818310702</v>
      </c>
      <c r="AT18" s="64" t="n">
        <f aca="false">AR18/AG73</f>
        <v>0.0570773702465632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-0.0530650119965619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0.0628699361080303</v>
      </c>
      <c r="BL18" s="61" t="n">
        <f aca="false">SUM(P70:P73)/AVERAGE(AG70:AG73)</f>
        <v>0.0182667286197796</v>
      </c>
      <c r="BM18" s="61" t="n">
        <f aca="false">SUM(D70:D73)/AVERAGE(AG70:AG73)</f>
        <v>0.0886293305245556</v>
      </c>
      <c r="BN18" s="61" t="n">
        <f aca="false">(SUM(H70:H73)+SUM(J70:J73))/AVERAGE(AG70:AG73)</f>
        <v>0.00708301973003036</v>
      </c>
      <c r="BO18" s="63" t="n">
        <f aca="false">AL18-BN18</f>
        <v>-0.0511091427663353</v>
      </c>
      <c r="BP18" s="32" t="n">
        <f aca="false">BM18+BN18</f>
        <v>0.095712350254586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760025.083108302</v>
      </c>
      <c r="O19" s="9"/>
      <c r="P19" s="9" t="n">
        <f aca="false">'Central pensions'!X19</f>
        <v>18718625.7949957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-294137.029567171</v>
      </c>
      <c r="AA19" s="9"/>
      <c r="AB19" s="9" t="n">
        <f aca="false">T19-P19-D19</f>
        <v>-37949631.643742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-0.00742044083132779</v>
      </c>
      <c r="AK19" s="68" t="n">
        <f aca="false">AK18+1</f>
        <v>2030</v>
      </c>
      <c r="AL19" s="69" t="n">
        <f aca="false">SUM(AB74:AB77)/AVERAGE(AG74:AG77)</f>
        <v>-0.0430776517237123</v>
      </c>
      <c r="AM19" s="9" t="n">
        <v>9649081.86791266</v>
      </c>
      <c r="AN19" s="69" t="n">
        <f aca="false">AM19/AVERAGE(AG74:AG77)</f>
        <v>0.0014517997857439</v>
      </c>
      <c r="AO19" s="69" t="n">
        <f aca="false">'GDP evolution by scenario'!G73</f>
        <v>0.0191797062254262</v>
      </c>
      <c r="AP19" s="69"/>
      <c r="AQ19" s="9" t="n">
        <f aca="false">AQ18*(1+AO19)</f>
        <v>548437018.803247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372857187.270217</v>
      </c>
      <c r="AS19" s="70" t="n">
        <f aca="false">AQ19/AG77</f>
        <v>0.0820628475322735</v>
      </c>
      <c r="AT19" s="70" t="n">
        <f aca="false">AR19/AG77</f>
        <v>0.0557907680576266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0.0629945103828847</v>
      </c>
      <c r="BL19" s="40" t="n">
        <f aca="false">SUM(P74:P77)/AVERAGE(AG74:AG77)</f>
        <v>0.0177731101557788</v>
      </c>
      <c r="BM19" s="40" t="n">
        <f aca="false">SUM(D74:D77)/AVERAGE(AG74:AG77)</f>
        <v>0.0882990519508181</v>
      </c>
      <c r="BN19" s="40" t="n">
        <f aca="false">(SUM(H74:H77)+SUM(J74:J77))/AVERAGE(AG74:AG77)</f>
        <v>0.00778103581688781</v>
      </c>
      <c r="BO19" s="69" t="n">
        <f aca="false">AL19-BN19</f>
        <v>-0.0508586875406001</v>
      </c>
      <c r="BP19" s="32" t="n">
        <f aca="false">BM19+BN19</f>
        <v>0.0960800877677059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729257.767694701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-1917784.02909342</v>
      </c>
      <c r="AA20" s="9"/>
      <c r="AB20" s="9" t="n">
        <f aca="false">T20-P20-D20</f>
        <v>-42245453.8327261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-0.00823080623796847</v>
      </c>
      <c r="AK20" s="68" t="n">
        <f aca="false">AK19+1</f>
        <v>2031</v>
      </c>
      <c r="AL20" s="69" t="n">
        <f aca="false">SUM(AB78:AB81)/AVERAGE(AG78:AG81)</f>
        <v>-0.0422230068663907</v>
      </c>
      <c r="AM20" s="9" t="n">
        <v>8873587.4679367</v>
      </c>
      <c r="AN20" s="69" t="n">
        <f aca="false">AM20/AVERAGE(AG78:AG81)</f>
        <v>0.00130610832370624</v>
      </c>
      <c r="AO20" s="69" t="n">
        <f aca="false">'GDP evolution by scenario'!G77</f>
        <v>0.0222115273712975</v>
      </c>
      <c r="AP20" s="69"/>
      <c r="AQ20" s="9" t="n">
        <f aca="false">AQ19*(1+AO20)</f>
        <v>560618642.657828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372175350.103533</v>
      </c>
      <c r="AS20" s="70" t="n">
        <f aca="false">AQ20/AG81</f>
        <v>0.0817551464148579</v>
      </c>
      <c r="AT20" s="70" t="n">
        <f aca="false">AR20/AG81</f>
        <v>0.0542744174461686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0.00540648623318408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0.0634192217723101</v>
      </c>
      <c r="BL20" s="40" t="n">
        <f aca="false">SUM(P78:P81)/AVERAGE(AG78:AG81)</f>
        <v>0.01749716401898</v>
      </c>
      <c r="BM20" s="40" t="n">
        <f aca="false">SUM(D78:D81)/AVERAGE(AG78:AG81)</f>
        <v>0.0881450646197207</v>
      </c>
      <c r="BN20" s="40" t="n">
        <f aca="false">(SUM(H78:H81)+SUM(J78:J81))/AVERAGE(AG78:AG81)</f>
        <v>0.00865365742667237</v>
      </c>
      <c r="BO20" s="69" t="n">
        <f aca="false">AL20-BN20</f>
        <v>-0.0508766642930631</v>
      </c>
      <c r="BP20" s="32" t="n">
        <f aca="false">BM20+BN20</f>
        <v>0.0967987220463931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99975.8742359995</v>
      </c>
      <c r="I21" s="67" t="n">
        <f aca="false">'Central pensions'!M21</f>
        <v>562.014389050801</v>
      </c>
      <c r="J21" s="9" t="n">
        <f aca="false">'Central pensions'!W21</f>
        <v>3092.03734750465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798385.086672653</v>
      </c>
      <c r="O21" s="9"/>
      <c r="P21" s="9" t="n">
        <f aca="false">'Central pensions'!X21</f>
        <v>24592956.5528949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-1639997.13654365</v>
      </c>
      <c r="AA21" s="9"/>
      <c r="AB21" s="9" t="n">
        <f aca="false">T21-P21-D21</f>
        <v>-46018105.6250133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-0.00890524640610491</v>
      </c>
      <c r="AK21" s="68" t="n">
        <f aca="false">AK20+1</f>
        <v>2032</v>
      </c>
      <c r="AL21" s="69" t="n">
        <f aca="false">SUM(AB82:AB85)/AVERAGE(AG82:AG85)</f>
        <v>-0.0405663308386471</v>
      </c>
      <c r="AM21" s="9" t="n">
        <v>8126011.66426731</v>
      </c>
      <c r="AN21" s="69" t="n">
        <f aca="false">AM21/AVERAGE(AG82:AG85)</f>
        <v>0.00116843531061588</v>
      </c>
      <c r="AO21" s="69" t="n">
        <f aca="false">'GDP evolution by scenario'!G81</f>
        <v>0.0236529231727991</v>
      </c>
      <c r="AP21" s="69"/>
      <c r="AQ21" s="9" t="n">
        <f aca="false">AQ20*(1+AO21)</f>
        <v>573878912.341853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372764651.768383</v>
      </c>
      <c r="AS21" s="70" t="n">
        <f aca="false">AQ21/AG85</f>
        <v>0.0819140784860799</v>
      </c>
      <c r="AT21" s="70" t="n">
        <f aca="false">AR21/AG85</f>
        <v>0.0532075186683326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0.0639220488039741</v>
      </c>
      <c r="BL21" s="40" t="n">
        <f aca="false">SUM(P82:P85)/AVERAGE(AG82:AG85)</f>
        <v>0.0170196594382268</v>
      </c>
      <c r="BM21" s="40" t="n">
        <f aca="false">SUM(D82:D85)/AVERAGE(AG82:AG85)</f>
        <v>0.0874687202043944</v>
      </c>
      <c r="BN21" s="40" t="n">
        <f aca="false">(SUM(H82:H85)+SUM(J82:J85))/AVERAGE(AG82:AG85)</f>
        <v>0.00946415906449933</v>
      </c>
      <c r="BO21" s="69" t="n">
        <f aca="false">AL21-BN21</f>
        <v>-0.0500304899031464</v>
      </c>
      <c r="BP21" s="32" t="n">
        <f aca="false">BM21+BN21</f>
        <v>0.0969328792688937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279479.122456428</v>
      </c>
      <c r="I22" s="8" t="n">
        <f aca="false">'Central pensions'!M22</f>
        <v>1571.0919205273</v>
      </c>
      <c r="J22" s="6" t="n">
        <f aca="false">'Central pensions'!W22</f>
        <v>8643.68419968358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769319.886297971</v>
      </c>
      <c r="O22" s="6"/>
      <c r="P22" s="6" t="n">
        <f aca="false">'Central pensions'!X22</f>
        <v>26142707.3585559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-3961205.14449749</v>
      </c>
      <c r="AA22" s="6"/>
      <c r="AB22" s="6" t="n">
        <f aca="false">T22-P22-D22</f>
        <v>-53906267.4997954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-0.0395859493838531</v>
      </c>
      <c r="AM22" s="6" t="n">
        <v>7406781.38079157</v>
      </c>
      <c r="AN22" s="63" t="n">
        <f aca="false">AM22/AVERAGE(AG86:AG89)</f>
        <v>0.00104665886330435</v>
      </c>
      <c r="AO22" s="63" t="n">
        <f aca="false">'GDP evolution by scenario'!G85</f>
        <v>0.017540261937252</v>
      </c>
      <c r="AP22" s="63"/>
      <c r="AQ22" s="6" t="n">
        <f aca="false">AQ21*(1+AO22)</f>
        <v>583944898.784594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371836901.724911</v>
      </c>
      <c r="AS22" s="64" t="n">
        <f aca="false">AQ22/AG89</f>
        <v>0.0819844766663361</v>
      </c>
      <c r="AT22" s="64" t="n">
        <f aca="false">AR22/AG89</f>
        <v>0.0522050177278694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0.0174254228794828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0.0637990419053882</v>
      </c>
      <c r="BL22" s="61" t="n">
        <f aca="false">SUM(P86:P89)/AVERAGE(AG86:AG89)</f>
        <v>0.0167355169405645</v>
      </c>
      <c r="BM22" s="61" t="n">
        <f aca="false">SUM(D86:D89)/AVERAGE(AG86:AG89)</f>
        <v>0.0866494743486769</v>
      </c>
      <c r="BN22" s="61" t="n">
        <f aca="false">(SUM(H86:H89)+SUM(J86:J89))/AVERAGE(AG86:AG89)</f>
        <v>0.0103824023006142</v>
      </c>
      <c r="BO22" s="63" t="n">
        <f aca="false">AL22-BN22</f>
        <v>-0.0499683516844673</v>
      </c>
      <c r="BP22" s="32" t="n">
        <f aca="false">BM22+BN22</f>
        <v>0.097031876649291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19849125.1519445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2977.1851085181</v>
      </c>
      <c r="J23" s="9" t="n">
        <f aca="false">'Central pensions'!W23</f>
        <v>16379.5940554478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821999.111393184</v>
      </c>
      <c r="O23" s="9"/>
      <c r="P23" s="9" t="n">
        <f aca="false">'Central pensions'!X23</f>
        <v>24590181.0277322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-1121432.60034682</v>
      </c>
      <c r="AA23" s="9"/>
      <c r="AB23" s="9" t="n">
        <f aca="false">T23-P23-D23</f>
        <v>-44744791.5265981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-0.00850767987229074</v>
      </c>
      <c r="AK23" s="68" t="n">
        <f aca="false">AK22+1</f>
        <v>2034</v>
      </c>
      <c r="AL23" s="69" t="n">
        <f aca="false">SUM(AB90:AB93)/AVERAGE(AG90:AG93)</f>
        <v>-0.0380384577662801</v>
      </c>
      <c r="AM23" s="9" t="n">
        <v>6738583.40306814</v>
      </c>
      <c r="AN23" s="69" t="n">
        <f aca="false">AM23/AVERAGE(AG90:AG93)</f>
        <v>0.00093221916180663</v>
      </c>
      <c r="AO23" s="69" t="n">
        <f aca="false">'GDP evolution by scenario'!G89</f>
        <v>0.0214714006097136</v>
      </c>
      <c r="AP23" s="69"/>
      <c r="AQ23" s="9" t="n">
        <f aca="false">AQ22*(1+AO23)</f>
        <v>596483013.640397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373016116.970866</v>
      </c>
      <c r="AS23" s="70" t="n">
        <f aca="false">AQ23/AG93</f>
        <v>0.0817275725992343</v>
      </c>
      <c r="AT23" s="70" t="n">
        <f aca="false">AR23/AG93</f>
        <v>0.0511090862325878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-0.0010356890378078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0.0640626249592031</v>
      </c>
      <c r="BL23" s="40" t="n">
        <f aca="false">SUM(P90:P93)/AVERAGE(AG90:AG93)</f>
        <v>0.0163823957349384</v>
      </c>
      <c r="BM23" s="40" t="n">
        <f aca="false">SUM(D90:D93)/AVERAGE(AG90:AG93)</f>
        <v>0.0857186869905448</v>
      </c>
      <c r="BN23" s="40" t="n">
        <f aca="false">(SUM(H90:H93)+SUM(J90:J93))/AVERAGE(AG90:AG93)</f>
        <v>0.0110775778331155</v>
      </c>
      <c r="BO23" s="69" t="n">
        <f aca="false">AL23-BN23</f>
        <v>-0.0491160355993957</v>
      </c>
      <c r="BP23" s="32" t="n">
        <f aca="false">BM23+BN23</f>
        <v>0.0967962648236604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19039801.0404964</v>
      </c>
      <c r="G24" s="9" t="n">
        <f aca="false">'Central pensions'!K24</f>
        <v>113713.068782356</v>
      </c>
      <c r="H24" s="9" t="n">
        <f aca="false">'Central pensions'!V24</f>
        <v>625615.753661119</v>
      </c>
      <c r="I24" s="67" t="n">
        <f aca="false">'Central pensions'!M24</f>
        <v>3516.899034506</v>
      </c>
      <c r="J24" s="9" t="n">
        <f aca="false">'Central pensions'!W24</f>
        <v>19348.9408348808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789308.460410189</v>
      </c>
      <c r="O24" s="9"/>
      <c r="P24" s="9" t="n">
        <f aca="false">'Central pensions'!X24</f>
        <v>22560465.5764799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</v>
      </c>
      <c r="AA24" s="9"/>
      <c r="AB24" s="9" t="n">
        <f aca="false">T24-P24-D24</f>
        <v>-48976430.6175676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-0.00919029654390517</v>
      </c>
      <c r="AK24" s="68" t="n">
        <f aca="false">AK23+1</f>
        <v>2035</v>
      </c>
      <c r="AL24" s="69" t="n">
        <f aca="false">SUM(AB94:AB97)/AVERAGE(AG94:AG97)</f>
        <v>-0.0365664122983473</v>
      </c>
      <c r="AM24" s="9" t="n">
        <v>6098422.29766839</v>
      </c>
      <c r="AN24" s="69" t="n">
        <f aca="false">AM24/AVERAGE(AG94:AG97)</f>
        <v>0.000827201040364024</v>
      </c>
      <c r="AO24" s="69" t="n">
        <f aca="false">'GDP evolution by scenario'!G93</f>
        <v>0.0198958869818864</v>
      </c>
      <c r="AP24" s="69"/>
      <c r="AQ24" s="9" t="n">
        <f aca="false">AQ23*(1+AO24)</f>
        <v>608350572.266401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374283767.792015</v>
      </c>
      <c r="AS24" s="70" t="n">
        <f aca="false">AQ24/AG97</f>
        <v>0.0819574514569287</v>
      </c>
      <c r="AT24" s="70" t="n">
        <f aca="false">AR24/AG97</f>
        <v>0.0504237936616874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0.0182338088499762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0.06442822743343</v>
      </c>
      <c r="BL24" s="40" t="n">
        <f aca="false">SUM(P94:P97)/AVERAGE(AG94:AG97)</f>
        <v>0.016076237225406</v>
      </c>
      <c r="BM24" s="40" t="n">
        <f aca="false">SUM(D94:D97)/AVERAGE(AG94:AG97)</f>
        <v>0.0849184025063713</v>
      </c>
      <c r="BN24" s="40" t="n">
        <f aca="false">(SUM(H94:H97)+SUM(J94:J97))/AVERAGE(AG94:AG97)</f>
        <v>0.0116557163818491</v>
      </c>
      <c r="BO24" s="69" t="n">
        <f aca="false">AL24-BN24</f>
        <v>-0.0482221286801964</v>
      </c>
      <c r="BP24" s="32" t="n">
        <f aca="false">BM24+BN24</f>
        <v>0.0965741188882205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</v>
      </c>
      <c r="I25" s="67" t="n">
        <f aca="false">'Central pensions'!M25</f>
        <v>4881.63535273602</v>
      </c>
      <c r="J25" s="9" t="n">
        <f aca="false">'Central pensions'!W25</f>
        <v>26857.3173954705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860818.224680167</v>
      </c>
      <c r="O25" s="9"/>
      <c r="P25" s="9" t="n">
        <f aca="false">'Central pensions'!X25</f>
        <v>25443914.7660157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-0.0349179521316241</v>
      </c>
      <c r="AM25" s="9" t="n">
        <v>5493111.4769607</v>
      </c>
      <c r="AN25" s="69" t="n">
        <f aca="false">AM25/AVERAGE(AG98:AG101)</f>
        <v>0.000728658890482493</v>
      </c>
      <c r="AO25" s="69" t="n">
        <f aca="false">'GDP evolution by scenario'!G97</f>
        <v>0.0225574608198205</v>
      </c>
      <c r="AP25" s="69"/>
      <c r="AQ25" s="9" t="n">
        <f aca="false">AQ24*(1+AO25)</f>
        <v>622073416.465016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377176984.098743</v>
      </c>
      <c r="AS25" s="70" t="n">
        <f aca="false">AQ25/AG101</f>
        <v>0.0818178465073604</v>
      </c>
      <c r="AT25" s="70" t="n">
        <f aca="false">AR25/AG101</f>
        <v>0.0496079848042109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0.00232283872460927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0.0647864314675581</v>
      </c>
      <c r="BL25" s="40" t="n">
        <f aca="false">SUM(P98:P101)/AVERAGE(AG98:AG101)</f>
        <v>0.0158312845985759</v>
      </c>
      <c r="BM25" s="40" t="n">
        <f aca="false">SUM(D98:D101)/AVERAGE(AG98:AG101)</f>
        <v>0.0838730990006062</v>
      </c>
      <c r="BN25" s="40" t="n">
        <f aca="false">(SUM(H98:H101)+SUM(J98:J101))/AVERAGE(AG98:AG101)</f>
        <v>0.0123079783006378</v>
      </c>
      <c r="BO25" s="69" t="n">
        <f aca="false">AL25-BN25</f>
        <v>-0.0472259304322618</v>
      </c>
      <c r="BP25" s="32" t="n">
        <f aca="false">BM25+BN25</f>
        <v>0.096181077301244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8575843.55222573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936715.960538822</v>
      </c>
      <c r="I26" s="8" t="n">
        <f aca="false">'Central pensions'!M26</f>
        <v>5265.74888491302</v>
      </c>
      <c r="J26" s="6" t="n">
        <f aca="false">'Central pensions'!W26</f>
        <v>28970.5967176941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799400.042047989</v>
      </c>
      <c r="O26" s="6"/>
      <c r="P26" s="6" t="n">
        <f aca="false">'Central pensions'!X26</f>
        <v>26368008.7926356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-4792626.54710679</v>
      </c>
      <c r="AA26" s="6"/>
      <c r="AB26" s="6" t="n">
        <f aca="false">T26-P26-D26</f>
        <v>-58222344.4511625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-0.0338558120563807</v>
      </c>
      <c r="AM26" s="6" t="n">
        <v>4920541.96276278</v>
      </c>
      <c r="AN26" s="63" t="n">
        <f aca="false">AM26/AVERAGE(AG102:AG105)</f>
        <v>0.000639353058119274</v>
      </c>
      <c r="AO26" s="63" t="n">
        <f aca="false">'GDP evolution by scenario'!G101</f>
        <v>0.0208878815328413</v>
      </c>
      <c r="AP26" s="63"/>
      <c r="AQ26" s="6" t="n">
        <f aca="false">AQ25*(1+AO26)</f>
        <v>635067212.292867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380087938.76583</v>
      </c>
      <c r="AS26" s="64" t="n">
        <f aca="false">AQ26/AG105</f>
        <v>0.0818926584047628</v>
      </c>
      <c r="AT26" s="64" t="n">
        <f aca="false">AR26/AG105</f>
        <v>0.0490127834197907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-0.0076125608079671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0.0649567864521968</v>
      </c>
      <c r="BL26" s="61" t="n">
        <f aca="false">SUM(P102:P105)/AVERAGE(AG102:AG105)</f>
        <v>0.0155598550299128</v>
      </c>
      <c r="BM26" s="61" t="n">
        <f aca="false">SUM(D102:D105)/AVERAGE(AG102:AG105)</f>
        <v>0.0832527434786647</v>
      </c>
      <c r="BN26" s="61" t="n">
        <f aca="false">(SUM(H102:H105)+SUM(J102:J105))/AVERAGE(AG102:AG105)</f>
        <v>0.0128091728107946</v>
      </c>
      <c r="BO26" s="63" t="n">
        <f aca="false">AL26-BN26</f>
        <v>-0.0466649848671752</v>
      </c>
      <c r="BP26" s="32" t="n">
        <f aca="false">BM26+BN26</f>
        <v>0.0960619162894593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8602355.44889853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6082.27951911601</v>
      </c>
      <c r="J27" s="9" t="n">
        <f aca="false">'Central pensions'!W27</f>
        <v>33462.9073515934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789825.597726483</v>
      </c>
      <c r="O27" s="9"/>
      <c r="P27" s="9" t="n">
        <f aca="false">'Central pensions'!X27</f>
        <v>22966696.5213735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-1673289.64348818</v>
      </c>
      <c r="AA27" s="9"/>
      <c r="AB27" s="9" t="n">
        <f aca="false">T27-P27-D27</f>
        <v>-45508390.3780371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-0.00890476566505872</v>
      </c>
      <c r="AK27" s="68" t="n">
        <f aca="false">AK26+1</f>
        <v>2038</v>
      </c>
      <c r="AL27" s="69" t="n">
        <f aca="false">SUM(AB106:AB109)/AVERAGE(AG106:AG109)</f>
        <v>-0.0321724910779188</v>
      </c>
      <c r="AM27" s="9" t="n">
        <v>4379286.21321994</v>
      </c>
      <c r="AN27" s="69" t="n">
        <f aca="false">AM27/AVERAGE(AG106:AG109)</f>
        <v>0.000558238489849604</v>
      </c>
      <c r="AO27" s="69" t="n">
        <f aca="false">'GDP evolution by scenario'!G105</f>
        <v>0.0193219107070113</v>
      </c>
      <c r="AP27" s="69"/>
      <c r="AQ27" s="9" t="n">
        <f aca="false">AQ26*(1+AO27)</f>
        <v>647337924.261741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383014029.359739</v>
      </c>
      <c r="AS27" s="70" t="n">
        <f aca="false">AQ27/AG109</f>
        <v>0.0819685786213785</v>
      </c>
      <c r="AT27" s="70" t="n">
        <f aca="false">AR27/AG109</f>
        <v>0.0484988047231583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0.0650064492830809</v>
      </c>
      <c r="BL27" s="40" t="n">
        <f aca="false">SUM(P106:P109)/AVERAGE(AG106:AG109)</f>
        <v>0.0152500434519588</v>
      </c>
      <c r="BM27" s="40" t="n">
        <f aca="false">SUM(D106:D109)/AVERAGE(AG106:AG109)</f>
        <v>0.0819288969090409</v>
      </c>
      <c r="BN27" s="40" t="n">
        <f aca="false">(SUM(H106:H109)+SUM(J106:J109))/AVERAGE(AG106:AG109)</f>
        <v>0.013385427829907</v>
      </c>
      <c r="BO27" s="69" t="n">
        <f aca="false">AL27-BN27</f>
        <v>-0.0455579189078258</v>
      </c>
      <c r="BP27" s="32" t="n">
        <f aca="false">BM27+BN27</f>
        <v>0.0953143247389479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8032470.84908196</v>
      </c>
      <c r="D28" s="9" t="n">
        <f aca="false">'Central pensions'!Q28</f>
        <v>99166306.7787897</v>
      </c>
      <c r="E28" s="9"/>
      <c r="F28" s="67" t="n">
        <f aca="false">'Central pensions'!I28</f>
        <v>18024650.1109321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6685.86928038299</v>
      </c>
      <c r="J28" s="9" t="n">
        <f aca="false">'Central pensions'!W28</f>
        <v>36783.6801303135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-3949281.54485818</v>
      </c>
      <c r="AA28" s="9"/>
      <c r="AB28" s="9" t="n">
        <f aca="false">T28-P28-D28</f>
        <v>-51538279.6937214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-0.0322780900263813</v>
      </c>
      <c r="AM28" s="9" t="n">
        <v>3887732.69163583</v>
      </c>
      <c r="AN28" s="69" t="n">
        <f aca="false">AM28/AVERAGE(AG110:AG113)</f>
        <v>0.000489070625327791</v>
      </c>
      <c r="AO28" s="69" t="n">
        <f aca="false">'GDP evolution by scenario'!G109</f>
        <v>0.0133075183467606</v>
      </c>
      <c r="AP28" s="69"/>
      <c r="AQ28" s="9" t="n">
        <f aca="false">AQ27*(1+AO28)</f>
        <v>655952385.565408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384199607.122441</v>
      </c>
      <c r="AS28" s="70" t="n">
        <f aca="false">AQ28/AG113</f>
        <v>0.0820733895909748</v>
      </c>
      <c r="AT28" s="70" t="n">
        <f aca="false">AR28/AG113</f>
        <v>0.0480714221488494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-0.0567620508175591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0.0652018940691192</v>
      </c>
      <c r="BL28" s="40" t="n">
        <f aca="false">SUM(P110:P113)/AVERAGE(AG110:AG113)</f>
        <v>0.0152253436937444</v>
      </c>
      <c r="BM28" s="40" t="n">
        <f aca="false">SUM(D110:D113)/AVERAGE(AG110:AG113)</f>
        <v>0.0822546404017561</v>
      </c>
      <c r="BN28" s="40" t="n">
        <f aca="false">(SUM(H110:H113)+SUM(J110:J113))/AVERAGE(AG110:AG113)</f>
        <v>0.0143878286508243</v>
      </c>
      <c r="BO28" s="69" t="n">
        <f aca="false">AL28-BN28</f>
        <v>-0.0466659186772056</v>
      </c>
      <c r="BP28" s="32" t="n">
        <f aca="false">BM28+BN28</f>
        <v>0.0966424690525805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7341937.79087036</v>
      </c>
      <c r="D29" s="9" t="n">
        <f aca="false">'Central pensions'!Q29</f>
        <v>90641207.2946958</v>
      </c>
      <c r="E29" s="9"/>
      <c r="F29" s="67" t="n">
        <f aca="false">'Central pensions'!I29</f>
        <v>16475112.3661771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6929.139044173</v>
      </c>
      <c r="J29" s="9" t="n">
        <f aca="false">'Central pensions'!W29</f>
        <v>38122.0785945019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683434.677769927</v>
      </c>
      <c r="O29" s="9"/>
      <c r="P29" s="9" t="n">
        <f aca="false">'Central pensions'!X29</f>
        <v>19524903.3210843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-343414.353497632</v>
      </c>
      <c r="AA29" s="9"/>
      <c r="AB29" s="9" t="n">
        <f aca="false">T29-P29-D29</f>
        <v>-34704684.6867909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-0.00686596778596439</v>
      </c>
      <c r="AK29" s="68" t="n">
        <f aca="false">AK28+1</f>
        <v>2040</v>
      </c>
      <c r="AL29" s="69" t="n">
        <f aca="false">SUM(AB114:AB117)/AVERAGE(AG114:AG117)</f>
        <v>-0.0322898191216915</v>
      </c>
      <c r="AM29" s="9" t="n">
        <v>3427469.19706586</v>
      </c>
      <c r="AN29" s="69" t="n">
        <f aca="false">AM29/AVERAGE(AG114:AG117)</f>
        <v>0.000424612240008794</v>
      </c>
      <c r="AO29" s="69" t="n">
        <f aca="false">'GDP evolution by scenario'!G113</f>
        <v>0.0154445982768858</v>
      </c>
      <c r="AP29" s="69"/>
      <c r="AQ29" s="9" t="n">
        <f aca="false">AQ28*(1+AO29)</f>
        <v>666083306.64923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386681751.375528</v>
      </c>
      <c r="AS29" s="70" t="n">
        <f aca="false">AQ29/AG117</f>
        <v>0.082171805334498</v>
      </c>
      <c r="AT29" s="70" t="n">
        <f aca="false">AR29/AG117</f>
        <v>0.0477032486525976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-0.0503369118183824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0.0652308540024931</v>
      </c>
      <c r="BL29" s="40" t="n">
        <f aca="false">SUM(P114:P117)/AVERAGE(AG114:AG117)</f>
        <v>0.0151203293090326</v>
      </c>
      <c r="BM29" s="40" t="n">
        <f aca="false">SUM(D114:D117)/AVERAGE(AG114:AG117)</f>
        <v>0.082400343815152</v>
      </c>
      <c r="BN29" s="40" t="n">
        <f aca="false">(SUM(H114:H117)+SUM(J114:J117))/AVERAGE(AG114:AG117)</f>
        <v>0.0149319939383152</v>
      </c>
      <c r="BO29" s="69" t="n">
        <f aca="false">AL29-BN29</f>
        <v>-0.0472218130600067</v>
      </c>
      <c r="BP29" s="32" t="n">
        <f aca="false">BM29+BN29</f>
        <v>0.0973323377534672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89965868.9870702</v>
      </c>
      <c r="E30" s="6"/>
      <c r="F30" s="8" t="n">
        <f aca="false">'Central pensions'!I30</f>
        <v>16352361.6346347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5867.71701187501</v>
      </c>
      <c r="J30" s="6" t="n">
        <f aca="false">'Central pensions'!W30</f>
        <v>32282.4477429277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678706.000540126</v>
      </c>
      <c r="O30" s="6"/>
      <c r="P30" s="6" t="n">
        <f aca="false">'Central pensions'!X30</f>
        <v>22204381.2521035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-4705121.17786075</v>
      </c>
      <c r="AA30" s="6"/>
      <c r="AB30" s="6" t="n">
        <f aca="false">T30-P30-D30</f>
        <v>-51865127.2433025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-0.334082911958252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-0.0053364651351571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90945332.7709494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5685.006961871</v>
      </c>
      <c r="J31" s="9" t="n">
        <f aca="false">'Central pensions'!W31</f>
        <v>31277.2309559856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687168.922397729</v>
      </c>
      <c r="O31" s="9"/>
      <c r="P31" s="9" t="n">
        <f aca="false">'Central pensions'!X31</f>
        <v>20867402.4454906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-1632605.09110237</v>
      </c>
      <c r="AA31" s="9"/>
      <c r="AB31" s="9" t="n">
        <f aca="false">T31-P31-D31</f>
        <v>-40050455.5967931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386681751.375528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-0.0026823949456061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93389852.5820063</v>
      </c>
      <c r="E32" s="9"/>
      <c r="F32" s="67" t="n">
        <f aca="false">'Central pensions'!I32</f>
        <v>16974711.1834786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6136.969776579</v>
      </c>
      <c r="J32" s="9" t="n">
        <f aca="false">'Central pensions'!W32</f>
        <v>33763.7970119201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707824.822523322</v>
      </c>
      <c r="O32" s="9"/>
      <c r="P32" s="9" t="n">
        <f aca="false">'Central pensions'!X32</f>
        <v>20613908.1260679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-5163014.05889084</v>
      </c>
      <c r="AA32" s="9"/>
      <c r="AB32" s="9" t="n">
        <f aca="false">T32-P32-D32</f>
        <v>-54215161.6057152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390133415.712584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0.0155745297110647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91734934.6040554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6680.26643574401</v>
      </c>
      <c r="J33" s="9" t="n">
        <f aca="false">'Central pensions'!W33</f>
        <v>36752.8549322163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695086.389892956</v>
      </c>
      <c r="O33" s="9"/>
      <c r="P33" s="9" t="n">
        <f aca="false">'Central pensions'!X33</f>
        <v>20907069.219428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-2727686.77376023</v>
      </c>
      <c r="AA33" s="9"/>
      <c r="AB33" s="9" t="n">
        <f aca="false">T33-P33-D33</f>
        <v>-44474653.5377263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-0.00882831028819483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-0.0311106863662877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0.0135343344886088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7318.60967714898</v>
      </c>
      <c r="J34" s="6" t="n">
        <f aca="false">'Central pensions'!W34</f>
        <v>40264.8311047213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711251.295113549</v>
      </c>
      <c r="O34" s="6"/>
      <c r="P34" s="6" t="n">
        <f aca="false">'Central pensions'!X34</f>
        <v>23646376.0112956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-7307577.14100962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0.0529303073998631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0.0157986547553835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96812503.7377016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8704.48603721603</v>
      </c>
      <c r="J35" s="9" t="n">
        <f aca="false">'Central pensions'!W35</f>
        <v>47889.5139381777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723269.508479886</v>
      </c>
      <c r="O35" s="9"/>
      <c r="P35" s="9" t="n">
        <f aca="false">'Central pensions'!X35</f>
        <v>19370466.2183545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-2884941.66885791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0.0730043767010159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0.0135810217722263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96220955.3722418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8977.21944863099</v>
      </c>
      <c r="J36" s="9" t="n">
        <f aca="false">'Central pensions'!W36</f>
        <v>49390.012698417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720933.053052768</v>
      </c>
      <c r="O36" s="9"/>
      <c r="P36" s="9" t="n">
        <f aca="false">'Central pensions'!X36</f>
        <v>19302496.4597547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-5365302.58134049</v>
      </c>
      <c r="AA36" s="9"/>
      <c r="AB36" s="9" t="n">
        <f aca="false">T36-P36-D36</f>
        <v>-55425346.2691692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0.015808658535554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93546627.5909119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8897.00214435696</v>
      </c>
      <c r="J37" s="9" t="n">
        <f aca="false">'Central pensions'!W37</f>
        <v>48948.6807582324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702280.680708643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-0.00848812564987247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0.0136647524457147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90422887.9262267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1606677.96965911</v>
      </c>
      <c r="I38" s="8" t="n">
        <f aca="false">'Central pensions'!M38</f>
        <v>9031.94039982103</v>
      </c>
      <c r="J38" s="6" t="n">
        <f aca="false">'Central pensions'!W38</f>
        <v>49691.0712265738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680755.045228478</v>
      </c>
      <c r="O38" s="6"/>
      <c r="P38" s="6" t="n">
        <f aca="false">'Central pensions'!X38</f>
        <v>21166420.3806607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-3627742.23805698</v>
      </c>
      <c r="AA38" s="6"/>
      <c r="AB38" s="6" t="n">
        <f aca="false">T38-P38-D38</f>
        <v>-47542540.0034804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-0.00291886123155253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0.0156898133664273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93381197.9637052</v>
      </c>
      <c r="E39" s="9"/>
      <c r="F39" s="67" t="n">
        <f aca="false">'Central pensions'!I39</f>
        <v>16973138.1041557</v>
      </c>
      <c r="G39" s="9" t="n">
        <f aca="false">'Central pensions'!K39</f>
        <v>318501.560339506</v>
      </c>
      <c r="H39" s="9" t="n">
        <f aca="false">'Central pensions'!V39</f>
        <v>1752301.61183514</v>
      </c>
      <c r="I39" s="67" t="n">
        <f aca="false">'Central pensions'!M39</f>
        <v>9850.56372184097</v>
      </c>
      <c r="J39" s="9" t="n">
        <f aca="false">'Central pensions'!W39</f>
        <v>54194.8952113992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704384.487569362</v>
      </c>
      <c r="O39" s="9"/>
      <c r="P39" s="9" t="n">
        <f aca="false">'Central pensions'!X39</f>
        <v>19084432.7645171</v>
      </c>
      <c r="Q39" s="67"/>
      <c r="R39" s="67" t="n">
        <f aca="false">'Central SIPA income'!G34</f>
        <v>19649244.0238002</v>
      </c>
      <c r="S39" s="67"/>
      <c r="T39" s="9" t="n">
        <f aca="false">'Central SIPA income'!J34</f>
        <v>75130587.5583833</v>
      </c>
      <c r="U39" s="9"/>
      <c r="V39" s="67" t="n">
        <f aca="false">'Central SIPA income'!F34</f>
        <v>97111.5470098673</v>
      </c>
      <c r="W39" s="67"/>
      <c r="X39" s="67" t="n">
        <f aca="false">'Central SIPA income'!M34</f>
        <v>243916.208052891</v>
      </c>
      <c r="Y39" s="9"/>
      <c r="Z39" s="9" t="n">
        <f aca="false">R39+V39-N39-L39-F39</f>
        <v>-862194.811898522</v>
      </c>
      <c r="AA39" s="9"/>
      <c r="AB39" s="9" t="n">
        <f aca="false">T39-P39-D39</f>
        <v>-37335043.169839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-0.00773953403014028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-0.00748769562387507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0.0137564468157101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95770323.6127817</v>
      </c>
      <c r="E40" s="9"/>
      <c r="F40" s="67" t="n">
        <f aca="false">'Central pensions'!I40</f>
        <v>17407389.9714932</v>
      </c>
      <c r="G40" s="9" t="n">
        <f aca="false">'Central pensions'!K40</f>
        <v>335548.639015071</v>
      </c>
      <c r="H40" s="9" t="n">
        <f aca="false">'Central pensions'!V40</f>
        <v>1846089.60900674</v>
      </c>
      <c r="I40" s="67" t="n">
        <f aca="false">'Central pensions'!M40</f>
        <v>10377.792959229</v>
      </c>
      <c r="J40" s="9" t="n">
        <f aca="false">'Central pensions'!W40</f>
        <v>57095.5549177344</v>
      </c>
      <c r="K40" s="9"/>
      <c r="L40" s="67" t="n">
        <f aca="false">'Central pensions'!N40</f>
        <v>3054995.33561926</v>
      </c>
      <c r="M40" s="67"/>
      <c r="N40" s="67" t="n">
        <f aca="false">'Central pensions'!L40</f>
        <v>723285.89233337</v>
      </c>
      <c r="O40" s="9"/>
      <c r="P40" s="9" t="n">
        <f aca="false">'Central pensions'!X40</f>
        <v>19831690.8951444</v>
      </c>
      <c r="Q40" s="67"/>
      <c r="R40" s="67" t="n">
        <f aca="false">'Central SIPA income'!G35</f>
        <v>17409666.0646853</v>
      </c>
      <c r="S40" s="67"/>
      <c r="T40" s="9" t="n">
        <f aca="false">'Central SIPA income'!J35</f>
        <v>66567367.1236785</v>
      </c>
      <c r="U40" s="9"/>
      <c r="V40" s="67" t="n">
        <f aca="false">'Central SIPA income'!F35</f>
        <v>99716.4790067315</v>
      </c>
      <c r="W40" s="67"/>
      <c r="X40" s="67" t="n">
        <f aca="false">'Central SIPA income'!M35</f>
        <v>250459.04620628</v>
      </c>
      <c r="Y40" s="9"/>
      <c r="Z40" s="9" t="n">
        <f aca="false">R40+V40-N40-L40-F40</f>
        <v>-3676288.65575382</v>
      </c>
      <c r="AA40" s="9"/>
      <c r="AB40" s="9" t="n">
        <f aca="false">T40-P40-D40</f>
        <v>-49034647.3842475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-0.00996961946829539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0.0160140374408546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99709166.86829</v>
      </c>
      <c r="E41" s="9"/>
      <c r="F41" s="67" t="n">
        <f aca="false">'Central pensions'!I41</f>
        <v>18123321.3581558</v>
      </c>
      <c r="G41" s="9" t="n">
        <f aca="false">'Central pensions'!K41</f>
        <v>350515.460737116</v>
      </c>
      <c r="H41" s="9" t="n">
        <f aca="false">'Central pensions'!V41</f>
        <v>1928432.64619511</v>
      </c>
      <c r="I41" s="67" t="n">
        <f aca="false">'Central pensions'!M41</f>
        <v>10840.684352694</v>
      </c>
      <c r="J41" s="9" t="n">
        <f aca="false">'Central pensions'!W41</f>
        <v>59642.2467895378</v>
      </c>
      <c r="K41" s="9"/>
      <c r="L41" s="67" t="n">
        <f aca="false">'Central pensions'!N41</f>
        <v>3180317.46917489</v>
      </c>
      <c r="M41" s="67"/>
      <c r="N41" s="67" t="n">
        <f aca="false">'Central pensions'!L41</f>
        <v>755518.247949108</v>
      </c>
      <c r="O41" s="9"/>
      <c r="P41" s="9" t="n">
        <f aca="false">'Central pensions'!X41</f>
        <v>20659320.9524363</v>
      </c>
      <c r="Q41" s="67"/>
      <c r="R41" s="67" t="n">
        <f aca="false">'Central SIPA income'!G36</f>
        <v>20526568.4338661</v>
      </c>
      <c r="S41" s="67"/>
      <c r="T41" s="9" t="n">
        <f aca="false">'Central SIPA income'!J36</f>
        <v>78485113.4794684</v>
      </c>
      <c r="U41" s="9"/>
      <c r="V41" s="67" t="n">
        <f aca="false">'Central SIPA income'!F36</f>
        <v>99609.8476453185</v>
      </c>
      <c r="W41" s="67"/>
      <c r="X41" s="67" t="n">
        <f aca="false">'Central SIPA income'!M36</f>
        <v>250191.218969085</v>
      </c>
      <c r="Y41" s="9"/>
      <c r="Z41" s="9" t="n">
        <f aca="false">R41+V41-N41-L41-F41</f>
        <v>-1432978.79376835</v>
      </c>
      <c r="AA41" s="9"/>
      <c r="AB41" s="9" t="n">
        <f aca="false">T41-P41-D41</f>
        <v>-41883374.3412579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-0.00843091054943968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0.0108773817937834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0.0138397826555983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102406840.338631</v>
      </c>
      <c r="E42" s="6"/>
      <c r="F42" s="8" t="n">
        <f aca="false">'Central pensions'!I42</f>
        <v>18613655.4443582</v>
      </c>
      <c r="G42" s="6" t="n">
        <f aca="false">'Central pensions'!K42</f>
        <v>391314.925739138</v>
      </c>
      <c r="H42" s="6" t="n">
        <f aca="false">'Central pensions'!V42</f>
        <v>2152899.26484792</v>
      </c>
      <c r="I42" s="8" t="n">
        <f aca="false">'Central pensions'!M42</f>
        <v>12102.523476468</v>
      </c>
      <c r="J42" s="6" t="n">
        <f aca="false">'Central pensions'!W42</f>
        <v>66584.513345811</v>
      </c>
      <c r="K42" s="6"/>
      <c r="L42" s="8" t="n">
        <f aca="false">'Central pensions'!N42</f>
        <v>3939259.58959186</v>
      </c>
      <c r="M42" s="8"/>
      <c r="N42" s="8" t="n">
        <f aca="false">'Central pensions'!L42</f>
        <v>776866.997057535</v>
      </c>
      <c r="O42" s="6"/>
      <c r="P42" s="6" t="n">
        <f aca="false">'Central pensions'!X42</f>
        <v>24714929.7418343</v>
      </c>
      <c r="Q42" s="8"/>
      <c r="R42" s="8" t="n">
        <f aca="false">'Central SIPA income'!G37</f>
        <v>17878077.0079061</v>
      </c>
      <c r="S42" s="8"/>
      <c r="T42" s="6" t="n">
        <f aca="false">'Central SIPA income'!J37</f>
        <v>68358376.9630558</v>
      </c>
      <c r="U42" s="6"/>
      <c r="V42" s="8" t="n">
        <f aca="false">'Central SIPA income'!F37</f>
        <v>102712.919070393</v>
      </c>
      <c r="W42" s="8"/>
      <c r="X42" s="8" t="n">
        <f aca="false">'Central SIPA income'!M37</f>
        <v>257985.239748555</v>
      </c>
      <c r="Y42" s="6"/>
      <c r="Z42" s="6" t="n">
        <f aca="false">R42+V42-N42-L42-F42</f>
        <v>-5348992.1040311</v>
      </c>
      <c r="AA42" s="6"/>
      <c r="AB42" s="6" t="n">
        <f aca="false">T42-P42-D42</f>
        <v>-58763393.1174096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-0.0116747494132101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0.0033591536748962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0.0159886031368979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103877039.299371</v>
      </c>
      <c r="E43" s="9"/>
      <c r="F43" s="67" t="n">
        <f aca="false">'Central pensions'!I43</f>
        <v>18880881.5085486</v>
      </c>
      <c r="G43" s="9" t="n">
        <f aca="false">'Central pensions'!K43</f>
        <v>409560.831298406</v>
      </c>
      <c r="H43" s="9" t="n">
        <f aca="false">'Central pensions'!V43</f>
        <v>2253282.85382255</v>
      </c>
      <c r="I43" s="67" t="n">
        <f aca="false">'Central pensions'!M43</f>
        <v>12666.829833971</v>
      </c>
      <c r="J43" s="9" t="n">
        <f aca="false">'Central pensions'!W43</f>
        <v>69689.1604274996</v>
      </c>
      <c r="K43" s="9"/>
      <c r="L43" s="67" t="n">
        <f aca="false">'Central pensions'!N43</f>
        <v>3286779.89000668</v>
      </c>
      <c r="M43" s="67"/>
      <c r="N43" s="67" t="n">
        <f aca="false">'Central pensions'!L43</f>
        <v>788890.45196823</v>
      </c>
      <c r="O43" s="9"/>
      <c r="P43" s="9" t="n">
        <f aca="false">'Central pensions'!X43</f>
        <v>21395358.9803547</v>
      </c>
      <c r="Q43" s="67"/>
      <c r="R43" s="67" t="n">
        <f aca="false">'Central SIPA income'!G38</f>
        <v>21141304.8559246</v>
      </c>
      <c r="S43" s="67"/>
      <c r="T43" s="9" t="n">
        <f aca="false">'Central SIPA income'!J38</f>
        <v>80835611.46946</v>
      </c>
      <c r="U43" s="9"/>
      <c r="V43" s="67" t="n">
        <f aca="false">'Central SIPA income'!F38</f>
        <v>101333.718350176</v>
      </c>
      <c r="W43" s="67"/>
      <c r="X43" s="67" t="n">
        <f aca="false">'Central SIPA income'!M38</f>
        <v>254521.085173973</v>
      </c>
      <c r="Y43" s="9"/>
      <c r="Z43" s="9" t="n">
        <f aca="false">R43+V43-N43-L43-F43</f>
        <v>-1713913.27624869</v>
      </c>
      <c r="AA43" s="9"/>
      <c r="AB43" s="9" t="n">
        <f aca="false">T43-P43-D43</f>
        <v>-44436786.810266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-0.00869030339884433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0.00728786663971469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0.0138603818064675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105727924.939226</v>
      </c>
      <c r="E44" s="9"/>
      <c r="F44" s="67" t="n">
        <f aca="false">'Central pensions'!I44</f>
        <v>19217301.882942</v>
      </c>
      <c r="G44" s="9" t="n">
        <f aca="false">'Central pensions'!K44</f>
        <v>438333.677462672</v>
      </c>
      <c r="H44" s="9" t="n">
        <f aca="false">'Central pensions'!V44</f>
        <v>2411582.56405625</v>
      </c>
      <c r="I44" s="67" t="n">
        <f aca="false">'Central pensions'!M44</f>
        <v>13556.711674103</v>
      </c>
      <c r="J44" s="9" t="n">
        <f aca="false">'Central pensions'!W44</f>
        <v>74585.0277543156</v>
      </c>
      <c r="K44" s="9"/>
      <c r="L44" s="67" t="n">
        <f aca="false">'Central pensions'!N44</f>
        <v>3353055.16875979</v>
      </c>
      <c r="M44" s="67"/>
      <c r="N44" s="67" t="n">
        <f aca="false">'Central pensions'!L44</f>
        <v>805310.671537396</v>
      </c>
      <c r="O44" s="9"/>
      <c r="P44" s="9" t="n">
        <f aca="false">'Central pensions'!X44</f>
        <v>21829600.9201856</v>
      </c>
      <c r="Q44" s="67"/>
      <c r="R44" s="67" t="n">
        <f aca="false">'Central SIPA income'!G39</f>
        <v>18456298.3864147</v>
      </c>
      <c r="S44" s="67"/>
      <c r="T44" s="9" t="n">
        <f aca="false">'Central SIPA income'!J39</f>
        <v>70569256.5192133</v>
      </c>
      <c r="U44" s="9"/>
      <c r="V44" s="67" t="n">
        <f aca="false">'Central SIPA income'!F39</f>
        <v>101521.19073306</v>
      </c>
      <c r="W44" s="67"/>
      <c r="X44" s="67" t="n">
        <f aca="false">'Central SIPA income'!M39</f>
        <v>254991.961749988</v>
      </c>
      <c r="Y44" s="9"/>
      <c r="Z44" s="9" t="n">
        <f aca="false">R44+V44-N44-L44-F44</f>
        <v>-4817848.1460915</v>
      </c>
      <c r="AA44" s="9"/>
      <c r="AB44" s="9" t="n">
        <f aca="false">T44-P44-D44</f>
        <v>-56988269.3401985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-0.0110349836636228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6108.86094122298</v>
      </c>
      <c r="BA44" s="40" t="n">
        <f aca="false">(AZ44-AZ43)/AZ43</f>
        <v>0.00483302102100759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0.0160166998434854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107801804.342576</v>
      </c>
      <c r="E45" s="9"/>
      <c r="F45" s="67" t="n">
        <f aca="false">'Central pensions'!I45</f>
        <v>19594254.0134781</v>
      </c>
      <c r="G45" s="9" t="n">
        <f aca="false">'Central pensions'!K45</f>
        <v>458925.857836143</v>
      </c>
      <c r="H45" s="9" t="n">
        <f aca="false">'Central pensions'!V45</f>
        <v>2524874.66479563</v>
      </c>
      <c r="I45" s="67" t="n">
        <f aca="false">'Central pensions'!M45</f>
        <v>14193.583232046</v>
      </c>
      <c r="J45" s="9" t="n">
        <f aca="false">'Central pensions'!W45</f>
        <v>78088.9071586297</v>
      </c>
      <c r="K45" s="9"/>
      <c r="L45" s="67" t="n">
        <f aca="false">'Central pensions'!N45</f>
        <v>3423327.4561112</v>
      </c>
      <c r="M45" s="67"/>
      <c r="N45" s="67" t="n">
        <f aca="false">'Central pensions'!L45</f>
        <v>822558.683088552</v>
      </c>
      <c r="O45" s="9"/>
      <c r="P45" s="9" t="n">
        <f aca="false">'Central pensions'!X45</f>
        <v>22289137.6238807</v>
      </c>
      <c r="Q45" s="67"/>
      <c r="R45" s="67" t="n">
        <f aca="false">'Central SIPA income'!G40</f>
        <v>21686662.4179033</v>
      </c>
      <c r="S45" s="73" t="n">
        <f aca="false">SUM(T42:T45)/AVERAGE(AG42:AG45)</f>
        <v>0.0587847674943095</v>
      </c>
      <c r="T45" s="9" t="n">
        <f aca="false">'Central SIPA income'!J40</f>
        <v>82920833.3747523</v>
      </c>
      <c r="U45" s="9"/>
      <c r="V45" s="67" t="n">
        <f aca="false">'Central SIPA income'!F40</f>
        <v>102210.62862759</v>
      </c>
      <c r="W45" s="67"/>
      <c r="X45" s="67" t="n">
        <f aca="false">'Central SIPA income'!M40</f>
        <v>256723.630970589</v>
      </c>
      <c r="Y45" s="9"/>
      <c r="Z45" s="9" t="n">
        <f aca="false">R45+V45-N45-L45-F45</f>
        <v>-2051267.10614692</v>
      </c>
      <c r="AA45" s="9"/>
      <c r="AB45" s="9" t="n">
        <f aca="false">T45-P45-D45</f>
        <v>-47170108.5917048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-0.00892526244801704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11773391</v>
      </c>
      <c r="AY45" s="40" t="n">
        <f aca="false">(AW45-AW44)/AW44</f>
        <v>-0.000539909544777305</v>
      </c>
      <c r="AZ45" s="39" t="n">
        <f aca="false">workers_and_wage_central!B33</f>
        <v>6157.39588445293</v>
      </c>
      <c r="BA45" s="40" t="n">
        <f aca="false">(AZ45-AZ44)/AZ44</f>
        <v>0.00794500704745676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0.013881838162514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109532434.159578</v>
      </c>
      <c r="E46" s="6"/>
      <c r="F46" s="8" t="n">
        <f aca="false">'Central pensions'!I46</f>
        <v>19908816.4685727</v>
      </c>
      <c r="G46" s="6" t="n">
        <f aca="false">'Central pensions'!K46</f>
        <v>493859.123066401</v>
      </c>
      <c r="H46" s="6" t="n">
        <f aca="false">'Central pensions'!V46</f>
        <v>2717067.18311295</v>
      </c>
      <c r="I46" s="8" t="n">
        <f aca="false">'Central pensions'!M46</f>
        <v>15273.993496899</v>
      </c>
      <c r="J46" s="6" t="n">
        <f aca="false">'Central pensions'!W46</f>
        <v>84033.0056632874</v>
      </c>
      <c r="K46" s="6"/>
      <c r="L46" s="8" t="n">
        <f aca="false">'Central pensions'!N46</f>
        <v>4217643.96480463</v>
      </c>
      <c r="M46" s="8"/>
      <c r="N46" s="8" t="n">
        <f aca="false">'Central pensions'!L46</f>
        <v>837289.049467795</v>
      </c>
      <c r="O46" s="6"/>
      <c r="P46" s="6" t="n">
        <f aca="false">'Central pensions'!X46</f>
        <v>26491891.8931706</v>
      </c>
      <c r="Q46" s="8"/>
      <c r="R46" s="8" t="n">
        <f aca="false">'Central SIPA income'!G41</f>
        <v>19014457.1324414</v>
      </c>
      <c r="S46" s="8"/>
      <c r="T46" s="6" t="n">
        <f aca="false">'Central SIPA income'!J41</f>
        <v>72703424.861214</v>
      </c>
      <c r="U46" s="6"/>
      <c r="V46" s="8" t="n">
        <f aca="false">'Central SIPA income'!F41</f>
        <v>101798.428376318</v>
      </c>
      <c r="W46" s="8"/>
      <c r="X46" s="8" t="n">
        <f aca="false">'Central SIPA income'!M41</f>
        <v>255688.302780023</v>
      </c>
      <c r="Y46" s="6"/>
      <c r="Z46" s="6" t="n">
        <f aca="false">R46+V46-N46-L46-F46</f>
        <v>-5847493.9220274</v>
      </c>
      <c r="AA46" s="6"/>
      <c r="AB46" s="6" t="n">
        <f aca="false">T46-P46-D46</f>
        <v>-63320901.1915349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-0.0119811495982067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11824792</v>
      </c>
      <c r="AX46" s="5"/>
      <c r="AY46" s="61" t="n">
        <f aca="false">(AW46-AW45)/AW45</f>
        <v>0.00436586196789014</v>
      </c>
      <c r="AZ46" s="66" t="n">
        <f aca="false">workers_and_wage_central!B34</f>
        <v>6182.80893146089</v>
      </c>
      <c r="BA46" s="61" t="n">
        <f aca="false">(AZ46-AZ45)/AZ45</f>
        <v>0.00412723941822977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0.0161560944057343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111852358.492364</v>
      </c>
      <c r="E47" s="9"/>
      <c r="F47" s="67" t="n">
        <f aca="false">'Central pensions'!I47</f>
        <v>20330490.1775229</v>
      </c>
      <c r="G47" s="9" t="n">
        <f aca="false">'Central pensions'!K47</f>
        <v>509511.559518403</v>
      </c>
      <c r="H47" s="9" t="n">
        <f aca="false">'Central pensions'!V47</f>
        <v>2803182.27025649</v>
      </c>
      <c r="I47" s="67" t="n">
        <f aca="false">'Central pensions'!M47</f>
        <v>15758.089469642</v>
      </c>
      <c r="J47" s="9" t="n">
        <f aca="false">'Central pensions'!W47</f>
        <v>86696.358873916</v>
      </c>
      <c r="K47" s="9"/>
      <c r="L47" s="67" t="n">
        <f aca="false">'Central pensions'!N47</f>
        <v>3513646.68776836</v>
      </c>
      <c r="M47" s="67"/>
      <c r="N47" s="67" t="n">
        <f aca="false">'Central pensions'!L47</f>
        <v>858079.265325062</v>
      </c>
      <c r="O47" s="9"/>
      <c r="P47" s="9" t="n">
        <f aca="false">'Central pensions'!X47</f>
        <v>22953228.3095085</v>
      </c>
      <c r="Q47" s="67"/>
      <c r="R47" s="67" t="n">
        <f aca="false">'Central SIPA income'!G42</f>
        <v>22272601.6011966</v>
      </c>
      <c r="S47" s="67"/>
      <c r="T47" s="9" t="n">
        <f aca="false">'Central SIPA income'!J42</f>
        <v>85161222.6264193</v>
      </c>
      <c r="U47" s="9"/>
      <c r="V47" s="67" t="n">
        <f aca="false">'Central SIPA income'!F42</f>
        <v>98465.6377480861</v>
      </c>
      <c r="W47" s="67"/>
      <c r="X47" s="67" t="n">
        <f aca="false">'Central SIPA income'!M42</f>
        <v>247317.293592104</v>
      </c>
      <c r="Y47" s="9"/>
      <c r="Z47" s="9" t="n">
        <f aca="false">R47+V47-N47-L47-F47</f>
        <v>-2331148.89167167</v>
      </c>
      <c r="AA47" s="9"/>
      <c r="AB47" s="9" t="n">
        <f aca="false">T47-P47-D47</f>
        <v>-49644364.1754534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-0.00933531344565853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11923569</v>
      </c>
      <c r="AX47" s="7"/>
      <c r="AY47" s="40" t="n">
        <f aca="false">(AW47-AW46)/AW46</f>
        <v>0.00835338160705068</v>
      </c>
      <c r="AZ47" s="39" t="n">
        <f aca="false">workers_and_wage_central!B35</f>
        <v>6187.95276128336</v>
      </c>
      <c r="BA47" s="40" t="n">
        <f aca="false">(AZ47-AZ46)/AZ46</f>
        <v>0.000831956782021219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0.0140512824305926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113549167.117247</v>
      </c>
      <c r="E48" s="9"/>
      <c r="F48" s="67" t="n">
        <f aca="false">'Central pensions'!I48</f>
        <v>20638905.2306008</v>
      </c>
      <c r="G48" s="9" t="n">
        <f aca="false">'Central pensions'!K48</f>
        <v>527520.536200951</v>
      </c>
      <c r="H48" s="9" t="n">
        <f aca="false">'Central pensions'!V48</f>
        <v>2902262.34645672</v>
      </c>
      <c r="I48" s="67" t="n">
        <f aca="false">'Central pensions'!M48</f>
        <v>16315.068129926</v>
      </c>
      <c r="J48" s="9" t="n">
        <f aca="false">'Central pensions'!W48</f>
        <v>89760.6911275257</v>
      </c>
      <c r="K48" s="9"/>
      <c r="L48" s="67" t="n">
        <f aca="false">'Central pensions'!N48</f>
        <v>3558348.61951489</v>
      </c>
      <c r="M48" s="67"/>
      <c r="N48" s="67" t="n">
        <f aca="false">'Central pensions'!L48</f>
        <v>872224.254795574</v>
      </c>
      <c r="O48" s="9"/>
      <c r="P48" s="9" t="n">
        <f aca="false">'Central pensions'!X48</f>
        <v>23263008.4044654</v>
      </c>
      <c r="Q48" s="67"/>
      <c r="R48" s="67" t="n">
        <f aca="false">'Central SIPA income'!G43</f>
        <v>19440411.0635719</v>
      </c>
      <c r="S48" s="67"/>
      <c r="T48" s="9" t="n">
        <f aca="false">'Central SIPA income'!J43</f>
        <v>74332096.6350427</v>
      </c>
      <c r="U48" s="9"/>
      <c r="V48" s="67" t="n">
        <f aca="false">'Central SIPA income'!F43</f>
        <v>103554.258088587</v>
      </c>
      <c r="W48" s="67"/>
      <c r="X48" s="67" t="n">
        <f aca="false">'Central SIPA income'!M43</f>
        <v>260098.440797489</v>
      </c>
      <c r="Y48" s="9"/>
      <c r="Z48" s="9" t="n">
        <f aca="false">R48+V48-N48-L48-F48</f>
        <v>-5525512.78325083</v>
      </c>
      <c r="AA48" s="9"/>
      <c r="AB48" s="9" t="n">
        <f aca="false">T48-P48-D48</f>
        <v>-62480078.8866698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-0.0116330730766511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11947552</v>
      </c>
      <c r="AY48" s="40" t="n">
        <f aca="false">(AW48-AW47)/AW47</f>
        <v>0.00201139440716114</v>
      </c>
      <c r="AZ48" s="39" t="n">
        <f aca="false">workers_and_wage_central!B36</f>
        <v>6220.57218603152</v>
      </c>
      <c r="BA48" s="40" t="n">
        <f aca="false">(AZ48-AZ47)/AZ47</f>
        <v>0.00527144049195921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0.0161609414165423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115843529.423407</v>
      </c>
      <c r="E49" s="9"/>
      <c r="F49" s="67" t="n">
        <f aca="false">'Central pensions'!I49</f>
        <v>21055932.7386283</v>
      </c>
      <c r="G49" s="9" t="n">
        <f aca="false">'Central pensions'!K49</f>
        <v>550698.789104504</v>
      </c>
      <c r="H49" s="9" t="n">
        <f aca="false">'Central pensions'!V49</f>
        <v>3029782.25524186</v>
      </c>
      <c r="I49" s="67" t="n">
        <f aca="false">'Central pensions'!M49</f>
        <v>17031.9213125099</v>
      </c>
      <c r="J49" s="9" t="n">
        <f aca="false">'Central pensions'!W49</f>
        <v>93704.6058322197</v>
      </c>
      <c r="K49" s="9"/>
      <c r="L49" s="67" t="n">
        <f aca="false">'Central pensions'!N49</f>
        <v>3585563.34672289</v>
      </c>
      <c r="M49" s="67"/>
      <c r="N49" s="67" t="n">
        <f aca="false">'Central pensions'!L49</f>
        <v>891743.598521389</v>
      </c>
      <c r="O49" s="9"/>
      <c r="P49" s="9" t="n">
        <f aca="false">'Central pensions'!X49</f>
        <v>23511615.4233631</v>
      </c>
      <c r="Q49" s="67"/>
      <c r="R49" s="67" t="n">
        <f aca="false">'Central SIPA income'!G44</f>
        <v>22773165.4259205</v>
      </c>
      <c r="S49" s="67"/>
      <c r="T49" s="9" t="n">
        <f aca="false">'Central SIPA income'!J44</f>
        <v>87075171.7949687</v>
      </c>
      <c r="U49" s="9"/>
      <c r="V49" s="67" t="n">
        <f aca="false">'Central SIPA income'!F44</f>
        <v>104451.137252573</v>
      </c>
      <c r="W49" s="67"/>
      <c r="X49" s="67" t="n">
        <f aca="false">'Central SIPA income'!M44</f>
        <v>262351.142679983</v>
      </c>
      <c r="Y49" s="9"/>
      <c r="Z49" s="9" t="n">
        <f aca="false">R49+V49-N49-L49-F49</f>
        <v>-2655623.12069955</v>
      </c>
      <c r="AA49" s="9"/>
      <c r="AB49" s="9" t="n">
        <f aca="false">T49-P49-D49</f>
        <v>-52279973.0518014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-0.00959956465088784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12032244</v>
      </c>
      <c r="AY49" s="40" t="n">
        <f aca="false">(AW49-AW48)/AW48</f>
        <v>0.00708864878763449</v>
      </c>
      <c r="AZ49" s="39" t="n">
        <f aca="false">workers_and_wage_central!B37</f>
        <v>6259.88163251243</v>
      </c>
      <c r="BA49" s="40" t="n">
        <f aca="false">(AZ49-AZ48)/AZ48</f>
        <v>0.00631926538352543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0.0142642626457718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117337934.03962</v>
      </c>
      <c r="E50" s="6"/>
      <c r="F50" s="8" t="n">
        <f aca="false">'Central pensions'!I50</f>
        <v>21327558.4672287</v>
      </c>
      <c r="G50" s="6" t="n">
        <f aca="false">'Central pensions'!K50</f>
        <v>573491.735782197</v>
      </c>
      <c r="H50" s="6" t="n">
        <f aca="false">'Central pensions'!V50</f>
        <v>3155182.32285604</v>
      </c>
      <c r="I50" s="8" t="n">
        <f aca="false">'Central pensions'!M50</f>
        <v>17736.857807696</v>
      </c>
      <c r="J50" s="6" t="n">
        <f aca="false">'Central pensions'!W50</f>
        <v>97582.9584388419</v>
      </c>
      <c r="K50" s="6"/>
      <c r="L50" s="8" t="n">
        <f aca="false">'Central pensions'!N50</f>
        <v>4485914.38072442</v>
      </c>
      <c r="M50" s="8"/>
      <c r="N50" s="8" t="n">
        <f aca="false">'Central pensions'!L50</f>
        <v>904477.181146704</v>
      </c>
      <c r="O50" s="6"/>
      <c r="P50" s="6" t="n">
        <f aca="false">'Central pensions'!X50</f>
        <v>28253597.633476</v>
      </c>
      <c r="Q50" s="8"/>
      <c r="R50" s="8" t="n">
        <f aca="false">'Central SIPA income'!G45</f>
        <v>19924443.048278</v>
      </c>
      <c r="S50" s="8"/>
      <c r="T50" s="6" t="n">
        <f aca="false">'Central SIPA income'!J45</f>
        <v>76182834.8804417</v>
      </c>
      <c r="U50" s="6"/>
      <c r="V50" s="8" t="n">
        <f aca="false">'Central SIPA income'!F45</f>
        <v>102823.000268275</v>
      </c>
      <c r="W50" s="8"/>
      <c r="X50" s="8" t="n">
        <f aca="false">'Central SIPA income'!M45</f>
        <v>258261.731980346</v>
      </c>
      <c r="Y50" s="6"/>
      <c r="Z50" s="6" t="n">
        <f aca="false">R50+V50-N50-L50-F50</f>
        <v>-6690683.9805535</v>
      </c>
      <c r="AA50" s="6"/>
      <c r="AB50" s="6" t="n">
        <f aca="false">T50-P50-D50</f>
        <v>-69408696.7926543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-0.0126279238590333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12070358</v>
      </c>
      <c r="AX50" s="5"/>
      <c r="AY50" s="61" t="n">
        <f aca="false">(AW50-AW49)/AW49</f>
        <v>0.00316765517720552</v>
      </c>
      <c r="AZ50" s="66" t="n">
        <f aca="false">workers_and_wage_central!B38</f>
        <v>6268.64491889411</v>
      </c>
      <c r="BA50" s="61" t="n">
        <f aca="false">(AZ50-AZ49)/AZ49</f>
        <v>0.00139991247377031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0.0163743046232465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118521893.026701</v>
      </c>
      <c r="E51" s="9"/>
      <c r="F51" s="67" t="n">
        <f aca="false">'Central pensions'!I51</f>
        <v>21542757.0279197</v>
      </c>
      <c r="G51" s="9" t="n">
        <f aca="false">'Central pensions'!K51</f>
        <v>603083.200968734</v>
      </c>
      <c r="H51" s="9" t="n">
        <f aca="false">'Central pensions'!V51</f>
        <v>3317985.83341862</v>
      </c>
      <c r="I51" s="67" t="n">
        <f aca="false">'Central pensions'!M51</f>
        <v>18652.057761919</v>
      </c>
      <c r="J51" s="9" t="n">
        <f aca="false">'Central pensions'!W51</f>
        <v>102618.118559335</v>
      </c>
      <c r="K51" s="9"/>
      <c r="L51" s="67" t="n">
        <f aca="false">'Central pensions'!N51</f>
        <v>3710341.0003939</v>
      </c>
      <c r="M51" s="67"/>
      <c r="N51" s="67" t="n">
        <f aca="false">'Central pensions'!L51</f>
        <v>915637.574827183</v>
      </c>
      <c r="O51" s="9"/>
      <c r="P51" s="9" t="n">
        <f aca="false">'Central pensions'!X51</f>
        <v>24290544.8692017</v>
      </c>
      <c r="Q51" s="67"/>
      <c r="R51" s="67" t="n">
        <f aca="false">'Central SIPA income'!G46</f>
        <v>23167356.6977307</v>
      </c>
      <c r="S51" s="67"/>
      <c r="T51" s="9" t="n">
        <f aca="false">'Central SIPA income'!J46</f>
        <v>88582396.2879627</v>
      </c>
      <c r="U51" s="9"/>
      <c r="V51" s="67" t="n">
        <f aca="false">'Central SIPA income'!F46</f>
        <v>106322.665524823</v>
      </c>
      <c r="W51" s="67"/>
      <c r="X51" s="67" t="n">
        <f aca="false">'Central SIPA income'!M46</f>
        <v>267051.882123304</v>
      </c>
      <c r="Y51" s="9"/>
      <c r="Z51" s="9" t="n">
        <f aca="false">R51+V51-N51-L51-F51</f>
        <v>-2895056.23988527</v>
      </c>
      <c r="AA51" s="9"/>
      <c r="AB51" s="9" t="n">
        <f aca="false">T51-P51-D51</f>
        <v>-54230041.6079403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-0.00980540530999536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12070839</v>
      </c>
      <c r="AX51" s="7"/>
      <c r="AY51" s="40" t="n">
        <f aca="false">(AW51-AW50)/AW50</f>
        <v>3.98496879711439E-005</v>
      </c>
      <c r="AZ51" s="39" t="n">
        <f aca="false">workers_and_wage_central!B39</f>
        <v>6312.91610852003</v>
      </c>
      <c r="BA51" s="40" t="n">
        <f aca="false">(AZ51-AZ50)/AZ50</f>
        <v>0.00706232211246874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0.0141162947586784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120459097.52585</v>
      </c>
      <c r="E52" s="9"/>
      <c r="F52" s="67" t="n">
        <f aca="false">'Central pensions'!I52</f>
        <v>21894866.8767654</v>
      </c>
      <c r="G52" s="9" t="n">
        <f aca="false">'Central pensions'!K52</f>
        <v>617793.55490685</v>
      </c>
      <c r="H52" s="9" t="n">
        <f aca="false">'Central pensions'!V52</f>
        <v>3398917.86053004</v>
      </c>
      <c r="I52" s="67" t="n">
        <f aca="false">'Central pensions'!M52</f>
        <v>19107.017162067</v>
      </c>
      <c r="J52" s="9" t="n">
        <f aca="false">'Central pensions'!W52</f>
        <v>105121.170944225</v>
      </c>
      <c r="K52" s="9"/>
      <c r="L52" s="67" t="n">
        <f aca="false">'Central pensions'!N52</f>
        <v>3728711.5552567</v>
      </c>
      <c r="M52" s="67"/>
      <c r="N52" s="67" t="n">
        <f aca="false">'Central pensions'!L52</f>
        <v>933085.50100033</v>
      </c>
      <c r="O52" s="9"/>
      <c r="P52" s="9" t="n">
        <f aca="false">'Central pensions'!X52</f>
        <v>24481863.1075489</v>
      </c>
      <c r="Q52" s="67"/>
      <c r="R52" s="67" t="n">
        <f aca="false">'Central SIPA income'!G47</f>
        <v>20181967.4163144</v>
      </c>
      <c r="S52" s="67"/>
      <c r="T52" s="9" t="n">
        <f aca="false">'Central SIPA income'!J47</f>
        <v>77167501.6217035</v>
      </c>
      <c r="U52" s="9"/>
      <c r="V52" s="67" t="n">
        <f aca="false">'Central SIPA income'!F47</f>
        <v>107395.97879883</v>
      </c>
      <c r="W52" s="67"/>
      <c r="X52" s="67" t="n">
        <f aca="false">'Central SIPA income'!M47</f>
        <v>269747.735622805</v>
      </c>
      <c r="Y52" s="9"/>
      <c r="Z52" s="9" t="n">
        <f aca="false">R52+V52-N52-L52-F52</f>
        <v>-6267300.53790925</v>
      </c>
      <c r="AA52" s="9"/>
      <c r="AB52" s="9" t="n">
        <f aca="false">T52-P52-D52</f>
        <v>-67773459.0116951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-0.0121919223759024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12085168</v>
      </c>
      <c r="AY52" s="40" t="n">
        <f aca="false">(AW52-AW51)/AW51</f>
        <v>0.00118707572853884</v>
      </c>
      <c r="AZ52" s="39" t="n">
        <f aca="false">workers_and_wage_central!B40</f>
        <v>6348.12681406601</v>
      </c>
      <c r="BA52" s="40" t="n">
        <f aca="false">(AZ52-AZ51)/AZ51</f>
        <v>0.00557756588883845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0.0163748115328283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122156008.959063</v>
      </c>
      <c r="E53" s="9"/>
      <c r="F53" s="67" t="n">
        <f aca="false">'Central pensions'!I53</f>
        <v>22203300.6164745</v>
      </c>
      <c r="G53" s="9" t="n">
        <f aca="false">'Central pensions'!K53</f>
        <v>716341.597979401</v>
      </c>
      <c r="H53" s="9" t="n">
        <f aca="false">'Central pensions'!V53</f>
        <v>3941100.11714177</v>
      </c>
      <c r="I53" s="67" t="n">
        <f aca="false">'Central pensions'!M53</f>
        <v>22154.894782868</v>
      </c>
      <c r="J53" s="9" t="n">
        <f aca="false">'Central pensions'!W53</f>
        <v>121889.69434459</v>
      </c>
      <c r="K53" s="9"/>
      <c r="L53" s="67" t="n">
        <f aca="false">'Central pensions'!N53</f>
        <v>3807681.46415704</v>
      </c>
      <c r="M53" s="67"/>
      <c r="N53" s="67" t="n">
        <f aca="false">'Central pensions'!L53</f>
        <v>948207.589846835</v>
      </c>
      <c r="O53" s="9"/>
      <c r="P53" s="9" t="n">
        <f aca="false">'Central pensions'!X53</f>
        <v>24974835.6113358</v>
      </c>
      <c r="Q53" s="67"/>
      <c r="R53" s="67" t="n">
        <f aca="false">'Central SIPA income'!G48</f>
        <v>23593132.6438848</v>
      </c>
      <c r="S53" s="67"/>
      <c r="T53" s="9" t="n">
        <f aca="false">'Central SIPA income'!J48</f>
        <v>90210387.5208083</v>
      </c>
      <c r="U53" s="9"/>
      <c r="V53" s="67" t="n">
        <f aca="false">'Central SIPA income'!F48</f>
        <v>108491.836943621</v>
      </c>
      <c r="W53" s="67"/>
      <c r="X53" s="67" t="n">
        <f aca="false">'Central SIPA income'!M48</f>
        <v>272500.215337851</v>
      </c>
      <c r="Y53" s="9"/>
      <c r="Z53" s="9" t="n">
        <f aca="false">R53+V53-N53-L53-F53</f>
        <v>-3257565.1896499</v>
      </c>
      <c r="AA53" s="9"/>
      <c r="AB53" s="9" t="n">
        <f aca="false">T53-P53-D53</f>
        <v>-56920457.0495909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-0.010194084106984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12139094</v>
      </c>
      <c r="AY53" s="40" t="n">
        <f aca="false">(AW53-AW52)/AW52</f>
        <v>0.00446216386896732</v>
      </c>
      <c r="AZ53" s="39" t="n">
        <f aca="false">workers_and_wage_central!B41</f>
        <v>6358.29520193523</v>
      </c>
      <c r="BA53" s="40" t="n">
        <f aca="false">(AZ53-AZ52)/AZ52</f>
        <v>0.00160179343718976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0.0142955663817524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123753409.18349</v>
      </c>
      <c r="E54" s="6"/>
      <c r="F54" s="8" t="n">
        <f aca="false">'Central pensions'!I54</f>
        <v>22493647.01605</v>
      </c>
      <c r="G54" s="6" t="n">
        <f aca="false">'Central pensions'!K54</f>
        <v>784340.800856922</v>
      </c>
      <c r="H54" s="6" t="n">
        <f aca="false">'Central pensions'!V54</f>
        <v>4315211.66836548</v>
      </c>
      <c r="I54" s="8" t="n">
        <f aca="false">'Central pensions'!M54</f>
        <v>24257.962913101</v>
      </c>
      <c r="J54" s="6" t="n">
        <f aca="false">'Central pensions'!W54</f>
        <v>133460.154691717</v>
      </c>
      <c r="K54" s="6"/>
      <c r="L54" s="8" t="n">
        <f aca="false">'Central pensions'!N54</f>
        <v>4661769.4990111</v>
      </c>
      <c r="M54" s="8"/>
      <c r="N54" s="8" t="n">
        <f aca="false">'Central pensions'!L54</f>
        <v>962252.2446834</v>
      </c>
      <c r="O54" s="6"/>
      <c r="P54" s="6" t="n">
        <f aca="false">'Central pensions'!X54</f>
        <v>29483972.0314249</v>
      </c>
      <c r="Q54" s="8"/>
      <c r="R54" s="8" t="n">
        <f aca="false">'Central SIPA income'!G49</f>
        <v>20804830.6220081</v>
      </c>
      <c r="S54" s="8"/>
      <c r="T54" s="6" t="n">
        <f aca="false">'Central SIPA income'!J49</f>
        <v>79549073.0732861</v>
      </c>
      <c r="U54" s="6"/>
      <c r="V54" s="8" t="n">
        <f aca="false">'Central SIPA income'!F49</f>
        <v>108042.428782693</v>
      </c>
      <c r="W54" s="8"/>
      <c r="X54" s="8" t="n">
        <f aca="false">'Central SIPA income'!M49</f>
        <v>271371.431605567</v>
      </c>
      <c r="Y54" s="6"/>
      <c r="Z54" s="6" t="n">
        <f aca="false">R54+V54-N54-L54-F54</f>
        <v>-7204795.70895372</v>
      </c>
      <c r="AA54" s="6"/>
      <c r="AB54" s="6" t="n">
        <f aca="false">T54-P54-D54</f>
        <v>-73688308.1416291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-0.0130160564985675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12229675</v>
      </c>
      <c r="AX54" s="5"/>
      <c r="AY54" s="61" t="n">
        <f aca="false">(AW54-AW53)/AW53</f>
        <v>0.0074619242589274</v>
      </c>
      <c r="AZ54" s="66" t="n">
        <f aca="false">workers_and_wage_central!B42</f>
        <v>6422.41596111466</v>
      </c>
      <c r="BA54" s="61" t="n">
        <f aca="false">(AZ54-AZ53)/AZ53</f>
        <v>0.0100845835468467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0.0164363026048206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124677637.951925</v>
      </c>
      <c r="E55" s="9"/>
      <c r="F55" s="67" t="n">
        <f aca="false">'Central pensions'!I55</f>
        <v>22661636.535017</v>
      </c>
      <c r="G55" s="9" t="n">
        <f aca="false">'Central pensions'!K55</f>
        <v>832808.806978443</v>
      </c>
      <c r="H55" s="9" t="n">
        <f aca="false">'Central pensions'!V55</f>
        <v>4581868.33767236</v>
      </c>
      <c r="I55" s="67" t="n">
        <f aca="false">'Central pensions'!M55</f>
        <v>25756.973411705</v>
      </c>
      <c r="J55" s="9" t="n">
        <f aca="false">'Central pensions'!W55</f>
        <v>141707.268175437</v>
      </c>
      <c r="K55" s="9"/>
      <c r="L55" s="67" t="n">
        <f aca="false">'Central pensions'!N55</f>
        <v>3919264.69341556</v>
      </c>
      <c r="M55" s="67"/>
      <c r="N55" s="67" t="n">
        <f aca="false">'Central pensions'!L55</f>
        <v>971267.174188197</v>
      </c>
      <c r="O55" s="9"/>
      <c r="P55" s="9" t="n">
        <f aca="false">'Central pensions'!X55</f>
        <v>25680708.5477714</v>
      </c>
      <c r="Q55" s="67"/>
      <c r="R55" s="67" t="n">
        <f aca="false">'Central SIPA income'!G50</f>
        <v>24077274.7799268</v>
      </c>
      <c r="S55" s="67"/>
      <c r="T55" s="9" t="n">
        <f aca="false">'Central SIPA income'!J50</f>
        <v>92061546.9393866</v>
      </c>
      <c r="U55" s="9"/>
      <c r="V55" s="67" t="n">
        <f aca="false">'Central SIPA income'!F50</f>
        <v>107283.19472592</v>
      </c>
      <c r="W55" s="67"/>
      <c r="X55" s="67" t="n">
        <f aca="false">'Central SIPA income'!M50</f>
        <v>269464.454548205</v>
      </c>
      <c r="Y55" s="9"/>
      <c r="Z55" s="9" t="n">
        <f aca="false">R55+V55-N55-L55-F55</f>
        <v>-3367610.427968</v>
      </c>
      <c r="AA55" s="9"/>
      <c r="AB55" s="9" t="n">
        <f aca="false">T55-P55-D55</f>
        <v>-58296799.5603102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-0.0102337098798305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12245855</v>
      </c>
      <c r="AX55" s="7"/>
      <c r="AY55" s="40" t="n">
        <f aca="false">(AW55-AW54)/AW54</f>
        <v>0.00132301144552083</v>
      </c>
      <c r="AZ55" s="39" t="n">
        <f aca="false">workers_and_wage_central!B43</f>
        <v>6462.21318186858</v>
      </c>
      <c r="BA55" s="40" t="n">
        <f aca="false">(AZ55-AZ54)/AZ54</f>
        <v>0.00619661214640689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0.0143820001079209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126276350.475455</v>
      </c>
      <c r="E56" s="9"/>
      <c r="F56" s="67" t="n">
        <f aca="false">'Central pensions'!I56</f>
        <v>22952221.4604883</v>
      </c>
      <c r="G56" s="9" t="n">
        <f aca="false">'Central pensions'!K56</f>
        <v>909304.05907985</v>
      </c>
      <c r="H56" s="9" t="n">
        <f aca="false">'Central pensions'!V56</f>
        <v>5002722.6449861</v>
      </c>
      <c r="I56" s="67" t="n">
        <f aca="false">'Central pensions'!M56</f>
        <v>28122.805950923</v>
      </c>
      <c r="J56" s="9" t="n">
        <f aca="false">'Central pensions'!W56</f>
        <v>154723.380772765</v>
      </c>
      <c r="K56" s="9"/>
      <c r="L56" s="67" t="n">
        <f aca="false">'Central pensions'!N56</f>
        <v>3884563.25080409</v>
      </c>
      <c r="M56" s="67"/>
      <c r="N56" s="67" t="n">
        <f aca="false">'Central pensions'!L56</f>
        <v>985893.990760874</v>
      </c>
      <c r="O56" s="9"/>
      <c r="P56" s="9" t="n">
        <f aca="false">'Central pensions'!X56</f>
        <v>25581115.0262711</v>
      </c>
      <c r="Q56" s="67"/>
      <c r="R56" s="67" t="n">
        <f aca="false">'Central SIPA income'!G51</f>
        <v>21360089.8513182</v>
      </c>
      <c r="S56" s="67"/>
      <c r="T56" s="9" t="n">
        <f aca="false">'Central SIPA income'!J51</f>
        <v>81672154.8618147</v>
      </c>
      <c r="U56" s="9"/>
      <c r="V56" s="67" t="n">
        <f aca="false">'Central SIPA income'!F51</f>
        <v>107135.089969115</v>
      </c>
      <c r="W56" s="67"/>
      <c r="X56" s="67" t="n">
        <f aca="false">'Central SIPA income'!M51</f>
        <v>269092.458098899</v>
      </c>
      <c r="Y56" s="9"/>
      <c r="Z56" s="9" t="n">
        <f aca="false">R56+V56-N56-L56-F56</f>
        <v>-6355453.7607659</v>
      </c>
      <c r="AA56" s="9"/>
      <c r="AB56" s="9" t="n">
        <f aca="false">T56-P56-D56</f>
        <v>-70185310.6399109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-0.012258054247946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12292120</v>
      </c>
      <c r="AY56" s="40" t="n">
        <f aca="false">(AW56-AW55)/AW55</f>
        <v>0.00377801305013002</v>
      </c>
      <c r="AZ56" s="39" t="n">
        <f aca="false">workers_and_wage_central!B44</f>
        <v>6466.69731960149</v>
      </c>
      <c r="BA56" s="40" t="n">
        <f aca="false">(AZ56-AZ55)/AZ55</f>
        <v>0.000693901238896113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0.0165668711790355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127812203.321232</v>
      </c>
      <c r="E57" s="9"/>
      <c r="F57" s="67" t="n">
        <f aca="false">'Central pensions'!I57</f>
        <v>23231380.8954441</v>
      </c>
      <c r="G57" s="9" t="n">
        <f aca="false">'Central pensions'!K57</f>
        <v>961676.788087545</v>
      </c>
      <c r="H57" s="9" t="n">
        <f aca="false">'Central pensions'!V57</f>
        <v>5290861.9475332</v>
      </c>
      <c r="I57" s="67" t="n">
        <f aca="false">'Central pensions'!M57</f>
        <v>29742.5810748721</v>
      </c>
      <c r="J57" s="9" t="n">
        <f aca="false">'Central pensions'!W57</f>
        <v>163634.905593808</v>
      </c>
      <c r="K57" s="9"/>
      <c r="L57" s="67" t="n">
        <f aca="false">'Central pensions'!N57</f>
        <v>3923048.8617332</v>
      </c>
      <c r="M57" s="67"/>
      <c r="N57" s="67" t="n">
        <f aca="false">'Central pensions'!L57</f>
        <v>999860.284394626</v>
      </c>
      <c r="O57" s="9"/>
      <c r="P57" s="9" t="n">
        <f aca="false">'Central pensions'!X57</f>
        <v>25857655.4711852</v>
      </c>
      <c r="Q57" s="67"/>
      <c r="R57" s="67" t="n">
        <f aca="false">'Central SIPA income'!G52</f>
        <v>24629143.9727058</v>
      </c>
      <c r="S57" s="67"/>
      <c r="T57" s="9" t="n">
        <f aca="false">'Central SIPA income'!J52</f>
        <v>94171666.6294185</v>
      </c>
      <c r="U57" s="9"/>
      <c r="V57" s="67" t="n">
        <f aca="false">'Central SIPA income'!F52</f>
        <v>107998.267784232</v>
      </c>
      <c r="W57" s="67"/>
      <c r="X57" s="67" t="n">
        <f aca="false">'Central SIPA income'!M52</f>
        <v>271260.511909403</v>
      </c>
      <c r="Y57" s="9"/>
      <c r="Z57" s="9" t="n">
        <f aca="false">R57+V57-N57-L57-F57</f>
        <v>-3417147.8010818</v>
      </c>
      <c r="AA57" s="9"/>
      <c r="AB57" s="9" t="n">
        <f aca="false">T57-P57-D57</f>
        <v>-59498192.1629989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-0.0103453783699423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12346506</v>
      </c>
      <c r="AY57" s="40" t="n">
        <f aca="false">(AW57-AW56)/AW56</f>
        <v>0.00442446054870925</v>
      </c>
      <c r="AZ57" s="39" t="n">
        <f aca="false">workers_and_wage_central!B45</f>
        <v>6497.72768449017</v>
      </c>
      <c r="BA57" s="40" t="n">
        <f aca="false">(AZ57-AZ56)/AZ56</f>
        <v>0.00479848728880857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0.0144434462550029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129200641.109873</v>
      </c>
      <c r="E58" s="6"/>
      <c r="F58" s="8" t="n">
        <f aca="false">'Central pensions'!I58</f>
        <v>23483745.8987801</v>
      </c>
      <c r="G58" s="6" t="n">
        <f aca="false">'Central pensions'!K58</f>
        <v>1070839.28095708</v>
      </c>
      <c r="H58" s="6" t="n">
        <f aca="false">'Central pensions'!V58</f>
        <v>5891441.77515894</v>
      </c>
      <c r="I58" s="8" t="n">
        <f aca="false">'Central pensions'!M58</f>
        <v>33118.74064816</v>
      </c>
      <c r="J58" s="6" t="n">
        <f aca="false">'Central pensions'!W58</f>
        <v>182209.539437921</v>
      </c>
      <c r="K58" s="6"/>
      <c r="L58" s="8" t="n">
        <f aca="false">'Central pensions'!N58</f>
        <v>4747308.45708864</v>
      </c>
      <c r="M58" s="8"/>
      <c r="N58" s="8" t="n">
        <f aca="false">'Central pensions'!L58</f>
        <v>1011840.08139044</v>
      </c>
      <c r="O58" s="6"/>
      <c r="P58" s="6" t="n">
        <f aca="false">'Central pensions'!X58</f>
        <v>30200651.7383093</v>
      </c>
      <c r="Q58" s="8"/>
      <c r="R58" s="8" t="n">
        <f aca="false">'Central SIPA income'!G53</f>
        <v>21533909.5548714</v>
      </c>
      <c r="S58" s="8"/>
      <c r="T58" s="6" t="n">
        <f aca="false">'Central SIPA income'!J53</f>
        <v>82336769.5635994</v>
      </c>
      <c r="U58" s="6"/>
      <c r="V58" s="8" t="n">
        <f aca="false">'Central SIPA income'!F53</f>
        <v>113169.938748417</v>
      </c>
      <c r="W58" s="8"/>
      <c r="X58" s="8" t="n">
        <f aca="false">'Central SIPA income'!M53</f>
        <v>284250.258337323</v>
      </c>
      <c r="Y58" s="6"/>
      <c r="Z58" s="6" t="n">
        <f aca="false">R58+V58-N58-L58-F58</f>
        <v>-7595814.94363942</v>
      </c>
      <c r="AA58" s="6"/>
      <c r="AB58" s="6" t="n">
        <f aca="false">T58-P58-D58</f>
        <v>-77064523.2845833</v>
      </c>
      <c r="AC58" s="50"/>
      <c r="AD58" s="6"/>
      <c r="AE58" s="6"/>
      <c r="AF58" s="6"/>
      <c r="AG58" s="6" t="n">
        <f aca="false">BF58/100*$AG$57</f>
        <v>5832746550.78881</v>
      </c>
      <c r="AH58" s="61" t="n">
        <f aca="false">(AG58-AG57)/AG57</f>
        <v>0.014181571073208</v>
      </c>
      <c r="AI58" s="61"/>
      <c r="AJ58" s="61" t="n">
        <f aca="false">AB58/AG58</f>
        <v>-0.013212390185917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0.0118823828955968</v>
      </c>
      <c r="AV58" s="5"/>
      <c r="AW58" s="65" t="n">
        <f aca="false">workers_and_wage_central!C46</f>
        <v>12442540</v>
      </c>
      <c r="AX58" s="5"/>
      <c r="AY58" s="61" t="n">
        <f aca="false">(AW58-AW57)/AW57</f>
        <v>0.00777823296728645</v>
      </c>
      <c r="AZ58" s="66" t="n">
        <f aca="false">workers_and_wage_central!B46</f>
        <v>6539.01369953089</v>
      </c>
      <c r="BA58" s="61" t="n">
        <f aca="false">(AZ58-AZ57)/AZ57</f>
        <v>0.00635391586804548</v>
      </c>
      <c r="BB58" s="5"/>
      <c r="BC58" s="5"/>
      <c r="BD58" s="5"/>
      <c r="BE58" s="5"/>
      <c r="BF58" s="5" t="n">
        <f aca="false">BF57*(1+AY58)*(1+BA58)*(1-BE58)</f>
        <v>101.418157107321</v>
      </c>
      <c r="BG58" s="5"/>
      <c r="BH58" s="5" t="n">
        <f aca="false">BH57+1</f>
        <v>27</v>
      </c>
      <c r="BI58" s="61" t="n">
        <f aca="false">T65/AG65</f>
        <v>0.0167403229441096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130411557.002557</v>
      </c>
      <c r="E59" s="9"/>
      <c r="F59" s="67" t="n">
        <f aca="false">'Central pensions'!I59</f>
        <v>23703844.1961593</v>
      </c>
      <c r="G59" s="9" t="n">
        <f aca="false">'Central pensions'!K59</f>
        <v>1178882.88733177</v>
      </c>
      <c r="H59" s="9" t="n">
        <f aca="false">'Central pensions'!V59</f>
        <v>6485865.81941492</v>
      </c>
      <c r="I59" s="67" t="n">
        <f aca="false">'Central pensions'!M59</f>
        <v>36460.29548449</v>
      </c>
      <c r="J59" s="9" t="n">
        <f aca="false">'Central pensions'!W59</f>
        <v>200593.78822934</v>
      </c>
      <c r="K59" s="9"/>
      <c r="L59" s="67" t="n">
        <f aca="false">'Central pensions'!N59</f>
        <v>3988871.89143842</v>
      </c>
      <c r="M59" s="67"/>
      <c r="N59" s="67" t="n">
        <f aca="false">'Central pensions'!L59</f>
        <v>1022333.37834521</v>
      </c>
      <c r="O59" s="9"/>
      <c r="P59" s="9" t="n">
        <f aca="false">'Central pensions'!X59</f>
        <v>26322851.8175166</v>
      </c>
      <c r="Q59" s="67"/>
      <c r="R59" s="67" t="n">
        <f aca="false">'Central SIPA income'!G54</f>
        <v>25190103.6506183</v>
      </c>
      <c r="S59" s="67"/>
      <c r="T59" s="9" t="n">
        <f aca="false">'Central SIPA income'!J54</f>
        <v>96316544.5772458</v>
      </c>
      <c r="U59" s="9"/>
      <c r="V59" s="67" t="n">
        <f aca="false">'Central SIPA income'!F54</f>
        <v>113781.651470757</v>
      </c>
      <c r="W59" s="67"/>
      <c r="X59" s="67" t="n">
        <f aca="false">'Central SIPA income'!M54</f>
        <v>285786.704334169</v>
      </c>
      <c r="Y59" s="9"/>
      <c r="Z59" s="9" t="n">
        <f aca="false">R59+V59-N59-L59-F59</f>
        <v>-3411164.16385388</v>
      </c>
      <c r="AA59" s="9"/>
      <c r="AB59" s="9" t="n">
        <f aca="false">T59-P59-D59</f>
        <v>-60417864.2428283</v>
      </c>
      <c r="AC59" s="50"/>
      <c r="AD59" s="9"/>
      <c r="AE59" s="9"/>
      <c r="AF59" s="9"/>
      <c r="AG59" s="9" t="n">
        <f aca="false">BF59/100*$AG$57</f>
        <v>5881994084.88761</v>
      </c>
      <c r="AH59" s="40" t="n">
        <f aca="false">(AG59-AG58)/AG58</f>
        <v>0.0084432837377687</v>
      </c>
      <c r="AI59" s="40"/>
      <c r="AJ59" s="40" t="n">
        <f aca="false">AB59/AG59</f>
        <v>-0.0102716635499613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12479554</v>
      </c>
      <c r="AX59" s="7"/>
      <c r="AY59" s="40" t="n">
        <f aca="false">(AW59-AW58)/AW58</f>
        <v>0.00297479453552088</v>
      </c>
      <c r="AZ59" s="39" t="n">
        <f aca="false">workers_and_wage_central!B47</f>
        <v>6574.66616657598</v>
      </c>
      <c r="BA59" s="40" t="n">
        <f aca="false">(AZ59-AZ58)/AZ58</f>
        <v>0.00545226981978148</v>
      </c>
      <c r="BB59" s="7"/>
      <c r="BC59" s="7"/>
      <c r="BD59" s="7"/>
      <c r="BE59" s="7"/>
      <c r="BF59" s="7" t="n">
        <f aca="false">BF58*(1+AY59)*(1+BA59)*(1-BE59)</f>
        <v>102.27445938394</v>
      </c>
      <c r="BG59" s="7"/>
      <c r="BH59" s="7" t="n">
        <f aca="false">BH58+1</f>
        <v>28</v>
      </c>
      <c r="BI59" s="40" t="n">
        <f aca="false">T66/AG66</f>
        <v>0.0144211620703285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132039193.399198</v>
      </c>
      <c r="E60" s="9"/>
      <c r="F60" s="67" t="n">
        <f aca="false">'Central pensions'!I60</f>
        <v>23999686.377947</v>
      </c>
      <c r="G60" s="9" t="n">
        <f aca="false">'Central pensions'!K60</f>
        <v>1220787.72661618</v>
      </c>
      <c r="H60" s="9" t="n">
        <f aca="false">'Central pensions'!V60</f>
        <v>6716413.8812313</v>
      </c>
      <c r="I60" s="67" t="n">
        <f aca="false">'Central pensions'!M60</f>
        <v>37756.32144174</v>
      </c>
      <c r="J60" s="9" t="n">
        <f aca="false">'Central pensions'!W60</f>
        <v>207724.140656652</v>
      </c>
      <c r="K60" s="9"/>
      <c r="L60" s="67" t="n">
        <f aca="false">'Central pensions'!N60</f>
        <v>4048719.14892411</v>
      </c>
      <c r="M60" s="67"/>
      <c r="N60" s="67" t="n">
        <f aca="false">'Central pensions'!L60</f>
        <v>1036387.78825366</v>
      </c>
      <c r="O60" s="9"/>
      <c r="P60" s="9" t="n">
        <f aca="false">'Central pensions'!X60</f>
        <v>26710722.7377067</v>
      </c>
      <c r="Q60" s="67"/>
      <c r="R60" s="67" t="n">
        <f aca="false">'Central SIPA income'!G55</f>
        <v>22333388.1004155</v>
      </c>
      <c r="S60" s="67"/>
      <c r="T60" s="9" t="n">
        <f aca="false">'Central SIPA income'!J55</f>
        <v>85393645.0746519</v>
      </c>
      <c r="U60" s="9"/>
      <c r="V60" s="67" t="n">
        <f aca="false">'Central SIPA income'!F55</f>
        <v>110832.356791115</v>
      </c>
      <c r="W60" s="67"/>
      <c r="X60" s="67" t="n">
        <f aca="false">'Central SIPA income'!M55</f>
        <v>278378.92640416</v>
      </c>
      <c r="Y60" s="9"/>
      <c r="Z60" s="9" t="n">
        <f aca="false">R60+V60-N60-L60-F60</f>
        <v>-6640572.85791821</v>
      </c>
      <c r="AA60" s="9"/>
      <c r="AB60" s="9" t="n">
        <f aca="false">T60-P60-D60</f>
        <v>-73356271.0622527</v>
      </c>
      <c r="AC60" s="50"/>
      <c r="AD60" s="9"/>
      <c r="AE60" s="9"/>
      <c r="AF60" s="9"/>
      <c r="AG60" s="9" t="n">
        <f aca="false">BF60/100*$AG$57</f>
        <v>5973435594.94451</v>
      </c>
      <c r="AH60" s="40" t="n">
        <f aca="false">(AG60-AG59)/AG59</f>
        <v>0.0155460051025616</v>
      </c>
      <c r="AI60" s="40"/>
      <c r="AJ60" s="40" t="n">
        <f aca="false">AB60/AG60</f>
        <v>-0.0122804154989695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12572099</v>
      </c>
      <c r="AY60" s="40" t="n">
        <f aca="false">(AW60-AW59)/AW59</f>
        <v>0.00741572976085524</v>
      </c>
      <c r="AZ60" s="39" t="n">
        <f aca="false">workers_and_wage_central!B48</f>
        <v>6627.72653146303</v>
      </c>
      <c r="BA60" s="40" t="n">
        <f aca="false">(AZ60-AZ59)/AZ59</f>
        <v>0.00807042723428244</v>
      </c>
      <c r="BB60" s="7"/>
      <c r="BC60" s="7"/>
      <c r="BD60" s="7"/>
      <c r="BE60" s="7"/>
      <c r="BF60" s="7" t="n">
        <f aca="false">BF59*(1+AY60)*(1+BA60)*(1-BE60)</f>
        <v>103.864418651384</v>
      </c>
      <c r="BG60" s="7"/>
      <c r="BH60" s="0" t="n">
        <f aca="false">BH59+1</f>
        <v>29</v>
      </c>
      <c r="BI60" s="40" t="n">
        <f aca="false">T67/AG67</f>
        <v>0.0167622955684424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133334755.027722</v>
      </c>
      <c r="E61" s="9"/>
      <c r="F61" s="67" t="n">
        <f aca="false">'Central pensions'!I61</f>
        <v>24235170.0397857</v>
      </c>
      <c r="G61" s="9" t="n">
        <f aca="false">'Central pensions'!K61</f>
        <v>1249486.42979219</v>
      </c>
      <c r="H61" s="9" t="n">
        <f aca="false">'Central pensions'!V61</f>
        <v>6874305.67861934</v>
      </c>
      <c r="I61" s="67" t="n">
        <f aca="false">'Central pensions'!M61</f>
        <v>38643.91019976</v>
      </c>
      <c r="J61" s="9" t="n">
        <f aca="false">'Central pensions'!W61</f>
        <v>212607.392122256</v>
      </c>
      <c r="K61" s="9"/>
      <c r="L61" s="67" t="n">
        <f aca="false">'Central pensions'!N61</f>
        <v>4100476.75838906</v>
      </c>
      <c r="M61" s="67"/>
      <c r="N61" s="67" t="n">
        <f aca="false">'Central pensions'!L61</f>
        <v>1047262.89950824</v>
      </c>
      <c r="O61" s="9"/>
      <c r="P61" s="9" t="n">
        <f aca="false">'Central pensions'!X61</f>
        <v>27039124.8727118</v>
      </c>
      <c r="Q61" s="67"/>
      <c r="R61" s="67" t="n">
        <f aca="false">'Central SIPA income'!G56</f>
        <v>25918084.0153898</v>
      </c>
      <c r="S61" s="67"/>
      <c r="T61" s="9" t="n">
        <f aca="false">'Central SIPA income'!J56</f>
        <v>99100040.5972452</v>
      </c>
      <c r="U61" s="9"/>
      <c r="V61" s="67" t="n">
        <f aca="false">'Central SIPA income'!F56</f>
        <v>112384.101711473</v>
      </c>
      <c r="W61" s="67"/>
      <c r="X61" s="67" t="n">
        <f aca="false">'Central SIPA income'!M56</f>
        <v>282276.462263624</v>
      </c>
      <c r="Y61" s="9"/>
      <c r="Z61" s="9" t="n">
        <f aca="false">R61+V61-N61-L61-F61</f>
        <v>-3352441.58058175</v>
      </c>
      <c r="AA61" s="9"/>
      <c r="AB61" s="9" t="n">
        <f aca="false">T61-P61-D61</f>
        <v>-61273839.3031882</v>
      </c>
      <c r="AC61" s="50"/>
      <c r="AD61" s="9"/>
      <c r="AE61" s="9"/>
      <c r="AF61" s="9"/>
      <c r="AG61" s="9" t="n">
        <f aca="false">BF61/100*$AG$57</f>
        <v>6029339017.41261</v>
      </c>
      <c r="AH61" s="40" t="n">
        <f aca="false">(AG61-AG60)/AG60</f>
        <v>0.0093586716688487</v>
      </c>
      <c r="AI61" s="40" t="n">
        <f aca="false">(AG61-AG57)/AG57</f>
        <v>0.0483645164361812</v>
      </c>
      <c r="AJ61" s="40" t="n">
        <f aca="false">AB61/AG61</f>
        <v>-0.0101626130370561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12595793</v>
      </c>
      <c r="AY61" s="40" t="n">
        <f aca="false">(AW61-AW60)/AW60</f>
        <v>0.00188464949249922</v>
      </c>
      <c r="AZ61" s="39" t="n">
        <f aca="false">workers_and_wage_central!B49</f>
        <v>6677.16912457994</v>
      </c>
      <c r="BA61" s="40" t="n">
        <f aca="false">(AZ61-AZ60)/AZ60</f>
        <v>0.00745996276131745</v>
      </c>
      <c r="BB61" s="7"/>
      <c r="BC61" s="7"/>
      <c r="BD61" s="7"/>
      <c r="BE61" s="7"/>
      <c r="BF61" s="7" t="n">
        <f aca="false">BF60*(1+AY61)*(1+BA61)*(1-BE61)</f>
        <v>104.836451643618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0.0145645648292761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135106529.748211</v>
      </c>
      <c r="E62" s="6"/>
      <c r="F62" s="8" t="n">
        <f aca="false">'Central pensions'!I62</f>
        <v>24557211.0681307</v>
      </c>
      <c r="G62" s="6" t="n">
        <f aca="false">'Central pensions'!K62</f>
        <v>1321834.96221239</v>
      </c>
      <c r="H62" s="6" t="n">
        <f aca="false">'Central pensions'!V62</f>
        <v>7272345.95772719</v>
      </c>
      <c r="I62" s="8" t="n">
        <f aca="false">'Central pensions'!M62</f>
        <v>40881.4936766799</v>
      </c>
      <c r="J62" s="6" t="n">
        <f aca="false">'Central pensions'!W62</f>
        <v>224917.916218411</v>
      </c>
      <c r="K62" s="6"/>
      <c r="L62" s="8" t="n">
        <f aca="false">'Central pensions'!N62</f>
        <v>4996388.10649703</v>
      </c>
      <c r="M62" s="8"/>
      <c r="N62" s="8" t="n">
        <f aca="false">'Central pensions'!L62</f>
        <v>1061100.50596602</v>
      </c>
      <c r="O62" s="6"/>
      <c r="P62" s="6" t="n">
        <f aca="false">'Central pensions'!X62</f>
        <v>31764143.5450042</v>
      </c>
      <c r="Q62" s="8"/>
      <c r="R62" s="8" t="n">
        <f aca="false">'Central SIPA income'!G57</f>
        <v>22937714.9354056</v>
      </c>
      <c r="S62" s="8"/>
      <c r="T62" s="6" t="n">
        <f aca="false">'Central SIPA income'!J57</f>
        <v>87704341.1062709</v>
      </c>
      <c r="U62" s="6"/>
      <c r="V62" s="8" t="n">
        <f aca="false">'Central SIPA income'!F57</f>
        <v>110723.696377002</v>
      </c>
      <c r="W62" s="8"/>
      <c r="X62" s="8" t="n">
        <f aca="false">'Central SIPA income'!M57</f>
        <v>278106.002771574</v>
      </c>
      <c r="Y62" s="6"/>
      <c r="Z62" s="6" t="n">
        <f aca="false">R62+V62-N62-L62-F62</f>
        <v>-7566261.04881115</v>
      </c>
      <c r="AA62" s="6"/>
      <c r="AB62" s="6" t="n">
        <f aca="false">T62-P62-D62</f>
        <v>-79166332.1869443</v>
      </c>
      <c r="AC62" s="50"/>
      <c r="AD62" s="6"/>
      <c r="AE62" s="6"/>
      <c r="AF62" s="6"/>
      <c r="AG62" s="6" t="n">
        <f aca="false">BF62/100*$AG$57</f>
        <v>6098201950.2258</v>
      </c>
      <c r="AH62" s="61" t="n">
        <f aca="false">(AG62-AG61)/AG61</f>
        <v>0.0114213071473191</v>
      </c>
      <c r="AI62" s="61"/>
      <c r="AJ62" s="61" t="n">
        <f aca="false">AB62/AG62</f>
        <v>-0.0129819138219936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0.00920183937336392</v>
      </c>
      <c r="AV62" s="5"/>
      <c r="AW62" s="65" t="n">
        <f aca="false">workers_and_wage_central!C50</f>
        <v>12629700</v>
      </c>
      <c r="AX62" s="5"/>
      <c r="AY62" s="61" t="n">
        <f aca="false">(AW62-AW61)/AW61</f>
        <v>0.00269193055173263</v>
      </c>
      <c r="AZ62" s="66" t="n">
        <f aca="false">workers_and_wage_central!B50</f>
        <v>6735.3001637405</v>
      </c>
      <c r="BA62" s="61" t="n">
        <f aca="false">(AZ62-AZ61)/AZ61</f>
        <v>0.0087059408075449</v>
      </c>
      <c r="BB62" s="5"/>
      <c r="BC62" s="5"/>
      <c r="BD62" s="5"/>
      <c r="BE62" s="5"/>
      <c r="BF62" s="5" t="n">
        <f aca="false">BF61*(1+AY62)*(1+BA62)*(1-BE62)</f>
        <v>106.033820958075</v>
      </c>
      <c r="BG62" s="5"/>
      <c r="BH62" s="5" t="n">
        <f aca="false">BH61+1</f>
        <v>31</v>
      </c>
      <c r="BI62" s="61" t="n">
        <f aca="false">T69/AG69</f>
        <v>0.0167754577372862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137213976.03317</v>
      </c>
      <c r="E63" s="9"/>
      <c r="F63" s="67" t="n">
        <f aca="false">'Central pensions'!I63</f>
        <v>24940264.3767379</v>
      </c>
      <c r="G63" s="9" t="n">
        <f aca="false">'Central pensions'!K63</f>
        <v>1457565.51848315</v>
      </c>
      <c r="H63" s="9" t="n">
        <f aca="false">'Central pensions'!V63</f>
        <v>8019095.43134046</v>
      </c>
      <c r="I63" s="67" t="n">
        <f aca="false">'Central pensions'!M63</f>
        <v>45079.3459324699</v>
      </c>
      <c r="J63" s="9" t="n">
        <f aca="false">'Central pensions'!W63</f>
        <v>248013.260763115</v>
      </c>
      <c r="K63" s="9"/>
      <c r="L63" s="67" t="n">
        <f aca="false">'Central pensions'!N63</f>
        <v>4179658.229492</v>
      </c>
      <c r="M63" s="67"/>
      <c r="N63" s="67" t="n">
        <f aca="false">'Central pensions'!L63</f>
        <v>1079528.22644253</v>
      </c>
      <c r="O63" s="9"/>
      <c r="P63" s="9" t="n">
        <f aca="false">'Central pensions'!X63</f>
        <v>27627512.2116598</v>
      </c>
      <c r="Q63" s="67"/>
      <c r="R63" s="67" t="n">
        <f aca="false">'Central SIPA income'!G58</f>
        <v>26609130.3596366</v>
      </c>
      <c r="S63" s="67"/>
      <c r="T63" s="9" t="n">
        <f aca="false">'Central SIPA income'!J58</f>
        <v>101742316.188634</v>
      </c>
      <c r="U63" s="9"/>
      <c r="V63" s="67" t="n">
        <f aca="false">'Central SIPA income'!F58</f>
        <v>111642.583593384</v>
      </c>
      <c r="W63" s="67"/>
      <c r="X63" s="67" t="n">
        <f aca="false">'Central SIPA income'!M58</f>
        <v>280413.982536591</v>
      </c>
      <c r="Y63" s="9"/>
      <c r="Z63" s="9" t="n">
        <f aca="false">R63+V63-N63-L63-F63</f>
        <v>-3478677.88944252</v>
      </c>
      <c r="AA63" s="9"/>
      <c r="AB63" s="9" t="n">
        <f aca="false">T63-P63-D63</f>
        <v>-63099172.056196</v>
      </c>
      <c r="AC63" s="50"/>
      <c r="AD63" s="9"/>
      <c r="AE63" s="9"/>
      <c r="AF63" s="9"/>
      <c r="AG63" s="9" t="n">
        <f aca="false">BF63/100*$AG$57</f>
        <v>6141311481.75909</v>
      </c>
      <c r="AH63" s="40" t="n">
        <f aca="false">(AG63-AG62)/AG62</f>
        <v>0.00706922005619899</v>
      </c>
      <c r="AI63" s="40"/>
      <c r="AJ63" s="40" t="n">
        <f aca="false">AB63/AG63</f>
        <v>-0.0102745435146244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12638299</v>
      </c>
      <c r="AX63" s="7"/>
      <c r="AY63" s="40" t="n">
        <f aca="false">(AW63-AW62)/AW62</f>
        <v>0.000680855443913949</v>
      </c>
      <c r="AZ63" s="39" t="n">
        <f aca="false">workers_and_wage_central!B51</f>
        <v>6778.29844134827</v>
      </c>
      <c r="BA63" s="40" t="n">
        <f aca="false">(AZ63-AZ62)/AZ62</f>
        <v>0.00638401801886303</v>
      </c>
      <c r="BB63" s="7"/>
      <c r="BC63" s="7"/>
      <c r="BD63" s="7"/>
      <c r="BE63" s="7"/>
      <c r="BF63" s="7" t="n">
        <f aca="false">BF62*(1+AY63)*(1+BA63)*(1-BE63)</f>
        <v>106.783397371827</v>
      </c>
      <c r="BG63" s="7"/>
      <c r="BH63" s="7" t="n">
        <f aca="false">BH62+1</f>
        <v>32</v>
      </c>
      <c r="BI63" s="40" t="n">
        <f aca="false">T70/AG70</f>
        <v>0.0145480137896672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139212411.122055</v>
      </c>
      <c r="E64" s="9"/>
      <c r="F64" s="67" t="n">
        <f aca="false">'Central pensions'!I64</f>
        <v>25303503.6100686</v>
      </c>
      <c r="G64" s="9" t="n">
        <f aca="false">'Central pensions'!K64</f>
        <v>1504641.16261782</v>
      </c>
      <c r="H64" s="9" t="n">
        <f aca="false">'Central pensions'!V64</f>
        <v>8278091.73580889</v>
      </c>
      <c r="I64" s="67" t="n">
        <f aca="false">'Central pensions'!M64</f>
        <v>46535.29368921</v>
      </c>
      <c r="J64" s="9" t="n">
        <f aca="false">'Central pensions'!W64</f>
        <v>256023.455746661</v>
      </c>
      <c r="K64" s="9"/>
      <c r="L64" s="67" t="n">
        <f aca="false">'Central pensions'!N64</f>
        <v>4160181.93869262</v>
      </c>
      <c r="M64" s="67"/>
      <c r="N64" s="67" t="n">
        <f aca="false">'Central pensions'!L64</f>
        <v>1096148.48750099</v>
      </c>
      <c r="O64" s="9"/>
      <c r="P64" s="9" t="n">
        <f aca="false">'Central pensions'!X64</f>
        <v>27617889.4186892</v>
      </c>
      <c r="Q64" s="67"/>
      <c r="R64" s="67" t="n">
        <f aca="false">'Central SIPA income'!G59</f>
        <v>23464050.9758216</v>
      </c>
      <c r="S64" s="67"/>
      <c r="T64" s="9" t="n">
        <f aca="false">'Central SIPA income'!J59</f>
        <v>89716832.5752409</v>
      </c>
      <c r="U64" s="9"/>
      <c r="V64" s="67" t="n">
        <f aca="false">'Central SIPA income'!F59</f>
        <v>109549.742406439</v>
      </c>
      <c r="W64" s="67"/>
      <c r="X64" s="67" t="n">
        <f aca="false">'Central SIPA income'!M59</f>
        <v>275157.368857842</v>
      </c>
      <c r="Y64" s="9"/>
      <c r="Z64" s="9" t="n">
        <f aca="false">R64+V64-N64-L64-F64</f>
        <v>-6986233.31803413</v>
      </c>
      <c r="AA64" s="9"/>
      <c r="AB64" s="9" t="n">
        <f aca="false">T64-P64-D64</f>
        <v>-77113467.9655036</v>
      </c>
      <c r="AC64" s="50"/>
      <c r="AD64" s="9"/>
      <c r="AE64" s="9"/>
      <c r="AF64" s="9"/>
      <c r="AG64" s="9" t="n">
        <f aca="false">BF64/100*$AG$57</f>
        <v>6211594587.00274</v>
      </c>
      <c r="AH64" s="40" t="n">
        <f aca="false">(AG64-AG63)/AG63</f>
        <v>0.0114443153473666</v>
      </c>
      <c r="AI64" s="40"/>
      <c r="AJ64" s="40" t="n">
        <f aca="false">AB64/AG64</f>
        <v>-0.0124144399453978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12731993</v>
      </c>
      <c r="AY64" s="40" t="n">
        <f aca="false">(AW64-AW63)/AW63</f>
        <v>0.00741349765502462</v>
      </c>
      <c r="AZ64" s="39" t="n">
        <f aca="false">workers_and_wage_central!B52</f>
        <v>6805.4194649845</v>
      </c>
      <c r="BA64" s="40" t="n">
        <f aca="false">(AZ64-AZ63)/AZ63</f>
        <v>0.00400115513810804</v>
      </c>
      <c r="BB64" s="7"/>
      <c r="BC64" s="7"/>
      <c r="BD64" s="7"/>
      <c r="BE64" s="7"/>
      <c r="BF64" s="7" t="n">
        <f aca="false">BF63*(1+AY64)*(1+BA64)*(1-BE64)</f>
        <v>108.005460245214</v>
      </c>
      <c r="BG64" s="7"/>
      <c r="BH64" s="0" t="n">
        <f aca="false">BH63+1</f>
        <v>33</v>
      </c>
      <c r="BI64" s="40" t="n">
        <f aca="false">T71/AG71</f>
        <v>0.0167845095291035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140339520.845177</v>
      </c>
      <c r="E65" s="9"/>
      <c r="F65" s="67" t="n">
        <f aca="false">'Central pensions'!I65</f>
        <v>25508369.1440973</v>
      </c>
      <c r="G65" s="9" t="n">
        <f aca="false">'Central pensions'!K65</f>
        <v>1570515.13308988</v>
      </c>
      <c r="H65" s="9" t="n">
        <f aca="false">'Central pensions'!V65</f>
        <v>8640510.88538269</v>
      </c>
      <c r="I65" s="67" t="n">
        <f aca="false">'Central pensions'!M65</f>
        <v>48572.63298216</v>
      </c>
      <c r="J65" s="9" t="n">
        <f aca="false">'Central pensions'!W65</f>
        <v>267232.2954242</v>
      </c>
      <c r="K65" s="9"/>
      <c r="L65" s="67" t="n">
        <f aca="false">'Central pensions'!N65</f>
        <v>4212528.8679181</v>
      </c>
      <c r="M65" s="67"/>
      <c r="N65" s="67" t="n">
        <f aca="false">'Central pensions'!L65</f>
        <v>1103963.97358175</v>
      </c>
      <c r="O65" s="9"/>
      <c r="P65" s="9" t="n">
        <f aca="false">'Central pensions'!X65</f>
        <v>27932516.3817622</v>
      </c>
      <c r="Q65" s="67"/>
      <c r="R65" s="67" t="n">
        <f aca="false">'Central SIPA income'!G60</f>
        <v>27382335.1347146</v>
      </c>
      <c r="S65" s="67"/>
      <c r="T65" s="9" t="n">
        <f aca="false">'Central SIPA income'!J60</f>
        <v>104698731.661117</v>
      </c>
      <c r="U65" s="9"/>
      <c r="V65" s="67" t="n">
        <f aca="false">'Central SIPA income'!F60</f>
        <v>108836.153777339</v>
      </c>
      <c r="W65" s="67"/>
      <c r="X65" s="67" t="n">
        <f aca="false">'Central SIPA income'!M60</f>
        <v>273365.039954851</v>
      </c>
      <c r="Y65" s="9"/>
      <c r="Z65" s="9" t="n">
        <f aca="false">R65+V65-N65-L65-F65</f>
        <v>-3333690.69710525</v>
      </c>
      <c r="AA65" s="9"/>
      <c r="AB65" s="9" t="n">
        <f aca="false">T65-P65-D65</f>
        <v>-63573305.5658217</v>
      </c>
      <c r="AC65" s="50"/>
      <c r="AD65" s="9"/>
      <c r="AE65" s="9"/>
      <c r="AF65" s="9"/>
      <c r="AG65" s="9" t="n">
        <f aca="false">BF65/100*$AG$57</f>
        <v>6254283863.61911</v>
      </c>
      <c r="AH65" s="40" t="n">
        <f aca="false">(AG65-AG64)/AG64</f>
        <v>0.00687251494257097</v>
      </c>
      <c r="AI65" s="40" t="n">
        <f aca="false">(AG65-AG61)/AG61</f>
        <v>0.0373083758529517</v>
      </c>
      <c r="AJ65" s="40" t="n">
        <f aca="false">AB65/AG65</f>
        <v>-0.010164761778023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12763175</v>
      </c>
      <c r="AY65" s="40" t="n">
        <f aca="false">(AW65-AW64)/AW64</f>
        <v>0.00244910596479279</v>
      </c>
      <c r="AZ65" s="39" t="n">
        <f aca="false">workers_and_wage_central!B53</f>
        <v>6835.44907285171</v>
      </c>
      <c r="BA65" s="40" t="n">
        <f aca="false">(AZ65-AZ64)/AZ64</f>
        <v>0.00441260204778257</v>
      </c>
      <c r="BB65" s="7"/>
      <c r="BC65" s="7"/>
      <c r="BD65" s="7"/>
      <c r="BE65" s="7"/>
      <c r="BF65" s="7" t="n">
        <f aca="false">BF64*(1+AY65)*(1+BA65)*(1-BE65)</f>
        <v>108.747729384628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0.0146367112940747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141033904.080918</v>
      </c>
      <c r="E66" s="6"/>
      <c r="F66" s="8" t="n">
        <f aca="false">'Central pensions'!I66</f>
        <v>25634581.5167639</v>
      </c>
      <c r="G66" s="6" t="n">
        <f aca="false">'Central pensions'!K66</f>
        <v>1625339.6011241</v>
      </c>
      <c r="H66" s="6" t="n">
        <f aca="false">'Central pensions'!V66</f>
        <v>8942138.93267377</v>
      </c>
      <c r="I66" s="8" t="n">
        <f aca="false">'Central pensions'!M66</f>
        <v>50268.2350863102</v>
      </c>
      <c r="J66" s="6" t="n">
        <f aca="false">'Central pensions'!W66</f>
        <v>276560.997917733</v>
      </c>
      <c r="K66" s="6"/>
      <c r="L66" s="8" t="n">
        <f aca="false">'Central pensions'!N66</f>
        <v>5099779.25748638</v>
      </c>
      <c r="M66" s="8"/>
      <c r="N66" s="8" t="n">
        <f aca="false">'Central pensions'!L66</f>
        <v>1109620.21983619</v>
      </c>
      <c r="O66" s="6"/>
      <c r="P66" s="6" t="n">
        <f aca="false">'Central pensions'!X66</f>
        <v>32567581.8690725</v>
      </c>
      <c r="Q66" s="8"/>
      <c r="R66" s="8" t="n">
        <f aca="false">'Central SIPA income'!G61</f>
        <v>23759010.8638416</v>
      </c>
      <c r="S66" s="8"/>
      <c r="T66" s="6" t="n">
        <f aca="false">'Central SIPA income'!J61</f>
        <v>90844637.2717604</v>
      </c>
      <c r="U66" s="6"/>
      <c r="V66" s="8" t="n">
        <f aca="false">'Central SIPA income'!F61</f>
        <v>112282.11394401</v>
      </c>
      <c r="W66" s="8"/>
      <c r="X66" s="8" t="n">
        <f aca="false">'Central SIPA income'!M61</f>
        <v>282020.298395647</v>
      </c>
      <c r="Y66" s="6"/>
      <c r="Z66" s="6" t="n">
        <f aca="false">R66+V66-N66-L66-F66</f>
        <v>-7972688.01630083</v>
      </c>
      <c r="AA66" s="6"/>
      <c r="AB66" s="6" t="n">
        <f aca="false">T66-P66-D66</f>
        <v>-82756848.6782301</v>
      </c>
      <c r="AC66" s="50"/>
      <c r="AD66" s="6"/>
      <c r="AE66" s="6"/>
      <c r="AF66" s="6"/>
      <c r="AG66" s="6" t="n">
        <f aca="false">BF66/100*$AG$57</f>
        <v>6299397845.24529</v>
      </c>
      <c r="AH66" s="61" t="n">
        <f aca="false">(AG66-AG65)/AG65</f>
        <v>0.00721329293807813</v>
      </c>
      <c r="AI66" s="61"/>
      <c r="AJ66" s="61" t="n">
        <f aca="false">AB66/AG66</f>
        <v>-0.0131372633879116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0.00590739470580209</v>
      </c>
      <c r="AV66" s="5"/>
      <c r="AW66" s="65" t="n">
        <f aca="false">workers_and_wage_central!C54</f>
        <v>12805679</v>
      </c>
      <c r="AX66" s="5"/>
      <c r="AY66" s="61" t="n">
        <f aca="false">(AW66-AW65)/AW65</f>
        <v>0.00333020584611588</v>
      </c>
      <c r="AZ66" s="66" t="n">
        <f aca="false">workers_and_wage_central!B54</f>
        <v>6861.90361783391</v>
      </c>
      <c r="BA66" s="61" t="n">
        <f aca="false">(AZ66-AZ65)/AZ65</f>
        <v>0.00387019853417812</v>
      </c>
      <c r="BB66" s="5"/>
      <c r="BC66" s="5"/>
      <c r="BD66" s="5"/>
      <c r="BE66" s="5"/>
      <c r="BF66" s="5" t="n">
        <f aca="false">BF65*(1+AY66)*(1+BA66)*(1-BE66)</f>
        <v>109.53215861303</v>
      </c>
      <c r="BG66" s="5"/>
      <c r="BH66" s="5" t="n">
        <f aca="false">BH65+1</f>
        <v>35</v>
      </c>
      <c r="BI66" s="61" t="n">
        <f aca="false">T73/AG73</f>
        <v>0.0168891584291347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141727891.337821</v>
      </c>
      <c r="E67" s="9"/>
      <c r="F67" s="67" t="n">
        <f aca="false">'Central pensions'!I67</f>
        <v>25760721.9155894</v>
      </c>
      <c r="G67" s="9" t="n">
        <f aca="false">'Central pensions'!K67</f>
        <v>1687368.71539614</v>
      </c>
      <c r="H67" s="9" t="n">
        <f aca="false">'Central pensions'!V67</f>
        <v>9283404.81785103</v>
      </c>
      <c r="I67" s="67" t="n">
        <f aca="false">'Central pensions'!M67</f>
        <v>52186.6613009099</v>
      </c>
      <c r="J67" s="9" t="n">
        <f aca="false">'Central pensions'!W67</f>
        <v>287115.612923219</v>
      </c>
      <c r="K67" s="9"/>
      <c r="L67" s="67" t="n">
        <f aca="false">'Central pensions'!N67</f>
        <v>4231579.11705925</v>
      </c>
      <c r="M67" s="67"/>
      <c r="N67" s="67" t="n">
        <f aca="false">'Central pensions'!L67</f>
        <v>1116486.79847999</v>
      </c>
      <c r="O67" s="9"/>
      <c r="P67" s="9" t="n">
        <f aca="false">'Central pensions'!X67</f>
        <v>28100265.1028762</v>
      </c>
      <c r="Q67" s="67"/>
      <c r="R67" s="67" t="n">
        <f aca="false">'Central SIPA income'!G62</f>
        <v>27619915.0759109</v>
      </c>
      <c r="S67" s="67"/>
      <c r="T67" s="9" t="n">
        <f aca="false">'Central SIPA income'!J62</f>
        <v>105607139.157739</v>
      </c>
      <c r="U67" s="9"/>
      <c r="V67" s="67" t="n">
        <f aca="false">'Central SIPA income'!F62</f>
        <v>114072.43967855</v>
      </c>
      <c r="W67" s="67"/>
      <c r="X67" s="67" t="n">
        <f aca="false">'Central SIPA income'!M62</f>
        <v>286517.080475579</v>
      </c>
      <c r="Y67" s="9"/>
      <c r="Z67" s="9" t="n">
        <f aca="false">R67+V67-N67-L67-F67</f>
        <v>-3374800.31553912</v>
      </c>
      <c r="AA67" s="9"/>
      <c r="AB67" s="9" t="n">
        <f aca="false">T67-P67-D67</f>
        <v>-64221017.2829584</v>
      </c>
      <c r="AC67" s="50"/>
      <c r="AD67" s="9"/>
      <c r="AE67" s="9"/>
      <c r="AF67" s="9"/>
      <c r="AG67" s="9" t="n">
        <f aca="false">BF67/100*$AG$57</f>
        <v>6300279023.6297</v>
      </c>
      <c r="AH67" s="40" t="n">
        <f aca="false">(AG67-AG66)/AG66</f>
        <v>0.00013988295485746</v>
      </c>
      <c r="AI67" s="40"/>
      <c r="AJ67" s="40" t="n">
        <f aca="false">AB67/AG67</f>
        <v>-0.0101933608086392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12814742</v>
      </c>
      <c r="AX67" s="7"/>
      <c r="AY67" s="40" t="n">
        <f aca="false">(AW67-AW66)/AW66</f>
        <v>0.000707732873828869</v>
      </c>
      <c r="AZ67" s="39" t="n">
        <f aca="false">workers_and_wage_central!B55</f>
        <v>6858.00984217357</v>
      </c>
      <c r="BA67" s="40" t="n">
        <f aca="false">(AZ67-AZ66)/AZ66</f>
        <v>-0.000567448317143391</v>
      </c>
      <c r="BB67" s="7"/>
      <c r="BC67" s="7"/>
      <c r="BD67" s="7"/>
      <c r="BE67" s="7"/>
      <c r="BF67" s="7" t="n">
        <f aca="false">BF66*(1+AY67)*(1+BA67)*(1-BE67)</f>
        <v>109.547480295029</v>
      </c>
      <c r="BG67" s="7"/>
      <c r="BH67" s="7" t="n">
        <f aca="false">BH66+1</f>
        <v>36</v>
      </c>
      <c r="BI67" s="40" t="n">
        <f aca="false">T74/AG74</f>
        <v>0.0146068636356786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142555054.18279</v>
      </c>
      <c r="E68" s="9"/>
      <c r="F68" s="67" t="n">
        <f aca="false">'Central pensions'!I68</f>
        <v>25911068.5539752</v>
      </c>
      <c r="G68" s="9" t="n">
        <f aca="false">'Central pensions'!K68</f>
        <v>1758839.44533802</v>
      </c>
      <c r="H68" s="9" t="n">
        <f aca="false">'Central pensions'!V68</f>
        <v>9676615.68671677</v>
      </c>
      <c r="I68" s="67" t="n">
        <f aca="false">'Central pensions'!M68</f>
        <v>54397.0962475699</v>
      </c>
      <c r="J68" s="9" t="n">
        <f aca="false">'Central pensions'!W68</f>
        <v>299276.773815995</v>
      </c>
      <c r="K68" s="9"/>
      <c r="L68" s="67" t="n">
        <f aca="false">'Central pensions'!N68</f>
        <v>4250642.01172301</v>
      </c>
      <c r="M68" s="67"/>
      <c r="N68" s="67" t="n">
        <f aca="false">'Central pensions'!L68</f>
        <v>1124547.67104703</v>
      </c>
      <c r="O68" s="9"/>
      <c r="P68" s="9" t="n">
        <f aca="false">'Central pensions'!X68</f>
        <v>28243531.0964296</v>
      </c>
      <c r="Q68" s="67"/>
      <c r="R68" s="67" t="n">
        <f aca="false">'Central SIPA income'!G63</f>
        <v>24210942.4146159</v>
      </c>
      <c r="S68" s="67"/>
      <c r="T68" s="9" t="n">
        <f aca="false">'Central SIPA income'!J63</f>
        <v>92572636.7258217</v>
      </c>
      <c r="U68" s="9"/>
      <c r="V68" s="67" t="n">
        <f aca="false">'Central SIPA income'!F63</f>
        <v>109452.510610044</v>
      </c>
      <c r="W68" s="67"/>
      <c r="X68" s="67" t="n">
        <f aca="false">'Central SIPA income'!M63</f>
        <v>274913.150618002</v>
      </c>
      <c r="Y68" s="9"/>
      <c r="Z68" s="9" t="n">
        <f aca="false">R68+V68-N68-L68-F68</f>
        <v>-6965863.31151924</v>
      </c>
      <c r="AA68" s="9"/>
      <c r="AB68" s="9" t="n">
        <f aca="false">T68-P68-D68</f>
        <v>-78225948.5533979</v>
      </c>
      <c r="AC68" s="50"/>
      <c r="AD68" s="9"/>
      <c r="AE68" s="9"/>
      <c r="AF68" s="9"/>
      <c r="AG68" s="9" t="n">
        <f aca="false">BF68/100*$AG$57</f>
        <v>6356018034.93244</v>
      </c>
      <c r="AH68" s="40" t="n">
        <f aca="false">(AG68-AG67)/AG67</f>
        <v>0.00884707027953536</v>
      </c>
      <c r="AI68" s="40"/>
      <c r="AJ68" s="40" t="n">
        <f aca="false">AB68/AG68</f>
        <v>-0.0123073830381649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12893169</v>
      </c>
      <c r="AY68" s="40" t="n">
        <f aca="false">(AW68-AW67)/AW67</f>
        <v>0.00612006078624135</v>
      </c>
      <c r="AZ68" s="39" t="n">
        <f aca="false">workers_and_wage_central!B56</f>
        <v>6876.59793983072</v>
      </c>
      <c r="BA68" s="40" t="n">
        <f aca="false">(AZ68-AZ67)/AZ67</f>
        <v>0.00271042154866002</v>
      </c>
      <c r="BB68" s="7"/>
      <c r="BC68" s="7"/>
      <c r="BD68" s="7"/>
      <c r="BE68" s="7"/>
      <c r="BF68" s="7" t="n">
        <f aca="false">BF67*(1+AY68)*(1+BA68)*(1-BE68)</f>
        <v>110.516654552145</v>
      </c>
      <c r="BG68" s="7"/>
      <c r="BH68" s="0" t="n">
        <f aca="false">BH67+1</f>
        <v>37</v>
      </c>
      <c r="BI68" s="40" t="n">
        <f aca="false">T75/AG75</f>
        <v>0.0168740684217436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143233653.178834</v>
      </c>
      <c r="E69" s="9"/>
      <c r="F69" s="67" t="n">
        <f aca="false">'Central pensions'!I69</f>
        <v>26034411.9542352</v>
      </c>
      <c r="G69" s="9" t="n">
        <f aca="false">'Central pensions'!K69</f>
        <v>1865045.70227163</v>
      </c>
      <c r="H69" s="9" t="n">
        <f aca="false">'Central pensions'!V69</f>
        <v>10260931.1764537</v>
      </c>
      <c r="I69" s="67" t="n">
        <f aca="false">'Central pensions'!M69</f>
        <v>57681.8258434599</v>
      </c>
      <c r="J69" s="9" t="n">
        <f aca="false">'Central pensions'!W69</f>
        <v>317348.38690067</v>
      </c>
      <c r="K69" s="9"/>
      <c r="L69" s="67" t="n">
        <f aca="false">'Central pensions'!N69</f>
        <v>4261328.59516212</v>
      </c>
      <c r="M69" s="67"/>
      <c r="N69" s="67" t="n">
        <f aca="false">'Central pensions'!L69</f>
        <v>1130407.99869744</v>
      </c>
      <c r="O69" s="9"/>
      <c r="P69" s="9" t="n">
        <f aca="false">'Central pensions'!X69</f>
        <v>28331225.6223534</v>
      </c>
      <c r="Q69" s="67"/>
      <c r="R69" s="67" t="n">
        <f aca="false">'Central SIPA income'!G64</f>
        <v>28093325.6052159</v>
      </c>
      <c r="S69" s="67"/>
      <c r="T69" s="9" t="n">
        <f aca="false">'Central SIPA income'!J64</f>
        <v>107417265.347832</v>
      </c>
      <c r="U69" s="9"/>
      <c r="V69" s="67" t="n">
        <f aca="false">'Central SIPA income'!F64</f>
        <v>113819.481071274</v>
      </c>
      <c r="W69" s="67"/>
      <c r="X69" s="67" t="n">
        <f aca="false">'Central SIPA income'!M64</f>
        <v>285881.721384092</v>
      </c>
      <c r="Y69" s="9"/>
      <c r="Z69" s="9" t="n">
        <f aca="false">R69+V69-N69-L69-F69</f>
        <v>-3219003.46180758</v>
      </c>
      <c r="AA69" s="9"/>
      <c r="AB69" s="9" t="n">
        <f aca="false">T69-P69-D69</f>
        <v>-64147613.4533556</v>
      </c>
      <c r="AC69" s="50"/>
      <c r="AD69" s="9"/>
      <c r="AE69" s="9"/>
      <c r="AF69" s="9"/>
      <c r="AG69" s="9" t="n">
        <f aca="false">BF69/100*$AG$57</f>
        <v>6403239007.24804</v>
      </c>
      <c r="AH69" s="40" t="n">
        <f aca="false">(AG69-AG68)/AG68</f>
        <v>0.00742933265073742</v>
      </c>
      <c r="AI69" s="40" t="n">
        <f aca="false">(AG69-AG65)/AG65</f>
        <v>0.0238164987194449</v>
      </c>
      <c r="AJ69" s="40" t="n">
        <f aca="false">AB69/AG69</f>
        <v>-0.0100179945463139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12894575</v>
      </c>
      <c r="AY69" s="40" t="n">
        <f aca="false">(AW69-AW68)/AW68</f>
        <v>0.000109049993837822</v>
      </c>
      <c r="AZ69" s="39" t="n">
        <f aca="false">workers_and_wage_central!B57</f>
        <v>6926.93109163824</v>
      </c>
      <c r="BA69" s="40" t="n">
        <f aca="false">(AZ69-AZ68)/AZ68</f>
        <v>0.0073194844671636</v>
      </c>
      <c r="BB69" s="7"/>
      <c r="BC69" s="7"/>
      <c r="BD69" s="7"/>
      <c r="BE69" s="7"/>
      <c r="BF69" s="7" t="n">
        <f aca="false">BF68*(1+AY69)*(1+BA69)*(1-BE69)</f>
        <v>111.33771954226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0.0146484293281828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143842757.947815</v>
      </c>
      <c r="E70" s="6"/>
      <c r="F70" s="8" t="n">
        <f aca="false">'Central pensions'!I70</f>
        <v>26145123.9561077</v>
      </c>
      <c r="G70" s="6" t="n">
        <f aca="false">'Central pensions'!K70</f>
        <v>1940450.67709107</v>
      </c>
      <c r="H70" s="6" t="n">
        <f aca="false">'Central pensions'!V70</f>
        <v>10675787.0998458</v>
      </c>
      <c r="I70" s="8" t="n">
        <f aca="false">'Central pensions'!M70</f>
        <v>60013.9384667401</v>
      </c>
      <c r="J70" s="6" t="n">
        <f aca="false">'Central pensions'!W70</f>
        <v>330178.982469491</v>
      </c>
      <c r="K70" s="6"/>
      <c r="L70" s="8" t="n">
        <f aca="false">'Central pensions'!N70</f>
        <v>5273706.73993298</v>
      </c>
      <c r="M70" s="8"/>
      <c r="N70" s="8" t="n">
        <f aca="false">'Central pensions'!L70</f>
        <v>1136428.73030676</v>
      </c>
      <c r="O70" s="6"/>
      <c r="P70" s="6" t="n">
        <f aca="false">'Central pensions'!X70</f>
        <v>33617584.917124</v>
      </c>
      <c r="Q70" s="8"/>
      <c r="R70" s="8" t="n">
        <f aca="false">'Central SIPA income'!G65</f>
        <v>24605239.7749844</v>
      </c>
      <c r="S70" s="8"/>
      <c r="T70" s="6" t="n">
        <f aca="false">'Central SIPA income'!J65</f>
        <v>94080266.8576132</v>
      </c>
      <c r="U70" s="6"/>
      <c r="V70" s="8" t="n">
        <f aca="false">'Central SIPA income'!F65</f>
        <v>113688.353815929</v>
      </c>
      <c r="W70" s="8"/>
      <c r="X70" s="8" t="n">
        <f aca="false">'Central SIPA income'!M65</f>
        <v>285552.367523701</v>
      </c>
      <c r="Y70" s="6"/>
      <c r="Z70" s="6" t="n">
        <f aca="false">R70+V70-N70-L70-F70</f>
        <v>-7836331.29754711</v>
      </c>
      <c r="AA70" s="6"/>
      <c r="AB70" s="6" t="n">
        <f aca="false">T70-P70-D70</f>
        <v>-83380076.0073261</v>
      </c>
      <c r="AC70" s="50"/>
      <c r="AD70" s="6"/>
      <c r="AE70" s="6"/>
      <c r="AF70" s="6"/>
      <c r="AG70" s="6" t="n">
        <f aca="false">BF70/100*$AG$57</f>
        <v>6466880511.51246</v>
      </c>
      <c r="AH70" s="61" t="n">
        <f aca="false">(AG70-AG69)/AG69</f>
        <v>0.00993895498705975</v>
      </c>
      <c r="AI70" s="61"/>
      <c r="AJ70" s="61" t="n">
        <f aca="false">AB70/AG70</f>
        <v>-0.0128933998175614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0.00671397752782677</v>
      </c>
      <c r="AV70" s="5"/>
      <c r="AW70" s="65" t="n">
        <f aca="false">workers_and_wage_central!C58</f>
        <v>13001015</v>
      </c>
      <c r="AX70" s="5"/>
      <c r="AY70" s="61" t="n">
        <f aca="false">(AW70-AW69)/AW69</f>
        <v>0.00825463421632741</v>
      </c>
      <c r="AZ70" s="66" t="n">
        <f aca="false">workers_and_wage_central!B58</f>
        <v>6938.50274578109</v>
      </c>
      <c r="BA70" s="61" t="n">
        <f aca="false">(AZ70-AZ69)/AZ69</f>
        <v>0.0016705311471654</v>
      </c>
      <c r="BB70" s="5"/>
      <c r="BC70" s="5"/>
      <c r="BD70" s="5"/>
      <c r="BE70" s="5"/>
      <c r="BF70" s="5" t="n">
        <f aca="false">BF69*(1+AY70)*(1+BA70)*(1-BE70)</f>
        <v>112.444300125152</v>
      </c>
      <c r="BG70" s="5"/>
      <c r="BH70" s="5" t="n">
        <f aca="false">BH69+1</f>
        <v>39</v>
      </c>
      <c r="BI70" s="61" t="n">
        <f aca="false">T77/AG77</f>
        <v>0.0168613927368734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144218885.736416</v>
      </c>
      <c r="E71" s="9"/>
      <c r="F71" s="67" t="n">
        <f aca="false">'Central pensions'!I71</f>
        <v>26213489.6339952</v>
      </c>
      <c r="G71" s="9" t="n">
        <f aca="false">'Central pensions'!K71</f>
        <v>1986293.28569365</v>
      </c>
      <c r="H71" s="9" t="n">
        <f aca="false">'Central pensions'!V71</f>
        <v>10927999.606621</v>
      </c>
      <c r="I71" s="67" t="n">
        <f aca="false">'Central pensions'!M71</f>
        <v>61431.7511039302</v>
      </c>
      <c r="J71" s="9" t="n">
        <f aca="false">'Central pensions'!W71</f>
        <v>337979.369276954</v>
      </c>
      <c r="K71" s="9"/>
      <c r="L71" s="67" t="n">
        <f aca="false">'Central pensions'!N71</f>
        <v>4288762.43736241</v>
      </c>
      <c r="M71" s="67"/>
      <c r="N71" s="67" t="n">
        <f aca="false">'Central pensions'!L71</f>
        <v>1140354.57237577</v>
      </c>
      <c r="O71" s="9"/>
      <c r="P71" s="9" t="n">
        <f aca="false">'Central pensions'!X71</f>
        <v>28528303.0736101</v>
      </c>
      <c r="Q71" s="67"/>
      <c r="R71" s="67" t="n">
        <f aca="false">'Central SIPA income'!G66</f>
        <v>28514110.8680481</v>
      </c>
      <c r="S71" s="67"/>
      <c r="T71" s="9" t="n">
        <f aca="false">'Central SIPA income'!J66</f>
        <v>109026174.270445</v>
      </c>
      <c r="U71" s="9"/>
      <c r="V71" s="67" t="n">
        <f aca="false">'Central SIPA income'!F66</f>
        <v>115376.803924612</v>
      </c>
      <c r="W71" s="67"/>
      <c r="X71" s="67" t="n">
        <f aca="false">'Central SIPA income'!M66</f>
        <v>289793.267403038</v>
      </c>
      <c r="Y71" s="9"/>
      <c r="Z71" s="9" t="n">
        <f aca="false">R71+V71-N71-L71-F71</f>
        <v>-3013118.97176069</v>
      </c>
      <c r="AA71" s="9"/>
      <c r="AB71" s="9" t="n">
        <f aca="false">T71-P71-D71</f>
        <v>-63721014.5395816</v>
      </c>
      <c r="AC71" s="50"/>
      <c r="AD71" s="9"/>
      <c r="AE71" s="9"/>
      <c r="AF71" s="9"/>
      <c r="AG71" s="9" t="n">
        <f aca="false">BF71/100*$AG$57</f>
        <v>6495642549.54242</v>
      </c>
      <c r="AH71" s="40" t="n">
        <f aca="false">(AG71-AG70)/AG70</f>
        <v>0.00444759076323707</v>
      </c>
      <c r="AI71" s="40"/>
      <c r="AJ71" s="40" t="n">
        <f aca="false">AB71/AG71</f>
        <v>-0.00980980927653883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13021919</v>
      </c>
      <c r="AX71" s="7"/>
      <c r="AY71" s="40" t="n">
        <f aca="false">(AW71-AW70)/AW70</f>
        <v>0.0016078744621093</v>
      </c>
      <c r="AZ71" s="39" t="n">
        <f aca="false">workers_and_wage_central!B59</f>
        <v>6958.17449542982</v>
      </c>
      <c r="BA71" s="40" t="n">
        <f aca="false">(AZ71-AZ70)/AZ70</f>
        <v>0.00283515772342833</v>
      </c>
      <c r="BB71" s="7"/>
      <c r="BC71" s="7"/>
      <c r="BD71" s="7"/>
      <c r="BE71" s="7"/>
      <c r="BF71" s="7" t="n">
        <f aca="false">BF70*(1+AY71)*(1+BA71)*(1-BE71)</f>
        <v>112.944406355767</v>
      </c>
      <c r="BG71" s="7"/>
      <c r="BH71" s="7" t="n">
        <f aca="false">BH70+1</f>
        <v>40</v>
      </c>
      <c r="BI71" s="40" t="n">
        <f aca="false">T78/AG78</f>
        <v>0.0146754710113984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144632800.876318</v>
      </c>
      <c r="E72" s="9"/>
      <c r="F72" s="67" t="n">
        <f aca="false">'Central pensions'!I72</f>
        <v>26288723.610279</v>
      </c>
      <c r="G72" s="9" t="n">
        <f aca="false">'Central pensions'!K72</f>
        <v>2093545.8504815</v>
      </c>
      <c r="H72" s="9" t="n">
        <f aca="false">'Central pensions'!V72</f>
        <v>11518071.5734612</v>
      </c>
      <c r="I72" s="67" t="n">
        <f aca="false">'Central pensions'!M72</f>
        <v>64748.84073654</v>
      </c>
      <c r="J72" s="9" t="n">
        <f aca="false">'Central pensions'!W72</f>
        <v>356229.017735906</v>
      </c>
      <c r="K72" s="9"/>
      <c r="L72" s="67" t="n">
        <f aca="false">'Central pensions'!N72</f>
        <v>4303024.70052436</v>
      </c>
      <c r="M72" s="67"/>
      <c r="N72" s="67" t="n">
        <f aca="false">'Central pensions'!L72</f>
        <v>1144576.55832816</v>
      </c>
      <c r="O72" s="9"/>
      <c r="P72" s="9" t="n">
        <f aca="false">'Central pensions'!X72</f>
        <v>28625538.1459802</v>
      </c>
      <c r="Q72" s="67"/>
      <c r="R72" s="67" t="n">
        <f aca="false">'Central SIPA income'!G67</f>
        <v>25056047.5228497</v>
      </c>
      <c r="S72" s="67"/>
      <c r="T72" s="9" t="n">
        <f aca="false">'Central SIPA income'!J67</f>
        <v>95803969.3538499</v>
      </c>
      <c r="U72" s="9"/>
      <c r="V72" s="67" t="n">
        <f aca="false">'Central SIPA income'!F67</f>
        <v>117218.373146151</v>
      </c>
      <c r="W72" s="67"/>
      <c r="X72" s="67" t="n">
        <f aca="false">'Central SIPA income'!M67</f>
        <v>294418.758348406</v>
      </c>
      <c r="Y72" s="9"/>
      <c r="Z72" s="9" t="n">
        <f aca="false">R72+V72-N72-L72-F72</f>
        <v>-6563058.97313567</v>
      </c>
      <c r="AA72" s="9"/>
      <c r="AB72" s="9" t="n">
        <f aca="false">T72-P72-D72</f>
        <v>-77454369.6684482</v>
      </c>
      <c r="AC72" s="50"/>
      <c r="AD72" s="9"/>
      <c r="AE72" s="9"/>
      <c r="AF72" s="9"/>
      <c r="AG72" s="9" t="n">
        <f aca="false">BF72/100*$AG$57</f>
        <v>6545457338.67371</v>
      </c>
      <c r="AH72" s="40" t="n">
        <f aca="false">(AG72-AG71)/AG71</f>
        <v>0.00766895480337039</v>
      </c>
      <c r="AI72" s="40"/>
      <c r="AJ72" s="40" t="n">
        <f aca="false">AB72/AG72</f>
        <v>-0.0118333014273595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13080255</v>
      </c>
      <c r="AY72" s="40" t="n">
        <f aca="false">(AW72-AW71)/AW71</f>
        <v>0.00447983127525214</v>
      </c>
      <c r="AZ72" s="39" t="n">
        <f aca="false">workers_and_wage_central!B60</f>
        <v>6980.26600718069</v>
      </c>
      <c r="BA72" s="40" t="n">
        <f aca="false">(AZ72-AZ71)/AZ71</f>
        <v>0.00317490050952015</v>
      </c>
      <c r="BB72" s="7"/>
      <c r="BC72" s="7"/>
      <c r="BD72" s="7"/>
      <c r="BE72" s="7"/>
      <c r="BF72" s="7" t="n">
        <f aca="false">BF71*(1+AY72)*(1+BA72)*(1-BE72)</f>
        <v>113.810571903403</v>
      </c>
      <c r="BG72" s="7"/>
      <c r="BH72" s="0" t="n">
        <f aca="false">BH71+1</f>
        <v>41</v>
      </c>
      <c r="BI72" s="40" t="n">
        <f aca="false">T79/AG79</f>
        <v>0.0169085658068652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145276444.394276</v>
      </c>
      <c r="E73" s="9"/>
      <c r="F73" s="67" t="n">
        <f aca="false">'Central pensions'!I73</f>
        <v>26405713.4386209</v>
      </c>
      <c r="G73" s="9" t="n">
        <f aca="false">'Central pensions'!K73</f>
        <v>2123403.03866935</v>
      </c>
      <c r="H73" s="9" t="n">
        <f aca="false">'Central pensions'!V73</f>
        <v>11682337.013576</v>
      </c>
      <c r="I73" s="67" t="n">
        <f aca="false">'Central pensions'!M73</f>
        <v>65672.2589279101</v>
      </c>
      <c r="J73" s="9" t="n">
        <f aca="false">'Central pensions'!W73</f>
        <v>361309.392172411</v>
      </c>
      <c r="K73" s="9"/>
      <c r="L73" s="67" t="n">
        <f aca="false">'Central pensions'!N73</f>
        <v>4243913.99147186</v>
      </c>
      <c r="M73" s="67"/>
      <c r="N73" s="67" t="n">
        <f aca="false">'Central pensions'!L73</f>
        <v>1150214.77708989</v>
      </c>
      <c r="O73" s="9"/>
      <c r="P73" s="9" t="n">
        <f aca="false">'Central pensions'!X73</f>
        <v>28349832.2117899</v>
      </c>
      <c r="Q73" s="67"/>
      <c r="R73" s="67" t="n">
        <f aca="false">'Central SIPA income'!G68</f>
        <v>29050717.9968846</v>
      </c>
      <c r="S73" s="67"/>
      <c r="T73" s="9" t="n">
        <f aca="false">'Central SIPA income'!J68</f>
        <v>111077938.136203</v>
      </c>
      <c r="U73" s="9"/>
      <c r="V73" s="67" t="n">
        <f aca="false">'Central SIPA income'!F68</f>
        <v>112705.996654406</v>
      </c>
      <c r="W73" s="67"/>
      <c r="X73" s="67" t="n">
        <f aca="false">'Central SIPA income'!M68</f>
        <v>283084.969555385</v>
      </c>
      <c r="Y73" s="9"/>
      <c r="Z73" s="9" t="n">
        <f aca="false">R73+V73-N73-L73-F73</f>
        <v>-2636418.21364369</v>
      </c>
      <c r="AA73" s="9"/>
      <c r="AB73" s="9" t="n">
        <f aca="false">T73-P73-D73</f>
        <v>-62548338.4698621</v>
      </c>
      <c r="AC73" s="50"/>
      <c r="AD73" s="9"/>
      <c r="AE73" s="9"/>
      <c r="AF73" s="9"/>
      <c r="AG73" s="9" t="n">
        <f aca="false">BF73/100*$AG$57</f>
        <v>6576878214.64141</v>
      </c>
      <c r="AH73" s="40" t="n">
        <f aca="false">(AG73-AG72)/AG72</f>
        <v>0.00480040955763987</v>
      </c>
      <c r="AI73" s="40" t="n">
        <f aca="false">(AG73-AG69)/AG69</f>
        <v>0.0271174021767452</v>
      </c>
      <c r="AJ73" s="40" t="n">
        <f aca="false">AB73/AG73</f>
        <v>-0.00951033855707065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13088881</v>
      </c>
      <c r="AY73" s="40" t="n">
        <f aca="false">(AW73-AW72)/AW72</f>
        <v>0.000659467265737556</v>
      </c>
      <c r="AZ73" s="39" t="n">
        <f aca="false">workers_and_wage_central!B61</f>
        <v>7009.15183663958</v>
      </c>
      <c r="BA73" s="40" t="n">
        <f aca="false">(AZ73-AZ72)/AZ72</f>
        <v>0.00413821327570822</v>
      </c>
      <c r="BB73" s="7"/>
      <c r="BC73" s="7"/>
      <c r="BD73" s="7"/>
      <c r="BE73" s="7"/>
      <c r="BF73" s="7" t="n">
        <f aca="false">BF72*(1+AY73)*(1+BA73)*(1-BE73)</f>
        <v>114.356909260529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0.0147806760502708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146056990.758165</v>
      </c>
      <c r="E74" s="6"/>
      <c r="F74" s="8" t="n">
        <f aca="false">'Central pensions'!I74</f>
        <v>26547586.9797608</v>
      </c>
      <c r="G74" s="6" t="n">
        <f aca="false">'Central pensions'!K74</f>
        <v>2183997.36059008</v>
      </c>
      <c r="H74" s="6" t="n">
        <f aca="false">'Central pensions'!V74</f>
        <v>12015709.0945686</v>
      </c>
      <c r="I74" s="8" t="n">
        <f aca="false">'Central pensions'!M74</f>
        <v>67546.31012135</v>
      </c>
      <c r="J74" s="6" t="n">
        <f aca="false">'Central pensions'!W74</f>
        <v>371619.868904223</v>
      </c>
      <c r="K74" s="6"/>
      <c r="L74" s="8" t="n">
        <f aca="false">'Central pensions'!N74</f>
        <v>5114315.64330513</v>
      </c>
      <c r="M74" s="8"/>
      <c r="N74" s="8" t="n">
        <f aca="false">'Central pensions'!L74</f>
        <v>1158082.26338916</v>
      </c>
      <c r="O74" s="6"/>
      <c r="P74" s="6" t="n">
        <f aca="false">'Central pensions'!X74</f>
        <v>32909635.1092029</v>
      </c>
      <c r="Q74" s="8"/>
      <c r="R74" s="8" t="n">
        <f aca="false">'Central SIPA income'!G69</f>
        <v>25306921.1052577</v>
      </c>
      <c r="S74" s="8"/>
      <c r="T74" s="6" t="n">
        <f aca="false">'Central SIPA income'!J69</f>
        <v>96763206.2398267</v>
      </c>
      <c r="U74" s="6"/>
      <c r="V74" s="8" t="n">
        <f aca="false">'Central SIPA income'!F69</f>
        <v>114959.892126898</v>
      </c>
      <c r="W74" s="8"/>
      <c r="X74" s="8" t="n">
        <f aca="false">'Central SIPA income'!M69</f>
        <v>288746.105166188</v>
      </c>
      <c r="Y74" s="6"/>
      <c r="Z74" s="6" t="n">
        <f aca="false">R74+V74-N74-L74-F74</f>
        <v>-7398103.88907053</v>
      </c>
      <c r="AA74" s="6"/>
      <c r="AB74" s="6" t="n">
        <f aca="false">T74-P74-D74</f>
        <v>-82203419.6275414</v>
      </c>
      <c r="AC74" s="50"/>
      <c r="AD74" s="6"/>
      <c r="AE74" s="6"/>
      <c r="AF74" s="6"/>
      <c r="AG74" s="6" t="n">
        <f aca="false">BF74/100*$AG$57</f>
        <v>6624502607.35464</v>
      </c>
      <c r="AH74" s="61" t="n">
        <f aca="false">(AG74-AG73)/AG73</f>
        <v>0.00724118512749979</v>
      </c>
      <c r="AI74" s="61"/>
      <c r="AJ74" s="61" t="n">
        <f aca="false">AB74/AG74</f>
        <v>-0.0124089949842087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0.00401900304426801</v>
      </c>
      <c r="AV74" s="5"/>
      <c r="AW74" s="65" t="n">
        <f aca="false">workers_and_wage_central!C62</f>
        <v>13170949</v>
      </c>
      <c r="AX74" s="5"/>
      <c r="AY74" s="61" t="n">
        <f aca="false">(AW74-AW73)/AW73</f>
        <v>0.00627005471285131</v>
      </c>
      <c r="AZ74" s="66" t="n">
        <f aca="false">workers_and_wage_central!B62</f>
        <v>7015.91622408962</v>
      </c>
      <c r="BA74" s="61" t="n">
        <f aca="false">(AZ74-AZ73)/AZ73</f>
        <v>0.000965079314544147</v>
      </c>
      <c r="BB74" s="5"/>
      <c r="BC74" s="5"/>
      <c r="BD74" s="5"/>
      <c r="BE74" s="5"/>
      <c r="BF74" s="5" t="n">
        <f aca="false">BF73*(1+AY74)*(1+BA74)*(1-BE74)</f>
        <v>115.184988811093</v>
      </c>
      <c r="BG74" s="5"/>
      <c r="BH74" s="5" t="n">
        <f aca="false">BH73+1</f>
        <v>43</v>
      </c>
      <c r="BI74" s="61" t="n">
        <f aca="false">T81/AG81</f>
        <v>0.0170385056122453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146074590.00632</v>
      </c>
      <c r="E75" s="9"/>
      <c r="F75" s="67" t="n">
        <f aca="false">'Central pensions'!I75</f>
        <v>26550785.8514393</v>
      </c>
      <c r="G75" s="9" t="n">
        <f aca="false">'Central pensions'!K75</f>
        <v>2237984.43267239</v>
      </c>
      <c r="H75" s="9" t="n">
        <f aca="false">'Central pensions'!V75</f>
        <v>12312730.036404</v>
      </c>
      <c r="I75" s="67" t="n">
        <f aca="false">'Central pensions'!M75</f>
        <v>69216.0133816204</v>
      </c>
      <c r="J75" s="9" t="n">
        <f aca="false">'Central pensions'!W75</f>
        <v>380806.083600124</v>
      </c>
      <c r="K75" s="9"/>
      <c r="L75" s="67" t="n">
        <f aca="false">'Central pensions'!N75</f>
        <v>4190126.8583456</v>
      </c>
      <c r="M75" s="67"/>
      <c r="N75" s="67" t="n">
        <f aca="false">'Central pensions'!L75</f>
        <v>1157747.65475758</v>
      </c>
      <c r="O75" s="9"/>
      <c r="P75" s="9" t="n">
        <f aca="false">'Central pensions'!X75</f>
        <v>28112174.1926739</v>
      </c>
      <c r="Q75" s="67"/>
      <c r="R75" s="67" t="n">
        <f aca="false">'Central SIPA income'!G70</f>
        <v>29217117.7676178</v>
      </c>
      <c r="S75" s="67"/>
      <c r="T75" s="9" t="n">
        <f aca="false">'Central SIPA income'!J70</f>
        <v>111714182.081753</v>
      </c>
      <c r="U75" s="9"/>
      <c r="V75" s="67" t="n">
        <f aca="false">'Central SIPA income'!F70</f>
        <v>117969.330878883</v>
      </c>
      <c r="W75" s="67"/>
      <c r="X75" s="67" t="n">
        <f aca="false">'Central SIPA income'!M70</f>
        <v>296304.947665906</v>
      </c>
      <c r="Y75" s="9"/>
      <c r="Z75" s="9" t="n">
        <f aca="false">R75+V75-N75-L75-F75</f>
        <v>-2563573.26604582</v>
      </c>
      <c r="AA75" s="9"/>
      <c r="AB75" s="9" t="n">
        <f aca="false">T75-P75-D75</f>
        <v>-62472582.1172417</v>
      </c>
      <c r="AC75" s="50"/>
      <c r="AD75" s="9"/>
      <c r="AE75" s="9"/>
      <c r="AF75" s="9"/>
      <c r="AG75" s="9" t="n">
        <f aca="false">BF75/100*$AG$57</f>
        <v>6620465159.29734</v>
      </c>
      <c r="AH75" s="40" t="n">
        <f aca="false">(AG75-AG74)/AG74</f>
        <v>-0.000609471879869143</v>
      </c>
      <c r="AI75" s="40"/>
      <c r="AJ75" s="40" t="n">
        <f aca="false">AB75/AG75</f>
        <v>-0.00943628289161968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13172374</v>
      </c>
      <c r="AX75" s="7"/>
      <c r="AY75" s="40" t="n">
        <f aca="false">(AW75-AW74)/AW74</f>
        <v>0.00010819265946592</v>
      </c>
      <c r="AZ75" s="39" t="n">
        <f aca="false">workers_and_wage_central!B63</f>
        <v>7010.88169450379</v>
      </c>
      <c r="BA75" s="40" t="n">
        <f aca="false">(AZ75-AZ74)/AZ74</f>
        <v>-0.000717586901699905</v>
      </c>
      <c r="BB75" s="7"/>
      <c r="BC75" s="7"/>
      <c r="BD75" s="7"/>
      <c r="BE75" s="7"/>
      <c r="BF75" s="7" t="n">
        <f aca="false">BF74*(1+AY75)*(1+BA75)*(1-BE75)</f>
        <v>115.114786799429</v>
      </c>
      <c r="BG75" s="7"/>
      <c r="BH75" s="7" t="n">
        <f aca="false">BH74+1</f>
        <v>44</v>
      </c>
      <c r="BI75" s="40" t="n">
        <f aca="false">T82/AG82</f>
        <v>0.0148138687376418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146945431.43697</v>
      </c>
      <c r="E76" s="9"/>
      <c r="F76" s="67" t="n">
        <f aca="false">'Central pensions'!I76</f>
        <v>26709071.5898059</v>
      </c>
      <c r="G76" s="9" t="n">
        <f aca="false">'Central pensions'!K76</f>
        <v>2305091.95967903</v>
      </c>
      <c r="H76" s="9" t="n">
        <f aca="false">'Central pensions'!V76</f>
        <v>12681935.850073</v>
      </c>
      <c r="I76" s="67" t="n">
        <f aca="false">'Central pensions'!M76</f>
        <v>71291.5039076</v>
      </c>
      <c r="J76" s="9" t="n">
        <f aca="false">'Central pensions'!W76</f>
        <v>392224.820105357</v>
      </c>
      <c r="K76" s="9"/>
      <c r="L76" s="67" t="n">
        <f aca="false">'Central pensions'!N76</f>
        <v>4201872.53300345</v>
      </c>
      <c r="M76" s="67"/>
      <c r="N76" s="67" t="n">
        <f aca="false">'Central pensions'!L76</f>
        <v>1166100.0177942</v>
      </c>
      <c r="O76" s="9"/>
      <c r="P76" s="9" t="n">
        <f aca="false">'Central pensions'!X76</f>
        <v>28219074.791392</v>
      </c>
      <c r="Q76" s="67"/>
      <c r="R76" s="67" t="n">
        <f aca="false">'Central SIPA income'!G71</f>
        <v>25503651.8965595</v>
      </c>
      <c r="S76" s="67"/>
      <c r="T76" s="9" t="n">
        <f aca="false">'Central SIPA income'!J71</f>
        <v>97515423.4713615</v>
      </c>
      <c r="U76" s="9"/>
      <c r="V76" s="67" t="n">
        <f aca="false">'Central SIPA income'!F71</f>
        <v>119723.973069642</v>
      </c>
      <c r="W76" s="67"/>
      <c r="X76" s="67" t="n">
        <f aca="false">'Central SIPA income'!M71</f>
        <v>300712.102971713</v>
      </c>
      <c r="Y76" s="9"/>
      <c r="Z76" s="9" t="n">
        <f aca="false">R76+V76-N76-L76-F76</f>
        <v>-6453668.27097434</v>
      </c>
      <c r="AA76" s="9"/>
      <c r="AB76" s="9" t="n">
        <f aca="false">T76-P76-D76</f>
        <v>-77649082.7570007</v>
      </c>
      <c r="AC76" s="50"/>
      <c r="AD76" s="9"/>
      <c r="AE76" s="9"/>
      <c r="AF76" s="9"/>
      <c r="AG76" s="9" t="n">
        <f aca="false">BF76/100*$AG$57</f>
        <v>6657056622.70198</v>
      </c>
      <c r="AH76" s="40" t="n">
        <f aca="false">(AG76-AG75)/AG75</f>
        <v>0.00552702302998371</v>
      </c>
      <c r="AI76" s="40"/>
      <c r="AJ76" s="40" t="n">
        <f aca="false">AB76/AG76</f>
        <v>-0.0116641764007536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13195947</v>
      </c>
      <c r="AY76" s="40" t="n">
        <f aca="false">(AW76-AW75)/AW75</f>
        <v>0.00178957870464352</v>
      </c>
      <c r="AZ76" s="39" t="n">
        <f aca="false">workers_and_wage_central!B64</f>
        <v>7037.03766633835</v>
      </c>
      <c r="BA76" s="40" t="n">
        <f aca="false">(AZ76-AZ75)/AZ75</f>
        <v>0.00373076782269279</v>
      </c>
      <c r="BB76" s="7"/>
      <c r="BC76" s="7"/>
      <c r="BD76" s="7"/>
      <c r="BE76" s="7"/>
      <c r="BF76" s="7" t="n">
        <f aca="false">BF75*(1+AY76)*(1+BA76)*(1-BE76)</f>
        <v>115.751028877162</v>
      </c>
      <c r="BG76" s="7"/>
      <c r="BH76" s="0" t="n">
        <f aca="false">BH75+1</f>
        <v>45</v>
      </c>
      <c r="BI76" s="40" t="n">
        <f aca="false">T83/AG83</f>
        <v>0.017029459284812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147784061.549116</v>
      </c>
      <c r="E77" s="9"/>
      <c r="F77" s="67" t="n">
        <f aca="false">'Central pensions'!I77</f>
        <v>26861502.5397417</v>
      </c>
      <c r="G77" s="9" t="n">
        <f aca="false">'Central pensions'!K77</f>
        <v>2390748.37717805</v>
      </c>
      <c r="H77" s="9" t="n">
        <f aca="false">'Central pensions'!V77</f>
        <v>13153192.1864237</v>
      </c>
      <c r="I77" s="67" t="n">
        <f aca="false">'Central pensions'!M77</f>
        <v>73940.6714591198</v>
      </c>
      <c r="J77" s="9" t="n">
        <f aca="false">'Central pensions'!W77</f>
        <v>406799.758343027</v>
      </c>
      <c r="K77" s="9"/>
      <c r="L77" s="67" t="n">
        <f aca="false">'Central pensions'!N77</f>
        <v>4321582.0371277</v>
      </c>
      <c r="M77" s="67"/>
      <c r="N77" s="67" t="n">
        <f aca="false">'Central pensions'!L77</f>
        <v>1174116.75764178</v>
      </c>
      <c r="O77" s="9"/>
      <c r="P77" s="9" t="n">
        <f aca="false">'Central pensions'!X77</f>
        <v>28884353.7146885</v>
      </c>
      <c r="Q77" s="67"/>
      <c r="R77" s="67" t="n">
        <f aca="false">'Central SIPA income'!G72</f>
        <v>29471530.0828135</v>
      </c>
      <c r="S77" s="67"/>
      <c r="T77" s="9" t="n">
        <f aca="false">'Central SIPA income'!J72</f>
        <v>112686949.619251</v>
      </c>
      <c r="U77" s="9"/>
      <c r="V77" s="67" t="n">
        <f aca="false">'Central SIPA income'!F72</f>
        <v>123331.48409332</v>
      </c>
      <c r="W77" s="67"/>
      <c r="X77" s="67" t="n">
        <f aca="false">'Central SIPA income'!M72</f>
        <v>309773.130588903</v>
      </c>
      <c r="Y77" s="9"/>
      <c r="Z77" s="9" t="n">
        <f aca="false">R77+V77-N77-L77-F77</f>
        <v>-2762339.76760443</v>
      </c>
      <c r="AA77" s="9"/>
      <c r="AB77" s="9" t="n">
        <f aca="false">T77-P77-D77</f>
        <v>-63981465.6445535</v>
      </c>
      <c r="AC77" s="50"/>
      <c r="AD77" s="9"/>
      <c r="AE77" s="9"/>
      <c r="AF77" s="9"/>
      <c r="AG77" s="9" t="n">
        <f aca="false">BF77/100*$AG$57</f>
        <v>6683134150.17142</v>
      </c>
      <c r="AH77" s="40" t="n">
        <f aca="false">(AG77-AG76)/AG76</f>
        <v>0.00391727589945769</v>
      </c>
      <c r="AI77" s="40" t="n">
        <f aca="false">(AG77-AG73)/AG73</f>
        <v>0.0161559834411206</v>
      </c>
      <c r="AJ77" s="40" t="n">
        <f aca="false">AB77/AG77</f>
        <v>-0.00957357195095544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13235197</v>
      </c>
      <c r="AY77" s="40" t="n">
        <f aca="false">(AW77-AW76)/AW76</f>
        <v>0.0029743981239088</v>
      </c>
      <c r="AZ77" s="39" t="n">
        <f aca="false">workers_and_wage_central!B65</f>
        <v>7043.65305595717</v>
      </c>
      <c r="BA77" s="40" t="n">
        <f aca="false">(AZ77-AZ76)/AZ76</f>
        <v>0.000940081598605687</v>
      </c>
      <c r="BB77" s="7"/>
      <c r="BC77" s="7"/>
      <c r="BD77" s="7"/>
      <c r="BE77" s="7"/>
      <c r="BF77" s="7" t="n">
        <f aca="false">BF76*(1+AY77)*(1+BA77)*(1-BE77)</f>
        <v>116.204457592919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0.0148818092661114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148382616.362858</v>
      </c>
      <c r="E78" s="6"/>
      <c r="F78" s="8" t="n">
        <f aca="false">'Central pensions'!I78</f>
        <v>26970296.9623673</v>
      </c>
      <c r="G78" s="6" t="n">
        <f aca="false">'Central pensions'!K78</f>
        <v>2476177.5158528</v>
      </c>
      <c r="H78" s="6" t="n">
        <f aca="false">'Central pensions'!V78</f>
        <v>13623198.1017413</v>
      </c>
      <c r="I78" s="8" t="n">
        <f aca="false">'Central pensions'!M78</f>
        <v>76582.80976864</v>
      </c>
      <c r="J78" s="6" t="n">
        <f aca="false">'Central pensions'!W78</f>
        <v>421336.023765175</v>
      </c>
      <c r="K78" s="6"/>
      <c r="L78" s="8" t="n">
        <f aca="false">'Central pensions'!N78</f>
        <v>5199398.12468567</v>
      </c>
      <c r="M78" s="8"/>
      <c r="N78" s="8" t="n">
        <f aca="false">'Central pensions'!L78</f>
        <v>1179972.34785226</v>
      </c>
      <c r="O78" s="6"/>
      <c r="P78" s="6" t="n">
        <f aca="false">'Central pensions'!X78</f>
        <v>33471561.2956486</v>
      </c>
      <c r="Q78" s="8"/>
      <c r="R78" s="8" t="n">
        <f aca="false">'Central SIPA income'!G73</f>
        <v>25876254.7646624</v>
      </c>
      <c r="S78" s="8"/>
      <c r="T78" s="6" t="n">
        <f aca="false">'Central SIPA income'!J73</f>
        <v>98940102.8316767</v>
      </c>
      <c r="U78" s="6"/>
      <c r="V78" s="8" t="n">
        <f aca="false">'Central SIPA income'!F73</f>
        <v>123582.527151105</v>
      </c>
      <c r="W78" s="8"/>
      <c r="X78" s="8" t="n">
        <f aca="false">'Central SIPA income'!M73</f>
        <v>310403.678372338</v>
      </c>
      <c r="Y78" s="6"/>
      <c r="Z78" s="6" t="n">
        <f aca="false">R78+V78-N78-L78-F78</f>
        <v>-7349830.14309176</v>
      </c>
      <c r="AA78" s="6"/>
      <c r="AB78" s="6" t="n">
        <f aca="false">T78-P78-D78</f>
        <v>-82914074.8268297</v>
      </c>
      <c r="AC78" s="50"/>
      <c r="AD78" s="6"/>
      <c r="AE78" s="6"/>
      <c r="AF78" s="6"/>
      <c r="AG78" s="6" t="n">
        <f aca="false">BF78/100*$AG$57</f>
        <v>6741868983.61424</v>
      </c>
      <c r="AH78" s="61" t="n">
        <f aca="false">(AG78-AG77)/AG77</f>
        <v>0.0087885163043323</v>
      </c>
      <c r="AI78" s="61"/>
      <c r="AJ78" s="61" t="n">
        <f aca="false">AB78/AG78</f>
        <v>-0.0122983812097726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0.00645418485890046</v>
      </c>
      <c r="AV78" s="5"/>
      <c r="AW78" s="65" t="n">
        <f aca="false">workers_and_wage_central!C66</f>
        <v>13307490</v>
      </c>
      <c r="AX78" s="5"/>
      <c r="AY78" s="61" t="n">
        <f aca="false">(AW78-AW77)/AW77</f>
        <v>0.00546217785802508</v>
      </c>
      <c r="AZ78" s="66" t="n">
        <f aca="false">workers_and_wage_central!B66</f>
        <v>7066.95534865245</v>
      </c>
      <c r="BA78" s="61" t="n">
        <f aca="false">(AZ78-AZ77)/AZ77</f>
        <v>0.00330826809755656</v>
      </c>
      <c r="BB78" s="5"/>
      <c r="BC78" s="5"/>
      <c r="BD78" s="5"/>
      <c r="BE78" s="5"/>
      <c r="BF78" s="5" t="n">
        <f aca="false">BF77*(1+AY78)*(1+BA78)*(1-BE78)</f>
        <v>117.225722363111</v>
      </c>
      <c r="BG78" s="5"/>
      <c r="BH78" s="5" t="n">
        <f aca="false">BH77+1</f>
        <v>47</v>
      </c>
      <c r="BI78" s="61" t="n">
        <f aca="false">T85/AG85</f>
        <v>0.0171820321379498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149363059.722679</v>
      </c>
      <c r="E79" s="9"/>
      <c r="F79" s="67" t="n">
        <f aca="false">'Central pensions'!I79</f>
        <v>27148504.1487435</v>
      </c>
      <c r="G79" s="9" t="n">
        <f aca="false">'Central pensions'!K79</f>
        <v>2532277.4491796</v>
      </c>
      <c r="H79" s="9" t="n">
        <f aca="false">'Central pensions'!V79</f>
        <v>13931843.382749</v>
      </c>
      <c r="I79" s="67" t="n">
        <f aca="false">'Central pensions'!M79</f>
        <v>78317.85925298</v>
      </c>
      <c r="J79" s="9" t="n">
        <f aca="false">'Central pensions'!W79</f>
        <v>430881.754105654</v>
      </c>
      <c r="K79" s="9"/>
      <c r="L79" s="67" t="n">
        <f aca="false">'Central pensions'!N79</f>
        <v>4213053.08225295</v>
      </c>
      <c r="M79" s="67"/>
      <c r="N79" s="67" t="n">
        <f aca="false">'Central pensions'!L79</f>
        <v>1188908.48067072</v>
      </c>
      <c r="O79" s="9"/>
      <c r="P79" s="9" t="n">
        <f aca="false">'Central pensions'!X79</f>
        <v>28402576.1477599</v>
      </c>
      <c r="Q79" s="67"/>
      <c r="R79" s="67" t="n">
        <f aca="false">'Central SIPA income'!G74</f>
        <v>29961074.4316561</v>
      </c>
      <c r="S79" s="67"/>
      <c r="T79" s="9" t="n">
        <f aca="false">'Central SIPA income'!J74</f>
        <v>114558764.866692</v>
      </c>
      <c r="U79" s="9"/>
      <c r="V79" s="67" t="n">
        <f aca="false">'Central SIPA income'!F74</f>
        <v>123161.758274844</v>
      </c>
      <c r="W79" s="67"/>
      <c r="X79" s="67" t="n">
        <f aca="false">'Central SIPA income'!M74</f>
        <v>309346.828266204</v>
      </c>
      <c r="Y79" s="9"/>
      <c r="Z79" s="9" t="n">
        <f aca="false">R79+V79-N79-L79-F79</f>
        <v>-2466229.52173623</v>
      </c>
      <c r="AA79" s="9"/>
      <c r="AB79" s="9" t="n">
        <f aca="false">T79-P79-D79</f>
        <v>-63206871.0037472</v>
      </c>
      <c r="AC79" s="50"/>
      <c r="AD79" s="9"/>
      <c r="AE79" s="9"/>
      <c r="AF79" s="9"/>
      <c r="AG79" s="9" t="n">
        <f aca="false">BF79/100*$AG$57</f>
        <v>6775191117.63927</v>
      </c>
      <c r="AH79" s="40" t="n">
        <f aca="false">(AG79-AG78)/AG78</f>
        <v>0.0049425662388302</v>
      </c>
      <c r="AI79" s="40"/>
      <c r="AJ79" s="40" t="n">
        <f aca="false">AB79/AG79</f>
        <v>-0.00932916428574059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13360769</v>
      </c>
      <c r="AX79" s="7"/>
      <c r="AY79" s="40" t="n">
        <f aca="false">(AW79-AW78)/AW78</f>
        <v>0.00400368514272789</v>
      </c>
      <c r="AZ79" s="39" t="n">
        <f aca="false">workers_and_wage_central!B67</f>
        <v>7073.5639207942</v>
      </c>
      <c r="BA79" s="40" t="n">
        <f aca="false">(AZ79-AZ78)/AZ78</f>
        <v>0.000935137101582288</v>
      </c>
      <c r="BB79" s="7"/>
      <c r="BC79" s="7"/>
      <c r="BD79" s="7"/>
      <c r="BE79" s="7"/>
      <c r="BF79" s="7" t="n">
        <f aca="false">BF78*(1+AY79)*(1+BA79)*(1-BE79)</f>
        <v>117.805118260785</v>
      </c>
      <c r="BG79" s="7"/>
      <c r="BH79" s="7" t="n">
        <f aca="false">BH78+1</f>
        <v>48</v>
      </c>
      <c r="BI79" s="40" t="n">
        <f aca="false">T86/AG86</f>
        <v>0.0149890176122086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150372940.777782</v>
      </c>
      <c r="E80" s="9"/>
      <c r="F80" s="67" t="n">
        <f aca="false">'Central pensions'!I80</f>
        <v>27332061.9846977</v>
      </c>
      <c r="G80" s="9" t="n">
        <f aca="false">'Central pensions'!K80</f>
        <v>2645876.35722018</v>
      </c>
      <c r="H80" s="9" t="n">
        <f aca="false">'Central pensions'!V80</f>
        <v>14556831.0576917</v>
      </c>
      <c r="I80" s="67" t="n">
        <f aca="false">'Central pensions'!M80</f>
        <v>81831.2275428902</v>
      </c>
      <c r="J80" s="9" t="n">
        <f aca="false">'Central pensions'!W80</f>
        <v>450211.269825507</v>
      </c>
      <c r="K80" s="9"/>
      <c r="L80" s="67" t="n">
        <f aca="false">'Central pensions'!N80</f>
        <v>4225528.67562695</v>
      </c>
      <c r="M80" s="67"/>
      <c r="N80" s="67" t="n">
        <f aca="false">'Central pensions'!L80</f>
        <v>1199586.44315101</v>
      </c>
      <c r="O80" s="9"/>
      <c r="P80" s="9" t="n">
        <f aca="false">'Central pensions'!X80</f>
        <v>28526059.0601423</v>
      </c>
      <c r="Q80" s="67"/>
      <c r="R80" s="67" t="n">
        <f aca="false">'Central SIPA income'!G75</f>
        <v>26291521.4757466</v>
      </c>
      <c r="S80" s="67"/>
      <c r="T80" s="9" t="n">
        <f aca="false">'Central SIPA income'!J75</f>
        <v>100527911.093379</v>
      </c>
      <c r="U80" s="9"/>
      <c r="V80" s="67" t="n">
        <f aca="false">'Central SIPA income'!F75</f>
        <v>120491.095346086</v>
      </c>
      <c r="W80" s="67"/>
      <c r="X80" s="67" t="n">
        <f aca="false">'Central SIPA income'!M75</f>
        <v>302638.892962652</v>
      </c>
      <c r="Y80" s="9"/>
      <c r="Z80" s="9" t="n">
        <f aca="false">R80+V80-N80-L80-F80</f>
        <v>-6345164.53238298</v>
      </c>
      <c r="AA80" s="9"/>
      <c r="AB80" s="9" t="n">
        <f aca="false">T80-P80-D80</f>
        <v>-78371088.7445453</v>
      </c>
      <c r="AC80" s="50"/>
      <c r="AD80" s="9"/>
      <c r="AE80" s="9"/>
      <c r="AF80" s="9"/>
      <c r="AG80" s="9" t="n">
        <f aca="false">BF80/100*$AG$57</f>
        <v>6801306702.8512</v>
      </c>
      <c r="AH80" s="40" t="n">
        <f aca="false">(AG80-AG79)/AG79</f>
        <v>0.00385459018918948</v>
      </c>
      <c r="AI80" s="40"/>
      <c r="AJ80" s="40" t="n">
        <f aca="false">AB80/AG80</f>
        <v>-0.0115229458350542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13349394</v>
      </c>
      <c r="AY80" s="40" t="n">
        <f aca="false">(AW80-AW79)/AW79</f>
        <v>-0.000851373150752026</v>
      </c>
      <c r="AZ80" s="39" t="n">
        <f aca="false">workers_and_wage_central!B68</f>
        <v>7106.88021788902</v>
      </c>
      <c r="BA80" s="40" t="n">
        <f aca="false">(AZ80-AZ79)/AZ79</f>
        <v>0.00470997328473693</v>
      </c>
      <c r="BB80" s="7"/>
      <c r="BC80" s="7"/>
      <c r="BD80" s="7"/>
      <c r="BE80" s="7"/>
      <c r="BF80" s="7" t="n">
        <f aca="false">BF79*(1+AY80)*(1+BA80)*(1-BE80)</f>
        <v>118.25920871387</v>
      </c>
      <c r="BG80" s="7"/>
      <c r="BH80" s="0" t="n">
        <f aca="false">BH79+1</f>
        <v>49</v>
      </c>
      <c r="BI80" s="40" t="n">
        <f aca="false">T87/AG87</f>
        <v>0.0169840183200164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150731361.024077</v>
      </c>
      <c r="E81" s="9"/>
      <c r="F81" s="67" t="n">
        <f aca="false">'Central pensions'!I81</f>
        <v>27397209.1071629</v>
      </c>
      <c r="G81" s="9" t="n">
        <f aca="false">'Central pensions'!K81</f>
        <v>2711262.19665954</v>
      </c>
      <c r="H81" s="9" t="n">
        <f aca="false">'Central pensions'!V81</f>
        <v>14916564.6543456</v>
      </c>
      <c r="I81" s="67" t="n">
        <f aca="false">'Central pensions'!M81</f>
        <v>83853.4699997799</v>
      </c>
      <c r="J81" s="9" t="n">
        <f aca="false">'Central pensions'!W81</f>
        <v>461337.051165329</v>
      </c>
      <c r="K81" s="9"/>
      <c r="L81" s="67" t="n">
        <f aca="false">'Central pensions'!N81</f>
        <v>4211839.74243094</v>
      </c>
      <c r="M81" s="67"/>
      <c r="N81" s="67" t="n">
        <f aca="false">'Central pensions'!L81</f>
        <v>1203040.25392592</v>
      </c>
      <c r="O81" s="9"/>
      <c r="P81" s="9" t="n">
        <f aca="false">'Central pensions'!X81</f>
        <v>28474028.9685584</v>
      </c>
      <c r="Q81" s="67"/>
      <c r="R81" s="67" t="n">
        <f aca="false">'Central SIPA income'!G76</f>
        <v>30557160.6546345</v>
      </c>
      <c r="S81" s="67"/>
      <c r="T81" s="9" t="n">
        <f aca="false">'Central SIPA income'!J76</f>
        <v>116837952.204056</v>
      </c>
      <c r="U81" s="9"/>
      <c r="V81" s="67" t="n">
        <f aca="false">'Central SIPA income'!F76</f>
        <v>118963.925651071</v>
      </c>
      <c r="W81" s="67"/>
      <c r="X81" s="67" t="n">
        <f aca="false">'Central SIPA income'!M76</f>
        <v>298803.082984013</v>
      </c>
      <c r="Y81" s="9"/>
      <c r="Z81" s="9" t="n">
        <f aca="false">R81+V81-N81-L81-F81</f>
        <v>-2135964.52323415</v>
      </c>
      <c r="AA81" s="9"/>
      <c r="AB81" s="9" t="n">
        <f aca="false">T81-P81-D81</f>
        <v>-62367437.7885789</v>
      </c>
      <c r="AC81" s="50"/>
      <c r="AD81" s="9"/>
      <c r="AE81" s="9"/>
      <c r="AF81" s="9"/>
      <c r="AG81" s="9" t="n">
        <f aca="false">BF81/100*$AG$57</f>
        <v>6857288711.99163</v>
      </c>
      <c r="AH81" s="40" t="n">
        <f aca="false">(AG81-AG80)/AG80</f>
        <v>0.00823106670324985</v>
      </c>
      <c r="AI81" s="40" t="n">
        <f aca="false">(AG81-AG77)/AG77</f>
        <v>0.0260588158051185</v>
      </c>
      <c r="AJ81" s="40" t="n">
        <f aca="false">AB81/AG81</f>
        <v>-0.00909505788775005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13384504</v>
      </c>
      <c r="AY81" s="40" t="n">
        <f aca="false">(AW81-AW80)/AW80</f>
        <v>0.00263008193480543</v>
      </c>
      <c r="AZ81" s="39" t="n">
        <f aca="false">workers_and_wage_central!B69</f>
        <v>7146.58132856659</v>
      </c>
      <c r="BA81" s="40" t="n">
        <f aca="false">(AZ81-AZ80)/AZ80</f>
        <v>0.00558629236182096</v>
      </c>
      <c r="BB81" s="7"/>
      <c r="BC81" s="7"/>
      <c r="BD81" s="7"/>
      <c r="BE81" s="7"/>
      <c r="BF81" s="7" t="n">
        <f aca="false">BF80*(1+AY81)*(1+BA81)*(1-BE81)</f>
        <v>119.232608149067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0.01477937565474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151199580.043825</v>
      </c>
      <c r="E82" s="6"/>
      <c r="F82" s="8" t="n">
        <f aca="false">'Central pensions'!I82</f>
        <v>27482313.456416</v>
      </c>
      <c r="G82" s="6" t="n">
        <f aca="false">'Central pensions'!K82</f>
        <v>2761710.38110112</v>
      </c>
      <c r="H82" s="6" t="n">
        <f aca="false">'Central pensions'!V82</f>
        <v>15194115.6805224</v>
      </c>
      <c r="I82" s="8" t="n">
        <f aca="false">'Central pensions'!M82</f>
        <v>85413.7231268403</v>
      </c>
      <c r="J82" s="6" t="n">
        <f aca="false">'Central pensions'!W82</f>
        <v>469921.103521318</v>
      </c>
      <c r="K82" s="6"/>
      <c r="L82" s="8" t="n">
        <f aca="false">'Central pensions'!N82</f>
        <v>5158683.75425045</v>
      </c>
      <c r="M82" s="8"/>
      <c r="N82" s="8" t="n">
        <f aca="false">'Central pensions'!L82</f>
        <v>1206722.69601986</v>
      </c>
      <c r="O82" s="6"/>
      <c r="P82" s="6" t="n">
        <f aca="false">'Central pensions'!X82</f>
        <v>33407466.7569017</v>
      </c>
      <c r="Q82" s="8"/>
      <c r="R82" s="8" t="n">
        <f aca="false">'Central SIPA income'!G77</f>
        <v>26761366.2136603</v>
      </c>
      <c r="S82" s="8"/>
      <c r="T82" s="6" t="n">
        <f aca="false">'Central SIPA income'!J77</f>
        <v>102324403.171034</v>
      </c>
      <c r="U82" s="6"/>
      <c r="V82" s="8" t="n">
        <f aca="false">'Central SIPA income'!F77</f>
        <v>118998.568569777</v>
      </c>
      <c r="W82" s="8"/>
      <c r="X82" s="8" t="n">
        <f aca="false">'Central SIPA income'!M77</f>
        <v>298890.096007972</v>
      </c>
      <c r="Y82" s="6"/>
      <c r="Z82" s="6" t="n">
        <f aca="false">R82+V82-N82-L82-F82</f>
        <v>-6967355.12445622</v>
      </c>
      <c r="AA82" s="6"/>
      <c r="AB82" s="6" t="n">
        <f aca="false">T82-P82-D82</f>
        <v>-82282643.6296922</v>
      </c>
      <c r="AC82" s="50"/>
      <c r="AD82" s="6"/>
      <c r="AE82" s="6"/>
      <c r="AF82" s="6"/>
      <c r="AG82" s="6" t="n">
        <f aca="false">BF82/100*$AG$57</f>
        <v>6907338318.11469</v>
      </c>
      <c r="AH82" s="61" t="n">
        <f aca="false">(AG82-AG81)/AG81</f>
        <v>0.00729874564498581</v>
      </c>
      <c r="AI82" s="61"/>
      <c r="AJ82" s="61" t="n">
        <f aca="false">AB82/AG82</f>
        <v>-0.0119123517395845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0.00537554649456581</v>
      </c>
      <c r="AV82" s="5"/>
      <c r="AW82" s="65" t="n">
        <f aca="false">workers_and_wage_central!C70</f>
        <v>13421405</v>
      </c>
      <c r="AX82" s="5"/>
      <c r="AY82" s="61" t="n">
        <f aca="false">(AW82-AW81)/AW81</f>
        <v>0.00275699420762996</v>
      </c>
      <c r="AZ82" s="66" t="n">
        <f aca="false">workers_and_wage_central!B70</f>
        <v>7178.95008411623</v>
      </c>
      <c r="BA82" s="61" t="n">
        <f aca="false">(AZ82-AZ81)/AZ81</f>
        <v>0.00452926428196574</v>
      </c>
      <c r="BB82" s="5"/>
      <c r="BC82" s="5"/>
      <c r="BD82" s="5"/>
      <c r="BE82" s="5"/>
      <c r="BF82" s="5" t="n">
        <f aca="false">BF81*(1+AY82)*(1+BA82)*(1-BE82)</f>
        <v>120.102856628535</v>
      </c>
      <c r="BG82" s="5"/>
      <c r="BH82" s="5" t="n">
        <f aca="false">BH81+1</f>
        <v>51</v>
      </c>
      <c r="BI82" s="61" t="n">
        <f aca="false">T89/AG89</f>
        <v>0.0170346679787377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151930263.082479</v>
      </c>
      <c r="E83" s="9"/>
      <c r="F83" s="67" t="n">
        <f aca="false">'Central pensions'!I83</f>
        <v>27615123.7479509</v>
      </c>
      <c r="G83" s="9" t="n">
        <f aca="false">'Central pensions'!K83</f>
        <v>2849070.9848581</v>
      </c>
      <c r="H83" s="9" t="n">
        <f aca="false">'Central pensions'!V83</f>
        <v>15674747.946848</v>
      </c>
      <c r="I83" s="67" t="n">
        <f aca="false">'Central pensions'!M83</f>
        <v>88115.5974698402</v>
      </c>
      <c r="J83" s="9" t="n">
        <f aca="false">'Central pensions'!W83</f>
        <v>484786.018974693</v>
      </c>
      <c r="K83" s="9"/>
      <c r="L83" s="67" t="n">
        <f aca="false">'Central pensions'!N83</f>
        <v>4168516.80307675</v>
      </c>
      <c r="M83" s="67"/>
      <c r="N83" s="67" t="n">
        <f aca="false">'Central pensions'!L83</f>
        <v>1213750.94399556</v>
      </c>
      <c r="O83" s="9"/>
      <c r="P83" s="9" t="n">
        <f aca="false">'Central pensions'!X83</f>
        <v>28308153.0868996</v>
      </c>
      <c r="Q83" s="67"/>
      <c r="R83" s="67" t="n">
        <f aca="false">'Central SIPA income'!G78</f>
        <v>30937827.8010249</v>
      </c>
      <c r="S83" s="67"/>
      <c r="T83" s="9" t="n">
        <f aca="false">'Central SIPA income'!J78</f>
        <v>118293466.031349</v>
      </c>
      <c r="U83" s="9"/>
      <c r="V83" s="67" t="n">
        <f aca="false">'Central SIPA income'!F78</f>
        <v>118637.579463491</v>
      </c>
      <c r="W83" s="67"/>
      <c r="X83" s="67" t="n">
        <f aca="false">'Central SIPA income'!M78</f>
        <v>297983.39544903</v>
      </c>
      <c r="Y83" s="9"/>
      <c r="Z83" s="9" t="n">
        <f aca="false">R83+V83-N83-L83-F83</f>
        <v>-1940926.11453483</v>
      </c>
      <c r="AA83" s="9"/>
      <c r="AB83" s="9" t="n">
        <f aca="false">T83-P83-D83</f>
        <v>-61944950.1380299</v>
      </c>
      <c r="AC83" s="50"/>
      <c r="AD83" s="9"/>
      <c r="AE83" s="9"/>
      <c r="AF83" s="9"/>
      <c r="AG83" s="9" t="n">
        <f aca="false">BF83/100*$AG$57</f>
        <v>6946401764.90222</v>
      </c>
      <c r="AH83" s="40" t="n">
        <f aca="false">(AG83-AG82)/AG82</f>
        <v>0.00565535449234885</v>
      </c>
      <c r="AI83" s="40"/>
      <c r="AJ83" s="40" t="n">
        <f aca="false">AB83/AG83</f>
        <v>-0.00891755936879673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13478231</v>
      </c>
      <c r="AX83" s="7"/>
      <c r="AY83" s="40" t="n">
        <f aca="false">(AW83-AW82)/AW82</f>
        <v>0.00423398295483968</v>
      </c>
      <c r="AZ83" s="39" t="n">
        <f aca="false">workers_and_wage_central!B71</f>
        <v>7189.11101821322</v>
      </c>
      <c r="BA83" s="40" t="n">
        <f aca="false">(AZ83-AZ82)/AZ82</f>
        <v>0.0014153788475938</v>
      </c>
      <c r="BB83" s="7"/>
      <c r="BC83" s="7"/>
      <c r="BD83" s="7"/>
      <c r="BE83" s="7"/>
      <c r="BF83" s="7" t="n">
        <f aca="false">BF82*(1+AY83)*(1+BA83)*(1-BE83)</f>
        <v>120.782080858314</v>
      </c>
      <c r="BG83" s="7"/>
      <c r="BH83" s="7" t="n">
        <f aca="false">BH82+1</f>
        <v>52</v>
      </c>
      <c r="BI83" s="40" t="n">
        <f aca="false">T90/AG90</f>
        <v>0.0148208361788328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152323581.789061</v>
      </c>
      <c r="E84" s="9"/>
      <c r="F84" s="67" t="n">
        <f aca="false">'Central pensions'!I84</f>
        <v>27686614.0786742</v>
      </c>
      <c r="G84" s="9" t="n">
        <f aca="false">'Central pensions'!K84</f>
        <v>2938008.28213417</v>
      </c>
      <c r="H84" s="9" t="n">
        <f aca="false">'Central pensions'!V84</f>
        <v>16164054.715716</v>
      </c>
      <c r="I84" s="67" t="n">
        <f aca="false">'Central pensions'!M84</f>
        <v>90866.2355299299</v>
      </c>
      <c r="J84" s="9" t="n">
        <f aca="false">'Central pensions'!W84</f>
        <v>499919.218011873</v>
      </c>
      <c r="K84" s="9"/>
      <c r="L84" s="67" t="n">
        <f aca="false">'Central pensions'!N84</f>
        <v>4155169.81729685</v>
      </c>
      <c r="M84" s="67"/>
      <c r="N84" s="67" t="n">
        <f aca="false">'Central pensions'!L84</f>
        <v>1218128.59488167</v>
      </c>
      <c r="O84" s="9"/>
      <c r="P84" s="9" t="n">
        <f aca="false">'Central pensions'!X84</f>
        <v>28262980.0577983</v>
      </c>
      <c r="Q84" s="67"/>
      <c r="R84" s="67" t="n">
        <f aca="false">'Central SIPA income'!G79</f>
        <v>27084531.4953087</v>
      </c>
      <c r="S84" s="67"/>
      <c r="T84" s="9" t="n">
        <f aca="false">'Central SIPA income'!J79</f>
        <v>103560053.634701</v>
      </c>
      <c r="U84" s="9"/>
      <c r="V84" s="67" t="n">
        <f aca="false">'Central SIPA income'!F79</f>
        <v>118250.323723343</v>
      </c>
      <c r="W84" s="67"/>
      <c r="X84" s="67" t="n">
        <f aca="false">'Central SIPA income'!M79</f>
        <v>297010.720678704</v>
      </c>
      <c r="Y84" s="9"/>
      <c r="Z84" s="9" t="n">
        <f aca="false">R84+V84-N84-L84-F84</f>
        <v>-5857130.67182073</v>
      </c>
      <c r="AA84" s="9"/>
      <c r="AB84" s="9" t="n">
        <f aca="false">T84-P84-D84</f>
        <v>-77026508.2121581</v>
      </c>
      <c r="AC84" s="50"/>
      <c r="AD84" s="9"/>
      <c r="AE84" s="9"/>
      <c r="AF84" s="9"/>
      <c r="AG84" s="9" t="n">
        <f aca="false">BF84/100*$AG$57</f>
        <v>6958834895.87024</v>
      </c>
      <c r="AH84" s="40" t="n">
        <f aca="false">(AG84-AG83)/AG83</f>
        <v>0.00178986637813659</v>
      </c>
      <c r="AI84" s="40"/>
      <c r="AJ84" s="40" t="n">
        <f aca="false">AB84/AG84</f>
        <v>-0.0110688799726905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13487364</v>
      </c>
      <c r="AY84" s="40" t="n">
        <f aca="false">(AW84-AW83)/AW83</f>
        <v>0.000677611179093161</v>
      </c>
      <c r="AZ84" s="39" t="n">
        <f aca="false">workers_and_wage_central!B72</f>
        <v>7197.10172972428</v>
      </c>
      <c r="BA84" s="40" t="n">
        <f aca="false">(AZ84-AZ83)/AZ83</f>
        <v>0.0011115020328405</v>
      </c>
      <c r="BB84" s="7"/>
      <c r="BC84" s="7"/>
      <c r="BD84" s="7"/>
      <c r="BE84" s="7"/>
      <c r="BF84" s="7" t="n">
        <f aca="false">BF83*(1+AY84)*(1+BA84)*(1-BE84)</f>
        <v>120.998264643923</v>
      </c>
      <c r="BG84" s="7"/>
      <c r="BH84" s="0" t="n">
        <f aca="false">BH83+1</f>
        <v>53</v>
      </c>
      <c r="BI84" s="40" t="n">
        <f aca="false">T91/AG91</f>
        <v>0.0171060930126042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152857393.990645</v>
      </c>
      <c r="E85" s="9"/>
      <c r="F85" s="67" t="n">
        <f aca="false">'Central pensions'!I85</f>
        <v>27783640.7651673</v>
      </c>
      <c r="G85" s="9" t="n">
        <f aca="false">'Central pensions'!K85</f>
        <v>3055785.28816665</v>
      </c>
      <c r="H85" s="9" t="n">
        <f aca="false">'Central pensions'!V85</f>
        <v>16812029.0530719</v>
      </c>
      <c r="I85" s="67" t="n">
        <f aca="false">'Central pensions'!M85</f>
        <v>94508.8233453599</v>
      </c>
      <c r="J85" s="9" t="n">
        <f aca="false">'Central pensions'!W85</f>
        <v>519959.661435212</v>
      </c>
      <c r="K85" s="9"/>
      <c r="L85" s="67" t="n">
        <f aca="false">'Central pensions'!N85</f>
        <v>4172807.66259623</v>
      </c>
      <c r="M85" s="67"/>
      <c r="N85" s="67" t="n">
        <f aca="false">'Central pensions'!L85</f>
        <v>1223942.70784704</v>
      </c>
      <c r="O85" s="9"/>
      <c r="P85" s="9" t="n">
        <f aca="false">'Central pensions'!X85</f>
        <v>28386490.4549984</v>
      </c>
      <c r="Q85" s="67"/>
      <c r="R85" s="67" t="n">
        <f aca="false">'Central SIPA income'!G80</f>
        <v>31482216.7450588</v>
      </c>
      <c r="S85" s="67"/>
      <c r="T85" s="9" t="n">
        <f aca="false">'Central SIPA income'!J80</f>
        <v>120374984.341977</v>
      </c>
      <c r="U85" s="9"/>
      <c r="V85" s="67" t="n">
        <f aca="false">'Central SIPA income'!F80</f>
        <v>118047.333365876</v>
      </c>
      <c r="W85" s="67"/>
      <c r="X85" s="67" t="n">
        <f aca="false">'Central SIPA income'!M80</f>
        <v>296500.867424492</v>
      </c>
      <c r="Y85" s="9"/>
      <c r="Z85" s="9" t="n">
        <f aca="false">R85+V85-N85-L85-F85</f>
        <v>-1580127.05718595</v>
      </c>
      <c r="AA85" s="9"/>
      <c r="AB85" s="9" t="n">
        <f aca="false">T85-P85-D85</f>
        <v>-60868900.1036664</v>
      </c>
      <c r="AC85" s="50"/>
      <c r="AD85" s="9"/>
      <c r="AE85" s="9"/>
      <c r="AF85" s="9"/>
      <c r="AG85" s="9" t="n">
        <f aca="false">BF85/100*$AG$57</f>
        <v>7005864229.30187</v>
      </c>
      <c r="AH85" s="40" t="n">
        <f aca="false">(AG85-AG84)/AG84</f>
        <v>0.00675821946279199</v>
      </c>
      <c r="AI85" s="40" t="n">
        <f aca="false">(AG85-AG81)/AG81</f>
        <v>0.0216668020773889</v>
      </c>
      <c r="AJ85" s="40" t="n">
        <f aca="false">AB85/AG85</f>
        <v>-0.00868827857797809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13535087</v>
      </c>
      <c r="AY85" s="40" t="n">
        <f aca="false">(AW85-AW84)/AW84</f>
        <v>0.00353834893163705</v>
      </c>
      <c r="AZ85" s="39" t="n">
        <f aca="false">workers_and_wage_central!B73</f>
        <v>7220.19375784053</v>
      </c>
      <c r="BA85" s="40" t="n">
        <f aca="false">(AZ85-AZ84)/AZ84</f>
        <v>0.00320851767606394</v>
      </c>
      <c r="BB85" s="7"/>
      <c r="BC85" s="7"/>
      <c r="BD85" s="7"/>
      <c r="BE85" s="7"/>
      <c r="BF85" s="7" t="n">
        <f aca="false">BF84*(1+AY85)*(1+BA85)*(1-BE85)</f>
        <v>121.815997471004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0.0149373515160861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152612952.216991</v>
      </c>
      <c r="E86" s="6"/>
      <c r="F86" s="8" t="n">
        <f aca="false">'Central pensions'!I86</f>
        <v>27739210.5792934</v>
      </c>
      <c r="G86" s="6" t="n">
        <f aca="false">'Central pensions'!K86</f>
        <v>3154877.88946586</v>
      </c>
      <c r="H86" s="6" t="n">
        <f aca="false">'Central pensions'!V86</f>
        <v>17357207.3083761</v>
      </c>
      <c r="I86" s="8" t="n">
        <f aca="false">'Central pensions'!M86</f>
        <v>97573.5429731701</v>
      </c>
      <c r="J86" s="6" t="n">
        <f aca="false">'Central pensions'!W86</f>
        <v>536820.844588947</v>
      </c>
      <c r="K86" s="6"/>
      <c r="L86" s="8" t="n">
        <f aca="false">'Central pensions'!N86</f>
        <v>5044856.01099737</v>
      </c>
      <c r="M86" s="8"/>
      <c r="N86" s="8" t="n">
        <f aca="false">'Central pensions'!L86</f>
        <v>1221122.53817383</v>
      </c>
      <c r="O86" s="6"/>
      <c r="P86" s="6" t="n">
        <f aca="false">'Central pensions'!X86</f>
        <v>32896037.738938</v>
      </c>
      <c r="Q86" s="8"/>
      <c r="R86" s="8" t="n">
        <f aca="false">'Central SIPA income'!G81</f>
        <v>27477348.9505344</v>
      </c>
      <c r="S86" s="8"/>
      <c r="T86" s="6" t="n">
        <f aca="false">'Central SIPA income'!J81</f>
        <v>105062025.220913</v>
      </c>
      <c r="U86" s="6"/>
      <c r="V86" s="8" t="n">
        <f aca="false">'Central SIPA income'!F81</f>
        <v>119617.068934872</v>
      </c>
      <c r="W86" s="8"/>
      <c r="X86" s="8" t="n">
        <f aca="false">'Central SIPA income'!M81</f>
        <v>300443.590606489</v>
      </c>
      <c r="Y86" s="6"/>
      <c r="Z86" s="6" t="n">
        <f aca="false">R86+V86-N86-L86-F86</f>
        <v>-6408223.10899534</v>
      </c>
      <c r="AA86" s="6"/>
      <c r="AB86" s="6" t="n">
        <f aca="false">T86-P86-D86</f>
        <v>-80446964.7350158</v>
      </c>
      <c r="AC86" s="50"/>
      <c r="AD86" s="6"/>
      <c r="AE86" s="6"/>
      <c r="AF86" s="6"/>
      <c r="AG86" s="6" t="n">
        <f aca="false">BF86/100*$AG$57</f>
        <v>7009266913.88637</v>
      </c>
      <c r="AH86" s="61" t="n">
        <f aca="false">(AG86-AG85)/AG85</f>
        <v>0.000485690911660099</v>
      </c>
      <c r="AI86" s="61"/>
      <c r="AJ86" s="61" t="n">
        <f aca="false">AB86/AG86</f>
        <v>-0.0114772294625617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0.00414593098552637</v>
      </c>
      <c r="AV86" s="5"/>
      <c r="AW86" s="65" t="n">
        <f aca="false">workers_and_wage_central!C74</f>
        <v>13523319</v>
      </c>
      <c r="AX86" s="5"/>
      <c r="AY86" s="61" t="n">
        <f aca="false">(AW86-AW85)/AW85</f>
        <v>-0.000869443986580951</v>
      </c>
      <c r="AZ86" s="66" t="n">
        <f aca="false">workers_and_wage_central!B74</f>
        <v>7229.98660870914</v>
      </c>
      <c r="BA86" s="61" t="n">
        <f aca="false">(AZ86-AZ85)/AZ85</f>
        <v>0.00135631413741146</v>
      </c>
      <c r="BB86" s="5"/>
      <c r="BC86" s="5"/>
      <c r="BD86" s="5"/>
      <c r="BE86" s="5"/>
      <c r="BF86" s="5" t="n">
        <f aca="false">BF85*(1+AY86)*(1+BA86)*(1-BE86)</f>
        <v>121.87516239387</v>
      </c>
      <c r="BG86" s="5"/>
      <c r="BH86" s="5" t="n">
        <f aca="false">BH85+1</f>
        <v>55</v>
      </c>
      <c r="BI86" s="61" t="n">
        <f aca="false">T93/AG93</f>
        <v>0.0171861057998047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153245066.210187</v>
      </c>
      <c r="E87" s="9"/>
      <c r="F87" s="67" t="n">
        <f aca="false">'Central pensions'!I87</f>
        <v>27854104.7800323</v>
      </c>
      <c r="G87" s="9" t="n">
        <f aca="false">'Central pensions'!K87</f>
        <v>3176898.96403881</v>
      </c>
      <c r="H87" s="9" t="n">
        <f aca="false">'Central pensions'!V87</f>
        <v>17478360.7634091</v>
      </c>
      <c r="I87" s="67" t="n">
        <f aca="false">'Central pensions'!M87</f>
        <v>98254.60713522</v>
      </c>
      <c r="J87" s="9" t="n">
        <f aca="false">'Central pensions'!W87</f>
        <v>540567.858662131</v>
      </c>
      <c r="K87" s="9"/>
      <c r="L87" s="67" t="n">
        <f aca="false">'Central pensions'!N87</f>
        <v>4193065.11983318</v>
      </c>
      <c r="M87" s="67"/>
      <c r="N87" s="67" t="n">
        <f aca="false">'Central pensions'!L87</f>
        <v>1226941.71870178</v>
      </c>
      <c r="O87" s="9"/>
      <c r="P87" s="9" t="n">
        <f aca="false">'Central pensions'!X87</f>
        <v>28508106.1697724</v>
      </c>
      <c r="Q87" s="67"/>
      <c r="R87" s="67" t="n">
        <f aca="false">'Central SIPA income'!G82</f>
        <v>31423410.9941498</v>
      </c>
      <c r="S87" s="67"/>
      <c r="T87" s="9" t="n">
        <f aca="false">'Central SIPA income'!J82</f>
        <v>120150135.456583</v>
      </c>
      <c r="U87" s="9"/>
      <c r="V87" s="67" t="n">
        <f aca="false">'Central SIPA income'!F82</f>
        <v>123781.019928634</v>
      </c>
      <c r="W87" s="67"/>
      <c r="X87" s="67" t="n">
        <f aca="false">'Central SIPA income'!M82</f>
        <v>310902.235002434</v>
      </c>
      <c r="Y87" s="9"/>
      <c r="Z87" s="9" t="n">
        <f aca="false">R87+V87-N87-L87-F87</f>
        <v>-1726919.60448878</v>
      </c>
      <c r="AA87" s="9"/>
      <c r="AB87" s="9" t="n">
        <f aca="false">T87-P87-D87</f>
        <v>-61603036.9233766</v>
      </c>
      <c r="AC87" s="50"/>
      <c r="AD87" s="9"/>
      <c r="AE87" s="9"/>
      <c r="AF87" s="9"/>
      <c r="AG87" s="9" t="n">
        <f aca="false">BF87/100*$AG$57</f>
        <v>7074305573.19761</v>
      </c>
      <c r="AH87" s="40" t="n">
        <f aca="false">(AG87-AG86)/AG86</f>
        <v>0.00927895315020717</v>
      </c>
      <c r="AI87" s="40"/>
      <c r="AJ87" s="40" t="n">
        <f aca="false">AB87/AG87</f>
        <v>-0.00870799773715906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13593561</v>
      </c>
      <c r="AX87" s="7"/>
      <c r="AY87" s="40" t="n">
        <f aca="false">(AW87-AW86)/AW86</f>
        <v>0.00519413910150311</v>
      </c>
      <c r="AZ87" s="39" t="n">
        <f aca="false">workers_and_wage_central!B75</f>
        <v>7259.36715294669</v>
      </c>
      <c r="BA87" s="40" t="n">
        <f aca="false">(AZ87-AZ86)/AZ86</f>
        <v>0.00406370659140076</v>
      </c>
      <c r="BB87" s="7"/>
      <c r="BC87" s="7"/>
      <c r="BD87" s="7"/>
      <c r="BE87" s="7"/>
      <c r="BF87" s="7" t="n">
        <f aca="false">BF86*(1+AY87)*(1+BA87)*(1-BE87)</f>
        <v>123.006036315897</v>
      </c>
      <c r="BG87" s="7"/>
      <c r="BH87" s="7" t="n">
        <f aca="false">BH86+1</f>
        <v>56</v>
      </c>
      <c r="BI87" s="40" t="n">
        <f aca="false">T94/AG94</f>
        <v>0.0150072612253502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153476251.232244</v>
      </c>
      <c r="E88" s="9"/>
      <c r="F88" s="67" t="n">
        <f aca="false">'Central pensions'!I88</f>
        <v>27896125.3943804</v>
      </c>
      <c r="G88" s="9" t="n">
        <f aca="false">'Central pensions'!K88</f>
        <v>3270350.65670723</v>
      </c>
      <c r="H88" s="9" t="n">
        <f aca="false">'Central pensions'!V88</f>
        <v>17992504.4037637</v>
      </c>
      <c r="I88" s="67" t="n">
        <f aca="false">'Central pensions'!M88</f>
        <v>101144.86567136</v>
      </c>
      <c r="J88" s="9" t="n">
        <f aca="false">'Central pensions'!W88</f>
        <v>556469.208363839</v>
      </c>
      <c r="K88" s="9"/>
      <c r="L88" s="67" t="n">
        <f aca="false">'Central pensions'!N88</f>
        <v>4166855.92727786</v>
      </c>
      <c r="M88" s="67"/>
      <c r="N88" s="67" t="n">
        <f aca="false">'Central pensions'!L88</f>
        <v>1229028.16143564</v>
      </c>
      <c r="O88" s="9"/>
      <c r="P88" s="9" t="n">
        <f aca="false">'Central pensions'!X88</f>
        <v>28383585.5373312</v>
      </c>
      <c r="Q88" s="67"/>
      <c r="R88" s="67" t="n">
        <f aca="false">'Central SIPA income'!G83</f>
        <v>27444455.4452079</v>
      </c>
      <c r="S88" s="67"/>
      <c r="T88" s="9" t="n">
        <f aca="false">'Central SIPA income'!J83</f>
        <v>104936254.052361</v>
      </c>
      <c r="U88" s="9"/>
      <c r="V88" s="67" t="n">
        <f aca="false">'Central SIPA income'!F83</f>
        <v>123631.555989432</v>
      </c>
      <c r="W88" s="67"/>
      <c r="X88" s="67" t="n">
        <f aca="false">'Central SIPA income'!M83</f>
        <v>310526.82467881</v>
      </c>
      <c r="Y88" s="9"/>
      <c r="Z88" s="9" t="n">
        <f aca="false">R88+V88-N88-L88-F88</f>
        <v>-5723922.48189653</v>
      </c>
      <c r="AA88" s="9"/>
      <c r="AB88" s="9" t="n">
        <f aca="false">T88-P88-D88</f>
        <v>-76923582.717214</v>
      </c>
      <c r="AC88" s="50"/>
      <c r="AD88" s="9"/>
      <c r="AE88" s="9"/>
      <c r="AF88" s="9"/>
      <c r="AG88" s="9" t="n">
        <f aca="false">BF88/100*$AG$57</f>
        <v>7100181800.89405</v>
      </c>
      <c r="AH88" s="40" t="n">
        <f aca="false">(AG88-AG87)/AG87</f>
        <v>0.00365777636104339</v>
      </c>
      <c r="AI88" s="40"/>
      <c r="AJ88" s="40" t="n">
        <f aca="false">AB88/AG88</f>
        <v>-0.0108340300113904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13596827</v>
      </c>
      <c r="AY88" s="40" t="n">
        <f aca="false">(AW88-AW87)/AW87</f>
        <v>0.000240260811718136</v>
      </c>
      <c r="AZ88" s="39" t="n">
        <f aca="false">workers_and_wage_central!B76</f>
        <v>7284.1701938714</v>
      </c>
      <c r="BA88" s="40" t="n">
        <f aca="false">(AZ88-AZ87)/AZ87</f>
        <v>0.00341669465149485</v>
      </c>
      <c r="BB88" s="7"/>
      <c r="BC88" s="7"/>
      <c r="BD88" s="7"/>
      <c r="BE88" s="7"/>
      <c r="BF88" s="7" t="n">
        <f aca="false">BF87*(1+AY88)*(1+BA88)*(1-BE88)</f>
        <v>123.455964887799</v>
      </c>
      <c r="BG88" s="7"/>
      <c r="BH88" s="0" t="n">
        <f aca="false">BH87+1</f>
        <v>57</v>
      </c>
      <c r="BI88" s="40" t="n">
        <f aca="false">T95/AG95</f>
        <v>0.0171876921487944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153849008.830173</v>
      </c>
      <c r="E89" s="9"/>
      <c r="F89" s="67" t="n">
        <f aca="false">'Central pensions'!I89</f>
        <v>27963878.5002195</v>
      </c>
      <c r="G89" s="9" t="n">
        <f aca="false">'Central pensions'!K89</f>
        <v>3351656.81131055</v>
      </c>
      <c r="H89" s="9" t="n">
        <f aca="false">'Central pensions'!V89</f>
        <v>18439826.8771973</v>
      </c>
      <c r="I89" s="67" t="n">
        <f aca="false">'Central pensions'!M89</f>
        <v>103659.4890096</v>
      </c>
      <c r="J89" s="9" t="n">
        <f aca="false">'Central pensions'!W89</f>
        <v>570303.924037002</v>
      </c>
      <c r="K89" s="9"/>
      <c r="L89" s="67" t="n">
        <f aca="false">'Central pensions'!N89</f>
        <v>4213236.05820653</v>
      </c>
      <c r="M89" s="67"/>
      <c r="N89" s="67" t="n">
        <f aca="false">'Central pensions'!L89</f>
        <v>1232391.08766741</v>
      </c>
      <c r="O89" s="9"/>
      <c r="P89" s="9" t="n">
        <f aca="false">'Central pensions'!X89</f>
        <v>28642754.0851054</v>
      </c>
      <c r="Q89" s="67"/>
      <c r="R89" s="67" t="n">
        <f aca="false">'Central SIPA income'!G84</f>
        <v>31732403.9550667</v>
      </c>
      <c r="S89" s="67"/>
      <c r="T89" s="9" t="n">
        <f aca="false">'Central SIPA income'!J84</f>
        <v>121331596.823593</v>
      </c>
      <c r="U89" s="9"/>
      <c r="V89" s="67" t="n">
        <f aca="false">'Central SIPA income'!F84</f>
        <v>122233.510303717</v>
      </c>
      <c r="W89" s="67"/>
      <c r="X89" s="67" t="n">
        <f aca="false">'Central SIPA income'!M84</f>
        <v>307015.336984048</v>
      </c>
      <c r="Y89" s="9"/>
      <c r="Z89" s="9" t="n">
        <f aca="false">R89+V89-N89-L89-F89</f>
        <v>-1554868.1807231</v>
      </c>
      <c r="AA89" s="9"/>
      <c r="AB89" s="9" t="n">
        <f aca="false">T89-P89-D89</f>
        <v>-61160166.0916855</v>
      </c>
      <c r="AC89" s="50"/>
      <c r="AD89" s="9"/>
      <c r="AE89" s="9"/>
      <c r="AF89" s="9"/>
      <c r="AG89" s="9" t="n">
        <f aca="false">BF89/100*$AG$57</f>
        <v>7122627630.60814</v>
      </c>
      <c r="AH89" s="40" t="n">
        <f aca="false">(AG89-AG88)/AG88</f>
        <v>0.00316130351919482</v>
      </c>
      <c r="AI89" s="40" t="n">
        <f aca="false">(AG89-AG85)/AG85</f>
        <v>0.0166665235700564</v>
      </c>
      <c r="AJ89" s="40" t="n">
        <f aca="false">AB89/AG89</f>
        <v>-0.0085867420372871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13632152</v>
      </c>
      <c r="AY89" s="40" t="n">
        <f aca="false">(AW89-AW88)/AW88</f>
        <v>0.00259803261452102</v>
      </c>
      <c r="AZ89" s="39" t="n">
        <f aca="false">workers_and_wage_central!B77</f>
        <v>7288.26252300175</v>
      </c>
      <c r="BA89" s="40" t="n">
        <f aca="false">(AZ89-AZ88)/AZ88</f>
        <v>0.00056181130059164</v>
      </c>
      <c r="BB89" s="7"/>
      <c r="BC89" s="7"/>
      <c r="BD89" s="7"/>
      <c r="BE89" s="7"/>
      <c r="BF89" s="7" t="n">
        <f aca="false">BF88*(1+AY89)*(1+BA89)*(1-BE89)</f>
        <v>123.846246664064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0.0150216848111945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154251564.426307</v>
      </c>
      <c r="E90" s="6"/>
      <c r="F90" s="8" t="n">
        <f aca="false">'Central pensions'!I90</f>
        <v>28037047.744958</v>
      </c>
      <c r="G90" s="6" t="n">
        <f aca="false">'Central pensions'!K90</f>
        <v>3454256.38090429</v>
      </c>
      <c r="H90" s="6" t="n">
        <f aca="false">'Central pensions'!V90</f>
        <v>19004299.437335</v>
      </c>
      <c r="I90" s="8" t="n">
        <f aca="false">'Central pensions'!M90</f>
        <v>106832.67157436</v>
      </c>
      <c r="J90" s="6" t="n">
        <f aca="false">'Central pensions'!W90</f>
        <v>587761.838268097</v>
      </c>
      <c r="K90" s="6"/>
      <c r="L90" s="8" t="n">
        <f aca="false">'Central pensions'!N90</f>
        <v>5032234.96761032</v>
      </c>
      <c r="M90" s="8"/>
      <c r="N90" s="8" t="n">
        <f aca="false">'Central pensions'!L90</f>
        <v>1235411.08988264</v>
      </c>
      <c r="O90" s="6"/>
      <c r="P90" s="6" t="n">
        <f aca="false">'Central pensions'!X90</f>
        <v>32909158.4805022</v>
      </c>
      <c r="Q90" s="8"/>
      <c r="R90" s="8" t="n">
        <f aca="false">'Central SIPA income'!G85</f>
        <v>27874927.1755965</v>
      </c>
      <c r="S90" s="8"/>
      <c r="T90" s="6" t="n">
        <f aca="false">'Central SIPA income'!J85</f>
        <v>106582200.023219</v>
      </c>
      <c r="U90" s="6"/>
      <c r="V90" s="8" t="n">
        <f aca="false">'Central SIPA income'!F85</f>
        <v>123808.623780794</v>
      </c>
      <c r="W90" s="8"/>
      <c r="X90" s="8" t="n">
        <f aca="false">'Central SIPA income'!M85</f>
        <v>310971.567920649</v>
      </c>
      <c r="Y90" s="6"/>
      <c r="Z90" s="6" t="n">
        <f aca="false">R90+V90-N90-L90-F90</f>
        <v>-6305958.00307372</v>
      </c>
      <c r="AA90" s="6"/>
      <c r="AB90" s="6" t="n">
        <f aca="false">T90-P90-D90</f>
        <v>-80578522.8835905</v>
      </c>
      <c r="AC90" s="50"/>
      <c r="AD90" s="6"/>
      <c r="AE90" s="6"/>
      <c r="AF90" s="6"/>
      <c r="AG90" s="6" t="n">
        <f aca="false">BF90/100*$AG$57</f>
        <v>7191375623.96379</v>
      </c>
      <c r="AH90" s="61" t="n">
        <f aca="false">(AG90-AG89)/AG89</f>
        <v>0.0096520549607588</v>
      </c>
      <c r="AI90" s="61"/>
      <c r="AJ90" s="61" t="n">
        <f aca="false">AB90/AG90</f>
        <v>-0.011204883056738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0.00612143823681112</v>
      </c>
      <c r="AV90" s="5"/>
      <c r="AW90" s="65" t="n">
        <f aca="false">workers_and_wage_central!C78</f>
        <v>13701377</v>
      </c>
      <c r="AX90" s="5"/>
      <c r="AY90" s="61" t="n">
        <f aca="false">(AW90-AW89)/AW89</f>
        <v>0.00507806837834555</v>
      </c>
      <c r="AZ90" s="66" t="n">
        <f aca="false">workers_and_wage_central!B78</f>
        <v>7321.43050869176</v>
      </c>
      <c r="BA90" s="61" t="n">
        <f aca="false">(AZ90-AZ89)/AZ89</f>
        <v>0.00455087691824106</v>
      </c>
      <c r="BB90" s="5"/>
      <c r="BC90" s="5"/>
      <c r="BD90" s="5"/>
      <c r="BE90" s="5"/>
      <c r="BF90" s="5" t="n">
        <f aca="false">BF89*(1+AY90)*(1+BA90)*(1-BE90)</f>
        <v>125.041617443549</v>
      </c>
      <c r="BG90" s="5"/>
      <c r="BH90" s="5" t="n">
        <f aca="false">BH89+1</f>
        <v>59</v>
      </c>
      <c r="BI90" s="61" t="n">
        <f aca="false">T97/AG97</f>
        <v>0.0172020462609728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154755879.040078</v>
      </c>
      <c r="E91" s="9"/>
      <c r="F91" s="67" t="n">
        <f aca="false">'Central pensions'!I91</f>
        <v>28128712.8956964</v>
      </c>
      <c r="G91" s="9" t="n">
        <f aca="false">'Central pensions'!K91</f>
        <v>3485660.23070675</v>
      </c>
      <c r="H91" s="9" t="n">
        <f aca="false">'Central pensions'!V91</f>
        <v>19177074.1533145</v>
      </c>
      <c r="I91" s="67" t="n">
        <f aca="false">'Central pensions'!M91</f>
        <v>107803.92466104</v>
      </c>
      <c r="J91" s="9" t="n">
        <f aca="false">'Central pensions'!W91</f>
        <v>593105.386185019</v>
      </c>
      <c r="K91" s="9"/>
      <c r="L91" s="67" t="n">
        <f aca="false">'Central pensions'!N91</f>
        <v>4180004.12146037</v>
      </c>
      <c r="M91" s="67"/>
      <c r="N91" s="67" t="n">
        <f aca="false">'Central pensions'!L91</f>
        <v>1239006.91868186</v>
      </c>
      <c r="O91" s="9"/>
      <c r="P91" s="9" t="n">
        <f aca="false">'Central pensions'!X91</f>
        <v>28506711.7576074</v>
      </c>
      <c r="Q91" s="67"/>
      <c r="R91" s="67" t="n">
        <f aca="false">'Central SIPA income'!G86</f>
        <v>32188635.8176478</v>
      </c>
      <c r="S91" s="67"/>
      <c r="T91" s="9" t="n">
        <f aca="false">'Central SIPA income'!J86</f>
        <v>123076038.892563</v>
      </c>
      <c r="U91" s="9"/>
      <c r="V91" s="67" t="n">
        <f aca="false">'Central SIPA income'!F86</f>
        <v>125166.125602003</v>
      </c>
      <c r="W91" s="67"/>
      <c r="X91" s="67" t="n">
        <f aca="false">'Central SIPA income'!M86</f>
        <v>314381.221116893</v>
      </c>
      <c r="Y91" s="9"/>
      <c r="Z91" s="9" t="n">
        <f aca="false">R91+V91-N91-L91-F91</f>
        <v>-1233921.9925889</v>
      </c>
      <c r="AA91" s="9"/>
      <c r="AB91" s="9" t="n">
        <f aca="false">T91-P91-D91</f>
        <v>-60186551.9051222</v>
      </c>
      <c r="AC91" s="50"/>
      <c r="AD91" s="9"/>
      <c r="AE91" s="9"/>
      <c r="AF91" s="9"/>
      <c r="AG91" s="9" t="n">
        <f aca="false">BF91/100*$AG$57</f>
        <v>7194865525.51058</v>
      </c>
      <c r="AH91" s="40" t="n">
        <f aca="false">(AG91-AG90)/AG90</f>
        <v>0.000485289842900522</v>
      </c>
      <c r="AI91" s="40"/>
      <c r="AJ91" s="40" t="n">
        <f aca="false">AB91/AG91</f>
        <v>-0.00836520872999235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13697858</v>
      </c>
      <c r="AX91" s="7"/>
      <c r="AY91" s="40" t="n">
        <f aca="false">(AW91-AW90)/AW90</f>
        <v>-0.000256835499088887</v>
      </c>
      <c r="AZ91" s="39" t="n">
        <f aca="false">workers_and_wage_central!B79</f>
        <v>7326.86532366529</v>
      </c>
      <c r="BA91" s="40" t="n">
        <f aca="false">(AZ91-AZ90)/AZ90</f>
        <v>0.000742315995088344</v>
      </c>
      <c r="BB91" s="7"/>
      <c r="BC91" s="7"/>
      <c r="BD91" s="7"/>
      <c r="BE91" s="7"/>
      <c r="BF91" s="7" t="n">
        <f aca="false">BF90*(1+AY91)*(1+BA91)*(1-BE91)</f>
        <v>125.102298870435</v>
      </c>
      <c r="BG91" s="7"/>
      <c r="BH91" s="7" t="n">
        <f aca="false">BH90+1</f>
        <v>60</v>
      </c>
      <c r="BI91" s="40" t="n">
        <f aca="false">T98/AG98</f>
        <v>0.0150587531268061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155182980.708168</v>
      </c>
      <c r="E92" s="9"/>
      <c r="F92" s="67" t="n">
        <f aca="false">'Central pensions'!I92</f>
        <v>28206343.6795704</v>
      </c>
      <c r="G92" s="9" t="n">
        <f aca="false">'Central pensions'!K92</f>
        <v>3562351.13956363</v>
      </c>
      <c r="H92" s="9" t="n">
        <f aca="false">'Central pensions'!V92</f>
        <v>19599004.9063688</v>
      </c>
      <c r="I92" s="67" t="n">
        <f aca="false">'Central pensions'!M92</f>
        <v>110175.80844012</v>
      </c>
      <c r="J92" s="9" t="n">
        <f aca="false">'Central pensions'!W92</f>
        <v>606154.790918664</v>
      </c>
      <c r="K92" s="9"/>
      <c r="L92" s="67" t="n">
        <f aca="false">'Central pensions'!N92</f>
        <v>4201732.89093217</v>
      </c>
      <c r="M92" s="67"/>
      <c r="N92" s="67" t="n">
        <f aca="false">'Central pensions'!L92</f>
        <v>1243035.06971648</v>
      </c>
      <c r="O92" s="9"/>
      <c r="P92" s="9" t="n">
        <f aca="false">'Central pensions'!X92</f>
        <v>28641624.1441866</v>
      </c>
      <c r="Q92" s="67"/>
      <c r="R92" s="67" t="n">
        <f aca="false">'Central SIPA income'!G87</f>
        <v>28242959.009302</v>
      </c>
      <c r="S92" s="67"/>
      <c r="T92" s="9" t="n">
        <f aca="false">'Central SIPA income'!J87</f>
        <v>107989401.637337</v>
      </c>
      <c r="U92" s="9"/>
      <c r="V92" s="67" t="n">
        <f aca="false">'Central SIPA income'!F87</f>
        <v>122968.718209324</v>
      </c>
      <c r="W92" s="67"/>
      <c r="X92" s="67" t="n">
        <f aca="false">'Central SIPA income'!M87</f>
        <v>308861.967276612</v>
      </c>
      <c r="Y92" s="9"/>
      <c r="Z92" s="9" t="n">
        <f aca="false">R92+V92-N92-L92-F92</f>
        <v>-5285183.91270768</v>
      </c>
      <c r="AA92" s="9"/>
      <c r="AB92" s="9" t="n">
        <f aca="false">T92-P92-D92</f>
        <v>-75835203.2150181</v>
      </c>
      <c r="AC92" s="50"/>
      <c r="AD92" s="9"/>
      <c r="AE92" s="9"/>
      <c r="AF92" s="9"/>
      <c r="AG92" s="9" t="n">
        <f aca="false">BF92/100*$AG$57</f>
        <v>7229487872.80278</v>
      </c>
      <c r="AH92" s="40" t="n">
        <f aca="false">(AG92-AG91)/AG91</f>
        <v>0.00481209095144823</v>
      </c>
      <c r="AI92" s="40"/>
      <c r="AJ92" s="40" t="n">
        <f aca="false">AB92/AG92</f>
        <v>-0.0104897061243175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13791657</v>
      </c>
      <c r="AY92" s="40" t="n">
        <f aca="false">(AW92-AW91)/AW91</f>
        <v>0.00684771297818973</v>
      </c>
      <c r="AZ92" s="39" t="n">
        <f aca="false">workers_and_wage_central!B80</f>
        <v>7312.05203239237</v>
      </c>
      <c r="BA92" s="40" t="n">
        <f aca="false">(AZ92-AZ91)/AZ91</f>
        <v>-0.00202177747488736</v>
      </c>
      <c r="BB92" s="7"/>
      <c r="BC92" s="7"/>
      <c r="BD92" s="7"/>
      <c r="BE92" s="7"/>
      <c r="BF92" s="7" t="n">
        <f aca="false">BF91*(1+AY92)*(1+BA92)*(1-BE92)</f>
        <v>125.704302510834</v>
      </c>
      <c r="BG92" s="7"/>
      <c r="BH92" s="0" t="n">
        <f aca="false">BH91+1</f>
        <v>61</v>
      </c>
      <c r="BI92" s="40" t="n">
        <f aca="false">T99/AG99</f>
        <v>0.017270460270388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155430524.581588</v>
      </c>
      <c r="E93" s="9"/>
      <c r="F93" s="67" t="n">
        <f aca="false">'Central pensions'!I93</f>
        <v>28251337.7087969</v>
      </c>
      <c r="G93" s="9" t="n">
        <f aca="false">'Central pensions'!K93</f>
        <v>3615623.44676272</v>
      </c>
      <c r="H93" s="9" t="n">
        <f aca="false">'Central pensions'!V93</f>
        <v>19892093.4227065</v>
      </c>
      <c r="I93" s="67" t="n">
        <f aca="false">'Central pensions'!M93</f>
        <v>111823.40556998</v>
      </c>
      <c r="J93" s="9" t="n">
        <f aca="false">'Central pensions'!W93</f>
        <v>615219.38420741</v>
      </c>
      <c r="K93" s="9"/>
      <c r="L93" s="67" t="n">
        <f aca="false">'Central pensions'!N93</f>
        <v>4146153.56246977</v>
      </c>
      <c r="M93" s="67"/>
      <c r="N93" s="67" t="n">
        <f aca="false">'Central pensions'!L93</f>
        <v>1244867.96290372</v>
      </c>
      <c r="O93" s="9"/>
      <c r="P93" s="9" t="n">
        <f aca="false">'Central pensions'!X93</f>
        <v>28363306.7821075</v>
      </c>
      <c r="Q93" s="67"/>
      <c r="R93" s="67" t="n">
        <f aca="false">'Central SIPA income'!G88</f>
        <v>32804696.3717326</v>
      </c>
      <c r="S93" s="67"/>
      <c r="T93" s="9" t="n">
        <f aca="false">'Central SIPA income'!J88</f>
        <v>125431599.816122</v>
      </c>
      <c r="U93" s="9"/>
      <c r="V93" s="67" t="n">
        <f aca="false">'Central SIPA income'!F88</f>
        <v>118824.307653727</v>
      </c>
      <c r="W93" s="67"/>
      <c r="X93" s="67" t="n">
        <f aca="false">'Central SIPA income'!M88</f>
        <v>298452.402827672</v>
      </c>
      <c r="Y93" s="9"/>
      <c r="Z93" s="9" t="n">
        <f aca="false">R93+V93-N93-L93-F93</f>
        <v>-718838.554784082</v>
      </c>
      <c r="AA93" s="9"/>
      <c r="AB93" s="9" t="n">
        <f aca="false">T93-P93-D93</f>
        <v>-58362231.547573</v>
      </c>
      <c r="AC93" s="50"/>
      <c r="AD93" s="9"/>
      <c r="AE93" s="9"/>
      <c r="AF93" s="9"/>
      <c r="AG93" s="9" t="n">
        <f aca="false">BF93/100*$AG$57</f>
        <v>7298430562.29453</v>
      </c>
      <c r="AH93" s="40" t="n">
        <f aca="false">(AG93-AG92)/AG92</f>
        <v>0.00953631719213692</v>
      </c>
      <c r="AI93" s="40" t="n">
        <f aca="false">(AG93-AG89)/AG89</f>
        <v>0.0246823140003714</v>
      </c>
      <c r="AJ93" s="40" t="n">
        <f aca="false">AB93/AG93</f>
        <v>-0.00799654542842217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13849194</v>
      </c>
      <c r="AY93" s="40" t="n">
        <f aca="false">(AW93-AW92)/AW92</f>
        <v>0.00417186999357655</v>
      </c>
      <c r="AZ93" s="39" t="n">
        <f aca="false">workers_and_wage_central!B81</f>
        <v>7351.11418720173</v>
      </c>
      <c r="BA93" s="40" t="n">
        <f aca="false">(AZ93-AZ92)/AZ92</f>
        <v>0.00534216039988697</v>
      </c>
      <c r="BB93" s="7"/>
      <c r="BC93" s="7"/>
      <c r="BD93" s="7"/>
      <c r="BE93" s="7"/>
      <c r="BF93" s="7" t="n">
        <f aca="false">BF92*(1+AY93)*(1+BA93)*(1-BE93)</f>
        <v>126.903058611994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0.0150952327439274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156032284.108729</v>
      </c>
      <c r="E94" s="6"/>
      <c r="F94" s="8" t="n">
        <f aca="false">'Central pensions'!I94</f>
        <v>28360714.6260178</v>
      </c>
      <c r="G94" s="6" t="n">
        <f aca="false">'Central pensions'!K94</f>
        <v>3672148.93242868</v>
      </c>
      <c r="H94" s="6" t="n">
        <f aca="false">'Central pensions'!V94</f>
        <v>20203079.967126</v>
      </c>
      <c r="I94" s="8" t="n">
        <f aca="false">'Central pensions'!M94</f>
        <v>113571.61646687</v>
      </c>
      <c r="J94" s="6" t="n">
        <f aca="false">'Central pensions'!W94</f>
        <v>624837.524756495</v>
      </c>
      <c r="K94" s="6"/>
      <c r="L94" s="8" t="n">
        <f aca="false">'Central pensions'!N94</f>
        <v>5001801.23159701</v>
      </c>
      <c r="M94" s="8"/>
      <c r="N94" s="8" t="n">
        <f aca="false">'Central pensions'!L94</f>
        <v>1250054.38849133</v>
      </c>
      <c r="O94" s="6"/>
      <c r="P94" s="6" t="n">
        <f aca="false">'Central pensions'!X94</f>
        <v>32831800.7881267</v>
      </c>
      <c r="Q94" s="8"/>
      <c r="R94" s="8" t="n">
        <f aca="false">'Central SIPA income'!G89</f>
        <v>28835764.8359159</v>
      </c>
      <c r="S94" s="8"/>
      <c r="T94" s="6" t="n">
        <f aca="false">'Central SIPA income'!J89</f>
        <v>110256046.094883</v>
      </c>
      <c r="U94" s="6"/>
      <c r="V94" s="8" t="n">
        <f aca="false">'Central SIPA income'!F89</f>
        <v>120681.567727302</v>
      </c>
      <c r="W94" s="8"/>
      <c r="X94" s="8" t="n">
        <f aca="false">'Central SIPA income'!M89</f>
        <v>303117.304669555</v>
      </c>
      <c r="Y94" s="6"/>
      <c r="Z94" s="6" t="n">
        <f aca="false">R94+V94-N94-L94-F94</f>
        <v>-5656123.842463</v>
      </c>
      <c r="AA94" s="6"/>
      <c r="AB94" s="6" t="n">
        <f aca="false">T94-P94-D94</f>
        <v>-78608038.8019725</v>
      </c>
      <c r="AC94" s="50"/>
      <c r="AD94" s="6"/>
      <c r="AE94" s="6"/>
      <c r="AF94" s="6"/>
      <c r="AG94" s="6" t="n">
        <f aca="false">BF94/100*$AG$57</f>
        <v>7346846599.07427</v>
      </c>
      <c r="AH94" s="61" t="n">
        <f aca="false">(AG94-AG93)/AG93</f>
        <v>0.00663376000723548</v>
      </c>
      <c r="AI94" s="61"/>
      <c r="AJ94" s="61" t="n">
        <f aca="false">AB94/AG94</f>
        <v>-0.0106995617428405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0.00423627414501022</v>
      </c>
      <c r="AV94" s="5"/>
      <c r="AW94" s="65" t="n">
        <f aca="false">workers_and_wage_central!C82</f>
        <v>13875182</v>
      </c>
      <c r="AX94" s="5"/>
      <c r="AY94" s="61" t="n">
        <f aca="false">(AW94-AW93)/AW93</f>
        <v>0.00187649909445994</v>
      </c>
      <c r="AZ94" s="66" t="n">
        <f aca="false">workers_and_wage_central!B82</f>
        <v>7386.01985493596</v>
      </c>
      <c r="BA94" s="61" t="n">
        <f aca="false">(AZ94-AZ93)/AZ93</f>
        <v>0.00474835063710494</v>
      </c>
      <c r="BB94" s="5"/>
      <c r="BC94" s="5"/>
      <c r="BD94" s="5"/>
      <c r="BE94" s="5"/>
      <c r="BF94" s="5" t="n">
        <f aca="false">BF93*(1+AY94)*(1+BA94)*(1-BE94)</f>
        <v>127.74490304701</v>
      </c>
      <c r="BG94" s="5"/>
      <c r="BH94" s="5" t="n">
        <f aca="false">BH93+1</f>
        <v>63</v>
      </c>
      <c r="BI94" s="61" t="n">
        <f aca="false">T101/AG101</f>
        <v>0.0173486690392385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156247824.971222</v>
      </c>
      <c r="E95" s="9"/>
      <c r="F95" s="67" t="n">
        <f aca="false">'Central pensions'!I95</f>
        <v>28399891.7291816</v>
      </c>
      <c r="G95" s="9" t="n">
        <f aca="false">'Central pensions'!K95</f>
        <v>3733001.87102088</v>
      </c>
      <c r="H95" s="9" t="n">
        <f aca="false">'Central pensions'!V95</f>
        <v>20537874.8807407</v>
      </c>
      <c r="I95" s="67" t="n">
        <f aca="false">'Central pensions'!M95</f>
        <v>115453.66611405</v>
      </c>
      <c r="J95" s="9" t="n">
        <f aca="false">'Central pensions'!W95</f>
        <v>635192.006620859</v>
      </c>
      <c r="K95" s="9"/>
      <c r="L95" s="67" t="n">
        <f aca="false">'Central pensions'!N95</f>
        <v>4192264.68044166</v>
      </c>
      <c r="M95" s="67"/>
      <c r="N95" s="67" t="n">
        <f aca="false">'Central pensions'!L95</f>
        <v>1252147.68941115</v>
      </c>
      <c r="O95" s="9"/>
      <c r="P95" s="9" t="n">
        <f aca="false">'Central pensions'!X95</f>
        <v>28642628.4998439</v>
      </c>
      <c r="Q95" s="67"/>
      <c r="R95" s="67" t="n">
        <f aca="false">'Central SIPA income'!G90</f>
        <v>33057215.0888649</v>
      </c>
      <c r="S95" s="67"/>
      <c r="T95" s="9" t="n">
        <f aca="false">'Central SIPA income'!J90</f>
        <v>126397127.017304</v>
      </c>
      <c r="U95" s="9"/>
      <c r="V95" s="67" t="n">
        <f aca="false">'Central SIPA income'!F90</f>
        <v>121673.981698312</v>
      </c>
      <c r="W95" s="67"/>
      <c r="X95" s="67" t="n">
        <f aca="false">'Central SIPA income'!M90</f>
        <v>305609.962443843</v>
      </c>
      <c r="Y95" s="9"/>
      <c r="Z95" s="9" t="n">
        <f aca="false">R95+V95-N95-L95-F95</f>
        <v>-665415.028471194</v>
      </c>
      <c r="AA95" s="9"/>
      <c r="AB95" s="9" t="n">
        <f aca="false">T95-P95-D95</f>
        <v>-58493326.4537622</v>
      </c>
      <c r="AC95" s="50"/>
      <c r="AD95" s="9"/>
      <c r="AE95" s="9"/>
      <c r="AF95" s="9"/>
      <c r="AG95" s="9" t="n">
        <f aca="false">BF95/100*$AG$57</f>
        <v>7353932449.05019</v>
      </c>
      <c r="AH95" s="40" t="n">
        <f aca="false">(AG95-AG94)/AG94</f>
        <v>0.000964475013921158</v>
      </c>
      <c r="AI95" s="40"/>
      <c r="AJ95" s="40" t="n">
        <f aca="false">AB95/AG95</f>
        <v>-0.00795402009183767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13839894</v>
      </c>
      <c r="AX95" s="7"/>
      <c r="AY95" s="40" t="n">
        <f aca="false">(AW95-AW94)/AW94</f>
        <v>-0.0025432459192247</v>
      </c>
      <c r="AZ95" s="39" t="n">
        <f aca="false">workers_and_wage_central!B83</f>
        <v>7411.99401005777</v>
      </c>
      <c r="BA95" s="40" t="n">
        <f aca="false">(AZ95-AZ94)/AZ94</f>
        <v>0.00351666467623307</v>
      </c>
      <c r="BB95" s="7"/>
      <c r="BC95" s="7"/>
      <c r="BD95" s="7"/>
      <c r="BE95" s="7"/>
      <c r="BF95" s="7" t="n">
        <f aca="false">BF94*(1+AY95)*(1+BA95)*(1-BE95)</f>
        <v>127.868109814155</v>
      </c>
      <c r="BG95" s="7"/>
      <c r="BH95" s="7" t="n">
        <f aca="false">BH94+1</f>
        <v>64</v>
      </c>
      <c r="BI95" s="40" t="n">
        <f aca="false">T102/AG102</f>
        <v>0.015170267642679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156890971.201403</v>
      </c>
      <c r="E96" s="9"/>
      <c r="F96" s="67" t="n">
        <f aca="false">'Central pensions'!I96</f>
        <v>28516791.1695836</v>
      </c>
      <c r="G96" s="9" t="n">
        <f aca="false">'Central pensions'!K96</f>
        <v>3808130.31977344</v>
      </c>
      <c r="H96" s="9" t="n">
        <f aca="false">'Central pensions'!V96</f>
        <v>20951209.4393013</v>
      </c>
      <c r="I96" s="67" t="n">
        <f aca="false">'Central pensions'!M96</f>
        <v>117777.22638475</v>
      </c>
      <c r="J96" s="9" t="n">
        <f aca="false">'Central pensions'!W96</f>
        <v>647975.549669138</v>
      </c>
      <c r="K96" s="9"/>
      <c r="L96" s="67" t="n">
        <f aca="false">'Central pensions'!N96</f>
        <v>4190246.05953701</v>
      </c>
      <c r="M96" s="67"/>
      <c r="N96" s="67" t="n">
        <f aca="false">'Central pensions'!L96</f>
        <v>1257984.35000965</v>
      </c>
      <c r="O96" s="9"/>
      <c r="P96" s="9" t="n">
        <f aca="false">'Central pensions'!X96</f>
        <v>28664265.4508933</v>
      </c>
      <c r="Q96" s="67"/>
      <c r="R96" s="67" t="n">
        <f aca="false">'Central SIPA income'!G91</f>
        <v>28938304.1842293</v>
      </c>
      <c r="S96" s="67"/>
      <c r="T96" s="9" t="n">
        <f aca="false">'Central SIPA income'!J91</f>
        <v>110648114.18042</v>
      </c>
      <c r="U96" s="9"/>
      <c r="V96" s="67" t="n">
        <f aca="false">'Central SIPA income'!F91</f>
        <v>124695.200581459</v>
      </c>
      <c r="W96" s="67"/>
      <c r="X96" s="67" t="n">
        <f aca="false">'Central SIPA income'!M91</f>
        <v>313198.393236737</v>
      </c>
      <c r="Y96" s="9"/>
      <c r="Z96" s="9" t="n">
        <f aca="false">R96+V96-N96-L96-F96</f>
        <v>-4902022.19431945</v>
      </c>
      <c r="AA96" s="9"/>
      <c r="AB96" s="9" t="n">
        <f aca="false">T96-P96-D96</f>
        <v>-74907122.4718765</v>
      </c>
      <c r="AC96" s="50"/>
      <c r="AD96" s="9"/>
      <c r="AE96" s="9"/>
      <c r="AF96" s="9"/>
      <c r="AG96" s="9" t="n">
        <f aca="false">BF96/100*$AG$57</f>
        <v>7365892412.94439</v>
      </c>
      <c r="AH96" s="40" t="n">
        <f aca="false">(AG96-AG95)/AG95</f>
        <v>0.00162633583828256</v>
      </c>
      <c r="AI96" s="40"/>
      <c r="AJ96" s="40" t="n">
        <f aca="false">AB96/AG96</f>
        <v>-0.0101694564992884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13876656</v>
      </c>
      <c r="AY96" s="40" t="n">
        <f aca="false">(AW96-AW95)/AW95</f>
        <v>0.00265623421682276</v>
      </c>
      <c r="AZ96" s="39" t="n">
        <f aca="false">workers_and_wage_central!B84</f>
        <v>7404.38063235941</v>
      </c>
      <c r="BA96" s="40" t="n">
        <f aca="false">(AZ96-AZ95)/AZ95</f>
        <v>-0.00102716997450736</v>
      </c>
      <c r="BB96" s="7"/>
      <c r="BC96" s="7"/>
      <c r="BD96" s="7"/>
      <c r="BE96" s="7"/>
      <c r="BF96" s="7" t="n">
        <f aca="false">BF95*(1+AY96)*(1+BA96)*(1-BE96)</f>
        <v>128.076066303719</v>
      </c>
      <c r="BG96" s="7"/>
      <c r="BH96" s="0" t="n">
        <f aca="false">BH95+1</f>
        <v>65</v>
      </c>
      <c r="BI96" s="40" t="n">
        <f aca="false">T103/AG103</f>
        <v>0.0173779517557095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156877793.036475</v>
      </c>
      <c r="E97" s="9"/>
      <c r="F97" s="67" t="n">
        <f aca="false">'Central pensions'!I97</f>
        <v>28514395.8821151</v>
      </c>
      <c r="G97" s="9" t="n">
        <f aca="false">'Central pensions'!K97</f>
        <v>3936970.01722049</v>
      </c>
      <c r="H97" s="9" t="n">
        <f aca="false">'Central pensions'!V97</f>
        <v>21660047.4407986</v>
      </c>
      <c r="I97" s="67" t="n">
        <f aca="false">'Central pensions'!M97</f>
        <v>121761.95929548</v>
      </c>
      <c r="J97" s="9" t="n">
        <f aca="false">'Central pensions'!W97</f>
        <v>669898.374457694</v>
      </c>
      <c r="K97" s="9"/>
      <c r="L97" s="67" t="n">
        <f aca="false">'Central pensions'!N97</f>
        <v>4134893.37441192</v>
      </c>
      <c r="M97" s="67"/>
      <c r="N97" s="67" t="n">
        <f aca="false">'Central pensions'!L97</f>
        <v>1258719.21798681</v>
      </c>
      <c r="O97" s="9"/>
      <c r="P97" s="9" t="n">
        <f aca="false">'Central pensions'!X97</f>
        <v>28381083.1314328</v>
      </c>
      <c r="Q97" s="67"/>
      <c r="R97" s="67" t="n">
        <f aca="false">'Central SIPA income'!G92</f>
        <v>33394477.1324957</v>
      </c>
      <c r="S97" s="67"/>
      <c r="T97" s="9" t="n">
        <f aca="false">'Central SIPA income'!J92</f>
        <v>127686677.672201</v>
      </c>
      <c r="U97" s="9"/>
      <c r="V97" s="67" t="n">
        <f aca="false">'Central SIPA income'!F92</f>
        <v>123236.036738922</v>
      </c>
      <c r="W97" s="67"/>
      <c r="X97" s="67" t="n">
        <f aca="false">'Central SIPA income'!M92</f>
        <v>309533.394352893</v>
      </c>
      <c r="Y97" s="9"/>
      <c r="Z97" s="9" t="n">
        <f aca="false">R97+V97-N97-L97-F97</f>
        <v>-390295.305279236</v>
      </c>
      <c r="AA97" s="9"/>
      <c r="AB97" s="9" t="n">
        <f aca="false">T97-P97-D97</f>
        <v>-57572198.4957073</v>
      </c>
      <c r="AC97" s="50"/>
      <c r="AD97" s="9"/>
      <c r="AE97" s="9"/>
      <c r="AF97" s="9"/>
      <c r="AG97" s="9" t="n">
        <f aca="false">BF97/100*$AG$57</f>
        <v>7422760974.77371</v>
      </c>
      <c r="AH97" s="40" t="n">
        <f aca="false">(AG97-AG96)/AG96</f>
        <v>0.00772052572060167</v>
      </c>
      <c r="AI97" s="40" t="n">
        <f aca="false">(AG97-AG93)/AG93</f>
        <v>0.0170352257814846</v>
      </c>
      <c r="AJ97" s="40" t="n">
        <f aca="false">AB97/AG97</f>
        <v>-0.00775617033760978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13901781</v>
      </c>
      <c r="AY97" s="40" t="n">
        <f aca="false">(AW97-AW96)/AW96</f>
        <v>0.00181059471388496</v>
      </c>
      <c r="AZ97" s="39" t="n">
        <f aca="false">workers_and_wage_central!B85</f>
        <v>7448.06092373945</v>
      </c>
      <c r="BA97" s="40" t="n">
        <f aca="false">(AZ97-AZ96)/AZ96</f>
        <v>0.00589924985611139</v>
      </c>
      <c r="BB97" s="7"/>
      <c r="BC97" s="7"/>
      <c r="BD97" s="7"/>
      <c r="BE97" s="7"/>
      <c r="BF97" s="7" t="n">
        <f aca="false">BF96*(1+AY97)*(1+BA97)*(1-BE97)</f>
        <v>129.06488086781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0.0150756815423608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157112770.046591</v>
      </c>
      <c r="E98" s="6"/>
      <c r="F98" s="8" t="n">
        <f aca="false">'Central pensions'!I98</f>
        <v>28557105.7351793</v>
      </c>
      <c r="G98" s="6" t="n">
        <f aca="false">'Central pensions'!K98</f>
        <v>4036149.16291419</v>
      </c>
      <c r="H98" s="6" t="n">
        <f aca="false">'Central pensions'!V98</f>
        <v>22205701.8378265</v>
      </c>
      <c r="I98" s="8" t="n">
        <f aca="false">'Central pensions'!M98</f>
        <v>124829.35555405</v>
      </c>
      <c r="J98" s="6" t="n">
        <f aca="false">'Central pensions'!W98</f>
        <v>686774.283644133</v>
      </c>
      <c r="K98" s="6"/>
      <c r="L98" s="8" t="n">
        <f aca="false">'Central pensions'!N98</f>
        <v>5071894.842174</v>
      </c>
      <c r="M98" s="8"/>
      <c r="N98" s="8" t="n">
        <f aca="false">'Central pensions'!L98</f>
        <v>1260042.43828955</v>
      </c>
      <c r="O98" s="6"/>
      <c r="P98" s="6" t="n">
        <f aca="false">'Central pensions'!X98</f>
        <v>33250468.1696604</v>
      </c>
      <c r="Q98" s="8"/>
      <c r="R98" s="8" t="n">
        <f aca="false">'Central SIPA income'!G93</f>
        <v>29395451.1783611</v>
      </c>
      <c r="S98" s="8"/>
      <c r="T98" s="6" t="n">
        <f aca="false">'Central SIPA income'!J93</f>
        <v>112396055.33419</v>
      </c>
      <c r="U98" s="6"/>
      <c r="V98" s="8" t="n">
        <f aca="false">'Central SIPA income'!F93</f>
        <v>122113.539507278</v>
      </c>
      <c r="W98" s="8"/>
      <c r="X98" s="8" t="n">
        <f aca="false">'Central SIPA income'!M93</f>
        <v>306714.004931935</v>
      </c>
      <c r="Y98" s="6"/>
      <c r="Z98" s="6" t="n">
        <f aca="false">R98+V98-N98-L98-F98</f>
        <v>-5371478.29777449</v>
      </c>
      <c r="AA98" s="6"/>
      <c r="AB98" s="6" t="n">
        <f aca="false">T98-P98-D98</f>
        <v>-77967182.8820616</v>
      </c>
      <c r="AC98" s="50"/>
      <c r="AD98" s="6"/>
      <c r="AE98" s="6"/>
      <c r="AF98" s="6"/>
      <c r="AG98" s="6" t="n">
        <f aca="false">BF98/100*$AG$57</f>
        <v>7463835444.25821</v>
      </c>
      <c r="AH98" s="61" t="n">
        <f aca="false">(AG98-AG97)/AG97</f>
        <v>0.00553358374654536</v>
      </c>
      <c r="AI98" s="61"/>
      <c r="AJ98" s="61" t="n">
        <f aca="false">AB98/AG98</f>
        <v>-0.0104459943502694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0.00602169502850653</v>
      </c>
      <c r="AV98" s="5"/>
      <c r="AW98" s="65" t="n">
        <f aca="false">workers_and_wage_central!C86</f>
        <v>13952124</v>
      </c>
      <c r="AX98" s="5"/>
      <c r="AY98" s="61" t="n">
        <f aca="false">(AW98-AW97)/AW97</f>
        <v>0.00362133456137742</v>
      </c>
      <c r="AZ98" s="66" t="n">
        <f aca="false">workers_and_wage_central!B86</f>
        <v>7462.25208124282</v>
      </c>
      <c r="BA98" s="61" t="n">
        <f aca="false">(AZ98-AZ97)/AZ97</f>
        <v>0.00190534927797625</v>
      </c>
      <c r="BB98" s="5"/>
      <c r="BC98" s="5"/>
      <c r="BD98" s="5"/>
      <c r="BE98" s="5"/>
      <c r="BF98" s="5" t="n">
        <f aca="false">BF97*(1+AY98)*(1+BA98)*(1-BE98)</f>
        <v>129.77907219483</v>
      </c>
      <c r="BG98" s="5"/>
      <c r="BH98" s="5" t="n">
        <f aca="false">BH97+1</f>
        <v>67</v>
      </c>
      <c r="BI98" s="61" t="n">
        <f aca="false">T105/AG105</f>
        <v>0.0173256587539934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157825412.005682</v>
      </c>
      <c r="E99" s="9"/>
      <c r="F99" s="67" t="n">
        <f aca="false">'Central pensions'!I99</f>
        <v>28686636.8469474</v>
      </c>
      <c r="G99" s="9" t="n">
        <f aca="false">'Central pensions'!K99</f>
        <v>4047757.25707789</v>
      </c>
      <c r="H99" s="9" t="n">
        <f aca="false">'Central pensions'!V99</f>
        <v>22269566.1469737</v>
      </c>
      <c r="I99" s="67" t="n">
        <f aca="false">'Central pensions'!M99</f>
        <v>125188.3687756</v>
      </c>
      <c r="J99" s="9" t="n">
        <f aca="false">'Central pensions'!W99</f>
        <v>688749.468463078</v>
      </c>
      <c r="K99" s="9"/>
      <c r="L99" s="67" t="n">
        <f aca="false">'Central pensions'!N99</f>
        <v>4209170.86275184</v>
      </c>
      <c r="M99" s="67"/>
      <c r="N99" s="67" t="n">
        <f aca="false">'Central pensions'!L99</f>
        <v>1265423.656176</v>
      </c>
      <c r="O99" s="9"/>
      <c r="P99" s="9" t="n">
        <f aca="false">'Central pensions'!X99</f>
        <v>28803395.2123168</v>
      </c>
      <c r="Q99" s="67"/>
      <c r="R99" s="67" t="n">
        <f aca="false">'Central SIPA income'!G94</f>
        <v>33951800.7980402</v>
      </c>
      <c r="S99" s="67"/>
      <c r="T99" s="9" t="n">
        <f aca="false">'Central SIPA income'!J94</f>
        <v>129817653.0116</v>
      </c>
      <c r="U99" s="9"/>
      <c r="V99" s="67" t="n">
        <f aca="false">'Central SIPA income'!F94</f>
        <v>122332.856426405</v>
      </c>
      <c r="W99" s="67"/>
      <c r="X99" s="67" t="n">
        <f aca="false">'Central SIPA income'!M94</f>
        <v>307264.865801958</v>
      </c>
      <c r="Y99" s="9"/>
      <c r="Z99" s="9" t="n">
        <f aca="false">R99+V99-N99-L99-F99</f>
        <v>-87097.7114086636</v>
      </c>
      <c r="AA99" s="9"/>
      <c r="AB99" s="9" t="n">
        <f aca="false">T99-P99-D99</f>
        <v>-56811154.2063992</v>
      </c>
      <c r="AC99" s="50"/>
      <c r="AD99" s="9"/>
      <c r="AE99" s="9"/>
      <c r="AF99" s="9"/>
      <c r="AG99" s="9" t="n">
        <f aca="false">BF99/100*$AG$57</f>
        <v>7516745412.63881</v>
      </c>
      <c r="AH99" s="40" t="n">
        <f aca="false">(AG99-AG98)/AG98</f>
        <v>0.00708884443872656</v>
      </c>
      <c r="AI99" s="40"/>
      <c r="AJ99" s="40" t="n">
        <f aca="false">AB99/AG99</f>
        <v>-0.00755794577143397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14031922</v>
      </c>
      <c r="AX99" s="7"/>
      <c r="AY99" s="40" t="n">
        <f aca="false">(AW99-AW98)/AW98</f>
        <v>0.00571941591115446</v>
      </c>
      <c r="AZ99" s="39" t="n">
        <f aca="false">workers_and_wage_central!B87</f>
        <v>7472.4129876729</v>
      </c>
      <c r="BA99" s="40" t="n">
        <f aca="false">(AZ99-AZ98)/AZ98</f>
        <v>0.00136164073787063</v>
      </c>
      <c r="BB99" s="7"/>
      <c r="BC99" s="7"/>
      <c r="BD99" s="7"/>
      <c r="BE99" s="7"/>
      <c r="BF99" s="7" t="n">
        <f aca="false">BF98*(1+AY99)*(1+BA99)*(1-BE99)</f>
        <v>130.699055849022</v>
      </c>
      <c r="BG99" s="7"/>
      <c r="BH99" s="7" t="n">
        <f aca="false">BH98+1</f>
        <v>68</v>
      </c>
      <c r="BI99" s="40" t="n">
        <f aca="false">T106/AG106</f>
        <v>0.0150753379160398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158317298.543391</v>
      </c>
      <c r="E100" s="9"/>
      <c r="F100" s="67" t="n">
        <f aca="false">'Central pensions'!I100</f>
        <v>28776043.0477476</v>
      </c>
      <c r="G100" s="9" t="n">
        <f aca="false">'Central pensions'!K100</f>
        <v>4090717.02022129</v>
      </c>
      <c r="H100" s="9" t="n">
        <f aca="false">'Central pensions'!V100</f>
        <v>22505918.0886094</v>
      </c>
      <c r="I100" s="67" t="n">
        <f aca="false">'Central pensions'!M100</f>
        <v>126517.02124396</v>
      </c>
      <c r="J100" s="9" t="n">
        <f aca="false">'Central pensions'!W100</f>
        <v>696059.322328137</v>
      </c>
      <c r="K100" s="9"/>
      <c r="L100" s="67" t="n">
        <f aca="false">'Central pensions'!N100</f>
        <v>4120829.32688338</v>
      </c>
      <c r="M100" s="67"/>
      <c r="N100" s="67" t="n">
        <f aca="false">'Central pensions'!L100</f>
        <v>1269830.57276684</v>
      </c>
      <c r="O100" s="9"/>
      <c r="P100" s="9" t="n">
        <f aca="false">'Central pensions'!X100</f>
        <v>28369236.1175695</v>
      </c>
      <c r="Q100" s="67"/>
      <c r="R100" s="67" t="n">
        <f aca="false">'Central SIPA income'!G95</f>
        <v>29889374.0723887</v>
      </c>
      <c r="S100" s="67"/>
      <c r="T100" s="9" t="n">
        <f aca="false">'Central SIPA income'!J95</f>
        <v>114284612.328641</v>
      </c>
      <c r="U100" s="9"/>
      <c r="V100" s="67" t="n">
        <f aca="false">'Central SIPA income'!F95</f>
        <v>123995.198400091</v>
      </c>
      <c r="W100" s="67"/>
      <c r="X100" s="67" t="n">
        <f aca="false">'Central SIPA income'!M95</f>
        <v>311440.189573367</v>
      </c>
      <c r="Y100" s="9"/>
      <c r="Z100" s="9" t="n">
        <f aca="false">R100+V100-N100-L100-F100</f>
        <v>-4153333.67660901</v>
      </c>
      <c r="AA100" s="9"/>
      <c r="AB100" s="9" t="n">
        <f aca="false">T100-P100-D100</f>
        <v>-72401922.3323195</v>
      </c>
      <c r="AC100" s="50"/>
      <c r="AD100" s="9"/>
      <c r="AE100" s="9"/>
      <c r="AF100" s="9"/>
      <c r="AG100" s="9" t="n">
        <f aca="false">BF100/100*$AG$57</f>
        <v>7570907601.58143</v>
      </c>
      <c r="AH100" s="40" t="n">
        <f aca="false">(AG100-AG99)/AG99</f>
        <v>0.0072055372331163</v>
      </c>
      <c r="AI100" s="40"/>
      <c r="AJ100" s="40" t="n">
        <f aca="false">AB100/AG100</f>
        <v>-0.00956317606058169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14083347</v>
      </c>
      <c r="AY100" s="40" t="n">
        <f aca="false">(AW100-AW99)/AW99</f>
        <v>0.00366485788618266</v>
      </c>
      <c r="AZ100" s="39" t="n">
        <f aca="false">workers_and_wage_central!B88</f>
        <v>7498.77379738874</v>
      </c>
      <c r="BA100" s="40" t="n">
        <f aca="false">(AZ100-AZ99)/AZ99</f>
        <v>0.00352775064217226</v>
      </c>
      <c r="BB100" s="7"/>
      <c r="BC100" s="7"/>
      <c r="BD100" s="7"/>
      <c r="BE100" s="7"/>
      <c r="BF100" s="7" t="n">
        <f aca="false">BF99*(1+AY100)*(1+BA100)*(1-BE100)</f>
        <v>131.640812762275</v>
      </c>
      <c r="BG100" s="7"/>
      <c r="BH100" s="0" t="n">
        <f aca="false">BH99+1</f>
        <v>69</v>
      </c>
      <c r="BI100" s="40" t="n">
        <f aca="false">T107/AG107</f>
        <v>0.0174002639369852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159035278.147999</v>
      </c>
      <c r="E101" s="9"/>
      <c r="F101" s="67" t="n">
        <f aca="false">'Central pensions'!I101</f>
        <v>28906544.3397712</v>
      </c>
      <c r="G101" s="9" t="n">
        <f aca="false">'Central pensions'!K101</f>
        <v>4184322.02053877</v>
      </c>
      <c r="H101" s="9" t="n">
        <f aca="false">'Central pensions'!V101</f>
        <v>23020905.1824161</v>
      </c>
      <c r="I101" s="67" t="n">
        <f aca="false">'Central pensions'!M101</f>
        <v>129412.02125378</v>
      </c>
      <c r="J101" s="9" t="n">
        <f aca="false">'Central pensions'!W101</f>
        <v>711986.758219074</v>
      </c>
      <c r="K101" s="9"/>
      <c r="L101" s="67" t="n">
        <f aca="false">'Central pensions'!N101</f>
        <v>4221838.57487839</v>
      </c>
      <c r="M101" s="67"/>
      <c r="N101" s="67" t="n">
        <f aca="false">'Central pensions'!L101</f>
        <v>1275318.96467722</v>
      </c>
      <c r="O101" s="9"/>
      <c r="P101" s="9" t="n">
        <f aca="false">'Central pensions'!X101</f>
        <v>28923569.098547</v>
      </c>
      <c r="Q101" s="67"/>
      <c r="R101" s="67" t="n">
        <f aca="false">'Central SIPA income'!G96</f>
        <v>34497595.1569962</v>
      </c>
      <c r="S101" s="67"/>
      <c r="T101" s="9" t="n">
        <f aca="false">'Central SIPA income'!J96</f>
        <v>131904545.047993</v>
      </c>
      <c r="U101" s="9"/>
      <c r="V101" s="67" t="n">
        <f aca="false">'Central SIPA income'!F96</f>
        <v>124489.634601819</v>
      </c>
      <c r="W101" s="67"/>
      <c r="X101" s="67" t="n">
        <f aca="false">'Central SIPA income'!M96</f>
        <v>312682.070762196</v>
      </c>
      <c r="Y101" s="9"/>
      <c r="Z101" s="9" t="n">
        <f aca="false">R101+V101-N101-L101-F101</f>
        <v>218382.912271213</v>
      </c>
      <c r="AA101" s="9"/>
      <c r="AB101" s="9" t="n">
        <f aca="false">T101-P101-D101</f>
        <v>-56054302.1985526</v>
      </c>
      <c r="AC101" s="50"/>
      <c r="AD101" s="9"/>
      <c r="AE101" s="9"/>
      <c r="AF101" s="9"/>
      <c r="AG101" s="9" t="n">
        <f aca="false">BF101/100*$AG$57</f>
        <v>7603150694.13437</v>
      </c>
      <c r="AH101" s="40" t="n">
        <f aca="false">(AG101-AG100)/AG100</f>
        <v>0.00425881469563791</v>
      </c>
      <c r="AI101" s="40" t="n">
        <f aca="false">(AG101-AG97)/AG97</f>
        <v>0.0243022400928322</v>
      </c>
      <c r="AJ101" s="40" t="n">
        <f aca="false">AB101/AG101</f>
        <v>-0.00737250969414522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14076214</v>
      </c>
      <c r="AY101" s="40" t="n">
        <f aca="false">(AW101-AW100)/AW100</f>
        <v>-0.000506484715600631</v>
      </c>
      <c r="AZ101" s="39" t="n">
        <f aca="false">workers_and_wage_central!B89</f>
        <v>7534.52580759717</v>
      </c>
      <c r="BA101" s="40" t="n">
        <f aca="false">(AZ101-AZ100)/AZ100</f>
        <v>0.00476771418560188</v>
      </c>
      <c r="BB101" s="7"/>
      <c r="BC101" s="7"/>
      <c r="BD101" s="7"/>
      <c r="BE101" s="7"/>
      <c r="BF101" s="7" t="n">
        <f aca="false">BF100*(1+AY101)*(1+BA101)*(1-BE101)</f>
        <v>132.201446590213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0.0151087646349916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159724236.405837</v>
      </c>
      <c r="E102" s="6"/>
      <c r="F102" s="8" t="n">
        <f aca="false">'Central pensions'!I102</f>
        <v>29031770.6584872</v>
      </c>
      <c r="G102" s="6" t="n">
        <f aca="false">'Central pensions'!K102</f>
        <v>4230025.18123939</v>
      </c>
      <c r="H102" s="6" t="n">
        <f aca="false">'Central pensions'!V102</f>
        <v>23272350.4879785</v>
      </c>
      <c r="I102" s="8" t="n">
        <f aca="false">'Central pensions'!M102</f>
        <v>130825.52106926</v>
      </c>
      <c r="J102" s="6" t="n">
        <f aca="false">'Central pensions'!W102</f>
        <v>719763.417153977</v>
      </c>
      <c r="K102" s="6"/>
      <c r="L102" s="8" t="n">
        <f aca="false">'Central pensions'!N102</f>
        <v>4971089.4599016</v>
      </c>
      <c r="M102" s="8"/>
      <c r="N102" s="8" t="n">
        <f aca="false">'Central pensions'!L102</f>
        <v>1280202.23118964</v>
      </c>
      <c r="O102" s="6"/>
      <c r="P102" s="6" t="n">
        <f aca="false">'Central pensions'!X102</f>
        <v>32838301.794276</v>
      </c>
      <c r="Q102" s="8"/>
      <c r="R102" s="8" t="n">
        <f aca="false">'Central SIPA income'!G97</f>
        <v>30276960.368163</v>
      </c>
      <c r="S102" s="8"/>
      <c r="T102" s="6" t="n">
        <f aca="false">'Central SIPA income'!J97</f>
        <v>115766582.123297</v>
      </c>
      <c r="U102" s="6"/>
      <c r="V102" s="8" t="n">
        <f aca="false">'Central SIPA income'!F97</f>
        <v>119288.782694481</v>
      </c>
      <c r="W102" s="8"/>
      <c r="X102" s="8" t="n">
        <f aca="false">'Central SIPA income'!M97</f>
        <v>299619.030218175</v>
      </c>
      <c r="Y102" s="6"/>
      <c r="Z102" s="6" t="n">
        <f aca="false">R102+V102-N102-L102-F102</f>
        <v>-4886813.19872097</v>
      </c>
      <c r="AA102" s="6"/>
      <c r="AB102" s="6" t="n">
        <f aca="false">T102-P102-D102</f>
        <v>-76795956.0768157</v>
      </c>
      <c r="AC102" s="50"/>
      <c r="AD102" s="6"/>
      <c r="AE102" s="6"/>
      <c r="AF102" s="6"/>
      <c r="AG102" s="6" t="n">
        <f aca="false">BF102/100*$AG$57</f>
        <v>7631149617.79627</v>
      </c>
      <c r="AH102" s="61" t="n">
        <f aca="false">(AG102-AG101)/AG101</f>
        <v>0.00368254224968943</v>
      </c>
      <c r="AI102" s="61"/>
      <c r="AJ102" s="61" t="n">
        <f aca="false">AB102/AG102</f>
        <v>-0.010063484523711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0.00495452514538009</v>
      </c>
      <c r="AV102" s="5"/>
      <c r="AW102" s="65" t="n">
        <f aca="false">workers_and_wage_central!C90</f>
        <v>14107239</v>
      </c>
      <c r="AX102" s="5"/>
      <c r="AY102" s="61" t="n">
        <f aca="false">(AW102-AW101)/AW101</f>
        <v>0.00220407277127216</v>
      </c>
      <c r="AZ102" s="66" t="n">
        <f aca="false">workers_and_wage_central!B90</f>
        <v>7545.64087561927</v>
      </c>
      <c r="BA102" s="61" t="n">
        <f aca="false">(AZ102-AZ101)/AZ101</f>
        <v>0.0014752179906124</v>
      </c>
      <c r="BB102" s="5"/>
      <c r="BC102" s="5"/>
      <c r="BD102" s="5"/>
      <c r="BE102" s="5"/>
      <c r="BF102" s="5" t="n">
        <f aca="false">BF101*(1+AY102)*(1+BA102)*(1-BE102)</f>
        <v>132.688284002751</v>
      </c>
      <c r="BG102" s="5"/>
      <c r="BH102" s="5" t="n">
        <f aca="false">BH101+1</f>
        <v>71</v>
      </c>
      <c r="BI102" s="61" t="n">
        <f aca="false">T109/AG109</f>
        <v>0.0174134000038395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160043188.615745</v>
      </c>
      <c r="E103" s="9"/>
      <c r="F103" s="67" t="n">
        <f aca="false">'Central pensions'!I103</f>
        <v>29089743.998147</v>
      </c>
      <c r="G103" s="9" t="n">
        <f aca="false">'Central pensions'!K103</f>
        <v>4319916.19220877</v>
      </c>
      <c r="H103" s="9" t="n">
        <f aca="false">'Central pensions'!V103</f>
        <v>23766904.3081959</v>
      </c>
      <c r="I103" s="67" t="n">
        <f aca="false">'Central pensions'!M103</f>
        <v>133605.65542913</v>
      </c>
      <c r="J103" s="9" t="n">
        <f aca="false">'Central pensions'!W103</f>
        <v>735058.896129734</v>
      </c>
      <c r="K103" s="9"/>
      <c r="L103" s="67" t="n">
        <f aca="false">'Central pensions'!N103</f>
        <v>4220154.85903824</v>
      </c>
      <c r="M103" s="67"/>
      <c r="N103" s="67" t="n">
        <f aca="false">'Central pensions'!L103</f>
        <v>1282311.75191197</v>
      </c>
      <c r="O103" s="9"/>
      <c r="P103" s="9" t="n">
        <f aca="false">'Central pensions'!X103</f>
        <v>28953304.5412082</v>
      </c>
      <c r="Q103" s="67"/>
      <c r="R103" s="67" t="n">
        <f aca="false">'Central SIPA income'!G98</f>
        <v>34839383.5006547</v>
      </c>
      <c r="S103" s="67"/>
      <c r="T103" s="9" t="n">
        <f aca="false">'Central SIPA income'!J98</f>
        <v>133211402.403348</v>
      </c>
      <c r="U103" s="9"/>
      <c r="V103" s="67" t="n">
        <f aca="false">'Central SIPA income'!F98</f>
        <v>125946.671624545</v>
      </c>
      <c r="W103" s="67"/>
      <c r="X103" s="67" t="n">
        <f aca="false">'Central SIPA income'!M98</f>
        <v>316341.727687854</v>
      </c>
      <c r="Y103" s="9"/>
      <c r="Z103" s="9" t="n">
        <f aca="false">R103+V103-N103-L103-F103</f>
        <v>373119.563182048</v>
      </c>
      <c r="AA103" s="9"/>
      <c r="AB103" s="9" t="n">
        <f aca="false">T103-P103-D103</f>
        <v>-55785090.7536045</v>
      </c>
      <c r="AC103" s="50"/>
      <c r="AD103" s="9"/>
      <c r="AE103" s="9"/>
      <c r="AF103" s="9"/>
      <c r="AG103" s="9" t="n">
        <f aca="false">BF103/100*$AG$57</f>
        <v>7665541041.65825</v>
      </c>
      <c r="AH103" s="40" t="n">
        <f aca="false">(AG103-AG102)/AG102</f>
        <v>0.00450671597131048</v>
      </c>
      <c r="AI103" s="40"/>
      <c r="AJ103" s="40" t="n">
        <f aca="false">AB103/AG103</f>
        <v>-0.00727738465562201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14129355</v>
      </c>
      <c r="AX103" s="7"/>
      <c r="AY103" s="40" t="n">
        <f aca="false">(AW103-AW102)/AW102</f>
        <v>0.0015677057714837</v>
      </c>
      <c r="AZ103" s="39" t="n">
        <f aca="false">workers_and_wage_central!B91</f>
        <v>7567.7828789705</v>
      </c>
      <c r="BA103" s="40" t="n">
        <f aca="false">(AZ103-AZ102)/AZ102</f>
        <v>0.00293440990847743</v>
      </c>
      <c r="BB103" s="7"/>
      <c r="BC103" s="7"/>
      <c r="BD103" s="7"/>
      <c r="BE103" s="7"/>
      <c r="BF103" s="7" t="n">
        <f aca="false">BF102*(1+AY103)*(1+BA103)*(1-BE103)</f>
        <v>133.286272411472</v>
      </c>
      <c r="BG103" s="7"/>
      <c r="BH103" s="7" t="n">
        <f aca="false">BH102+1</f>
        <v>72</v>
      </c>
      <c r="BI103" s="40" t="n">
        <f aca="false">T110/AG110</f>
        <v>0.0151957654287285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160077282.910981</v>
      </c>
      <c r="E104" s="9"/>
      <c r="F104" s="67" t="n">
        <f aca="false">'Central pensions'!I104</f>
        <v>29095941.039888</v>
      </c>
      <c r="G104" s="9" t="n">
        <f aca="false">'Central pensions'!K104</f>
        <v>4408176.12129718</v>
      </c>
      <c r="H104" s="9" t="n">
        <f aca="false">'Central pensions'!V104</f>
        <v>24252484.3971513</v>
      </c>
      <c r="I104" s="67" t="n">
        <f aca="false">'Central pensions'!M104</f>
        <v>136335.34395764</v>
      </c>
      <c r="J104" s="9" t="n">
        <f aca="false">'Central pensions'!W104</f>
        <v>750076.837025273</v>
      </c>
      <c r="K104" s="9"/>
      <c r="L104" s="67" t="n">
        <f aca="false">'Central pensions'!N104</f>
        <v>4195178.32539114</v>
      </c>
      <c r="M104" s="67"/>
      <c r="N104" s="67" t="n">
        <f aca="false">'Central pensions'!L104</f>
        <v>1283231.26625326</v>
      </c>
      <c r="O104" s="9"/>
      <c r="P104" s="9" t="n">
        <f aca="false">'Central pensions'!X104</f>
        <v>28828760.0859851</v>
      </c>
      <c r="Q104" s="67"/>
      <c r="R104" s="67" t="n">
        <f aca="false">'Central SIPA income'!G99</f>
        <v>30489530.5737367</v>
      </c>
      <c r="S104" s="67"/>
      <c r="T104" s="9" t="n">
        <f aca="false">'Central SIPA income'!J99</f>
        <v>116579362.728129</v>
      </c>
      <c r="U104" s="9"/>
      <c r="V104" s="67" t="n">
        <f aca="false">'Central SIPA income'!F99</f>
        <v>132058.519704194</v>
      </c>
      <c r="W104" s="67"/>
      <c r="X104" s="67" t="n">
        <f aca="false">'Central SIPA income'!M99</f>
        <v>331692.927969235</v>
      </c>
      <c r="Y104" s="9"/>
      <c r="Z104" s="9" t="n">
        <f aca="false">R104+V104-N104-L104-F104</f>
        <v>-3952761.53809149</v>
      </c>
      <c r="AA104" s="9"/>
      <c r="AB104" s="9" t="n">
        <f aca="false">T104-P104-D104</f>
        <v>-72326680.2688364</v>
      </c>
      <c r="AC104" s="50"/>
      <c r="AD104" s="9"/>
      <c r="AE104" s="9"/>
      <c r="AF104" s="9"/>
      <c r="AG104" s="9" t="n">
        <f aca="false">BF104/100*$AG$57</f>
        <v>7732941452.79971</v>
      </c>
      <c r="AH104" s="40" t="n">
        <f aca="false">(AG104-AG103)/AG103</f>
        <v>0.00879264891743102</v>
      </c>
      <c r="AI104" s="40"/>
      <c r="AJ104" s="40" t="n">
        <f aca="false">AB104/AG104</f>
        <v>-0.00935306192479325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14178713</v>
      </c>
      <c r="AY104" s="40" t="n">
        <f aca="false">(AW104-AW103)/AW103</f>
        <v>0.00349329463376071</v>
      </c>
      <c r="AZ104" s="39" t="n">
        <f aca="false">workers_and_wage_central!B92</f>
        <v>7607.74763292752</v>
      </c>
      <c r="BA104" s="40" t="n">
        <f aca="false">(AZ104-AZ103)/AZ103</f>
        <v>0.00528090652125796</v>
      </c>
      <c r="BB104" s="7"/>
      <c r="BC104" s="7"/>
      <c r="BD104" s="7"/>
      <c r="BE104" s="7"/>
      <c r="BF104" s="7" t="n">
        <f aca="false">BF103*(1+AY104)*(1+BA104)*(1-BE104)</f>
        <v>134.458211810299</v>
      </c>
      <c r="BG104" s="7"/>
      <c r="BH104" s="0" t="n">
        <f aca="false">BH103+1</f>
        <v>73</v>
      </c>
      <c r="BI104" s="40" t="n">
        <f aca="false">T111/AG111</f>
        <v>0.0173810494118602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160878930.751392</v>
      </c>
      <c r="E105" s="9"/>
      <c r="F105" s="67" t="n">
        <f aca="false">'Central pensions'!I105</f>
        <v>29241650.0241686</v>
      </c>
      <c r="G105" s="9" t="n">
        <f aca="false">'Central pensions'!K105</f>
        <v>4422600.61481148</v>
      </c>
      <c r="H105" s="9" t="n">
        <f aca="false">'Central pensions'!V105</f>
        <v>24331843.7045533</v>
      </c>
      <c r="I105" s="67" t="n">
        <f aca="false">'Central pensions'!M105</f>
        <v>136781.46231376</v>
      </c>
      <c r="J105" s="9" t="n">
        <f aca="false">'Central pensions'!W105</f>
        <v>752531.24859445</v>
      </c>
      <c r="K105" s="9"/>
      <c r="L105" s="67" t="n">
        <f aca="false">'Central pensions'!N105</f>
        <v>4247558.08426699</v>
      </c>
      <c r="M105" s="67"/>
      <c r="N105" s="67" t="n">
        <f aca="false">'Central pensions'!L105</f>
        <v>1288627.06143834</v>
      </c>
      <c r="O105" s="9"/>
      <c r="P105" s="9" t="n">
        <f aca="false">'Central pensions'!X105</f>
        <v>29130244.9768861</v>
      </c>
      <c r="Q105" s="67"/>
      <c r="R105" s="67" t="n">
        <f aca="false">'Central SIPA income'!G100</f>
        <v>35139335.0541213</v>
      </c>
      <c r="S105" s="67"/>
      <c r="T105" s="9" t="n">
        <f aca="false">'Central SIPA income'!J100</f>
        <v>134358293.165339</v>
      </c>
      <c r="U105" s="9"/>
      <c r="V105" s="67" t="n">
        <f aca="false">'Central SIPA income'!F100</f>
        <v>134925.265459062</v>
      </c>
      <c r="W105" s="67"/>
      <c r="X105" s="67" t="n">
        <f aca="false">'Central SIPA income'!M100</f>
        <v>338893.36679973</v>
      </c>
      <c r="Y105" s="9"/>
      <c r="Z105" s="9" t="n">
        <f aca="false">R105+V105-N105-L105-F105</f>
        <v>496425.149706438</v>
      </c>
      <c r="AA105" s="9"/>
      <c r="AB105" s="9" t="n">
        <f aca="false">T105-P105-D105</f>
        <v>-55650882.5629391</v>
      </c>
      <c r="AC105" s="50"/>
      <c r="AD105" s="9"/>
      <c r="AE105" s="9"/>
      <c r="AF105" s="9"/>
      <c r="AG105" s="9" t="n">
        <f aca="false">BF105/100*$AG$57</f>
        <v>7754873570.64394</v>
      </c>
      <c r="AH105" s="40" t="n">
        <f aca="false">(AG105-AG104)/AG104</f>
        <v>0.00283619344308942</v>
      </c>
      <c r="AI105" s="40" t="n">
        <f aca="false">(AG105-AG101)/AG101</f>
        <v>0.0199552636286194</v>
      </c>
      <c r="AJ105" s="40" t="n">
        <f aca="false">AB105/AG105</f>
        <v>-0.0071762462735183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14223470</v>
      </c>
      <c r="AY105" s="40" t="n">
        <f aca="false">(AW105-AW104)/AW104</f>
        <v>0.00315663346877816</v>
      </c>
      <c r="AZ105" s="39" t="n">
        <f aca="false">workers_and_wage_central!B93</f>
        <v>7605.31747719152</v>
      </c>
      <c r="BA105" s="40" t="n">
        <f aca="false">(AZ105-AZ104)/AZ104</f>
        <v>-0.000319431696903485</v>
      </c>
      <c r="BB105" s="7"/>
      <c r="BC105" s="7"/>
      <c r="BD105" s="7"/>
      <c r="BE105" s="7"/>
      <c r="BF105" s="7" t="n">
        <f aca="false">BF104*(1+AY105)*(1+BA105)*(1-BE105)</f>
        <v>134.839561309005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0.015174288996163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160573967.426009</v>
      </c>
      <c r="E106" s="6"/>
      <c r="F106" s="8" t="n">
        <f aca="false">'Central pensions'!I106</f>
        <v>29186219.3298607</v>
      </c>
      <c r="G106" s="6" t="n">
        <f aca="false">'Central pensions'!K106</f>
        <v>4471681.8202436</v>
      </c>
      <c r="H106" s="6" t="n">
        <f aca="false">'Central pensions'!V106</f>
        <v>24601874.0155441</v>
      </c>
      <c r="I106" s="8" t="n">
        <f aca="false">'Central pensions'!M106</f>
        <v>138299.437739491</v>
      </c>
      <c r="J106" s="6" t="n">
        <f aca="false">'Central pensions'!W106</f>
        <v>760882.701511661</v>
      </c>
      <c r="K106" s="6"/>
      <c r="L106" s="8" t="n">
        <f aca="false">'Central pensions'!N106</f>
        <v>5065017.41825921</v>
      </c>
      <c r="M106" s="8"/>
      <c r="N106" s="8" t="n">
        <f aca="false">'Central pensions'!L106</f>
        <v>1285399.19093442</v>
      </c>
      <c r="O106" s="6"/>
      <c r="P106" s="6" t="n">
        <f aca="false">'Central pensions'!X106</f>
        <v>33354286.5558731</v>
      </c>
      <c r="Q106" s="8"/>
      <c r="R106" s="8" t="n">
        <f aca="false">'Central SIPA income'!G101</f>
        <v>30776787.2771631</v>
      </c>
      <c r="S106" s="8"/>
      <c r="T106" s="6" t="n">
        <f aca="false">'Central SIPA income'!J101</f>
        <v>117677713.630707</v>
      </c>
      <c r="U106" s="6"/>
      <c r="V106" s="8" t="n">
        <f aca="false">'Central SIPA income'!F101</f>
        <v>130167.35169106</v>
      </c>
      <c r="W106" s="8"/>
      <c r="X106" s="8" t="n">
        <f aca="false">'Central SIPA income'!M101</f>
        <v>326942.859159112</v>
      </c>
      <c r="Y106" s="6"/>
      <c r="Z106" s="6" t="n">
        <f aca="false">R106+V106-N106-L106-F106</f>
        <v>-4629681.31020017</v>
      </c>
      <c r="AA106" s="6"/>
      <c r="AB106" s="6" t="n">
        <f aca="false">T106-P106-D106</f>
        <v>-76250540.3511748</v>
      </c>
      <c r="AC106" s="50"/>
      <c r="AD106" s="6"/>
      <c r="AE106" s="6"/>
      <c r="AF106" s="6"/>
      <c r="AG106" s="6" t="n">
        <f aca="false">BF106/100*$AG$57</f>
        <v>7805975181.85649</v>
      </c>
      <c r="AH106" s="61" t="n">
        <f aca="false">(AG106-AG105)/AG105</f>
        <v>0.00658961242205185</v>
      </c>
      <c r="AI106" s="61"/>
      <c r="AJ106" s="61" t="n">
        <f aca="false">AB106/AG106</f>
        <v>-0.00976822736106114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0.00456458898961602</v>
      </c>
      <c r="AV106" s="5"/>
      <c r="AW106" s="65" t="n">
        <f aca="false">workers_and_wage_central!C94</f>
        <v>14282951</v>
      </c>
      <c r="AX106" s="5"/>
      <c r="AY106" s="61" t="n">
        <f aca="false">(AW106-AW105)/AW105</f>
        <v>0.00418189091691409</v>
      </c>
      <c r="AZ106" s="66" t="n">
        <f aca="false">workers_and_wage_central!B94</f>
        <v>7623.55270589746</v>
      </c>
      <c r="BA106" s="61" t="n">
        <f aca="false">(AZ106-AZ105)/AZ105</f>
        <v>0.00239769460783564</v>
      </c>
      <c r="BB106" s="5"/>
      <c r="BC106" s="5"/>
      <c r="BD106" s="5"/>
      <c r="BE106" s="5"/>
      <c r="BF106" s="5" t="n">
        <f aca="false">BF105*(1+AY106)*(1+BA106)*(1-BE106)</f>
        <v>135.728101757191</v>
      </c>
      <c r="BG106" s="5"/>
      <c r="BH106" s="5" t="n">
        <f aca="false">BH105+1</f>
        <v>75</v>
      </c>
      <c r="BI106" s="61" t="n">
        <f aca="false">T113/AG113</f>
        <v>0.017440490920452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160061385.40598</v>
      </c>
      <c r="E107" s="9"/>
      <c r="F107" s="67" t="n">
        <f aca="false">'Central pensions'!I107</f>
        <v>29093051.4801717</v>
      </c>
      <c r="G107" s="9" t="n">
        <f aca="false">'Central pensions'!K107</f>
        <v>4567355.03454616</v>
      </c>
      <c r="H107" s="9" t="n">
        <f aca="false">'Central pensions'!V107</f>
        <v>25128239.8124749</v>
      </c>
      <c r="I107" s="67" t="n">
        <f aca="false">'Central pensions'!M107</f>
        <v>141258.403130299</v>
      </c>
      <c r="J107" s="9" t="n">
        <f aca="false">'Central pensions'!W107</f>
        <v>777162.056055958</v>
      </c>
      <c r="K107" s="9"/>
      <c r="L107" s="67" t="n">
        <f aca="false">'Central pensions'!N107</f>
        <v>4180533.06679123</v>
      </c>
      <c r="M107" s="67"/>
      <c r="N107" s="67" t="n">
        <f aca="false">'Central pensions'!L107</f>
        <v>1280457.588501</v>
      </c>
      <c r="O107" s="9"/>
      <c r="P107" s="9" t="n">
        <f aca="false">'Central pensions'!X107</f>
        <v>28737505.8128639</v>
      </c>
      <c r="Q107" s="67"/>
      <c r="R107" s="67" t="n">
        <f aca="false">'Central SIPA income'!G102</f>
        <v>35592148.5121736</v>
      </c>
      <c r="S107" s="67"/>
      <c r="T107" s="9" t="n">
        <f aca="false">'Central SIPA income'!J102</f>
        <v>136089664.668314</v>
      </c>
      <c r="U107" s="9"/>
      <c r="V107" s="67" t="n">
        <f aca="false">'Central SIPA income'!F102</f>
        <v>125128.035788425</v>
      </c>
      <c r="W107" s="67"/>
      <c r="X107" s="67" t="n">
        <f aca="false">'Central SIPA income'!M102</f>
        <v>314285.55048678</v>
      </c>
      <c r="Y107" s="9"/>
      <c r="Z107" s="9" t="n">
        <f aca="false">R107+V107-N107-L107-F107</f>
        <v>1163234.41249809</v>
      </c>
      <c r="AA107" s="9"/>
      <c r="AB107" s="9" t="n">
        <f aca="false">T107-P107-D107</f>
        <v>-52709226.5505295</v>
      </c>
      <c r="AC107" s="50"/>
      <c r="AD107" s="9"/>
      <c r="AE107" s="9"/>
      <c r="AF107" s="9"/>
      <c r="AG107" s="9" t="n">
        <f aca="false">BF107/100*$AG$57</f>
        <v>7821126458.83768</v>
      </c>
      <c r="AH107" s="40" t="n">
        <f aca="false">(AG107-AG106)/AG106</f>
        <v>0.00194098451868064</v>
      </c>
      <c r="AI107" s="40"/>
      <c r="AJ107" s="40" t="n">
        <f aca="false">AB107/AG107</f>
        <v>-0.0067393395092045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14302028</v>
      </c>
      <c r="AX107" s="7"/>
      <c r="AY107" s="40" t="n">
        <f aca="false">(AW107-AW106)/AW106</f>
        <v>0.0013356483544612</v>
      </c>
      <c r="AZ107" s="39" t="n">
        <f aca="false">workers_and_wage_central!B95</f>
        <v>7628.16136250556</v>
      </c>
      <c r="BA107" s="40" t="n">
        <f aca="false">(AZ107-AZ106)/AZ106</f>
        <v>0.00060452872642098</v>
      </c>
      <c r="BB107" s="7"/>
      <c r="BC107" s="7"/>
      <c r="BD107" s="7"/>
      <c r="BE107" s="7"/>
      <c r="BF107" s="7" t="n">
        <f aca="false">BF106*(1+AY107)*(1+BA107)*(1-BE107)</f>
        <v>135.991547901452</v>
      </c>
      <c r="BG107" s="7"/>
      <c r="BH107" s="7" t="n">
        <f aca="false">BH106+1</f>
        <v>76</v>
      </c>
      <c r="BI107" s="40" t="n">
        <f aca="false">T114/AG114</f>
        <v>0.0150338575092537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160428316.399043</v>
      </c>
      <c r="E108" s="9"/>
      <c r="F108" s="67" t="n">
        <f aca="false">'Central pensions'!I108</f>
        <v>29159745.5316057</v>
      </c>
      <c r="G108" s="9" t="n">
        <f aca="false">'Central pensions'!K108</f>
        <v>4698700.22618965</v>
      </c>
      <c r="H108" s="9" t="n">
        <f aca="false">'Central pensions'!V108</f>
        <v>25850862.3038007</v>
      </c>
      <c r="I108" s="67" t="n">
        <f aca="false">'Central pensions'!M108</f>
        <v>145320.62555226</v>
      </c>
      <c r="J108" s="9" t="n">
        <f aca="false">'Central pensions'!W108</f>
        <v>799511.205272205</v>
      </c>
      <c r="K108" s="9"/>
      <c r="L108" s="67" t="n">
        <f aca="false">'Central pensions'!N108</f>
        <v>4150251.24347829</v>
      </c>
      <c r="M108" s="67"/>
      <c r="N108" s="67" t="n">
        <f aca="false">'Central pensions'!L108</f>
        <v>1283996.85491454</v>
      </c>
      <c r="O108" s="9"/>
      <c r="P108" s="9" t="n">
        <f aca="false">'Central pensions'!X108</f>
        <v>28599845.2872941</v>
      </c>
      <c r="Q108" s="67"/>
      <c r="R108" s="67" t="n">
        <f aca="false">'Central SIPA income'!G103</f>
        <v>31038070.7271205</v>
      </c>
      <c r="S108" s="67"/>
      <c r="T108" s="9" t="n">
        <f aca="false">'Central SIPA income'!J103</f>
        <v>118676753.5475</v>
      </c>
      <c r="U108" s="9"/>
      <c r="V108" s="67" t="n">
        <f aca="false">'Central SIPA income'!F103</f>
        <v>126623.750464185</v>
      </c>
      <c r="W108" s="67"/>
      <c r="X108" s="67" t="n">
        <f aca="false">'Central SIPA income'!M103</f>
        <v>318042.354525785</v>
      </c>
      <c r="Y108" s="9"/>
      <c r="Z108" s="9" t="n">
        <f aca="false">R108+V108-N108-L108-F108</f>
        <v>-3429299.15241388</v>
      </c>
      <c r="AA108" s="9"/>
      <c r="AB108" s="9" t="n">
        <f aca="false">T108-P108-D108</f>
        <v>-70351408.1388373</v>
      </c>
      <c r="AC108" s="50"/>
      <c r="AD108" s="9"/>
      <c r="AE108" s="9"/>
      <c r="AF108" s="9"/>
      <c r="AG108" s="9" t="n">
        <f aca="false">BF108/100*$AG$57</f>
        <v>7854828400.24172</v>
      </c>
      <c r="AH108" s="40" t="n">
        <f aca="false">(AG108-AG107)/AG107</f>
        <v>0.00430909045920871</v>
      </c>
      <c r="AI108" s="40"/>
      <c r="AJ108" s="40" t="n">
        <f aca="false">AB108/AG108</f>
        <v>-0.00895645385921764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14297323</v>
      </c>
      <c r="AY108" s="40" t="n">
        <f aca="false">(AW108-AW107)/AW107</f>
        <v>-0.000328974324480416</v>
      </c>
      <c r="AZ108" s="39" t="n">
        <f aca="false">workers_and_wage_central!B96</f>
        <v>7663.55291199638</v>
      </c>
      <c r="BA108" s="40" t="n">
        <f aca="false">(AZ108-AZ107)/AZ107</f>
        <v>0.00463959109003376</v>
      </c>
      <c r="BB108" s="7"/>
      <c r="BC108" s="7"/>
      <c r="BD108" s="7"/>
      <c r="BE108" s="7"/>
      <c r="BF108" s="7" t="n">
        <f aca="false">BF107*(1+AY108)*(1+BA108)*(1-BE108)</f>
        <v>136.577547783047</v>
      </c>
      <c r="BG108" s="7"/>
      <c r="BH108" s="0" t="n">
        <f aca="false">BH107+1</f>
        <v>77</v>
      </c>
      <c r="BI108" s="40" t="n">
        <f aca="false">T115/AG115</f>
        <v>0.0173948479430434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161654622.72111</v>
      </c>
      <c r="E109" s="9"/>
      <c r="F109" s="67" t="n">
        <f aca="false">'Central pensions'!I109</f>
        <v>29382641.2217053</v>
      </c>
      <c r="G109" s="9" t="n">
        <f aca="false">'Central pensions'!K109</f>
        <v>4775836.1211558</v>
      </c>
      <c r="H109" s="9" t="n">
        <f aca="false">'Central pensions'!V109</f>
        <v>26275241.2391361</v>
      </c>
      <c r="I109" s="67" t="n">
        <f aca="false">'Central pensions'!M109</f>
        <v>147706.27178832</v>
      </c>
      <c r="J109" s="9" t="n">
        <f aca="false">'Central pensions'!W109</f>
        <v>812636.326983568</v>
      </c>
      <c r="K109" s="9"/>
      <c r="L109" s="67" t="n">
        <f aca="false">'Central pensions'!N109</f>
        <v>4206478.13312837</v>
      </c>
      <c r="M109" s="67"/>
      <c r="N109" s="67" t="n">
        <f aca="false">'Central pensions'!L109</f>
        <v>1293222.76360288</v>
      </c>
      <c r="O109" s="9"/>
      <c r="P109" s="9" t="n">
        <f aca="false">'Central pensions'!X109</f>
        <v>28942365.1124999</v>
      </c>
      <c r="Q109" s="67"/>
      <c r="R109" s="67" t="n">
        <f aca="false">'Central SIPA income'!G104</f>
        <v>35966343.1815457</v>
      </c>
      <c r="S109" s="67"/>
      <c r="T109" s="9" t="n">
        <f aca="false">'Central SIPA income'!J104</f>
        <v>137520430.418747</v>
      </c>
      <c r="U109" s="9"/>
      <c r="V109" s="67" t="n">
        <f aca="false">'Central SIPA income'!F104</f>
        <v>130911.827829145</v>
      </c>
      <c r="W109" s="67"/>
      <c r="X109" s="67" t="n">
        <f aca="false">'Central SIPA income'!M104</f>
        <v>328812.768579556</v>
      </c>
      <c r="Y109" s="9"/>
      <c r="Z109" s="9" t="n">
        <f aca="false">R109+V109-N109-L109-F109</f>
        <v>1214912.89093835</v>
      </c>
      <c r="AA109" s="9"/>
      <c r="AB109" s="9" t="n">
        <f aca="false">T109-P109-D109</f>
        <v>-53076557.4148636</v>
      </c>
      <c r="AC109" s="50"/>
      <c r="AD109" s="9"/>
      <c r="AE109" s="9"/>
      <c r="AF109" s="9"/>
      <c r="AG109" s="9" t="n">
        <f aca="false">BF109/100*$AG$57</f>
        <v>7897391111.92671</v>
      </c>
      <c r="AH109" s="40" t="n">
        <f aca="false">(AG109-AG108)/AG108</f>
        <v>0.00541866855852287</v>
      </c>
      <c r="AI109" s="40" t="n">
        <f aca="false">(AG109-AG105)/AG105</f>
        <v>0.0183778033238698</v>
      </c>
      <c r="AJ109" s="40" t="n">
        <f aca="false">AB109/AG109</f>
        <v>-0.0067207710321839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14330890</v>
      </c>
      <c r="AY109" s="40" t="n">
        <f aca="false">(AW109-AW108)/AW108</f>
        <v>0.00234778216873187</v>
      </c>
      <c r="AZ109" s="39" t="n">
        <f aca="false">workers_and_wage_central!B97</f>
        <v>7687.03168927663</v>
      </c>
      <c r="BA109" s="40" t="n">
        <f aca="false">(AZ109-AZ108)/AZ108</f>
        <v>0.00306369350480976</v>
      </c>
      <c r="BB109" s="7"/>
      <c r="BC109" s="7"/>
      <c r="BD109" s="7"/>
      <c r="BE109" s="7"/>
      <c r="BF109" s="7" t="n">
        <f aca="false">BF108*(1+AY109)*(1+BA109)*(1-BE109)</f>
        <v>137.317616247019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0.0152553509284003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162518460.088935</v>
      </c>
      <c r="E110" s="6"/>
      <c r="F110" s="8" t="n">
        <f aca="false">'Central pensions'!I110</f>
        <v>29539653.8887447</v>
      </c>
      <c r="G110" s="6" t="n">
        <f aca="false">'Central pensions'!K110</f>
        <v>4921224.64207779</v>
      </c>
      <c r="H110" s="6" t="n">
        <f aca="false">'Central pensions'!V110</f>
        <v>27075125.9847002</v>
      </c>
      <c r="I110" s="8" t="n">
        <f aca="false">'Central pensions'!M110</f>
        <v>152202.823981781</v>
      </c>
      <c r="J110" s="6" t="n">
        <f aca="false">'Central pensions'!W110</f>
        <v>837375.030454607</v>
      </c>
      <c r="K110" s="6"/>
      <c r="L110" s="8" t="n">
        <f aca="false">'Central pensions'!N110</f>
        <v>5077272.04349734</v>
      </c>
      <c r="M110" s="8"/>
      <c r="N110" s="8" t="n">
        <f aca="false">'Central pensions'!L110</f>
        <v>1300067.64039202</v>
      </c>
      <c r="O110" s="6"/>
      <c r="P110" s="6" t="n">
        <f aca="false">'Central pensions'!X110</f>
        <v>33498577.3455133</v>
      </c>
      <c r="Q110" s="8"/>
      <c r="R110" s="8" t="n">
        <f aca="false">'Central SIPA income'!G105</f>
        <v>31377351.2958739</v>
      </c>
      <c r="S110" s="8"/>
      <c r="T110" s="6" t="n">
        <f aca="false">'Central SIPA income'!J105</f>
        <v>119974022.208152</v>
      </c>
      <c r="U110" s="6"/>
      <c r="V110" s="8" t="n">
        <f aca="false">'Central SIPA income'!F105</f>
        <v>128516.450568587</v>
      </c>
      <c r="W110" s="8"/>
      <c r="X110" s="8" t="n">
        <f aca="false">'Central SIPA income'!M105</f>
        <v>322796.27150746</v>
      </c>
      <c r="Y110" s="6"/>
      <c r="Z110" s="6" t="n">
        <f aca="false">R110+V110-N110-L110-F110</f>
        <v>-4411125.82619154</v>
      </c>
      <c r="AA110" s="6"/>
      <c r="AB110" s="6" t="n">
        <f aca="false">T110-P110-D110</f>
        <v>-76043015.2262957</v>
      </c>
      <c r="AC110" s="50"/>
      <c r="AD110" s="6"/>
      <c r="AE110" s="6"/>
      <c r="AF110" s="6"/>
      <c r="AG110" s="6" t="n">
        <f aca="false">BF110/100*$AG$57</f>
        <v>7895227309.92769</v>
      </c>
      <c r="AH110" s="61" t="n">
        <f aca="false">(AG110-AG109)/AG109</f>
        <v>-0.000273989469224833</v>
      </c>
      <c r="AI110" s="61"/>
      <c r="AJ110" s="61" t="n">
        <f aca="false">AB110/AG110</f>
        <v>-0.00963151689510914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0.00299240314995531</v>
      </c>
      <c r="AV110" s="5"/>
      <c r="AW110" s="65" t="n">
        <f aca="false">workers_and_wage_central!C98</f>
        <v>14289256</v>
      </c>
      <c r="AX110" s="5"/>
      <c r="AY110" s="61" t="n">
        <f aca="false">(AW110-AW109)/AW109</f>
        <v>-0.00290519290846556</v>
      </c>
      <c r="AZ110" s="66" t="n">
        <f aca="false">workers_and_wage_central!B98</f>
        <v>7707.31676555476</v>
      </c>
      <c r="BA110" s="61" t="n">
        <f aca="false">(AZ110-AZ109)/AZ109</f>
        <v>0.00263886986526001</v>
      </c>
      <c r="BB110" s="5"/>
      <c r="BC110" s="5"/>
      <c r="BD110" s="5"/>
      <c r="BE110" s="5"/>
      <c r="BF110" s="5" t="n">
        <f aca="false">BF109*(1+AY110)*(1+BA110)*(1-BE110)</f>
        <v>137.279992666228</v>
      </c>
      <c r="BG110" s="5"/>
      <c r="BH110" s="5" t="n">
        <f aca="false">BH109+1</f>
        <v>79</v>
      </c>
      <c r="BI110" s="61" t="n">
        <f aca="false">T117/AG117</f>
        <v>0.0175397221019219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163093615.074566</v>
      </c>
      <c r="E111" s="9"/>
      <c r="F111" s="67" t="n">
        <f aca="false">'Central pensions'!I111</f>
        <v>29644195.1156221</v>
      </c>
      <c r="G111" s="9" t="n">
        <f aca="false">'Central pensions'!K111</f>
        <v>5011585.77831258</v>
      </c>
      <c r="H111" s="9" t="n">
        <f aca="false">'Central pensions'!V111</f>
        <v>27572266.2954186</v>
      </c>
      <c r="I111" s="67" t="n">
        <f aca="false">'Central pensions'!M111</f>
        <v>154997.49829833</v>
      </c>
      <c r="J111" s="9" t="n">
        <f aca="false">'Central pensions'!W111</f>
        <v>852750.503982034</v>
      </c>
      <c r="K111" s="9"/>
      <c r="L111" s="67" t="n">
        <f aca="false">'Central pensions'!N111</f>
        <v>4258555.2344895</v>
      </c>
      <c r="M111" s="67"/>
      <c r="N111" s="67" t="n">
        <f aca="false">'Central pensions'!L111</f>
        <v>1305354.96261237</v>
      </c>
      <c r="O111" s="9"/>
      <c r="P111" s="9" t="n">
        <f aca="false">'Central pensions'!X111</f>
        <v>29279341.2183998</v>
      </c>
      <c r="Q111" s="67"/>
      <c r="R111" s="67" t="n">
        <f aca="false">'Central SIPA income'!G106</f>
        <v>36105265.8880291</v>
      </c>
      <c r="S111" s="67"/>
      <c r="T111" s="9" t="n">
        <f aca="false">'Central SIPA income'!J106</f>
        <v>138051613.427653</v>
      </c>
      <c r="U111" s="9"/>
      <c r="V111" s="67" t="n">
        <f aca="false">'Central SIPA income'!F106</f>
        <v>127541.675748908</v>
      </c>
      <c r="W111" s="67"/>
      <c r="X111" s="67" t="n">
        <f aca="false">'Central SIPA income'!M106</f>
        <v>320347.918195804</v>
      </c>
      <c r="Y111" s="9"/>
      <c r="Z111" s="9" t="n">
        <f aca="false">R111+V111-N111-L111-F111</f>
        <v>1024702.25105399</v>
      </c>
      <c r="AA111" s="9"/>
      <c r="AB111" s="9" t="n">
        <f aca="false">T111-P111-D111</f>
        <v>-54321342.8653128</v>
      </c>
      <c r="AC111" s="50"/>
      <c r="AD111" s="9"/>
      <c r="AE111" s="9"/>
      <c r="AF111" s="9"/>
      <c r="AG111" s="9" t="n">
        <f aca="false">BF111/100*$AG$57</f>
        <v>7942651226.42429</v>
      </c>
      <c r="AH111" s="40" t="n">
        <f aca="false">(AG111-AG110)/AG110</f>
        <v>0.00600665625383196</v>
      </c>
      <c r="AI111" s="40"/>
      <c r="AJ111" s="40" t="n">
        <f aca="false">AB111/AG111</f>
        <v>-0.0068391952909366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14356448</v>
      </c>
      <c r="AX111" s="7"/>
      <c r="AY111" s="40" t="n">
        <f aca="false">(AW111-AW110)/AW110</f>
        <v>0.00470227421217732</v>
      </c>
      <c r="AZ111" s="39" t="n">
        <f aca="false">workers_and_wage_central!B99</f>
        <v>7717.32299907923</v>
      </c>
      <c r="BA111" s="40" t="n">
        <f aca="false">(AZ111-AZ110)/AZ110</f>
        <v>0.00129827718632102</v>
      </c>
      <c r="BB111" s="7"/>
      <c r="BC111" s="7"/>
      <c r="BD111" s="7"/>
      <c r="BE111" s="7"/>
      <c r="BF111" s="7" t="n">
        <f aca="false">BF110*(1+AY111)*(1+BA111)*(1-BE111)</f>
        <v>138.104586392703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163635197.061913</v>
      </c>
      <c r="E112" s="9"/>
      <c r="F112" s="67" t="n">
        <f aca="false">'Central pensions'!I112</f>
        <v>29742634.0526503</v>
      </c>
      <c r="G112" s="9" t="n">
        <f aca="false">'Central pensions'!K112</f>
        <v>5089908.55516509</v>
      </c>
      <c r="H112" s="9" t="n">
        <f aca="false">'Central pensions'!V112</f>
        <v>28003175.1047059</v>
      </c>
      <c r="I112" s="67" t="n">
        <f aca="false">'Central pensions'!M112</f>
        <v>157419.852221601</v>
      </c>
      <c r="J112" s="9" t="n">
        <f aca="false">'Central pensions'!W112</f>
        <v>866077.580557915</v>
      </c>
      <c r="K112" s="9"/>
      <c r="L112" s="67" t="n">
        <f aca="false">'Central pensions'!N112</f>
        <v>4201023.81202917</v>
      </c>
      <c r="M112" s="67"/>
      <c r="N112" s="67" t="n">
        <f aca="false">'Central pensions'!L112</f>
        <v>1309315.1160209</v>
      </c>
      <c r="O112" s="9"/>
      <c r="P112" s="9" t="n">
        <f aca="false">'Central pensions'!X112</f>
        <v>29002597.9893798</v>
      </c>
      <c r="Q112" s="67"/>
      <c r="R112" s="67" t="n">
        <f aca="false">'Central SIPA income'!G107</f>
        <v>31616878.7733293</v>
      </c>
      <c r="S112" s="67"/>
      <c r="T112" s="9" t="n">
        <f aca="false">'Central SIPA income'!J107</f>
        <v>120889876.278457</v>
      </c>
      <c r="U112" s="9"/>
      <c r="V112" s="67" t="n">
        <f aca="false">'Central SIPA income'!F107</f>
        <v>131361.964329928</v>
      </c>
      <c r="W112" s="67"/>
      <c r="X112" s="67" t="n">
        <f aca="false">'Central SIPA income'!M107</f>
        <v>329943.381691568</v>
      </c>
      <c r="Y112" s="9"/>
      <c r="Z112" s="9" t="n">
        <f aca="false">R112+V112-N112-L112-F112</f>
        <v>-3504732.24304111</v>
      </c>
      <c r="AA112" s="9"/>
      <c r="AB112" s="9" t="n">
        <f aca="false">T112-P112-D112</f>
        <v>-71747918.7728359</v>
      </c>
      <c r="AC112" s="50"/>
      <c r="AD112" s="9"/>
      <c r="AE112" s="9"/>
      <c r="AF112" s="9"/>
      <c r="AG112" s="9" t="n">
        <f aca="false">BF112/100*$AG$57</f>
        <v>7966757210.76785</v>
      </c>
      <c r="AH112" s="40" t="n">
        <f aca="false">(AG112-AG111)/AG111</f>
        <v>0.00303500476810006</v>
      </c>
      <c r="AI112" s="40"/>
      <c r="AJ112" s="40" t="n">
        <f aca="false">AB112/AG112</f>
        <v>-0.00900591255321069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14385747</v>
      </c>
      <c r="AY112" s="40" t="n">
        <f aca="false">(AW112-AW111)/AW111</f>
        <v>0.00204082514003464</v>
      </c>
      <c r="AZ112" s="39" t="n">
        <f aca="false">workers_and_wage_central!B100</f>
        <v>7724.97977824071</v>
      </c>
      <c r="BA112" s="40" t="n">
        <f aca="false">(AZ112-AZ111)/AZ111</f>
        <v>0.000992154813579041</v>
      </c>
      <c r="BB112" s="7"/>
      <c r="BC112" s="7"/>
      <c r="BD112" s="7"/>
      <c r="BE112" s="7"/>
      <c r="BF112" s="7" t="n">
        <f aca="false">BF111*(1+AY112)*(1+BA112)*(1-BE112)</f>
        <v>138.523734470901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164613413.671081</v>
      </c>
      <c r="E113" s="9"/>
      <c r="F113" s="67" t="n">
        <f aca="false">'Central pensions'!I113</f>
        <v>29920436.5007367</v>
      </c>
      <c r="G113" s="9" t="n">
        <f aca="false">'Central pensions'!K113</f>
        <v>5142108.59825273</v>
      </c>
      <c r="H113" s="9" t="n">
        <f aca="false">'Central pensions'!V113</f>
        <v>28290364.3402715</v>
      </c>
      <c r="I113" s="67" t="n">
        <f aca="false">'Central pensions'!M113</f>
        <v>159034.286543899</v>
      </c>
      <c r="J113" s="9" t="n">
        <f aca="false">'Central pensions'!W113</f>
        <v>874959.721864068</v>
      </c>
      <c r="K113" s="9"/>
      <c r="L113" s="67" t="n">
        <f aca="false">'Central pensions'!N113</f>
        <v>4240298.21597906</v>
      </c>
      <c r="M113" s="67"/>
      <c r="N113" s="67" t="n">
        <f aca="false">'Central pensions'!L113</f>
        <v>1317091.0502178</v>
      </c>
      <c r="O113" s="9"/>
      <c r="P113" s="9" t="n">
        <f aca="false">'Central pensions'!X113</f>
        <v>29249173.9538583</v>
      </c>
      <c r="Q113" s="67"/>
      <c r="R113" s="67" t="n">
        <f aca="false">'Central SIPA income'!G108</f>
        <v>36455051.1775853</v>
      </c>
      <c r="S113" s="67"/>
      <c r="T113" s="9" t="n">
        <f aca="false">'Central SIPA income'!J108</f>
        <v>139389047.798756</v>
      </c>
      <c r="U113" s="9"/>
      <c r="V113" s="67" t="n">
        <f aca="false">'Central SIPA income'!F108</f>
        <v>130904.839245938</v>
      </c>
      <c r="W113" s="67"/>
      <c r="X113" s="67" t="n">
        <f aca="false">'Central SIPA income'!M108</f>
        <v>328795.215273404</v>
      </c>
      <c r="Y113" s="9"/>
      <c r="Z113" s="9" t="n">
        <f aca="false">R113+V113-N113-L113-F113</f>
        <v>1108130.24989767</v>
      </c>
      <c r="AA113" s="9"/>
      <c r="AB113" s="9" t="n">
        <f aca="false">T113-P113-D113</f>
        <v>-54473539.8261825</v>
      </c>
      <c r="AC113" s="50"/>
      <c r="AD113" s="9"/>
      <c r="AE113" s="9"/>
      <c r="AF113" s="9"/>
      <c r="AG113" s="9" t="n">
        <f aca="false">BF113/100*$AG$57</f>
        <v>7992266297.69339</v>
      </c>
      <c r="AH113" s="40" t="n">
        <f aca="false">(AG113-AG112)/AG112</f>
        <v>0.00320194104711406</v>
      </c>
      <c r="AI113" s="40" t="n">
        <f aca="false">(AG113-AG109)/AG109</f>
        <v>0.012013484506726</v>
      </c>
      <c r="AJ113" s="40" t="n">
        <f aca="false">AB113/AG113</f>
        <v>-0.00681578138129655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14389956</v>
      </c>
      <c r="AY113" s="40" t="n">
        <f aca="false">(AW113-AW112)/AW112</f>
        <v>0.000292581261160786</v>
      </c>
      <c r="AZ113" s="39" t="n">
        <f aca="false">workers_and_wage_central!B101</f>
        <v>7747.4479499888</v>
      </c>
      <c r="BA113" s="40" t="n">
        <f aca="false">(AZ113-AZ112)/AZ112</f>
        <v>0.00290850881077733</v>
      </c>
      <c r="BB113" s="7"/>
      <c r="BC113" s="7"/>
      <c r="BD113" s="7"/>
      <c r="BE113" s="7"/>
      <c r="BF113" s="7" t="n">
        <f aca="false">BF112*(1+AY113)*(1+BA113)*(1-BE113)</f>
        <v>138.967279302303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165134023.949799</v>
      </c>
      <c r="E114" s="6"/>
      <c r="F114" s="8" t="n">
        <f aca="false">'Central pensions'!I114</f>
        <v>30015063.5814747</v>
      </c>
      <c r="G114" s="6" t="n">
        <f aca="false">'Central pensions'!K114</f>
        <v>5246871.46762009</v>
      </c>
      <c r="H114" s="6" t="n">
        <f aca="false">'Central pensions'!V114</f>
        <v>28866738.737487</v>
      </c>
      <c r="I114" s="8" t="n">
        <f aca="false">'Central pensions'!M114</f>
        <v>162274.375287211</v>
      </c>
      <c r="J114" s="6" t="n">
        <f aca="false">'Central pensions'!W114</f>
        <v>892785.734149035</v>
      </c>
      <c r="K114" s="6"/>
      <c r="L114" s="8" t="n">
        <f aca="false">'Central pensions'!N114</f>
        <v>5194852.8793281</v>
      </c>
      <c r="M114" s="8"/>
      <c r="N114" s="8" t="n">
        <f aca="false">'Central pensions'!L114</f>
        <v>1321090.59457588</v>
      </c>
      <c r="O114" s="6"/>
      <c r="P114" s="6" t="n">
        <f aca="false">'Central pensions'!X114</f>
        <v>34224366.9527402</v>
      </c>
      <c r="Q114" s="8"/>
      <c r="R114" s="8" t="n">
        <f aca="false">'Central SIPA income'!G109</f>
        <v>31630947.018805</v>
      </c>
      <c r="S114" s="8"/>
      <c r="T114" s="6" t="n">
        <f aca="false">'Central SIPA income'!J109</f>
        <v>120943667.434352</v>
      </c>
      <c r="U114" s="6"/>
      <c r="V114" s="8" t="n">
        <f aca="false">'Central SIPA income'!F109</f>
        <v>131440.551431944</v>
      </c>
      <c r="W114" s="8"/>
      <c r="X114" s="8" t="n">
        <f aca="false">'Central SIPA income'!M109</f>
        <v>330140.769834541</v>
      </c>
      <c r="Y114" s="6"/>
      <c r="Z114" s="6" t="n">
        <f aca="false">R114+V114-N114-L114-F114</f>
        <v>-4768619.48514172</v>
      </c>
      <c r="AA114" s="6"/>
      <c r="AB114" s="6" t="n">
        <f aca="false">T114-P114-D114</f>
        <v>-78414723.4681872</v>
      </c>
      <c r="AC114" s="50"/>
      <c r="AD114" s="6"/>
      <c r="AE114" s="6"/>
      <c r="AF114" s="6"/>
      <c r="AG114" s="6" t="n">
        <f aca="false">BF114/100*$AG$57</f>
        <v>8044752809.44415</v>
      </c>
      <c r="AH114" s="61" t="n">
        <f aca="false">(AG114-AG113)/AG113</f>
        <v>0.00656716252884442</v>
      </c>
      <c r="AI114" s="61"/>
      <c r="AJ114" s="61" t="n">
        <f aca="false">AB114/AG114</f>
        <v>-0.00974731297848358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0.0035399884857851</v>
      </c>
      <c r="AV114" s="5"/>
      <c r="AW114" s="65" t="n">
        <f aca="false">workers_and_wage_central!C102</f>
        <v>14395809</v>
      </c>
      <c r="AX114" s="5"/>
      <c r="AY114" s="61" t="n">
        <f aca="false">(AW114-AW113)/AW113</f>
        <v>0.000406742035903376</v>
      </c>
      <c r="AZ114" s="66" t="n">
        <f aca="false">workers_and_wage_central!B102</f>
        <v>7795.15608220508</v>
      </c>
      <c r="BA114" s="61" t="n">
        <f aca="false">(AZ114-AZ113)/AZ113</f>
        <v>0.00615791580972782</v>
      </c>
      <c r="BB114" s="5"/>
      <c r="BC114" s="5"/>
      <c r="BD114" s="5"/>
      <c r="BE114" s="5"/>
      <c r="BF114" s="5" t="n">
        <f aca="false">BF113*(1+AY114)*(1+BA114)*(1-BE114)</f>
        <v>139.879900011673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166278317.948005</v>
      </c>
      <c r="E115" s="9"/>
      <c r="F115" s="67" t="n">
        <f aca="false">'Central pensions'!I115</f>
        <v>30223052.5609143</v>
      </c>
      <c r="G115" s="9" t="n">
        <f aca="false">'Central pensions'!K115</f>
        <v>5286460.98668129</v>
      </c>
      <c r="H115" s="9" t="n">
        <f aca="false">'Central pensions'!V115</f>
        <v>29084548.5905652</v>
      </c>
      <c r="I115" s="67" t="n">
        <f aca="false">'Central pensions'!M115</f>
        <v>163498.79340251</v>
      </c>
      <c r="J115" s="9" t="n">
        <f aca="false">'Central pensions'!W115</f>
        <v>899522.121357663</v>
      </c>
      <c r="K115" s="9"/>
      <c r="L115" s="67" t="n">
        <f aca="false">'Central pensions'!N115</f>
        <v>4278221.8854508</v>
      </c>
      <c r="M115" s="67"/>
      <c r="N115" s="67" t="n">
        <f aca="false">'Central pensions'!L115</f>
        <v>1331097.55908509</v>
      </c>
      <c r="O115" s="9"/>
      <c r="P115" s="9" t="n">
        <f aca="false">'Central pensions'!X115</f>
        <v>29523019.7342283</v>
      </c>
      <c r="Q115" s="67"/>
      <c r="R115" s="67" t="n">
        <f aca="false">'Central SIPA income'!G110</f>
        <v>36665904.9994577</v>
      </c>
      <c r="S115" s="67"/>
      <c r="T115" s="9" t="n">
        <f aca="false">'Central SIPA income'!J110</f>
        <v>140195265.661745</v>
      </c>
      <c r="U115" s="9"/>
      <c r="V115" s="67" t="n">
        <f aca="false">'Central SIPA income'!F110</f>
        <v>127935.120938481</v>
      </c>
      <c r="W115" s="67"/>
      <c r="X115" s="67" t="n">
        <f aca="false">'Central SIPA income'!M110</f>
        <v>321336.139078618</v>
      </c>
      <c r="Y115" s="9"/>
      <c r="Z115" s="9" t="n">
        <f aca="false">R115+V115-N115-L115-F115</f>
        <v>961468.114946011</v>
      </c>
      <c r="AA115" s="9"/>
      <c r="AB115" s="9" t="n">
        <f aca="false">T115-P115-D115</f>
        <v>-55606072.0204888</v>
      </c>
      <c r="AC115" s="50"/>
      <c r="AD115" s="9"/>
      <c r="AE115" s="9"/>
      <c r="AF115" s="9"/>
      <c r="AG115" s="9" t="n">
        <f aca="false">BF115/100*$AG$57</f>
        <v>8059585580.78757</v>
      </c>
      <c r="AH115" s="40" t="n">
        <f aca="false">(AG115-AG114)/AG114</f>
        <v>0.00184378211422498</v>
      </c>
      <c r="AI115" s="40"/>
      <c r="AJ115" s="40" t="n">
        <f aca="false">AB115/AG115</f>
        <v>-0.006899371123131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14432833</v>
      </c>
      <c r="AX115" s="7"/>
      <c r="AY115" s="40" t="n">
        <f aca="false">(AW115-AW114)/AW114</f>
        <v>0.00257185962942409</v>
      </c>
      <c r="AZ115" s="39" t="n">
        <f aca="false">workers_and_wage_central!B103</f>
        <v>7789.49516342264</v>
      </c>
      <c r="BA115" s="40" t="n">
        <f aca="false">(AZ115-AZ114)/AZ114</f>
        <v>-0.000726209805517883</v>
      </c>
      <c r="BB115" s="7"/>
      <c r="BC115" s="7"/>
      <c r="BD115" s="7"/>
      <c r="BE115" s="7"/>
      <c r="BF115" s="7" t="n">
        <f aca="false">BF114*(1+AY115)*(1+BA115)*(1-BE115)</f>
        <v>140.137808069454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166554252.378981</v>
      </c>
      <c r="E116" s="9"/>
      <c r="F116" s="67" t="n">
        <f aca="false">'Central pensions'!I116</f>
        <v>30273206.9100421</v>
      </c>
      <c r="G116" s="9" t="n">
        <f aca="false">'Central pensions'!K116</f>
        <v>5319174.12793976</v>
      </c>
      <c r="H116" s="9" t="n">
        <f aca="false">'Central pensions'!V116</f>
        <v>29264526.6418322</v>
      </c>
      <c r="I116" s="67" t="n">
        <f aca="false">'Central pensions'!M116</f>
        <v>164510.54003937</v>
      </c>
      <c r="J116" s="9" t="n">
        <f aca="false">'Central pensions'!W116</f>
        <v>905088.452840148</v>
      </c>
      <c r="K116" s="9"/>
      <c r="L116" s="67" t="n">
        <f aca="false">'Central pensions'!N116</f>
        <v>4211860.00239665</v>
      </c>
      <c r="M116" s="67"/>
      <c r="N116" s="67" t="n">
        <f aca="false">'Central pensions'!L116</f>
        <v>1333504.75818823</v>
      </c>
      <c r="O116" s="9"/>
      <c r="P116" s="9" t="n">
        <f aca="false">'Central pensions'!X116</f>
        <v>29191911.3068161</v>
      </c>
      <c r="Q116" s="67"/>
      <c r="R116" s="67" t="n">
        <f aca="false">'Central SIPA income'!G111</f>
        <v>32228299.6777135</v>
      </c>
      <c r="S116" s="67"/>
      <c r="T116" s="9" t="n">
        <f aca="false">'Central SIPA income'!J111</f>
        <v>123227697.099259</v>
      </c>
      <c r="U116" s="9"/>
      <c r="V116" s="67" t="n">
        <f aca="false">'Central SIPA income'!F111</f>
        <v>127318.980803448</v>
      </c>
      <c r="W116" s="67"/>
      <c r="X116" s="67" t="n">
        <f aca="false">'Central SIPA income'!M111</f>
        <v>319788.572697545</v>
      </c>
      <c r="Y116" s="9"/>
      <c r="Z116" s="9" t="n">
        <f aca="false">R116+V116-N116-L116-F116</f>
        <v>-3462953.01211008</v>
      </c>
      <c r="AA116" s="9"/>
      <c r="AB116" s="9" t="n">
        <f aca="false">T116-P116-D116</f>
        <v>-72518466.5865388</v>
      </c>
      <c r="AC116" s="50"/>
      <c r="AD116" s="9"/>
      <c r="AE116" s="9"/>
      <c r="AF116" s="9"/>
      <c r="AG116" s="9" t="n">
        <f aca="false">BF116/100*$AG$57</f>
        <v>8077670430.37014</v>
      </c>
      <c r="AH116" s="40" t="n">
        <f aca="false">(AG116-AG115)/AG115</f>
        <v>0.00224389323759817</v>
      </c>
      <c r="AI116" s="40"/>
      <c r="AJ116" s="40" t="n">
        <f aca="false">AB116/AG116</f>
        <v>-0.00897764611859955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14465597</v>
      </c>
      <c r="AY116" s="40" t="n">
        <f aca="false">(AW116-AW115)/AW115</f>
        <v>0.00227010178805505</v>
      </c>
      <c r="AZ116" s="39" t="n">
        <f aca="false">workers_and_wage_central!B104</f>
        <v>7789.29147444034</v>
      </c>
      <c r="BA116" s="40" t="n">
        <f aca="false">(AZ116-AZ115)/AZ115</f>
        <v>-2.61491891357391E-005</v>
      </c>
      <c r="BB116" s="7"/>
      <c r="BC116" s="7"/>
      <c r="BD116" s="7"/>
      <c r="BE116" s="7"/>
      <c r="BF116" s="7" t="n">
        <f aca="false">BF115*(1+AY116)*(1+BA116)*(1-BE116)</f>
        <v>140.452262349313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167168824.919374</v>
      </c>
      <c r="E117" s="9"/>
      <c r="F117" s="67" t="n">
        <f aca="false">'Central pensions'!I117</f>
        <v>30384912.744092</v>
      </c>
      <c r="G117" s="9" t="n">
        <f aca="false">'Central pensions'!K117</f>
        <v>5398196.06293944</v>
      </c>
      <c r="H117" s="9" t="n">
        <f aca="false">'Central pensions'!V117</f>
        <v>29699282.0129603</v>
      </c>
      <c r="I117" s="67" t="n">
        <f aca="false">'Central pensions'!M117</f>
        <v>166954.5174105</v>
      </c>
      <c r="J117" s="9" t="n">
        <f aca="false">'Central pensions'!W117</f>
        <v>918534.495246204</v>
      </c>
      <c r="K117" s="9"/>
      <c r="L117" s="67" t="n">
        <f aca="false">'Central pensions'!N117</f>
        <v>4190142.23036509</v>
      </c>
      <c r="M117" s="67"/>
      <c r="N117" s="67" t="n">
        <f aca="false">'Central pensions'!L117</f>
        <v>1339458.1606568</v>
      </c>
      <c r="O117" s="9"/>
      <c r="P117" s="9" t="n">
        <f aca="false">'Central pensions'!X117</f>
        <v>29111971.5483467</v>
      </c>
      <c r="Q117" s="67"/>
      <c r="R117" s="67" t="n">
        <f aca="false">'Central SIPA income'!G112</f>
        <v>37184118.463211</v>
      </c>
      <c r="S117" s="67"/>
      <c r="T117" s="9" t="n">
        <f aca="false">'Central SIPA income'!J112</f>
        <v>142176699.754848</v>
      </c>
      <c r="U117" s="9"/>
      <c r="V117" s="67" t="n">
        <f aca="false">'Central SIPA income'!F112</f>
        <v>129106.607960211</v>
      </c>
      <c r="W117" s="67"/>
      <c r="X117" s="67" t="n">
        <f aca="false">'Central SIPA income'!M112</f>
        <v>324278.576728122</v>
      </c>
      <c r="Y117" s="9"/>
      <c r="Z117" s="9" t="n">
        <f aca="false">R117+V117-N117-L117-F117</f>
        <v>1398711.9360574</v>
      </c>
      <c r="AA117" s="9"/>
      <c r="AB117" s="9" t="n">
        <f aca="false">T117-P117-D117</f>
        <v>-54104096.7128732</v>
      </c>
      <c r="AC117" s="50"/>
      <c r="AD117" s="9"/>
      <c r="AE117" s="9"/>
      <c r="AF117" s="9"/>
      <c r="AG117" s="9" t="n">
        <f aca="false">BF117/100*$AG$57</f>
        <v>8105983602.74299</v>
      </c>
      <c r="AH117" s="40" t="n">
        <f aca="false">(AG117-AG116)/AG116</f>
        <v>0.00350511606247285</v>
      </c>
      <c r="AI117" s="40" t="n">
        <f aca="false">(AG117-AG113)/AG113</f>
        <v>0.0142284179247652</v>
      </c>
      <c r="AJ117" s="40" t="n">
        <f aca="false">AB117/AG117</f>
        <v>-0.00667458748554153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14442301</v>
      </c>
      <c r="AY117" s="40" t="n">
        <f aca="false">(AW117-AW116)/AW116</f>
        <v>-0.0016104416568497</v>
      </c>
      <c r="AZ117" s="39" t="n">
        <f aca="false">workers_and_wage_central!B105</f>
        <v>7829.20231865655</v>
      </c>
      <c r="BA117" s="40" t="n">
        <f aca="false">(AZ117-AZ116)/AZ116</f>
        <v>0.0051238093152854</v>
      </c>
      <c r="BB117" s="7"/>
      <c r="BC117" s="7"/>
      <c r="BD117" s="7"/>
      <c r="BE117" s="7"/>
      <c r="BF117" s="7" t="n">
        <f aca="false">BF116*(1+AY117)*(1+BA117)*(1-BE117)</f>
        <v>140.944563830084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0.021997795580577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0.0193662649609614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5832746550.78881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5881994084.88761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5973435594.94451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6029339017.41261</v>
      </c>
      <c r="AJ174" s="32" t="n">
        <f aca="false">(AG174-AG170)/AG170</f>
        <v>0.0483645164361812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6098201950.2258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6141311481.75909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6211594587.00274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6254283863.61911</v>
      </c>
      <c r="AJ178" s="32" t="n">
        <f aca="false">(AG178-AG174)/AG174</f>
        <v>0.0373083758529517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6299397845.24529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6300279023.6297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6356018034.93244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6403239007.24804</v>
      </c>
      <c r="AJ182" s="32" t="n">
        <f aca="false">(AG182-AG178)/AG178</f>
        <v>0.0238164987194449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6466880511.51246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6495642549.54242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6545457338.67371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6576878214.64141</v>
      </c>
      <c r="AJ186" s="32" t="n">
        <f aca="false">(AG186-AG182)/AG182</f>
        <v>0.0271174021767452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6624502607.35464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6620465159.29734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6657056622.70198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6683134150.17142</v>
      </c>
      <c r="AJ190" s="32" t="n">
        <f aca="false">(AG190-AG186)/AG186</f>
        <v>0.0161559834411206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6741868983.61424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6775191117.63927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6801306702.8512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6857288711.99163</v>
      </c>
      <c r="AJ194" s="32" t="n">
        <f aca="false">(AG194-AG190)/AG190</f>
        <v>0.0260588158051185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6907338318.11469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6946401764.90222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6958834895.87024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7005864229.30187</v>
      </c>
      <c r="AJ198" s="32" t="n">
        <f aca="false">(AG198-AG194)/AG194</f>
        <v>0.0216668020773889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7009266913.88637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7074305573.19761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7100181800.89405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7122627630.60814</v>
      </c>
      <c r="AJ202" s="32" t="n">
        <f aca="false">(AG202-AG198)/AG198</f>
        <v>0.0166665235700564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7191375623.96379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7194865525.51058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7229487872.80278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7298430562.29453</v>
      </c>
      <c r="AJ206" s="32" t="n">
        <f aca="false">(AG206-AG202)/AG202</f>
        <v>0.0246823140003714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7346846599.07427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7353932449.05019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7365892412.94439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7422760974.77371</v>
      </c>
      <c r="AJ210" s="32" t="n">
        <f aca="false">(AG210-AG206)/AG206</f>
        <v>0.0170352257814846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7463835444.25821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7516745412.63881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7570907601.58143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7603150694.13437</v>
      </c>
      <c r="AJ214" s="32" t="n">
        <f aca="false">(AG214-AG210)/AG210</f>
        <v>0.0243022400928322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7631149617.79627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7665541041.65825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7732941452.79971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7754873570.64394</v>
      </c>
      <c r="AJ218" s="32" t="n">
        <f aca="false">(AG218-AG214)/AG214</f>
        <v>0.0199552636286194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7805975181.85649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7821126458.83768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7854828400.24172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7897391111.92671</v>
      </c>
      <c r="AJ222" s="32" t="n">
        <f aca="false">(AG222-AG218)/AG218</f>
        <v>0.0183778033238698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7895227309.92769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7942651226.42429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7966757210.76785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7992266297.69339</v>
      </c>
      <c r="AJ226" s="32" t="n">
        <f aca="false">(AG226-AG222)/AG222</f>
        <v>0.012013484506726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8044752809.44415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8059585580.78757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8077670430.37014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8105983602.74299</v>
      </c>
      <c r="AJ230" s="32" t="n">
        <f aca="false">(AG230-AG226)/AG226</f>
        <v>0.0142284179247652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3885117.57716575</v>
      </c>
      <c r="D27" s="0" t="n">
        <v>10141902.0729474</v>
      </c>
      <c r="E27" s="0" t="n">
        <v>602884.676400884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3934489.75042521</v>
      </c>
      <c r="D28" s="0" t="n">
        <v>10119488.9265839</v>
      </c>
      <c r="E28" s="0" t="n">
        <v>618256.92733594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4022343.29695575</v>
      </c>
      <c r="D29" s="0" t="n">
        <v>9889132.93666431</v>
      </c>
      <c r="E29" s="0" t="n">
        <v>632889.739662677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4050222.08241114</v>
      </c>
      <c r="D30" s="0" t="n">
        <v>9688090.37307827</v>
      </c>
      <c r="E30" s="0" t="n">
        <v>824169.52983902</v>
      </c>
      <c r="F30" s="0" t="n">
        <v>0</v>
      </c>
      <c r="G30" s="0" t="n">
        <v>0.132500456498934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4057109.09810847</v>
      </c>
      <c r="D31" s="0" t="n">
        <v>9720593.75629203</v>
      </c>
      <c r="E31" s="0" t="n">
        <v>613886.335418474</v>
      </c>
      <c r="F31" s="0" t="n">
        <v>0</v>
      </c>
      <c r="G31" s="0" t="n">
        <v>0.137473436667999</v>
      </c>
      <c r="H31" s="0" t="n">
        <v>0</v>
      </c>
      <c r="I31" s="0" t="n">
        <v>2543228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4026583.32546737</v>
      </c>
      <c r="D32" s="0" t="n">
        <v>9379682.11087722</v>
      </c>
      <c r="E32" s="0" t="n">
        <v>609685.571042367</v>
      </c>
      <c r="F32" s="0" t="n">
        <v>0</v>
      </c>
      <c r="G32" s="0" t="n">
        <v>0.139324631656904</v>
      </c>
      <c r="H32" s="0" t="n">
        <v>0</v>
      </c>
      <c r="I32" s="0" t="n">
        <v>2486318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4014547.77495665</v>
      </c>
      <c r="D33" s="0" t="n">
        <v>9080008.99481051</v>
      </c>
      <c r="E33" s="0" t="n">
        <v>571525.669609357</v>
      </c>
      <c r="F33" s="0" t="n">
        <v>0</v>
      </c>
      <c r="G33" s="0" t="n">
        <v>0.144733289766835</v>
      </c>
      <c r="H33" s="0" t="n">
        <v>0</v>
      </c>
      <c r="I33" s="0" t="n">
        <v>2424917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4012390.73957807</v>
      </c>
      <c r="D34" s="0" t="n">
        <v>9124309.35614965</v>
      </c>
      <c r="E34" s="0" t="n">
        <v>746868.016184875</v>
      </c>
      <c r="F34" s="0" t="n">
        <v>0</v>
      </c>
      <c r="G34" s="0" t="n">
        <v>0.143762156535079</v>
      </c>
      <c r="H34" s="0" t="n">
        <v>0</v>
      </c>
      <c r="I34" s="0" t="n">
        <v>2378607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4018475.11297103</v>
      </c>
      <c r="D35" s="0" t="n">
        <v>8994447.1379073</v>
      </c>
      <c r="E35" s="0" t="n">
        <v>574513.009744939</v>
      </c>
      <c r="F35" s="0" t="n">
        <v>0</v>
      </c>
      <c r="G35" s="0" t="n">
        <v>0.138219075020075</v>
      </c>
      <c r="H35" s="0" t="n">
        <v>0</v>
      </c>
      <c r="I35" s="0" t="n">
        <v>2329599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4006978.75691017</v>
      </c>
      <c r="D36" s="0" t="n">
        <v>8631249.97134607</v>
      </c>
      <c r="E36" s="0" t="n">
        <v>562716.606290198</v>
      </c>
      <c r="F36" s="0" t="n">
        <v>0</v>
      </c>
      <c r="G36" s="0" t="n">
        <v>0.141503699894569</v>
      </c>
      <c r="H36" s="0" t="n">
        <v>0</v>
      </c>
      <c r="I36" s="0" t="n">
        <v>2255386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4005129.10617975</v>
      </c>
      <c r="D37" s="0" t="n">
        <v>8425933.47169291</v>
      </c>
      <c r="E37" s="0" t="n">
        <v>566654.146763987</v>
      </c>
      <c r="F37" s="0" t="n">
        <v>0</v>
      </c>
      <c r="G37" s="0" t="n">
        <v>0.146849942207012</v>
      </c>
      <c r="H37" s="0" t="n">
        <v>0</v>
      </c>
      <c r="I37" s="0" t="n">
        <v>2204388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3979142.07197469</v>
      </c>
      <c r="D38" s="0" t="n">
        <v>8142021.72988779</v>
      </c>
      <c r="E38" s="0" t="n">
        <v>704196.343241619</v>
      </c>
      <c r="F38" s="0" t="n">
        <v>0</v>
      </c>
      <c r="G38" s="0" t="n">
        <v>0.141334652041167</v>
      </c>
      <c r="H38" s="0" t="n">
        <v>0</v>
      </c>
      <c r="I38" s="0" t="n">
        <v>2151551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3936933.1368255</v>
      </c>
      <c r="D39" s="0" t="n">
        <v>7912979.5739781</v>
      </c>
      <c r="E39" s="0" t="n">
        <v>528637.158931508</v>
      </c>
      <c r="F39" s="0" t="n">
        <v>0</v>
      </c>
      <c r="G39" s="0" t="n">
        <v>0.146884114760639</v>
      </c>
      <c r="H39" s="0" t="n">
        <v>0</v>
      </c>
      <c r="I39" s="0" t="n">
        <v>2107644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3923656.57518733</v>
      </c>
      <c r="D40" s="0" t="n">
        <v>7512182.82188183</v>
      </c>
      <c r="E40" s="0" t="n">
        <v>516415.23289004</v>
      </c>
      <c r="F40" s="0" t="n">
        <v>0</v>
      </c>
      <c r="G40" s="0" t="n">
        <v>0.151726651542712</v>
      </c>
      <c r="H40" s="0" t="n">
        <v>0</v>
      </c>
      <c r="I40" s="0" t="n">
        <v>2059018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3912727.50288369</v>
      </c>
      <c r="D41" s="0" t="n">
        <v>7581055.97046587</v>
      </c>
      <c r="E41" s="0" t="n">
        <v>507873.132468862</v>
      </c>
      <c r="F41" s="0" t="n">
        <v>0</v>
      </c>
      <c r="G41" s="0" t="n">
        <v>0.147925213714278</v>
      </c>
      <c r="H41" s="0" t="n">
        <v>0</v>
      </c>
      <c r="I41" s="0" t="n">
        <v>2032833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3899605.60131322</v>
      </c>
      <c r="D42" s="0" t="n">
        <v>7446987.76180738</v>
      </c>
      <c r="E42" s="0" t="n">
        <v>646786.585482331</v>
      </c>
      <c r="F42" s="0" t="n">
        <v>0</v>
      </c>
      <c r="G42" s="0" t="n">
        <v>0.148308350789376</v>
      </c>
      <c r="H42" s="0" t="n">
        <v>0</v>
      </c>
      <c r="I42" s="0" t="n">
        <v>1982864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3839924.38526129</v>
      </c>
      <c r="D43" s="0" t="n">
        <v>7169181.22781405</v>
      </c>
      <c r="E43" s="0" t="n">
        <v>498504.592745025</v>
      </c>
      <c r="F43" s="0" t="n">
        <v>0</v>
      </c>
      <c r="G43" s="0" t="n">
        <v>0.148344812263941</v>
      </c>
      <c r="H43" s="0" t="n">
        <v>0</v>
      </c>
      <c r="I43" s="0" t="n">
        <v>1921279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3817253.03919737</v>
      </c>
      <c r="D44" s="0" t="n">
        <v>6964876.13890533</v>
      </c>
      <c r="E44" s="0" t="n">
        <v>463571.40988008</v>
      </c>
      <c r="F44" s="0" t="n">
        <v>0</v>
      </c>
      <c r="G44" s="0" t="n">
        <v>0.147555001241921</v>
      </c>
      <c r="H44" s="0" t="n">
        <v>0</v>
      </c>
      <c r="I44" s="0" t="n">
        <v>1866773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3781693.61980555</v>
      </c>
      <c r="D45" s="0" t="n">
        <v>6558640.03410832</v>
      </c>
      <c r="E45" s="0" t="n">
        <v>447700.548234237</v>
      </c>
      <c r="F45" s="0" t="n">
        <v>0</v>
      </c>
      <c r="G45" s="0" t="n">
        <v>0.154406358679365</v>
      </c>
      <c r="H45" s="0" t="n">
        <v>0</v>
      </c>
      <c r="I45" s="0" t="n">
        <v>1835560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3764244.78924508</v>
      </c>
      <c r="D46" s="0" t="n">
        <v>6509144.91808989</v>
      </c>
      <c r="E46" s="0" t="n">
        <v>545421.249807423</v>
      </c>
      <c r="F46" s="0" t="n">
        <v>0</v>
      </c>
      <c r="G46" s="0" t="n">
        <v>0.149677426442518</v>
      </c>
      <c r="H46" s="0" t="n">
        <v>0</v>
      </c>
      <c r="I46" s="0" t="n">
        <v>1812288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3694002.89225286</v>
      </c>
      <c r="D47" s="0" t="n">
        <v>6411342.60608279</v>
      </c>
      <c r="E47" s="0" t="n">
        <v>433076.404273077</v>
      </c>
      <c r="F47" s="0" t="n">
        <v>0</v>
      </c>
      <c r="G47" s="0" t="n">
        <v>0.147102307819055</v>
      </c>
      <c r="H47" s="0" t="n">
        <v>0</v>
      </c>
      <c r="I47" s="0" t="n">
        <v>1772208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3695116.67440606</v>
      </c>
      <c r="D48" s="0" t="n">
        <v>6373821.33102434</v>
      </c>
      <c r="E48" s="0" t="n">
        <v>428188.583731138</v>
      </c>
      <c r="F48" s="0" t="n">
        <v>0</v>
      </c>
      <c r="G48" s="0" t="n">
        <v>0.148482099557838</v>
      </c>
      <c r="H48" s="0" t="n">
        <v>0</v>
      </c>
      <c r="I48" s="0" t="n">
        <v>1733847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3634565.91719194</v>
      </c>
      <c r="D49" s="0" t="n">
        <v>6289441.3921953</v>
      </c>
      <c r="E49" s="0" t="n">
        <v>439436.127951426</v>
      </c>
      <c r="F49" s="0" t="n">
        <v>0</v>
      </c>
      <c r="G49" s="0" t="n">
        <v>0.147220709602844</v>
      </c>
      <c r="H49" s="0" t="n">
        <v>0</v>
      </c>
      <c r="I49" s="0" t="n">
        <v>1699724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3618175.5381545</v>
      </c>
      <c r="D50" s="0" t="n">
        <v>6331774.3532316</v>
      </c>
      <c r="E50" s="0" t="n">
        <v>523936.459730559</v>
      </c>
      <c r="F50" s="0" t="n">
        <v>0</v>
      </c>
      <c r="G50" s="0" t="n">
        <v>0.140831114504556</v>
      </c>
      <c r="H50" s="0" t="n">
        <v>0</v>
      </c>
      <c r="I50" s="0" t="n">
        <v>1671029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3629686.87844922</v>
      </c>
      <c r="D51" s="0" t="n">
        <v>6230047.24137679</v>
      </c>
      <c r="E51" s="0" t="n">
        <v>416812.656279451</v>
      </c>
      <c r="F51" s="0" t="n">
        <v>0</v>
      </c>
      <c r="G51" s="0" t="n">
        <v>0.139945591152784</v>
      </c>
      <c r="H51" s="0" t="n">
        <v>0</v>
      </c>
      <c r="I51" s="0" t="n">
        <v>1646395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3550081.8766989</v>
      </c>
      <c r="D52" s="0" t="n">
        <v>6019078.45440687</v>
      </c>
      <c r="E52" s="0" t="n">
        <v>404569.141857502</v>
      </c>
      <c r="F52" s="0" t="n">
        <v>0</v>
      </c>
      <c r="G52" s="0" t="n">
        <v>0.136633135048241</v>
      </c>
      <c r="H52" s="0" t="n">
        <v>0</v>
      </c>
      <c r="I52" s="0" t="n">
        <v>1596474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3509337.38703054</v>
      </c>
      <c r="D53" s="0" t="n">
        <v>5720760.4315795</v>
      </c>
      <c r="E53" s="0" t="n">
        <v>394911.758129931</v>
      </c>
      <c r="F53" s="0" t="n">
        <v>0</v>
      </c>
      <c r="G53" s="0" t="n">
        <v>0.143816825033145</v>
      </c>
      <c r="H53" s="0" t="n">
        <v>0</v>
      </c>
      <c r="I53" s="0" t="n">
        <v>1557266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3439246.39657654</v>
      </c>
      <c r="D54" s="0" t="n">
        <v>5646514.48638738</v>
      </c>
      <c r="E54" s="0" t="n">
        <v>476454.258238372</v>
      </c>
      <c r="F54" s="0" t="n">
        <v>0</v>
      </c>
      <c r="G54" s="0" t="n">
        <v>0.14328446185556</v>
      </c>
      <c r="H54" s="0" t="n">
        <v>0</v>
      </c>
      <c r="I54" s="0" t="n">
        <v>1534382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3418755.32237556</v>
      </c>
      <c r="D55" s="0" t="n">
        <v>5785532.39697112</v>
      </c>
      <c r="E55" s="0" t="n">
        <v>372186.63939299</v>
      </c>
      <c r="F55" s="0" t="n">
        <v>0</v>
      </c>
      <c r="G55" s="0" t="n">
        <v>0.13688395934726</v>
      </c>
      <c r="H55" s="0" t="n">
        <v>0</v>
      </c>
      <c r="I55" s="0" t="n">
        <v>1515829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3381744.69422451</v>
      </c>
      <c r="D56" s="0" t="n">
        <v>5592135.53638637</v>
      </c>
      <c r="E56" s="0" t="n">
        <v>338061.534120857</v>
      </c>
      <c r="F56" s="0" t="n">
        <v>0</v>
      </c>
      <c r="G56" s="0" t="n">
        <v>0.147817891259211</v>
      </c>
      <c r="H56" s="0" t="n">
        <v>0</v>
      </c>
      <c r="I56" s="0" t="n">
        <v>1477283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3375149.05966948</v>
      </c>
      <c r="D57" s="0" t="n">
        <v>5643851.46735078</v>
      </c>
      <c r="E57" s="0" t="n">
        <v>317033.740505651</v>
      </c>
      <c r="F57" s="0" t="n">
        <v>0</v>
      </c>
      <c r="G57" s="0" t="n">
        <v>0.14774523634351</v>
      </c>
      <c r="H57" s="0" t="n">
        <v>0</v>
      </c>
      <c r="I57" s="0" t="n">
        <v>1462088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3313382.92781706</v>
      </c>
      <c r="D58" s="0" t="n">
        <v>5529890.53559247</v>
      </c>
      <c r="E58" s="0" t="n">
        <v>363645.05137732</v>
      </c>
      <c r="F58" s="0" t="n">
        <v>0</v>
      </c>
      <c r="G58" s="0" t="n">
        <v>0.137037435026334</v>
      </c>
      <c r="H58" s="0" t="n">
        <v>0</v>
      </c>
      <c r="I58" s="0" t="n">
        <v>1445030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3250986.63371299</v>
      </c>
      <c r="D59" s="0" t="n">
        <v>5278398.12648214</v>
      </c>
      <c r="E59" s="0" t="n">
        <v>274410.837254022</v>
      </c>
      <c r="F59" s="0" t="n">
        <v>0</v>
      </c>
      <c r="G59" s="0" t="n">
        <v>0.137960413608518</v>
      </c>
      <c r="H59" s="0" t="n">
        <v>0</v>
      </c>
      <c r="I59" s="0" t="n">
        <v>1411188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3244069.18461962</v>
      </c>
      <c r="D60" s="0" t="n">
        <v>5276849.0998067</v>
      </c>
      <c r="E60" s="0" t="n">
        <v>283235.520954801</v>
      </c>
      <c r="F60" s="0" t="n">
        <v>0</v>
      </c>
      <c r="G60" s="0" t="n">
        <v>0.124596958117908</v>
      </c>
      <c r="H60" s="0" t="n">
        <v>0</v>
      </c>
      <c r="I60" s="0" t="n">
        <v>1410240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3190160.70815448</v>
      </c>
      <c r="D61" s="0" t="n">
        <v>5027924.20102491</v>
      </c>
      <c r="E61" s="0" t="n">
        <v>255812.660725113</v>
      </c>
      <c r="F61" s="0" t="n">
        <v>0</v>
      </c>
      <c r="G61" s="0" t="n">
        <v>0.12142050134484</v>
      </c>
      <c r="H61" s="0" t="n">
        <v>0</v>
      </c>
      <c r="I61" s="0" t="n">
        <v>1379060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3177911.02374334</v>
      </c>
      <c r="D62" s="0" t="n">
        <v>4953024.48078073</v>
      </c>
      <c r="E62" s="0" t="n">
        <v>306899.562920813</v>
      </c>
      <c r="F62" s="0" t="n">
        <v>0</v>
      </c>
      <c r="G62" s="0" t="n">
        <v>0.112381677196588</v>
      </c>
      <c r="H62" s="0" t="n">
        <v>0</v>
      </c>
      <c r="I62" s="0" t="n">
        <v>1363013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3140665.13831491</v>
      </c>
      <c r="D63" s="0" t="n">
        <v>4781656.86199966</v>
      </c>
      <c r="E63" s="0" t="n">
        <v>251517.632841583</v>
      </c>
      <c r="F63" s="0" t="n">
        <v>0</v>
      </c>
      <c r="G63" s="0" t="n">
        <v>0.113739388072487</v>
      </c>
      <c r="H63" s="0" t="n">
        <v>0</v>
      </c>
      <c r="I63" s="0" t="n">
        <v>1354468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3126926.85720787</v>
      </c>
      <c r="D64" s="0" t="n">
        <v>4811547.54343153</v>
      </c>
      <c r="E64" s="0" t="n">
        <v>233117.28964802</v>
      </c>
      <c r="F64" s="0" t="n">
        <v>0</v>
      </c>
      <c r="G64" s="0" t="n">
        <v>0.103690762141693</v>
      </c>
      <c r="H64" s="0" t="n">
        <v>0</v>
      </c>
      <c r="I64" s="0" t="n">
        <v>1330644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3086118.20054474</v>
      </c>
      <c r="D65" s="0" t="n">
        <v>4655987.76087071</v>
      </c>
      <c r="E65" s="0" t="n">
        <v>247400.728021116</v>
      </c>
      <c r="F65" s="0" t="n">
        <v>0</v>
      </c>
      <c r="G65" s="0" t="n">
        <v>0.109838676002705</v>
      </c>
      <c r="H65" s="0" t="n">
        <v>0</v>
      </c>
      <c r="I65" s="0" t="n">
        <v>1307500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3049501.30359558</v>
      </c>
      <c r="D66" s="0" t="n">
        <v>4741088.20461684</v>
      </c>
      <c r="E66" s="0" t="n">
        <v>296965.358301605</v>
      </c>
      <c r="F66" s="0" t="n">
        <v>0</v>
      </c>
      <c r="G66" s="0" t="n">
        <v>0.0950199103617188</v>
      </c>
      <c r="H66" s="0" t="n">
        <v>0</v>
      </c>
      <c r="I66" s="0" t="n">
        <v>1291795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2996513.30222653</v>
      </c>
      <c r="D67" s="0" t="n">
        <v>4692122.90111936</v>
      </c>
      <c r="E67" s="0" t="n">
        <v>226098.762105154</v>
      </c>
      <c r="F67" s="0" t="n">
        <v>0</v>
      </c>
      <c r="G67" s="0" t="n">
        <v>0.0808866889368784</v>
      </c>
      <c r="H67" s="0" t="n">
        <v>0</v>
      </c>
      <c r="I67" s="0" t="n">
        <v>1271151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2966529.34066947</v>
      </c>
      <c r="D68" s="0" t="n">
        <v>4655798.77358835</v>
      </c>
      <c r="E68" s="0" t="n">
        <v>203240.059469876</v>
      </c>
      <c r="F68" s="0" t="n">
        <v>0</v>
      </c>
      <c r="G68" s="0" t="n">
        <v>0.087740534338633</v>
      </c>
      <c r="H68" s="0" t="n">
        <v>0</v>
      </c>
      <c r="I68" s="0" t="n">
        <v>1259779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2923386.57822236</v>
      </c>
      <c r="D69" s="0" t="n">
        <v>4542643.46390598</v>
      </c>
      <c r="E69" s="0" t="n">
        <v>182044.884879818</v>
      </c>
      <c r="F69" s="0" t="n">
        <v>0</v>
      </c>
      <c r="G69" s="0" t="n">
        <v>0.0853942539025111</v>
      </c>
      <c r="H69" s="0" t="n">
        <v>0</v>
      </c>
      <c r="I69" s="0" t="n">
        <v>1250265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2883150.70721668</v>
      </c>
      <c r="D70" s="0" t="n">
        <v>4603217.13483129</v>
      </c>
      <c r="E70" s="0" t="n">
        <v>223495.243253417</v>
      </c>
      <c r="F70" s="0" t="n">
        <v>0</v>
      </c>
      <c r="G70" s="0" t="n">
        <v>0.082878219341634</v>
      </c>
      <c r="H70" s="0" t="n">
        <v>0</v>
      </c>
      <c r="I70" s="0" t="n">
        <v>1237782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2862008.98448553</v>
      </c>
      <c r="D71" s="0" t="n">
        <v>4596886.86462197</v>
      </c>
      <c r="E71" s="0" t="n">
        <v>136633.973248949</v>
      </c>
      <c r="F71" s="0" t="n">
        <v>0</v>
      </c>
      <c r="G71" s="0" t="n">
        <v>0.0753747171579059</v>
      </c>
      <c r="H71" s="0" t="n">
        <v>0</v>
      </c>
      <c r="I71" s="0" t="n">
        <v>1230980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2828710.04595425</v>
      </c>
      <c r="D72" s="0" t="n">
        <v>4539313.25003116</v>
      </c>
      <c r="E72" s="0" t="n">
        <v>132951.218687347</v>
      </c>
      <c r="F72" s="0" t="n">
        <v>0</v>
      </c>
      <c r="G72" s="0" t="n">
        <v>0.0661895835488742</v>
      </c>
      <c r="H72" s="0" t="n">
        <v>0</v>
      </c>
      <c r="I72" s="0" t="n">
        <v>1211390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2779315.47102613</v>
      </c>
      <c r="D73" s="0" t="n">
        <v>4467117.48769614</v>
      </c>
      <c r="E73" s="0" t="n">
        <v>119873.034666939</v>
      </c>
      <c r="F73" s="0" t="n">
        <v>0</v>
      </c>
      <c r="G73" s="0" t="n">
        <v>0.0697573072598858</v>
      </c>
      <c r="H73" s="0" t="n">
        <v>0</v>
      </c>
      <c r="I73" s="0" t="n">
        <v>1198602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2726165.68880337</v>
      </c>
      <c r="D74" s="0" t="n">
        <v>4437109.02227002</v>
      </c>
      <c r="E74" s="0" t="n">
        <v>134336.888236161</v>
      </c>
      <c r="F74" s="0" t="n">
        <v>0</v>
      </c>
      <c r="G74" s="0" t="n">
        <v>0.069027164512069</v>
      </c>
      <c r="H74" s="0" t="n">
        <v>0</v>
      </c>
      <c r="I74" s="0" t="n">
        <v>1176894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2705503.75477364</v>
      </c>
      <c r="D75" s="0" t="n">
        <v>4326528.24172127</v>
      </c>
      <c r="E75" s="0" t="n">
        <v>98222.8985334615</v>
      </c>
      <c r="F75" s="0" t="n">
        <v>0</v>
      </c>
      <c r="G75" s="0" t="n">
        <v>0.0738956017265032</v>
      </c>
      <c r="H75" s="0" t="n">
        <v>0</v>
      </c>
      <c r="I75" s="0" t="n">
        <v>1128012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2678811.12811359</v>
      </c>
      <c r="D76" s="0" t="n">
        <v>4303864.68493116</v>
      </c>
      <c r="E76" s="0" t="n">
        <v>112610.00339995</v>
      </c>
      <c r="F76" s="0" t="n">
        <v>0</v>
      </c>
      <c r="G76" s="0" t="n">
        <v>0.0597378076580031</v>
      </c>
      <c r="H76" s="0" t="n">
        <v>0</v>
      </c>
      <c r="I76" s="0" t="n">
        <v>1107424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2664778.58577582</v>
      </c>
      <c r="D77" s="0" t="n">
        <v>4217829.11097348</v>
      </c>
      <c r="E77" s="0" t="n">
        <v>118205.465376326</v>
      </c>
      <c r="F77" s="0" t="n">
        <v>0</v>
      </c>
      <c r="G77" s="0" t="n">
        <v>0.0608213636850966</v>
      </c>
      <c r="H77" s="0" t="n">
        <v>0</v>
      </c>
      <c r="I77" s="0" t="n">
        <v>1078334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2614496.68502415</v>
      </c>
      <c r="D78" s="0" t="n">
        <v>4232904.25840298</v>
      </c>
      <c r="E78" s="0" t="n">
        <v>128458.806683955</v>
      </c>
      <c r="F78" s="0" t="n">
        <v>0</v>
      </c>
      <c r="G78" s="0" t="n">
        <v>0.0551386231859837</v>
      </c>
      <c r="H78" s="0" t="n">
        <v>0</v>
      </c>
      <c r="I78" s="0" t="n">
        <v>1038281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2574078.50991619</v>
      </c>
      <c r="D79" s="0" t="n">
        <v>4071702.18686285</v>
      </c>
      <c r="E79" s="0" t="n">
        <v>103763.840513312</v>
      </c>
      <c r="F79" s="0" t="n">
        <v>0</v>
      </c>
      <c r="G79" s="0" t="n">
        <v>0.0610314203491511</v>
      </c>
      <c r="H79" s="0" t="n">
        <v>0</v>
      </c>
      <c r="I79" s="0" t="n">
        <v>1005800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2562065.86946542</v>
      </c>
      <c r="D80" s="0" t="n">
        <v>3831803.96394885</v>
      </c>
      <c r="E80" s="0" t="n">
        <v>118608.544182951</v>
      </c>
      <c r="F80" s="0" t="n">
        <v>0</v>
      </c>
      <c r="G80" s="0" t="n">
        <v>0.0615850165961344</v>
      </c>
      <c r="H80" s="0" t="n">
        <v>0</v>
      </c>
      <c r="I80" s="0" t="n">
        <v>968222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2523389.39651593</v>
      </c>
      <c r="D81" s="0" t="n">
        <v>3741490.02126855</v>
      </c>
      <c r="E81" s="0" t="n">
        <v>96410.0123402386</v>
      </c>
      <c r="F81" s="0" t="n">
        <v>0</v>
      </c>
      <c r="G81" s="0" t="n">
        <v>0.0554331622196298</v>
      </c>
      <c r="H81" s="0" t="n">
        <v>0</v>
      </c>
      <c r="I81" s="0" t="n">
        <v>924069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2499723.60019297</v>
      </c>
      <c r="D82" s="0" t="n">
        <v>3676688.11659145</v>
      </c>
      <c r="E82" s="0" t="n">
        <v>101025.254652166</v>
      </c>
      <c r="F82" s="0" t="n">
        <v>0</v>
      </c>
      <c r="G82" s="0" t="n">
        <v>0.0434369965870307</v>
      </c>
      <c r="H82" s="0" t="n">
        <v>0</v>
      </c>
      <c r="I82" s="0" t="n">
        <v>887043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2442586.69303125</v>
      </c>
      <c r="D83" s="0" t="n">
        <v>3711847.66618383</v>
      </c>
      <c r="E83" s="0" t="n">
        <v>85890.0512404279</v>
      </c>
      <c r="F83" s="0" t="n">
        <v>0</v>
      </c>
      <c r="G83" s="0" t="n">
        <v>0.0363315026020983</v>
      </c>
      <c r="H83" s="0" t="n">
        <v>0</v>
      </c>
      <c r="I83" s="0" t="n">
        <v>857539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2415533.57837834</v>
      </c>
      <c r="D84" s="0" t="n">
        <v>3553338.03390879</v>
      </c>
      <c r="E84" s="0" t="n">
        <v>86669.2987272258</v>
      </c>
      <c r="F84" s="0" t="n">
        <v>0</v>
      </c>
      <c r="G84" s="0" t="n">
        <v>0.0339138996949202</v>
      </c>
      <c r="H84" s="0" t="n">
        <v>0</v>
      </c>
      <c r="I84" s="0" t="n">
        <v>827303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2350117.40468245</v>
      </c>
      <c r="D85" s="0" t="n">
        <v>3286395.72138446</v>
      </c>
      <c r="E85" s="0" t="n">
        <v>76739.9969656103</v>
      </c>
      <c r="F85" s="0" t="n">
        <v>0</v>
      </c>
      <c r="G85" s="0" t="n">
        <v>0.0576530017393456</v>
      </c>
      <c r="H85" s="0" t="n">
        <v>0</v>
      </c>
      <c r="I85" s="0" t="n">
        <v>796174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2285961.30898931</v>
      </c>
      <c r="D86" s="0" t="n">
        <v>3305280.63866281</v>
      </c>
      <c r="E86" s="0" t="n">
        <v>101573.26956455</v>
      </c>
      <c r="F86" s="0" t="n">
        <v>0</v>
      </c>
      <c r="G86" s="0" t="n">
        <v>0.0513896383253534</v>
      </c>
      <c r="H86" s="0" t="n">
        <v>0</v>
      </c>
      <c r="I86" s="0" t="n">
        <v>764810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2248401.79825556</v>
      </c>
      <c r="D87" s="0" t="n">
        <v>3250392.02416764</v>
      </c>
      <c r="E87" s="0" t="n">
        <v>91020.8437050522</v>
      </c>
      <c r="F87" s="0" t="n">
        <v>0</v>
      </c>
      <c r="G87" s="0" t="n">
        <v>0.0395741027392539</v>
      </c>
      <c r="H87" s="0" t="n">
        <v>0</v>
      </c>
      <c r="I87" s="0" t="n">
        <v>743083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2156096.6513467</v>
      </c>
      <c r="D88" s="0" t="n">
        <v>3193541.21387425</v>
      </c>
      <c r="E88" s="0" t="n">
        <v>83491.9178427743</v>
      </c>
      <c r="F88" s="0" t="n">
        <v>0</v>
      </c>
      <c r="G88" s="0" t="n">
        <v>0.0273192565923908</v>
      </c>
      <c r="H88" s="0" t="n">
        <v>0</v>
      </c>
      <c r="I88" s="0" t="n">
        <v>715135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2112290.49908698</v>
      </c>
      <c r="D89" s="0" t="n">
        <v>3079492.18159832</v>
      </c>
      <c r="E89" s="0" t="n">
        <v>72764.0483683916</v>
      </c>
      <c r="F89" s="0" t="n">
        <v>0</v>
      </c>
      <c r="G89" s="0" t="n">
        <v>0.0361727541666998</v>
      </c>
      <c r="H89" s="0" t="n">
        <v>0</v>
      </c>
      <c r="I89" s="0" t="n">
        <v>689188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2068082.91801754</v>
      </c>
      <c r="D90" s="0" t="n">
        <v>3070912.62085358</v>
      </c>
      <c r="E90" s="0" t="n">
        <v>92773.8588369984</v>
      </c>
      <c r="F90" s="0" t="n">
        <v>0</v>
      </c>
      <c r="G90" s="0" t="n">
        <v>0.0281679077087267</v>
      </c>
      <c r="H90" s="0" t="n">
        <v>0</v>
      </c>
      <c r="I90" s="0" t="n">
        <v>676544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2067400.92457854</v>
      </c>
      <c r="D91" s="0" t="n">
        <v>3017278.11036944</v>
      </c>
      <c r="E91" s="0" t="n">
        <v>71552.1461921786</v>
      </c>
      <c r="F91" s="0" t="n">
        <v>0</v>
      </c>
      <c r="G91" s="0" t="n">
        <v>0.0277034526915001</v>
      </c>
      <c r="H91" s="0" t="n">
        <v>0</v>
      </c>
      <c r="I91" s="0" t="n">
        <v>642647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2045824.2120995</v>
      </c>
      <c r="D92" s="0" t="n">
        <v>2875698.78505942</v>
      </c>
      <c r="E92" s="0" t="n">
        <v>63984.7203948416</v>
      </c>
      <c r="F92" s="0" t="n">
        <v>0</v>
      </c>
      <c r="G92" s="0" t="n">
        <v>0.031197742176665</v>
      </c>
      <c r="H92" s="0" t="n">
        <v>0</v>
      </c>
      <c r="I92" s="0" t="n">
        <v>627729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2020484.54406816</v>
      </c>
      <c r="D93" s="0" t="n">
        <v>2804521.98216616</v>
      </c>
      <c r="E93" s="0" t="n">
        <v>74817.1668539762</v>
      </c>
      <c r="F93" s="0" t="n">
        <v>0</v>
      </c>
      <c r="G93" s="0" t="n">
        <v>0.0268983925011788</v>
      </c>
      <c r="H93" s="0" t="n">
        <v>0</v>
      </c>
      <c r="I93" s="0" t="n">
        <v>605657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1946847.94469253</v>
      </c>
      <c r="D94" s="0" t="n">
        <v>2849964.09185244</v>
      </c>
      <c r="E94" s="0" t="n">
        <v>75125.419328407</v>
      </c>
      <c r="F94" s="0" t="n">
        <v>0</v>
      </c>
      <c r="G94" s="0" t="n">
        <v>0.0224527862677344</v>
      </c>
      <c r="H94" s="0" t="n">
        <v>0</v>
      </c>
      <c r="I94" s="0" t="n">
        <v>588022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1888599.07830768</v>
      </c>
      <c r="D95" s="0" t="n">
        <v>2770504.26669672</v>
      </c>
      <c r="E95" s="0" t="n">
        <v>52535.0982315671</v>
      </c>
      <c r="F95" s="0" t="n">
        <v>0</v>
      </c>
      <c r="G95" s="0" t="n">
        <v>0.0233760317921572</v>
      </c>
      <c r="H95" s="0" t="n">
        <v>0</v>
      </c>
      <c r="I95" s="0" t="n">
        <v>572343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1824738.46299514</v>
      </c>
      <c r="D96" s="0" t="n">
        <v>2710027.71465898</v>
      </c>
      <c r="E96" s="0" t="n">
        <v>55500.0262191728</v>
      </c>
      <c r="F96" s="0" t="n">
        <v>0</v>
      </c>
      <c r="G96" s="0" t="n">
        <v>0.0203300021742457</v>
      </c>
      <c r="H96" s="0" t="n">
        <v>0</v>
      </c>
      <c r="I96" s="0" t="n">
        <v>556616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1781267.26001376</v>
      </c>
      <c r="D97" s="0" t="n">
        <v>2727438.04578284</v>
      </c>
      <c r="E97" s="0" t="n">
        <v>59854.0919508137</v>
      </c>
      <c r="F97" s="0" t="n">
        <v>0</v>
      </c>
      <c r="G97" s="0" t="n">
        <v>0.018299895666505</v>
      </c>
      <c r="H97" s="0" t="n">
        <v>0</v>
      </c>
      <c r="I97" s="0" t="n">
        <v>536298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1745473.07365846</v>
      </c>
      <c r="D98" s="0" t="n">
        <v>2535476.24732257</v>
      </c>
      <c r="E98" s="0" t="n">
        <v>69709.3729642522</v>
      </c>
      <c r="F98" s="0" t="n">
        <v>0</v>
      </c>
      <c r="G98" s="0" t="n">
        <v>0.0267851325540006</v>
      </c>
      <c r="H98" s="0" t="n">
        <v>0</v>
      </c>
      <c r="I98" s="0" t="n">
        <v>510381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1709724.16174537</v>
      </c>
      <c r="D99" s="0" t="n">
        <v>2445952.03231765</v>
      </c>
      <c r="E99" s="0" t="n">
        <v>42297.1866161632</v>
      </c>
      <c r="F99" s="0" t="n">
        <v>0</v>
      </c>
      <c r="G99" s="0" t="n">
        <v>0.0205979772998278</v>
      </c>
      <c r="H99" s="0" t="n">
        <v>0</v>
      </c>
      <c r="I99" s="0" t="n">
        <v>489814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1689402.54318054</v>
      </c>
      <c r="D100" s="0" t="n">
        <v>2440925.82619045</v>
      </c>
      <c r="E100" s="0" t="n">
        <v>40442.0461540309</v>
      </c>
      <c r="F100" s="0" t="n">
        <v>0</v>
      </c>
      <c r="G100" s="0" t="n">
        <v>0.0255914263368676</v>
      </c>
      <c r="H100" s="0" t="n">
        <v>0</v>
      </c>
      <c r="I100" s="0" t="n">
        <v>473095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1647190.09442482</v>
      </c>
      <c r="D101" s="0" t="n">
        <v>2389107.86923035</v>
      </c>
      <c r="E101" s="0" t="n">
        <v>43890.5326265664</v>
      </c>
      <c r="F101" s="0" t="n">
        <v>0</v>
      </c>
      <c r="G101" s="0" t="n">
        <v>0.0206820908954552</v>
      </c>
      <c r="H101" s="0" t="n">
        <v>0</v>
      </c>
      <c r="I101" s="0" t="n">
        <v>457018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1633012.05081463</v>
      </c>
      <c r="D102" s="0" t="n">
        <v>2341183.79051816</v>
      </c>
      <c r="E102" s="0" t="n">
        <v>57067.3783947298</v>
      </c>
      <c r="F102" s="0" t="n">
        <v>0</v>
      </c>
      <c r="G102" s="0" t="n">
        <v>0.0194152886329881</v>
      </c>
      <c r="H102" s="0" t="n">
        <v>0</v>
      </c>
      <c r="I102" s="0" t="n">
        <v>448320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1610524.66806351</v>
      </c>
      <c r="D103" s="0" t="n">
        <v>2294406.57310712</v>
      </c>
      <c r="E103" s="0" t="n">
        <v>38424.5852466378</v>
      </c>
      <c r="F103" s="0" t="n">
        <v>0</v>
      </c>
      <c r="G103" s="0" t="n">
        <v>0.0246309663218827</v>
      </c>
      <c r="H103" s="0" t="n">
        <v>0</v>
      </c>
      <c r="I103" s="0" t="n">
        <v>440652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1573682.40823105</v>
      </c>
      <c r="D104" s="0" t="n">
        <v>2160368.73275605</v>
      </c>
      <c r="E104" s="0" t="n">
        <v>39608.0434875691</v>
      </c>
      <c r="F104" s="0" t="n">
        <v>0</v>
      </c>
      <c r="G104" s="0" t="n">
        <v>0.0193545778882791</v>
      </c>
      <c r="H104" s="0" t="n">
        <v>0</v>
      </c>
      <c r="I104" s="0" t="n">
        <v>418180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1591249.08656059</v>
      </c>
      <c r="D105" s="0" t="n">
        <v>2085723.38634029</v>
      </c>
      <c r="E105" s="0" t="n">
        <v>33906.5190728904</v>
      </c>
      <c r="F105" s="0" t="n">
        <v>0</v>
      </c>
      <c r="G105" s="0" t="n">
        <v>0.0160861902043045</v>
      </c>
      <c r="H105" s="0" t="n">
        <v>0</v>
      </c>
      <c r="I105" s="0" t="n">
        <v>402405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3827486.47745144</v>
      </c>
      <c r="D27" s="0" t="n">
        <v>9870897.44900846</v>
      </c>
      <c r="E27" s="0" t="n">
        <v>598125.672941864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3842617.43141478</v>
      </c>
      <c r="D28" s="0" t="n">
        <v>9917360.18192841</v>
      </c>
      <c r="E28" s="0" t="n">
        <v>603474.253455016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3908870.1473504</v>
      </c>
      <c r="D29" s="0" t="n">
        <v>9682872.17174373</v>
      </c>
      <c r="E29" s="0" t="n">
        <v>615756.551291136</v>
      </c>
      <c r="F29" s="0" t="n">
        <v>0</v>
      </c>
      <c r="G29" s="0" t="n">
        <v>0.128825531067523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3965992.15732851</v>
      </c>
      <c r="D30" s="0" t="n">
        <v>9339271.99318748</v>
      </c>
      <c r="E30" s="0" t="n">
        <v>808173.49560413</v>
      </c>
      <c r="F30" s="0" t="n">
        <v>0</v>
      </c>
      <c r="G30" s="0" t="n">
        <v>0.132689104480521</v>
      </c>
      <c r="H30" s="0" t="n">
        <v>0</v>
      </c>
      <c r="I30" s="0" t="n">
        <v>2598511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3960532.0149195</v>
      </c>
      <c r="D31" s="0" t="n">
        <v>9296526.13732344</v>
      </c>
      <c r="E31" s="0" t="n">
        <v>606930.088217714</v>
      </c>
      <c r="F31" s="0" t="n">
        <v>0</v>
      </c>
      <c r="G31" s="0" t="n">
        <v>0.137517373369129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3920669.17255933</v>
      </c>
      <c r="D32" s="0" t="n">
        <v>8919403.37662026</v>
      </c>
      <c r="E32" s="0" t="n">
        <v>595108.206539208</v>
      </c>
      <c r="F32" s="0" t="n">
        <v>0</v>
      </c>
      <c r="G32" s="0" t="n">
        <v>0.138901661252655</v>
      </c>
      <c r="H32" s="0" t="n">
        <v>0</v>
      </c>
      <c r="I32" s="0" t="n">
        <v>2486652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3903157.49058723</v>
      </c>
      <c r="D33" s="0" t="n">
        <v>8833477.64553916</v>
      </c>
      <c r="E33" s="0" t="n">
        <v>579492.875285291</v>
      </c>
      <c r="F33" s="0" t="n">
        <v>0</v>
      </c>
      <c r="G33" s="0" t="n">
        <v>0.141098761821195</v>
      </c>
      <c r="H33" s="0" t="n">
        <v>0</v>
      </c>
      <c r="I33" s="0" t="n">
        <v>2444136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3930041.87793989</v>
      </c>
      <c r="D34" s="0" t="n">
        <v>8550992.99630184</v>
      </c>
      <c r="E34" s="0" t="n">
        <v>744267.881881156</v>
      </c>
      <c r="F34" s="0" t="n">
        <v>0</v>
      </c>
      <c r="G34" s="0" t="n">
        <v>0.143829544073467</v>
      </c>
      <c r="H34" s="0" t="n">
        <v>0</v>
      </c>
      <c r="I34" s="0" t="n">
        <v>2390906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3901634.31612564</v>
      </c>
      <c r="D35" s="0" t="n">
        <v>8343908.451671</v>
      </c>
      <c r="E35" s="0" t="n">
        <v>588041.41574212</v>
      </c>
      <c r="F35" s="0" t="n">
        <v>0</v>
      </c>
      <c r="G35" s="0" t="n">
        <v>0.144460874065505</v>
      </c>
      <c r="H35" s="0" t="n">
        <v>0</v>
      </c>
      <c r="I35" s="0" t="n">
        <v>2352685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3850249.51059219</v>
      </c>
      <c r="D36" s="0" t="n">
        <v>8116935.01532807</v>
      </c>
      <c r="E36" s="0" t="n">
        <v>556865.643634143</v>
      </c>
      <c r="F36" s="0" t="n">
        <v>0</v>
      </c>
      <c r="G36" s="0" t="n">
        <v>0.149774272451436</v>
      </c>
      <c r="H36" s="0" t="n">
        <v>0</v>
      </c>
      <c r="I36" s="0" t="n">
        <v>2283507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3858829.27265854</v>
      </c>
      <c r="D37" s="0" t="n">
        <v>7975463.52244035</v>
      </c>
      <c r="E37" s="0" t="n">
        <v>570449.894355639</v>
      </c>
      <c r="F37" s="0" t="n">
        <v>0</v>
      </c>
      <c r="G37" s="0" t="n">
        <v>0.144699481888854</v>
      </c>
      <c r="H37" s="0" t="n">
        <v>0</v>
      </c>
      <c r="I37" s="0" t="n">
        <v>2213018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3801066.41503758</v>
      </c>
      <c r="D38" s="0" t="n">
        <v>7762587.2116013</v>
      </c>
      <c r="E38" s="0" t="n">
        <v>709315.26286342</v>
      </c>
      <c r="F38" s="0" t="n">
        <v>0</v>
      </c>
      <c r="G38" s="0" t="n">
        <v>0.142180532815389</v>
      </c>
      <c r="H38" s="0" t="n">
        <v>0</v>
      </c>
      <c r="I38" s="0" t="n">
        <v>2181137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3779599.41927692</v>
      </c>
      <c r="D39" s="0" t="n">
        <v>7646610.85842883</v>
      </c>
      <c r="E39" s="0" t="n">
        <v>549197.984360104</v>
      </c>
      <c r="F39" s="0" t="n">
        <v>0</v>
      </c>
      <c r="G39" s="0" t="n">
        <v>0.144342001668645</v>
      </c>
      <c r="H39" s="0" t="n">
        <v>0</v>
      </c>
      <c r="I39" s="0" t="n">
        <v>2130936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3751091.13833253</v>
      </c>
      <c r="D40" s="0" t="n">
        <v>7336759.0084295</v>
      </c>
      <c r="E40" s="0" t="n">
        <v>553567.099856988</v>
      </c>
      <c r="F40" s="0" t="n">
        <v>0</v>
      </c>
      <c r="G40" s="0" t="n">
        <v>0.14457691779725</v>
      </c>
      <c r="H40" s="0" t="n">
        <v>0</v>
      </c>
      <c r="I40" s="0" t="n">
        <v>2090039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3736174.04030175</v>
      </c>
      <c r="D41" s="0" t="n">
        <v>7040058.80421937</v>
      </c>
      <c r="E41" s="0" t="n">
        <v>550466.991858041</v>
      </c>
      <c r="F41" s="0" t="n">
        <v>0</v>
      </c>
      <c r="G41" s="0" t="n">
        <v>0.146743133364051</v>
      </c>
      <c r="H41" s="0" t="n">
        <v>0</v>
      </c>
      <c r="I41" s="0" t="n">
        <v>2035050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3705288.90881079</v>
      </c>
      <c r="D42" s="0" t="n">
        <v>6857339.00949181</v>
      </c>
      <c r="E42" s="0" t="n">
        <v>680442.42530862</v>
      </c>
      <c r="F42" s="0" t="n">
        <v>0</v>
      </c>
      <c r="G42" s="0" t="n">
        <v>0.145880878798685</v>
      </c>
      <c r="H42" s="0" t="n">
        <v>0</v>
      </c>
      <c r="I42" s="0" t="n">
        <v>2001998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3687491.73603883</v>
      </c>
      <c r="D43" s="0" t="n">
        <v>6829466.45366994</v>
      </c>
      <c r="E43" s="0" t="n">
        <v>526238.074298228</v>
      </c>
      <c r="F43" s="0" t="n">
        <v>0</v>
      </c>
      <c r="G43" s="0" t="n">
        <v>0.145467926718964</v>
      </c>
      <c r="H43" s="0" t="n">
        <v>0</v>
      </c>
      <c r="I43" s="0" t="n">
        <v>1964376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3682057.96277275</v>
      </c>
      <c r="D44" s="0" t="n">
        <v>6716562.22171525</v>
      </c>
      <c r="E44" s="0" t="n">
        <v>508885.776521873</v>
      </c>
      <c r="F44" s="0" t="n">
        <v>0</v>
      </c>
      <c r="G44" s="0" t="n">
        <v>0.142806473406215</v>
      </c>
      <c r="H44" s="0" t="n">
        <v>0</v>
      </c>
      <c r="I44" s="0" t="n">
        <v>1930280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3628155.48231821</v>
      </c>
      <c r="D45" s="0" t="n">
        <v>6629313.18308055</v>
      </c>
      <c r="E45" s="0" t="n">
        <v>468898.535952473</v>
      </c>
      <c r="F45" s="0" t="n">
        <v>0</v>
      </c>
      <c r="G45" s="0" t="n">
        <v>0.142946572517067</v>
      </c>
      <c r="H45" s="0" t="n">
        <v>0</v>
      </c>
      <c r="I45" s="0" t="n">
        <v>1920068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3578710.52192741</v>
      </c>
      <c r="D46" s="0" t="n">
        <v>6345558.86734224</v>
      </c>
      <c r="E46" s="0" t="n">
        <v>590359.228653979</v>
      </c>
      <c r="F46" s="0" t="n">
        <v>0</v>
      </c>
      <c r="G46" s="0" t="n">
        <v>0.146748602527876</v>
      </c>
      <c r="H46" s="0" t="n">
        <v>0</v>
      </c>
      <c r="I46" s="0" t="n">
        <v>1863844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3558456.81658167</v>
      </c>
      <c r="D47" s="0" t="n">
        <v>6274242.20863349</v>
      </c>
      <c r="E47" s="0" t="n">
        <v>481770.647144396</v>
      </c>
      <c r="F47" s="0" t="n">
        <v>0</v>
      </c>
      <c r="G47" s="0" t="n">
        <v>0.14089948602036</v>
      </c>
      <c r="H47" s="0" t="n">
        <v>0</v>
      </c>
      <c r="I47" s="0" t="n">
        <v>1833424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3510983.92356199</v>
      </c>
      <c r="D48" s="0" t="n">
        <v>6203892.06954062</v>
      </c>
      <c r="E48" s="0" t="n">
        <v>453470.932808939</v>
      </c>
      <c r="F48" s="0" t="n">
        <v>0</v>
      </c>
      <c r="G48" s="0" t="n">
        <v>0.14446686931973</v>
      </c>
      <c r="H48" s="0" t="n">
        <v>0</v>
      </c>
      <c r="I48" s="0" t="n">
        <v>1800059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3477095.22556372</v>
      </c>
      <c r="D49" s="0" t="n">
        <v>6163992.86111188</v>
      </c>
      <c r="E49" s="0" t="n">
        <v>431879.103282632</v>
      </c>
      <c r="F49" s="0" t="n">
        <v>0</v>
      </c>
      <c r="G49" s="0" t="n">
        <v>0.139819522836041</v>
      </c>
      <c r="H49" s="0" t="n">
        <v>0</v>
      </c>
      <c r="I49" s="0" t="n">
        <v>1769245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3440524.12227882</v>
      </c>
      <c r="D50" s="0" t="n">
        <v>6195139.41984446</v>
      </c>
      <c r="E50" s="0" t="n">
        <v>537478.756392267</v>
      </c>
      <c r="F50" s="0" t="n">
        <v>0</v>
      </c>
      <c r="G50" s="0" t="n">
        <v>0.137568345307382</v>
      </c>
      <c r="H50" s="0" t="n">
        <v>0</v>
      </c>
      <c r="I50" s="0" t="n">
        <v>1759397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3353684.69039755</v>
      </c>
      <c r="D51" s="0" t="n">
        <v>6098608.51841514</v>
      </c>
      <c r="E51" s="0" t="n">
        <v>409954.653026796</v>
      </c>
      <c r="F51" s="0" t="n">
        <v>0</v>
      </c>
      <c r="G51" s="0" t="n">
        <v>0.140378577185277</v>
      </c>
      <c r="H51" s="0" t="n">
        <v>0</v>
      </c>
      <c r="I51" s="0" t="n">
        <v>1735806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3343819.71058995</v>
      </c>
      <c r="D52" s="0" t="n">
        <v>5957914.86184376</v>
      </c>
      <c r="E52" s="0" t="n">
        <v>370701.886163882</v>
      </c>
      <c r="F52" s="0" t="n">
        <v>0</v>
      </c>
      <c r="G52" s="0" t="n">
        <v>0.134524551472242</v>
      </c>
      <c r="H52" s="0" t="n">
        <v>0</v>
      </c>
      <c r="I52" s="0" t="n">
        <v>1704517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3312073.80596088</v>
      </c>
      <c r="D53" s="0" t="n">
        <v>5701254.63578532</v>
      </c>
      <c r="E53" s="0" t="n">
        <v>384095.835230917</v>
      </c>
      <c r="F53" s="0" t="n">
        <v>0</v>
      </c>
      <c r="G53" s="0" t="n">
        <v>0.135278278199248</v>
      </c>
      <c r="H53" s="0" t="n">
        <v>0</v>
      </c>
      <c r="I53" s="0" t="n">
        <v>1652761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3273044.78636827</v>
      </c>
      <c r="D54" s="0" t="n">
        <v>5704555.81139819</v>
      </c>
      <c r="E54" s="0" t="n">
        <v>454621.614938417</v>
      </c>
      <c r="F54" s="0" t="n">
        <v>0</v>
      </c>
      <c r="G54" s="0" t="n">
        <v>0.135567112257614</v>
      </c>
      <c r="H54" s="0" t="n">
        <v>0</v>
      </c>
      <c r="I54" s="0" t="n">
        <v>1641193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3234339.33325651</v>
      </c>
      <c r="D55" s="0" t="n">
        <v>5672434.01821861</v>
      </c>
      <c r="E55" s="0" t="n">
        <v>354293.304968013</v>
      </c>
      <c r="F55" s="0" t="n">
        <v>0</v>
      </c>
      <c r="G55" s="0" t="n">
        <v>0.124467474570389</v>
      </c>
      <c r="H55" s="0" t="n">
        <v>0</v>
      </c>
      <c r="I55" s="0" t="n">
        <v>1607708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3197984.7935975</v>
      </c>
      <c r="D56" s="0" t="n">
        <v>5651737.03948218</v>
      </c>
      <c r="E56" s="0" t="n">
        <v>319051.46048111</v>
      </c>
      <c r="F56" s="0" t="n">
        <v>0</v>
      </c>
      <c r="G56" s="0" t="n">
        <v>0.127039950929768</v>
      </c>
      <c r="H56" s="0" t="n">
        <v>0</v>
      </c>
      <c r="I56" s="0" t="n">
        <v>1581399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3170209.07862314</v>
      </c>
      <c r="D57" s="0" t="n">
        <v>5349919.11395628</v>
      </c>
      <c r="E57" s="0" t="n">
        <v>312566.399920294</v>
      </c>
      <c r="F57" s="0" t="n">
        <v>0</v>
      </c>
      <c r="G57" s="0" t="n">
        <v>0.130068769418165</v>
      </c>
      <c r="H57" s="0" t="n">
        <v>0</v>
      </c>
      <c r="I57" s="0" t="n">
        <v>1574410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3124530.1578545</v>
      </c>
      <c r="D58" s="0" t="n">
        <v>5337767.31897754</v>
      </c>
      <c r="E58" s="0" t="n">
        <v>370382.802670298</v>
      </c>
      <c r="F58" s="0" t="n">
        <v>0</v>
      </c>
      <c r="G58" s="0" t="n">
        <v>0.124413865951054</v>
      </c>
      <c r="H58" s="0" t="n">
        <v>0</v>
      </c>
      <c r="I58" s="0" t="n">
        <v>1575334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3064555.0516421</v>
      </c>
      <c r="D59" s="0" t="n">
        <v>5317859.15144047</v>
      </c>
      <c r="E59" s="0" t="n">
        <v>282132.747152651</v>
      </c>
      <c r="F59" s="0" t="n">
        <v>0</v>
      </c>
      <c r="G59" s="0" t="n">
        <v>0.11750051665757</v>
      </c>
      <c r="H59" s="0" t="n">
        <v>0</v>
      </c>
      <c r="I59" s="0" t="n">
        <v>1535835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3027530.38311743</v>
      </c>
      <c r="D60" s="0" t="n">
        <v>5048745.4797273</v>
      </c>
      <c r="E60" s="0" t="n">
        <v>288327.334405646</v>
      </c>
      <c r="F60" s="0" t="n">
        <v>0</v>
      </c>
      <c r="G60" s="0" t="n">
        <v>0.125530955713536</v>
      </c>
      <c r="H60" s="0" t="n">
        <v>0</v>
      </c>
      <c r="I60" s="0" t="n">
        <v>1520434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2987531.14149313</v>
      </c>
      <c r="D61" s="0" t="n">
        <v>5048670.96871593</v>
      </c>
      <c r="E61" s="0" t="n">
        <v>290641.412989866</v>
      </c>
      <c r="F61" s="0" t="n">
        <v>0</v>
      </c>
      <c r="G61" s="0" t="n">
        <v>0.116318957268771</v>
      </c>
      <c r="H61" s="0" t="n">
        <v>0</v>
      </c>
      <c r="I61" s="0" t="n">
        <v>1506234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2985562.54316391</v>
      </c>
      <c r="D62" s="0" t="n">
        <v>4972084.62984803</v>
      </c>
      <c r="E62" s="0" t="n">
        <v>339179.690165268</v>
      </c>
      <c r="F62" s="0" t="n">
        <v>0</v>
      </c>
      <c r="G62" s="0" t="n">
        <v>0.105136610197548</v>
      </c>
      <c r="H62" s="0" t="n">
        <v>0</v>
      </c>
      <c r="I62" s="0" t="n">
        <v>1501533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2941256.04841222</v>
      </c>
      <c r="D63" s="0" t="n">
        <v>4731748.16074604</v>
      </c>
      <c r="E63" s="0" t="n">
        <v>248110.309580178</v>
      </c>
      <c r="F63" s="0" t="n">
        <v>0</v>
      </c>
      <c r="G63" s="0" t="n">
        <v>0.101568466442732</v>
      </c>
      <c r="H63" s="0" t="n">
        <v>0</v>
      </c>
      <c r="I63" s="0" t="n">
        <v>1465452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2893153.8858844</v>
      </c>
      <c r="D64" s="0" t="n">
        <v>4689697.29291307</v>
      </c>
      <c r="E64" s="0" t="n">
        <v>234889.952355444</v>
      </c>
      <c r="F64" s="0" t="n">
        <v>0</v>
      </c>
      <c r="G64" s="0" t="n">
        <v>0.093791064744948</v>
      </c>
      <c r="H64" s="0" t="n">
        <v>0</v>
      </c>
      <c r="I64" s="0" t="n">
        <v>1436477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2851771.33599246</v>
      </c>
      <c r="D65" s="0" t="n">
        <v>4713531.44151881</v>
      </c>
      <c r="E65" s="0" t="n">
        <v>240178.285620883</v>
      </c>
      <c r="F65" s="0" t="n">
        <v>0</v>
      </c>
      <c r="G65" s="0" t="n">
        <v>0.0997203387147948</v>
      </c>
      <c r="H65" s="0" t="n">
        <v>0</v>
      </c>
      <c r="I65" s="0" t="n">
        <v>1431107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2837993.09934275</v>
      </c>
      <c r="D66" s="0" t="n">
        <v>4549775.97798096</v>
      </c>
      <c r="E66" s="0" t="n">
        <v>264422.593408972</v>
      </c>
      <c r="F66" s="0" t="n">
        <v>0</v>
      </c>
      <c r="G66" s="0" t="n">
        <v>0.0963659732883251</v>
      </c>
      <c r="H66" s="0" t="n">
        <v>0</v>
      </c>
      <c r="I66" s="0" t="n">
        <v>1412603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2783587.74880201</v>
      </c>
      <c r="D67" s="0" t="n">
        <v>4368548.28121207</v>
      </c>
      <c r="E67" s="0" t="n">
        <v>191324.78423742</v>
      </c>
      <c r="F67" s="0" t="n">
        <v>0</v>
      </c>
      <c r="G67" s="0" t="n">
        <v>0.102407007544032</v>
      </c>
      <c r="H67" s="0" t="n">
        <v>0</v>
      </c>
      <c r="I67" s="0" t="n">
        <v>1387649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2750790.40472461</v>
      </c>
      <c r="D68" s="0" t="n">
        <v>4332214.04127664</v>
      </c>
      <c r="E68" s="0" t="n">
        <v>180826.245529032</v>
      </c>
      <c r="F68" s="0" t="n">
        <v>0</v>
      </c>
      <c r="G68" s="0" t="n">
        <v>0.0931262421489939</v>
      </c>
      <c r="H68" s="0" t="n">
        <v>0</v>
      </c>
      <c r="I68" s="0" t="n">
        <v>1377126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2692716.27694801</v>
      </c>
      <c r="D69" s="0" t="n">
        <v>4255551.71148232</v>
      </c>
      <c r="E69" s="0" t="n">
        <v>175449.481240245</v>
      </c>
      <c r="F69" s="0" t="n">
        <v>0</v>
      </c>
      <c r="G69" s="0" t="n">
        <v>0.0857163962512778</v>
      </c>
      <c r="H69" s="0" t="n">
        <v>0</v>
      </c>
      <c r="I69" s="0" t="n">
        <v>1366886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2631437.72442551</v>
      </c>
      <c r="D70" s="0" t="n">
        <v>4325672.68327666</v>
      </c>
      <c r="E70" s="0" t="n">
        <v>203050.845980711</v>
      </c>
      <c r="F70" s="0" t="n">
        <v>0</v>
      </c>
      <c r="G70" s="0" t="n">
        <v>0.0754416754796307</v>
      </c>
      <c r="H70" s="0" t="n">
        <v>0</v>
      </c>
      <c r="I70" s="0" t="n">
        <v>1352316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2636890.71588247</v>
      </c>
      <c r="D71" s="0" t="n">
        <v>4181798.76159912</v>
      </c>
      <c r="E71" s="0" t="n">
        <v>155052.761091546</v>
      </c>
      <c r="F71" s="0" t="n">
        <v>0</v>
      </c>
      <c r="G71" s="0" t="n">
        <v>0.0788551290835264</v>
      </c>
      <c r="H71" s="0" t="n">
        <v>0</v>
      </c>
      <c r="I71" s="0" t="n">
        <v>1332673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2615386.65442277</v>
      </c>
      <c r="D72" s="0" t="n">
        <v>4060287.53219224</v>
      </c>
      <c r="E72" s="0" t="n">
        <v>159780.738445905</v>
      </c>
      <c r="F72" s="0" t="n">
        <v>0</v>
      </c>
      <c r="G72" s="0" t="n">
        <v>0.0800797611883945</v>
      </c>
      <c r="H72" s="0" t="n">
        <v>0</v>
      </c>
      <c r="I72" s="0" t="n">
        <v>1311462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2550044.8551078</v>
      </c>
      <c r="D73" s="0" t="n">
        <v>3991850.19522507</v>
      </c>
      <c r="E73" s="0" t="n">
        <v>145390.294897003</v>
      </c>
      <c r="F73" s="0" t="n">
        <v>0</v>
      </c>
      <c r="G73" s="0" t="n">
        <v>0.0822751569556309</v>
      </c>
      <c r="H73" s="0" t="n">
        <v>0</v>
      </c>
      <c r="I73" s="0" t="n">
        <v>1277427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2447877.32464327</v>
      </c>
      <c r="D74" s="0" t="n">
        <v>3824950.68583998</v>
      </c>
      <c r="E74" s="0" t="n">
        <v>192559.794770248</v>
      </c>
      <c r="F74" s="0" t="n">
        <v>0</v>
      </c>
      <c r="G74" s="0" t="n">
        <v>0.0675042560981802</v>
      </c>
      <c r="H74" s="0" t="n">
        <v>0</v>
      </c>
      <c r="I74" s="0" t="n">
        <v>1238896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2377874.45657045</v>
      </c>
      <c r="D75" s="0" t="n">
        <v>3736034.37105779</v>
      </c>
      <c r="E75" s="0" t="n">
        <v>156952.80221393</v>
      </c>
      <c r="F75" s="0" t="n">
        <v>0</v>
      </c>
      <c r="G75" s="0" t="n">
        <v>0.0660887178300205</v>
      </c>
      <c r="H75" s="0" t="n">
        <v>0</v>
      </c>
      <c r="I75" s="0" t="n">
        <v>1200535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2311249.05169574</v>
      </c>
      <c r="D76" s="0" t="n">
        <v>3705953.23228138</v>
      </c>
      <c r="E76" s="0" t="n">
        <v>159647.526165496</v>
      </c>
      <c r="F76" s="0" t="n">
        <v>0</v>
      </c>
      <c r="G76" s="0" t="n">
        <v>0.0575581530778154</v>
      </c>
      <c r="H76" s="0" t="n">
        <v>0</v>
      </c>
      <c r="I76" s="0" t="n">
        <v>1183077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2266378.69118566</v>
      </c>
      <c r="D77" s="0" t="n">
        <v>3694406.60350236</v>
      </c>
      <c r="E77" s="0" t="n">
        <v>148004.3088763</v>
      </c>
      <c r="F77" s="0" t="n">
        <v>0</v>
      </c>
      <c r="G77" s="0" t="n">
        <v>0.0634983864944318</v>
      </c>
      <c r="H77" s="0" t="n">
        <v>0</v>
      </c>
      <c r="I77" s="0" t="n">
        <v>1143679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2258721.72168269</v>
      </c>
      <c r="D78" s="0" t="n">
        <v>3605673.2574963</v>
      </c>
      <c r="E78" s="0" t="n">
        <v>142640.798489804</v>
      </c>
      <c r="F78" s="0" t="n">
        <v>0</v>
      </c>
      <c r="G78" s="0" t="n">
        <v>0.0532501367206799</v>
      </c>
      <c r="H78" s="0" t="n">
        <v>0</v>
      </c>
      <c r="I78" s="0" t="n">
        <v>1104194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2219566.52559726</v>
      </c>
      <c r="D79" s="0" t="n">
        <v>3441443.5266119</v>
      </c>
      <c r="E79" s="0" t="n">
        <v>122660.225234002</v>
      </c>
      <c r="F79" s="0" t="n">
        <v>0</v>
      </c>
      <c r="G79" s="0" t="n">
        <v>0.0416653272793025</v>
      </c>
      <c r="H79" s="0" t="n">
        <v>0</v>
      </c>
      <c r="I79" s="0" t="n">
        <v>1056268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2184373.7908677</v>
      </c>
      <c r="D80" s="0" t="n">
        <v>3418168.10241715</v>
      </c>
      <c r="E80" s="0" t="n">
        <v>113618.127247625</v>
      </c>
      <c r="F80" s="0" t="n">
        <v>0</v>
      </c>
      <c r="G80" s="0" t="n">
        <v>0.0400377249251486</v>
      </c>
      <c r="H80" s="0" t="n">
        <v>0</v>
      </c>
      <c r="I80" s="0" t="n">
        <v>1027522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2158666.95390729</v>
      </c>
      <c r="D81" s="0" t="n">
        <v>3377092.6660797</v>
      </c>
      <c r="E81" s="0" t="n">
        <v>105176.251854461</v>
      </c>
      <c r="F81" s="0" t="n">
        <v>0</v>
      </c>
      <c r="G81" s="0" t="n">
        <v>0.0406508635497673</v>
      </c>
      <c r="H81" s="0" t="n">
        <v>0</v>
      </c>
      <c r="I81" s="0" t="n">
        <v>994708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2125764.37477086</v>
      </c>
      <c r="D82" s="0" t="n">
        <v>3314786.18148453</v>
      </c>
      <c r="E82" s="0" t="n">
        <v>132238.759684747</v>
      </c>
      <c r="F82" s="0" t="n">
        <v>0</v>
      </c>
      <c r="G82" s="0" t="n">
        <v>0.0351309039081457</v>
      </c>
      <c r="H82" s="0" t="n">
        <v>0</v>
      </c>
      <c r="I82" s="0" t="n">
        <v>950214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2089109.7559508</v>
      </c>
      <c r="D83" s="0" t="n">
        <v>3297800.92133444</v>
      </c>
      <c r="E83" s="0" t="n">
        <v>100482.641337339</v>
      </c>
      <c r="F83" s="0" t="n">
        <v>0</v>
      </c>
      <c r="G83" s="0" t="n">
        <v>0.0385707537753128</v>
      </c>
      <c r="H83" s="0" t="n">
        <v>0</v>
      </c>
      <c r="I83" s="0" t="n">
        <v>913618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2049365.4950088</v>
      </c>
      <c r="D84" s="0" t="n">
        <v>3243480.4888939</v>
      </c>
      <c r="E84" s="0" t="n">
        <v>98675.8672131469</v>
      </c>
      <c r="F84" s="0" t="n">
        <v>0</v>
      </c>
      <c r="G84" s="0" t="n">
        <v>0.0384951753654169</v>
      </c>
      <c r="H84" s="0" t="n">
        <v>0</v>
      </c>
      <c r="I84" s="0" t="n">
        <v>887695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2017935.78652905</v>
      </c>
      <c r="D85" s="0" t="n">
        <v>3087371.59587884</v>
      </c>
      <c r="E85" s="0" t="n">
        <v>106860.644611696</v>
      </c>
      <c r="F85" s="0" t="n">
        <v>0</v>
      </c>
      <c r="G85" s="0" t="n">
        <v>0.0461430133957993</v>
      </c>
      <c r="H85" s="0" t="n">
        <v>0</v>
      </c>
      <c r="I85" s="0" t="n">
        <v>845523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1964599.19684809</v>
      </c>
      <c r="D86" s="0" t="n">
        <v>2856442.40319204</v>
      </c>
      <c r="E86" s="0" t="n">
        <v>109045.553032955</v>
      </c>
      <c r="F86" s="0" t="n">
        <v>0</v>
      </c>
      <c r="G86" s="0" t="n">
        <v>0.0447055433456587</v>
      </c>
      <c r="H86" s="0" t="n">
        <v>0</v>
      </c>
      <c r="I86" s="0" t="n">
        <v>807669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1945884.63961532</v>
      </c>
      <c r="D87" s="0" t="n">
        <v>2780688.80552281</v>
      </c>
      <c r="E87" s="0" t="n">
        <v>87848.9366206386</v>
      </c>
      <c r="F87" s="0" t="n">
        <v>0</v>
      </c>
      <c r="G87" s="0" t="n">
        <v>0.0486765701684474</v>
      </c>
      <c r="H87" s="0" t="n">
        <v>0</v>
      </c>
      <c r="I87" s="0" t="n">
        <v>783452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1929334.28550373</v>
      </c>
      <c r="D88" s="0" t="n">
        <v>2744733.84386671</v>
      </c>
      <c r="E88" s="0" t="n">
        <v>80599.5373522113</v>
      </c>
      <c r="F88" s="0" t="n">
        <v>0</v>
      </c>
      <c r="G88" s="0" t="n">
        <v>0.0288766929469633</v>
      </c>
      <c r="H88" s="0" t="n">
        <v>0</v>
      </c>
      <c r="I88" s="0" t="n">
        <v>755347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1907592.22079824</v>
      </c>
      <c r="D89" s="0" t="n">
        <v>2734517.07481637</v>
      </c>
      <c r="E89" s="0" t="n">
        <v>83045.2737932189</v>
      </c>
      <c r="F89" s="0" t="n">
        <v>0</v>
      </c>
      <c r="G89" s="0" t="n">
        <v>0.0238599525616579</v>
      </c>
      <c r="H89" s="0" t="n">
        <v>0</v>
      </c>
      <c r="I89" s="0" t="n">
        <v>729638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1884340.17188722</v>
      </c>
      <c r="D90" s="0" t="n">
        <v>2677045.59797744</v>
      </c>
      <c r="E90" s="0" t="n">
        <v>92590.9551737997</v>
      </c>
      <c r="F90" s="0" t="n">
        <v>0</v>
      </c>
      <c r="G90" s="0" t="n">
        <v>0.0233647932965648</v>
      </c>
      <c r="H90" s="0" t="n">
        <v>0</v>
      </c>
      <c r="I90" s="0" t="n">
        <v>696870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1872971.99536223</v>
      </c>
      <c r="D91" s="0" t="n">
        <v>2561317.17418733</v>
      </c>
      <c r="E91" s="0" t="n">
        <v>77527.7770787684</v>
      </c>
      <c r="F91" s="0" t="n">
        <v>0</v>
      </c>
      <c r="G91" s="0" t="n">
        <v>0.0234667897895917</v>
      </c>
      <c r="H91" s="0" t="n">
        <v>0</v>
      </c>
      <c r="I91" s="0" t="n">
        <v>670192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1856377.97751776</v>
      </c>
      <c r="D92" s="0" t="n">
        <v>2415723.96523221</v>
      </c>
      <c r="E92" s="0" t="n">
        <v>59606.5995264</v>
      </c>
      <c r="F92" s="0" t="n">
        <v>0</v>
      </c>
      <c r="G92" s="0" t="n">
        <v>0.0269619455253969</v>
      </c>
      <c r="H92" s="0" t="n">
        <v>0</v>
      </c>
      <c r="I92" s="0" t="n">
        <v>644147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1828738.09175794</v>
      </c>
      <c r="D93" s="0" t="n">
        <v>2375510.96687761</v>
      </c>
      <c r="E93" s="0" t="n">
        <v>81307.4561715027</v>
      </c>
      <c r="F93" s="0" t="n">
        <v>0</v>
      </c>
      <c r="G93" s="0" t="n">
        <v>0.0261695481621386</v>
      </c>
      <c r="H93" s="0" t="n">
        <v>0</v>
      </c>
      <c r="I93" s="0" t="n">
        <v>625404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1773806.77635621</v>
      </c>
      <c r="D94" s="0" t="n">
        <v>2363959.31394674</v>
      </c>
      <c r="E94" s="0" t="n">
        <v>87718.8675369952</v>
      </c>
      <c r="F94" s="0" t="n">
        <v>0</v>
      </c>
      <c r="G94" s="0" t="n">
        <v>0.0278803064894089</v>
      </c>
      <c r="H94" s="0" t="n">
        <v>0</v>
      </c>
      <c r="I94" s="0" t="n">
        <v>611887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1733199.84611935</v>
      </c>
      <c r="D95" s="0" t="n">
        <v>2213300.15542928</v>
      </c>
      <c r="E95" s="0" t="n">
        <v>66778.6618767205</v>
      </c>
      <c r="F95" s="0" t="n">
        <v>0</v>
      </c>
      <c r="G95" s="0" t="n">
        <v>0.0325808144540233</v>
      </c>
      <c r="H95" s="0" t="n">
        <v>0</v>
      </c>
      <c r="I95" s="0" t="n">
        <v>576891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1678730.6128003</v>
      </c>
      <c r="D96" s="0" t="n">
        <v>2187240.44881149</v>
      </c>
      <c r="E96" s="0" t="n">
        <v>78575.1226413476</v>
      </c>
      <c r="F96" s="0" t="n">
        <v>0</v>
      </c>
      <c r="G96" s="0" t="n">
        <v>0.0187605921264434</v>
      </c>
      <c r="H96" s="0" t="n">
        <v>0</v>
      </c>
      <c r="I96" s="0" t="n">
        <v>555844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1638944.40435691</v>
      </c>
      <c r="D97" s="0" t="n">
        <v>2099978.31906565</v>
      </c>
      <c r="E97" s="0" t="n">
        <v>53708.6261854116</v>
      </c>
      <c r="F97" s="0" t="n">
        <v>0</v>
      </c>
      <c r="G97" s="0" t="n">
        <v>0.0198213759442221</v>
      </c>
      <c r="H97" s="0" t="n">
        <v>0</v>
      </c>
      <c r="I97" s="0" t="n">
        <v>528006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1609794.26050244</v>
      </c>
      <c r="D98" s="0" t="n">
        <v>1992071.46938881</v>
      </c>
      <c r="E98" s="0" t="n">
        <v>61181.634481828</v>
      </c>
      <c r="F98" s="0" t="n">
        <v>0</v>
      </c>
      <c r="G98" s="0" t="n">
        <v>0.0190823576439034</v>
      </c>
      <c r="H98" s="0" t="n">
        <v>0</v>
      </c>
      <c r="I98" s="0" t="n">
        <v>508244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1535249.4944309</v>
      </c>
      <c r="D99" s="0" t="n">
        <v>1952845.62214028</v>
      </c>
      <c r="E99" s="0" t="n">
        <v>52931.2257904587</v>
      </c>
      <c r="F99" s="0" t="n">
        <v>0</v>
      </c>
      <c r="G99" s="0" t="n">
        <v>0.0213814314515459</v>
      </c>
      <c r="H99" s="0" t="n">
        <v>0</v>
      </c>
      <c r="I99" s="0" t="n">
        <v>497715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1519448.25214301</v>
      </c>
      <c r="D100" s="0" t="n">
        <v>1932966.50704125</v>
      </c>
      <c r="E100" s="0" t="n">
        <v>49130.3237588991</v>
      </c>
      <c r="F100" s="0" t="n">
        <v>0</v>
      </c>
      <c r="G100" s="0" t="n">
        <v>0.021121376070993</v>
      </c>
      <c r="H100" s="0" t="n">
        <v>0</v>
      </c>
      <c r="I100" s="0" t="n">
        <v>473362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1465819.40644842</v>
      </c>
      <c r="D101" s="0" t="n">
        <v>1877553.51638084</v>
      </c>
      <c r="E101" s="0" t="n">
        <v>51511.7231821176</v>
      </c>
      <c r="F101" s="0" t="n">
        <v>0</v>
      </c>
      <c r="G101" s="0" t="n">
        <v>0.0191647948267859</v>
      </c>
      <c r="H101" s="0" t="n">
        <v>0</v>
      </c>
      <c r="I101" s="0" t="n">
        <v>452814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1453379.46720062</v>
      </c>
      <c r="D102" s="0" t="n">
        <v>1758783.8516318</v>
      </c>
      <c r="E102" s="0" t="n">
        <v>56541.4805252035</v>
      </c>
      <c r="F102" s="0" t="n">
        <v>0</v>
      </c>
      <c r="G102" s="0" t="n">
        <v>0.0210938958372223</v>
      </c>
      <c r="H102" s="0" t="n">
        <v>0</v>
      </c>
      <c r="I102" s="0" t="n">
        <v>433251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1423798.32047038</v>
      </c>
      <c r="D103" s="0" t="n">
        <v>1756604.89343779</v>
      </c>
      <c r="E103" s="0" t="n">
        <v>33432.9160494216</v>
      </c>
      <c r="F103" s="0" t="n">
        <v>0</v>
      </c>
      <c r="G103" s="0" t="n">
        <v>0.0230758388694173</v>
      </c>
      <c r="H103" s="0" t="n">
        <v>0</v>
      </c>
      <c r="I103" s="0" t="n">
        <v>415930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1373577.0303594</v>
      </c>
      <c r="D104" s="0" t="n">
        <v>1660365.30816187</v>
      </c>
      <c r="E104" s="0" t="n">
        <v>30413.8084599468</v>
      </c>
      <c r="F104" s="0" t="n">
        <v>0</v>
      </c>
      <c r="G104" s="0" t="n">
        <v>0.0210522835007129</v>
      </c>
      <c r="H104" s="0" t="n">
        <v>0</v>
      </c>
      <c r="I104" s="0" t="n">
        <v>387801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1347180.83012997</v>
      </c>
      <c r="D105" s="0" t="n">
        <v>1569268.94300879</v>
      </c>
      <c r="E105" s="0" t="n">
        <v>24419.5188260107</v>
      </c>
      <c r="F105" s="0" t="n">
        <v>0</v>
      </c>
      <c r="G105" s="0" t="n">
        <v>0.0251898163479454</v>
      </c>
      <c r="H105" s="0" t="n">
        <v>0</v>
      </c>
      <c r="I105" s="0" t="n">
        <v>369873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3883160.24029593</v>
      </c>
      <c r="D27" s="0" t="n">
        <v>10209501.0807703</v>
      </c>
      <c r="E27" s="0" t="n">
        <v>601908.29803569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3960032.29941093</v>
      </c>
      <c r="D28" s="0" t="n">
        <v>10336626.017586</v>
      </c>
      <c r="E28" s="0" t="n">
        <v>615918.288870669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4090981.05561982</v>
      </c>
      <c r="D29" s="0" t="n">
        <v>10302254.6615441</v>
      </c>
      <c r="E29" s="0" t="n">
        <v>636434.498291013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4173540.63552461</v>
      </c>
      <c r="D30" s="0" t="n">
        <v>10200926.8381327</v>
      </c>
      <c r="E30" s="0" t="n">
        <v>843360.098937028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4239459.27951447</v>
      </c>
      <c r="D31" s="0" t="n">
        <v>10402299.664827</v>
      </c>
      <c r="E31" s="0" t="n">
        <v>631256.135055472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4250158.60360439</v>
      </c>
      <c r="D32" s="0" t="n">
        <v>10083001.7440273</v>
      </c>
      <c r="E32" s="0" t="n">
        <v>634400.909336323</v>
      </c>
      <c r="F32" s="0" t="n">
        <v>0</v>
      </c>
      <c r="G32" s="0" t="n">
        <v>0.138658325471104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4281419.53608073</v>
      </c>
      <c r="D33" s="0" t="n">
        <v>9991999.26636819</v>
      </c>
      <c r="E33" s="0" t="n">
        <v>627131.87271259</v>
      </c>
      <c r="F33" s="0" t="n">
        <v>0</v>
      </c>
      <c r="G33" s="0" t="n">
        <v>0.141343386882453</v>
      </c>
      <c r="H33" s="0" t="n">
        <v>0</v>
      </c>
      <c r="I33" s="0" t="n">
        <v>2440915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4333342.46981508</v>
      </c>
      <c r="D34" s="0" t="n">
        <v>9797010.59122197</v>
      </c>
      <c r="E34" s="0" t="n">
        <v>806614.413645235</v>
      </c>
      <c r="F34" s="0" t="n">
        <v>0</v>
      </c>
      <c r="G34" s="0" t="n">
        <v>0.142998617215981</v>
      </c>
      <c r="H34" s="0" t="n">
        <v>0</v>
      </c>
      <c r="I34" s="0" t="n">
        <v>2387341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4311538.47864734</v>
      </c>
      <c r="D35" s="0" t="n">
        <v>9581595.5983381</v>
      </c>
      <c r="E35" s="0" t="n">
        <v>641402.083526915</v>
      </c>
      <c r="F35" s="0" t="n">
        <v>0</v>
      </c>
      <c r="G35" s="0" t="n">
        <v>0.144997809208792</v>
      </c>
      <c r="H35" s="0" t="n">
        <v>0</v>
      </c>
      <c r="I35" s="0" t="n">
        <v>2347829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4260444.97092181</v>
      </c>
      <c r="D36" s="0" t="n">
        <v>9409756.59394221</v>
      </c>
      <c r="E36" s="0" t="n">
        <v>603343.071672629</v>
      </c>
      <c r="F36" s="0" t="n">
        <v>0</v>
      </c>
      <c r="G36" s="0" t="n">
        <v>0.148896756389973</v>
      </c>
      <c r="H36" s="0" t="n">
        <v>0</v>
      </c>
      <c r="I36" s="0" t="n">
        <v>2277013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4275820.56049922</v>
      </c>
      <c r="D37" s="0" t="n">
        <v>9240495.32850697</v>
      </c>
      <c r="E37" s="0" t="n">
        <v>620672.504996902</v>
      </c>
      <c r="F37" s="0" t="n">
        <v>0</v>
      </c>
      <c r="G37" s="0" t="n">
        <v>0.143848725470109</v>
      </c>
      <c r="H37" s="0" t="n">
        <v>0</v>
      </c>
      <c r="I37" s="0" t="n">
        <v>2203438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4227890.08912564</v>
      </c>
      <c r="D38" s="0" t="n">
        <v>8909102.877761</v>
      </c>
      <c r="E38" s="0" t="n">
        <v>784781.739134939</v>
      </c>
      <c r="F38" s="0" t="n">
        <v>0</v>
      </c>
      <c r="G38" s="0" t="n">
        <v>0.145084588137653</v>
      </c>
      <c r="H38" s="0" t="n">
        <v>0</v>
      </c>
      <c r="I38" s="0" t="n">
        <v>2165594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4212645.83038935</v>
      </c>
      <c r="D39" s="0" t="n">
        <v>8610508.59984021</v>
      </c>
      <c r="E39" s="0" t="n">
        <v>616414.831910616</v>
      </c>
      <c r="F39" s="0" t="n">
        <v>0</v>
      </c>
      <c r="G39" s="0" t="n">
        <v>0.143739780369779</v>
      </c>
      <c r="H39" s="0" t="n">
        <v>0</v>
      </c>
      <c r="I39" s="0" t="n">
        <v>2103822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4188521.11239939</v>
      </c>
      <c r="D40" s="0" t="n">
        <v>8343816.68955319</v>
      </c>
      <c r="E40" s="0" t="n">
        <v>584858.40774915</v>
      </c>
      <c r="F40" s="0" t="n">
        <v>0</v>
      </c>
      <c r="G40" s="0" t="n">
        <v>0.144132726400376</v>
      </c>
      <c r="H40" s="0" t="n">
        <v>0</v>
      </c>
      <c r="I40" s="0" t="n">
        <v>2056246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4178253.87124072</v>
      </c>
      <c r="D41" s="0" t="n">
        <v>8253761.40732442</v>
      </c>
      <c r="E41" s="0" t="n">
        <v>586834.223844076</v>
      </c>
      <c r="F41" s="0" t="n">
        <v>0</v>
      </c>
      <c r="G41" s="0" t="n">
        <v>0.14497411660564</v>
      </c>
      <c r="H41" s="0" t="n">
        <v>0</v>
      </c>
      <c r="I41" s="0" t="n">
        <v>2007038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4156128.11768826</v>
      </c>
      <c r="D42" s="0" t="n">
        <v>8164816.16154799</v>
      </c>
      <c r="E42" s="0" t="n">
        <v>714406.068803963</v>
      </c>
      <c r="F42" s="0" t="n">
        <v>0</v>
      </c>
      <c r="G42" s="0" t="n">
        <v>0.150538201269552</v>
      </c>
      <c r="H42" s="0" t="n">
        <v>0</v>
      </c>
      <c r="I42" s="0" t="n">
        <v>1965730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4094980.08857351</v>
      </c>
      <c r="D43" s="0" t="n">
        <v>8014276.44976976</v>
      </c>
      <c r="E43" s="0" t="n">
        <v>525291.15316036</v>
      </c>
      <c r="F43" s="0" t="n">
        <v>0</v>
      </c>
      <c r="G43" s="0" t="n">
        <v>0.154207696218172</v>
      </c>
      <c r="H43" s="0" t="n">
        <v>0</v>
      </c>
      <c r="I43" s="0" t="n">
        <v>1919687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4058226.45104209</v>
      </c>
      <c r="D44" s="0" t="n">
        <v>7823715.23887975</v>
      </c>
      <c r="E44" s="0" t="n">
        <v>521912.211021734</v>
      </c>
      <c r="F44" s="0" t="n">
        <v>0</v>
      </c>
      <c r="G44" s="0" t="n">
        <v>0.148995741979405</v>
      </c>
      <c r="H44" s="0" t="n">
        <v>0</v>
      </c>
      <c r="I44" s="0" t="n">
        <v>1878842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4033176.16752195</v>
      </c>
      <c r="D45" s="0" t="n">
        <v>7802587.78097049</v>
      </c>
      <c r="E45" s="0" t="n">
        <v>527708.490957844</v>
      </c>
      <c r="F45" s="0" t="n">
        <v>0</v>
      </c>
      <c r="G45" s="0" t="n">
        <v>0.141150291543636</v>
      </c>
      <c r="H45" s="0" t="n">
        <v>0</v>
      </c>
      <c r="I45" s="0" t="n">
        <v>1827284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4000760.95576378</v>
      </c>
      <c r="D46" s="0" t="n">
        <v>7588809.73477236</v>
      </c>
      <c r="E46" s="0" t="n">
        <v>630547.47074837</v>
      </c>
      <c r="F46" s="0" t="n">
        <v>0</v>
      </c>
      <c r="G46" s="0" t="n">
        <v>0.148062773207353</v>
      </c>
      <c r="H46" s="0" t="n">
        <v>0</v>
      </c>
      <c r="I46" s="0" t="n">
        <v>1796782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4007083.55665461</v>
      </c>
      <c r="D47" s="0" t="n">
        <v>7603755.24698549</v>
      </c>
      <c r="E47" s="0" t="n">
        <v>456913.866386402</v>
      </c>
      <c r="F47" s="0" t="n">
        <v>0</v>
      </c>
      <c r="G47" s="0" t="n">
        <v>0.143269828156164</v>
      </c>
      <c r="H47" s="0" t="n">
        <v>0</v>
      </c>
      <c r="I47" s="0" t="n">
        <v>1751885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3971173.62528525</v>
      </c>
      <c r="D48" s="0" t="n">
        <v>7364248.9943006</v>
      </c>
      <c r="E48" s="0" t="n">
        <v>460132.378292745</v>
      </c>
      <c r="F48" s="0" t="n">
        <v>0</v>
      </c>
      <c r="G48" s="0" t="n">
        <v>0.150930277016324</v>
      </c>
      <c r="H48" s="0" t="n">
        <v>0</v>
      </c>
      <c r="I48" s="0" t="n">
        <v>1710300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3951690.45453429</v>
      </c>
      <c r="D49" s="0" t="n">
        <v>7283738.02733716</v>
      </c>
      <c r="E49" s="0" t="n">
        <v>465415.399715604</v>
      </c>
      <c r="F49" s="0" t="n">
        <v>0</v>
      </c>
      <c r="G49" s="0" t="n">
        <v>0.144506918283683</v>
      </c>
      <c r="H49" s="0" t="n">
        <v>0</v>
      </c>
      <c r="I49" s="0" t="n">
        <v>1685550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3956641.16666448</v>
      </c>
      <c r="D50" s="0" t="n">
        <v>7127652.50360518</v>
      </c>
      <c r="E50" s="0" t="n">
        <v>554586.636114427</v>
      </c>
      <c r="F50" s="0" t="n">
        <v>0</v>
      </c>
      <c r="G50" s="0" t="n">
        <v>0.143480305681971</v>
      </c>
      <c r="H50" s="0" t="n">
        <v>0</v>
      </c>
      <c r="I50" s="0" t="n">
        <v>1655992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3979954.45301595</v>
      </c>
      <c r="D51" s="0" t="n">
        <v>7076499.12667464</v>
      </c>
      <c r="E51" s="0" t="n">
        <v>445410.471014269</v>
      </c>
      <c r="F51" s="0" t="n">
        <v>0</v>
      </c>
      <c r="G51" s="0" t="n">
        <v>0.133685270260421</v>
      </c>
      <c r="H51" s="0" t="n">
        <v>0</v>
      </c>
      <c r="I51" s="0" t="n">
        <v>1635760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3922188.86023314</v>
      </c>
      <c r="D52" s="0" t="n">
        <v>6883147.0557642</v>
      </c>
      <c r="E52" s="0" t="n">
        <v>421672.977150473</v>
      </c>
      <c r="F52" s="0" t="n">
        <v>0</v>
      </c>
      <c r="G52" s="0" t="n">
        <v>0.141320352934724</v>
      </c>
      <c r="H52" s="0" t="n">
        <v>0</v>
      </c>
      <c r="I52" s="0" t="n">
        <v>1597061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3921338.15627505</v>
      </c>
      <c r="D53" s="0" t="n">
        <v>6608506.26416961</v>
      </c>
      <c r="E53" s="0" t="n">
        <v>440331.443537733</v>
      </c>
      <c r="F53" s="0" t="n">
        <v>0</v>
      </c>
      <c r="G53" s="0" t="n">
        <v>0.133851226942931</v>
      </c>
      <c r="H53" s="0" t="n">
        <v>0</v>
      </c>
      <c r="I53" s="0" t="n">
        <v>1557724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3922160.93614625</v>
      </c>
      <c r="D54" s="0" t="n">
        <v>6450764.58146126</v>
      </c>
      <c r="E54" s="0" t="n">
        <v>532737.370867235</v>
      </c>
      <c r="F54" s="0" t="n">
        <v>0</v>
      </c>
      <c r="G54" s="0" t="n">
        <v>0.126954502585045</v>
      </c>
      <c r="H54" s="0" t="n">
        <v>0</v>
      </c>
      <c r="I54" s="0" t="n">
        <v>1537521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3870596.06274469</v>
      </c>
      <c r="D55" s="0" t="n">
        <v>6303487.76755317</v>
      </c>
      <c r="E55" s="0" t="n">
        <v>406026.921567852</v>
      </c>
      <c r="F55" s="0" t="n">
        <v>0</v>
      </c>
      <c r="G55" s="0" t="n">
        <v>0.131785159542235</v>
      </c>
      <c r="H55" s="0" t="n">
        <v>0</v>
      </c>
      <c r="I55" s="0" t="n">
        <v>1524608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3805835.45337023</v>
      </c>
      <c r="D56" s="0" t="n">
        <v>6278367.42505606</v>
      </c>
      <c r="E56" s="0" t="n">
        <v>377361.348469708</v>
      </c>
      <c r="F56" s="0" t="n">
        <v>0</v>
      </c>
      <c r="G56" s="0" t="n">
        <v>0.142171316539617</v>
      </c>
      <c r="H56" s="0" t="n">
        <v>0</v>
      </c>
      <c r="I56" s="0" t="n">
        <v>1495313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3810755.91786918</v>
      </c>
      <c r="D57" s="0" t="n">
        <v>6117083.52519354</v>
      </c>
      <c r="E57" s="0" t="n">
        <v>360091.763207817</v>
      </c>
      <c r="F57" s="0" t="n">
        <v>0</v>
      </c>
      <c r="G57" s="0" t="n">
        <v>0.136338062976021</v>
      </c>
      <c r="H57" s="0" t="n">
        <v>0</v>
      </c>
      <c r="I57" s="0" t="n">
        <v>1468219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3804365.13634238</v>
      </c>
      <c r="D58" s="0" t="n">
        <v>5846926.17713943</v>
      </c>
      <c r="E58" s="0" t="n">
        <v>449410.930978065</v>
      </c>
      <c r="F58" s="0" t="n">
        <v>0</v>
      </c>
      <c r="G58" s="0" t="n">
        <v>0.134761864847195</v>
      </c>
      <c r="H58" s="0" t="n">
        <v>0</v>
      </c>
      <c r="I58" s="0" t="n">
        <v>1442952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3748107.78428654</v>
      </c>
      <c r="D59" s="0" t="n">
        <v>5740334.6118089</v>
      </c>
      <c r="E59" s="0" t="n">
        <v>307025.530805198</v>
      </c>
      <c r="F59" s="0" t="n">
        <v>0</v>
      </c>
      <c r="G59" s="0" t="n">
        <v>0.135842601916818</v>
      </c>
      <c r="H59" s="0" t="n">
        <v>0</v>
      </c>
      <c r="I59" s="0" t="n">
        <v>1419484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3685231.54056569</v>
      </c>
      <c r="D60" s="0" t="n">
        <v>5744624.38677735</v>
      </c>
      <c r="E60" s="0" t="n">
        <v>293520.583759874</v>
      </c>
      <c r="F60" s="0" t="n">
        <v>0</v>
      </c>
      <c r="G60" s="0" t="n">
        <v>0.131963202984402</v>
      </c>
      <c r="H60" s="0" t="n">
        <v>0</v>
      </c>
      <c r="I60" s="0" t="n">
        <v>1395181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3635647.4399043</v>
      </c>
      <c r="D61" s="0" t="n">
        <v>5427970.23298432</v>
      </c>
      <c r="E61" s="0" t="n">
        <v>290092.189129769</v>
      </c>
      <c r="F61" s="0" t="n">
        <v>0</v>
      </c>
      <c r="G61" s="0" t="n">
        <v>0.136920854783156</v>
      </c>
      <c r="H61" s="0" t="n">
        <v>0</v>
      </c>
      <c r="I61" s="0" t="n">
        <v>1373080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3631981.31581044</v>
      </c>
      <c r="D62" s="0" t="n">
        <v>5652876.8030423</v>
      </c>
      <c r="E62" s="0" t="n">
        <v>337258.499115477</v>
      </c>
      <c r="F62" s="0" t="n">
        <v>0</v>
      </c>
      <c r="G62" s="0" t="n">
        <v>0.11910306822214</v>
      </c>
      <c r="H62" s="0" t="n">
        <v>0</v>
      </c>
      <c r="I62" s="0" t="n">
        <v>1362447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3595510.57066601</v>
      </c>
      <c r="D63" s="0" t="n">
        <v>5645227.01733079</v>
      </c>
      <c r="E63" s="0" t="n">
        <v>235867.361222009</v>
      </c>
      <c r="F63" s="0" t="n">
        <v>0</v>
      </c>
      <c r="G63" s="0" t="n">
        <v>0.120709372449292</v>
      </c>
      <c r="H63" s="0" t="n">
        <v>0</v>
      </c>
      <c r="I63" s="0" t="n">
        <v>1347930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3553554.72631244</v>
      </c>
      <c r="D64" s="0" t="n">
        <v>5587459.3390619</v>
      </c>
      <c r="E64" s="0" t="n">
        <v>257734.775509708</v>
      </c>
      <c r="F64" s="0" t="n">
        <v>0</v>
      </c>
      <c r="G64" s="0" t="n">
        <v>0.110190893282476</v>
      </c>
      <c r="H64" s="0" t="n">
        <v>0</v>
      </c>
      <c r="I64" s="0" t="n">
        <v>1324035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3512379.1702214</v>
      </c>
      <c r="D65" s="0" t="n">
        <v>5522373.24470718</v>
      </c>
      <c r="E65" s="0" t="n">
        <v>233066.803370061</v>
      </c>
      <c r="F65" s="0" t="n">
        <v>0</v>
      </c>
      <c r="G65" s="0" t="n">
        <v>0.107611139286498</v>
      </c>
      <c r="H65" s="0" t="n">
        <v>0</v>
      </c>
      <c r="I65" s="0" t="n">
        <v>1316456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3466468.84564875</v>
      </c>
      <c r="D66" s="0" t="n">
        <v>5480853.78803867</v>
      </c>
      <c r="E66" s="0" t="n">
        <v>279879.797929719</v>
      </c>
      <c r="F66" s="0" t="n">
        <v>0</v>
      </c>
      <c r="G66" s="0" t="n">
        <v>0.108348316036167</v>
      </c>
      <c r="H66" s="0" t="n">
        <v>0</v>
      </c>
      <c r="I66" s="0" t="n">
        <v>1301498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3417910.6711352</v>
      </c>
      <c r="D67" s="0" t="n">
        <v>5307364.53942826</v>
      </c>
      <c r="E67" s="0" t="n">
        <v>198047.082484299</v>
      </c>
      <c r="F67" s="0" t="n">
        <v>0</v>
      </c>
      <c r="G67" s="0" t="n">
        <v>0.0968381302258276</v>
      </c>
      <c r="H67" s="0" t="n">
        <v>0</v>
      </c>
      <c r="I67" s="0" t="n">
        <v>1288923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3357536.53080113</v>
      </c>
      <c r="D68" s="0" t="n">
        <v>5130238.53524514</v>
      </c>
      <c r="E68" s="0" t="n">
        <v>178458.271572083</v>
      </c>
      <c r="F68" s="0" t="n">
        <v>0</v>
      </c>
      <c r="G68" s="0" t="n">
        <v>0.0893267390813818</v>
      </c>
      <c r="H68" s="0" t="n">
        <v>0</v>
      </c>
      <c r="I68" s="0" t="n">
        <v>1273476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3366483.92229639</v>
      </c>
      <c r="D69" s="0" t="n">
        <v>4992872.02947282</v>
      </c>
      <c r="E69" s="0" t="n">
        <v>177430.799454123</v>
      </c>
      <c r="F69" s="0" t="n">
        <v>0</v>
      </c>
      <c r="G69" s="0" t="n">
        <v>0.0992252074152752</v>
      </c>
      <c r="H69" s="0" t="n">
        <v>0</v>
      </c>
      <c r="I69" s="0" t="n">
        <v>1254967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3273030.48697015</v>
      </c>
      <c r="D70" s="0" t="n">
        <v>5111054.9663539</v>
      </c>
      <c r="E70" s="0" t="n">
        <v>206433.101466846</v>
      </c>
      <c r="F70" s="0" t="n">
        <v>0</v>
      </c>
      <c r="G70" s="0" t="n">
        <v>0.0935555401392317</v>
      </c>
      <c r="H70" s="0" t="n">
        <v>0</v>
      </c>
      <c r="I70" s="0" t="n">
        <v>1233071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3250954.78263075</v>
      </c>
      <c r="D71" s="0" t="n">
        <v>4962066.12359007</v>
      </c>
      <c r="E71" s="0" t="n">
        <v>172972.582452735</v>
      </c>
      <c r="F71" s="0" t="n">
        <v>0</v>
      </c>
      <c r="G71" s="0" t="n">
        <v>0.0910622724976552</v>
      </c>
      <c r="H71" s="0" t="n">
        <v>0</v>
      </c>
      <c r="I71" s="0" t="n">
        <v>1233138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3239065.22306174</v>
      </c>
      <c r="D72" s="0" t="n">
        <v>4761955.58244581</v>
      </c>
      <c r="E72" s="0" t="n">
        <v>149195.953424296</v>
      </c>
      <c r="F72" s="0" t="n">
        <v>0</v>
      </c>
      <c r="G72" s="0" t="n">
        <v>0.0830902225390977</v>
      </c>
      <c r="H72" s="0" t="n">
        <v>0</v>
      </c>
      <c r="I72" s="0" t="n">
        <v>1201693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3206707.61462163</v>
      </c>
      <c r="D73" s="0" t="n">
        <v>4903041.22275558</v>
      </c>
      <c r="E73" s="0" t="n">
        <v>148050.734502564</v>
      </c>
      <c r="F73" s="0" t="n">
        <v>0</v>
      </c>
      <c r="G73" s="0" t="n">
        <v>0.0779642276945556</v>
      </c>
      <c r="H73" s="0" t="n">
        <v>0</v>
      </c>
      <c r="I73" s="0" t="n">
        <v>1187526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3117978.76707414</v>
      </c>
      <c r="D74" s="0" t="n">
        <v>4683015.24866896</v>
      </c>
      <c r="E74" s="0" t="n">
        <v>174203.60165101</v>
      </c>
      <c r="F74" s="0" t="n">
        <v>0</v>
      </c>
      <c r="G74" s="0" t="n">
        <v>0.0904751144261584</v>
      </c>
      <c r="H74" s="0" t="n">
        <v>0</v>
      </c>
      <c r="I74" s="0" t="n">
        <v>1158176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3086037.16186023</v>
      </c>
      <c r="D75" s="0" t="n">
        <v>4753970.2048841</v>
      </c>
      <c r="E75" s="0" t="n">
        <v>142946.055554919</v>
      </c>
      <c r="F75" s="0" t="n">
        <v>0</v>
      </c>
      <c r="G75" s="0" t="n">
        <v>0.0777222026317255</v>
      </c>
      <c r="H75" s="0" t="n">
        <v>0</v>
      </c>
      <c r="I75" s="0" t="n">
        <v>1124206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3044722.92678918</v>
      </c>
      <c r="D76" s="0" t="n">
        <v>4648908.64293794</v>
      </c>
      <c r="E76" s="0" t="n">
        <v>122796.309789293</v>
      </c>
      <c r="F76" s="0" t="n">
        <v>0</v>
      </c>
      <c r="G76" s="0" t="n">
        <v>0.0720133901077934</v>
      </c>
      <c r="H76" s="0" t="n">
        <v>0</v>
      </c>
      <c r="I76" s="0" t="n">
        <v>1092121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2997400.81396759</v>
      </c>
      <c r="D77" s="0" t="n">
        <v>4571996.27804724</v>
      </c>
      <c r="E77" s="0" t="n">
        <v>131315.167239812</v>
      </c>
      <c r="F77" s="0" t="n">
        <v>0</v>
      </c>
      <c r="G77" s="0" t="n">
        <v>0.0753839767538398</v>
      </c>
      <c r="H77" s="0" t="n">
        <v>0</v>
      </c>
      <c r="I77" s="0" t="n">
        <v>1056543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2953529.50359251</v>
      </c>
      <c r="D78" s="0" t="n">
        <v>4604299.60908392</v>
      </c>
      <c r="E78" s="0" t="n">
        <v>148400.560405365</v>
      </c>
      <c r="F78" s="0" t="n">
        <v>0</v>
      </c>
      <c r="G78" s="0" t="n">
        <v>0.0555788339222265</v>
      </c>
      <c r="H78" s="0" t="n">
        <v>0</v>
      </c>
      <c r="I78" s="0" t="n">
        <v>1034768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2897197.15044989</v>
      </c>
      <c r="D79" s="0" t="n">
        <v>4603970.68461564</v>
      </c>
      <c r="E79" s="0" t="n">
        <v>108398.037080392</v>
      </c>
      <c r="F79" s="0" t="n">
        <v>0</v>
      </c>
      <c r="G79" s="0" t="n">
        <v>0.0568637089213774</v>
      </c>
      <c r="H79" s="0" t="n">
        <v>0</v>
      </c>
      <c r="I79" s="0" t="n">
        <v>1005977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2858805.15681887</v>
      </c>
      <c r="D80" s="0" t="n">
        <v>4460861.04802781</v>
      </c>
      <c r="E80" s="0" t="n">
        <v>99915.4266666648</v>
      </c>
      <c r="F80" s="0" t="n">
        <v>0</v>
      </c>
      <c r="G80" s="0" t="n">
        <v>0.0556247910897994</v>
      </c>
      <c r="H80" s="0" t="n">
        <v>0</v>
      </c>
      <c r="I80" s="0" t="n">
        <v>989463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2775650.45687291</v>
      </c>
      <c r="D81" s="0" t="n">
        <v>4547752.45782354</v>
      </c>
      <c r="E81" s="0" t="n">
        <v>77776.4028197981</v>
      </c>
      <c r="F81" s="0" t="n">
        <v>0</v>
      </c>
      <c r="G81" s="0" t="n">
        <v>0.0575792092847966</v>
      </c>
      <c r="H81" s="0" t="n">
        <v>0</v>
      </c>
      <c r="I81" s="0" t="n">
        <v>964933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2688640.91085979</v>
      </c>
      <c r="D82" s="0" t="n">
        <v>4377028.232897</v>
      </c>
      <c r="E82" s="0" t="n">
        <v>106768.334267749</v>
      </c>
      <c r="F82" s="0" t="n">
        <v>0</v>
      </c>
      <c r="G82" s="0" t="n">
        <v>0.0408650887947717</v>
      </c>
      <c r="H82" s="0" t="n">
        <v>0</v>
      </c>
      <c r="I82" s="0" t="n">
        <v>920893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2665340.4828327</v>
      </c>
      <c r="D83" s="0" t="n">
        <v>4330123.91968025</v>
      </c>
      <c r="E83" s="0" t="n">
        <v>63536.8427212279</v>
      </c>
      <c r="F83" s="0" t="n">
        <v>0</v>
      </c>
      <c r="G83" s="0" t="n">
        <v>0.0304915385391784</v>
      </c>
      <c r="H83" s="0" t="n">
        <v>0</v>
      </c>
      <c r="I83" s="0" t="n">
        <v>888277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2635924.10317742</v>
      </c>
      <c r="D84" s="0" t="n">
        <v>4258248.48289636</v>
      </c>
      <c r="E84" s="0" t="n">
        <v>72514.64504397</v>
      </c>
      <c r="F84" s="0" t="n">
        <v>0</v>
      </c>
      <c r="G84" s="0" t="n">
        <v>0.0391262483842419</v>
      </c>
      <c r="H84" s="0" t="n">
        <v>0</v>
      </c>
      <c r="I84" s="0" t="n">
        <v>856242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2623964.83066333</v>
      </c>
      <c r="D85" s="0" t="n">
        <v>4068263.67160733</v>
      </c>
      <c r="E85" s="0" t="n">
        <v>64460.4580414597</v>
      </c>
      <c r="F85" s="0" t="n">
        <v>0</v>
      </c>
      <c r="G85" s="0" t="n">
        <v>0.0428583854845004</v>
      </c>
      <c r="H85" s="0" t="n">
        <v>0</v>
      </c>
      <c r="I85" s="0" t="n">
        <v>819819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2575812.99356633</v>
      </c>
      <c r="D86" s="0" t="n">
        <v>3900263.57725123</v>
      </c>
      <c r="E86" s="0" t="n">
        <v>79094.1393907622</v>
      </c>
      <c r="F86" s="0" t="n">
        <v>0</v>
      </c>
      <c r="G86" s="0" t="n">
        <v>0.0416476259490718</v>
      </c>
      <c r="H86" s="0" t="n">
        <v>0</v>
      </c>
      <c r="I86" s="0" t="n">
        <v>780686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2541456.80515225</v>
      </c>
      <c r="D87" s="0" t="n">
        <v>3805528.7658036</v>
      </c>
      <c r="E87" s="0" t="n">
        <v>51339.2574130346</v>
      </c>
      <c r="F87" s="0" t="n">
        <v>0</v>
      </c>
      <c r="G87" s="0" t="n">
        <v>0.0408444662336071</v>
      </c>
      <c r="H87" s="0" t="n">
        <v>0</v>
      </c>
      <c r="I87" s="0" t="n">
        <v>752847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2503410.94920979</v>
      </c>
      <c r="D88" s="0" t="n">
        <v>3565176.61152639</v>
      </c>
      <c r="E88" s="0" t="n">
        <v>71074.9299707606</v>
      </c>
      <c r="F88" s="0" t="n">
        <v>0</v>
      </c>
      <c r="G88" s="0" t="n">
        <v>0.0319083062691924</v>
      </c>
      <c r="H88" s="0" t="n">
        <v>0</v>
      </c>
      <c r="I88" s="0" t="n">
        <v>713420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2508798.30539833</v>
      </c>
      <c r="D89" s="0" t="n">
        <v>3549245.23807597</v>
      </c>
      <c r="E89" s="0" t="n">
        <v>58202.7331810535</v>
      </c>
      <c r="F89" s="0" t="n">
        <v>0</v>
      </c>
      <c r="G89" s="0" t="n">
        <v>0.0254050115918101</v>
      </c>
      <c r="H89" s="0" t="n">
        <v>0</v>
      </c>
      <c r="I89" s="0" t="n">
        <v>694466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2426222.91772311</v>
      </c>
      <c r="D90" s="0" t="n">
        <v>3476506.32034562</v>
      </c>
      <c r="E90" s="0" t="n">
        <v>77063.5774357632</v>
      </c>
      <c r="F90" s="0" t="n">
        <v>0</v>
      </c>
      <c r="G90" s="0" t="n">
        <v>0.0191848222771835</v>
      </c>
      <c r="H90" s="0" t="n">
        <v>0</v>
      </c>
      <c r="I90" s="0" t="n">
        <v>672228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2408397.02868398</v>
      </c>
      <c r="D91" s="0" t="n">
        <v>3448596.78743971</v>
      </c>
      <c r="E91" s="0" t="n">
        <v>60737.4975721213</v>
      </c>
      <c r="F91" s="0" t="n">
        <v>0</v>
      </c>
      <c r="G91" s="0" t="n">
        <v>0.0172880759760816</v>
      </c>
      <c r="H91" s="0" t="n">
        <v>0</v>
      </c>
      <c r="I91" s="0" t="n">
        <v>624745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2318060.9792184</v>
      </c>
      <c r="D92" s="0" t="n">
        <v>3292142.40447291</v>
      </c>
      <c r="E92" s="0" t="n">
        <v>73137.2456071992</v>
      </c>
      <c r="F92" s="0" t="n">
        <v>0</v>
      </c>
      <c r="G92" s="0" t="n">
        <v>0.0198781808868275</v>
      </c>
      <c r="H92" s="0" t="n">
        <v>0</v>
      </c>
      <c r="I92" s="0" t="n">
        <v>596372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2280234.00350294</v>
      </c>
      <c r="D93" s="0" t="n">
        <v>3252919.57545922</v>
      </c>
      <c r="E93" s="0" t="n">
        <v>43100.1705403454</v>
      </c>
      <c r="F93" s="0" t="n">
        <v>0</v>
      </c>
      <c r="G93" s="0" t="n">
        <v>0.0186959359274547</v>
      </c>
      <c r="H93" s="0" t="n">
        <v>0</v>
      </c>
      <c r="I93" s="0" t="n">
        <v>578073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2242332.98937606</v>
      </c>
      <c r="D94" s="0" t="n">
        <v>3140858.28890071</v>
      </c>
      <c r="E94" s="0" t="n">
        <v>61092.5067067401</v>
      </c>
      <c r="F94" s="0" t="n">
        <v>0</v>
      </c>
      <c r="G94" s="0" t="n">
        <v>0.0117796678698238</v>
      </c>
      <c r="H94" s="0" t="n">
        <v>0</v>
      </c>
      <c r="I94" s="0" t="n">
        <v>558097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2211340.57174708</v>
      </c>
      <c r="D95" s="0" t="n">
        <v>3105956.83275342</v>
      </c>
      <c r="E95" s="0" t="n">
        <v>40202.2510949271</v>
      </c>
      <c r="F95" s="0" t="n">
        <v>0</v>
      </c>
      <c r="G95" s="0" t="n">
        <v>0.0153387879261526</v>
      </c>
      <c r="H95" s="0" t="n">
        <v>0</v>
      </c>
      <c r="I95" s="0" t="n">
        <v>537277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2214758.45647529</v>
      </c>
      <c r="D96" s="0" t="n">
        <v>3053979.83073322</v>
      </c>
      <c r="E96" s="0" t="n">
        <v>33725.6067550351</v>
      </c>
      <c r="F96" s="0" t="n">
        <v>0</v>
      </c>
      <c r="G96" s="0" t="n">
        <v>0.0191451939547294</v>
      </c>
      <c r="H96" s="0" t="n">
        <v>0</v>
      </c>
      <c r="I96" s="0" t="n">
        <v>523878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2181921.02522416</v>
      </c>
      <c r="D97" s="0" t="n">
        <v>2967839.48288951</v>
      </c>
      <c r="E97" s="0" t="n">
        <v>23739.505076721</v>
      </c>
      <c r="F97" s="0" t="n">
        <v>0</v>
      </c>
      <c r="G97" s="0" t="n">
        <v>0.0187235451299392</v>
      </c>
      <c r="H97" s="0" t="n">
        <v>0</v>
      </c>
      <c r="I97" s="0" t="n">
        <v>501561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2142858.854532</v>
      </c>
      <c r="D98" s="0" t="n">
        <v>2896972.37673026</v>
      </c>
      <c r="E98" s="0" t="n">
        <v>45763.1884327872</v>
      </c>
      <c r="F98" s="0" t="n">
        <v>0</v>
      </c>
      <c r="G98" s="0" t="n">
        <v>0.0158530508777956</v>
      </c>
      <c r="H98" s="0" t="n">
        <v>0</v>
      </c>
      <c r="I98" s="0" t="n">
        <v>488311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2125846.88689312</v>
      </c>
      <c r="D99" s="0" t="n">
        <v>2761071.68051197</v>
      </c>
      <c r="E99" s="0" t="n">
        <v>35083.3686738985</v>
      </c>
      <c r="F99" s="0" t="n">
        <v>0</v>
      </c>
      <c r="G99" s="0" t="n">
        <v>0.00987998443621532</v>
      </c>
      <c r="H99" s="0" t="n">
        <v>0</v>
      </c>
      <c r="I99" s="0" t="n">
        <v>467304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2078961.21128501</v>
      </c>
      <c r="D100" s="0" t="n">
        <v>2725614.96743295</v>
      </c>
      <c r="E100" s="0" t="n">
        <v>21903.4126307923</v>
      </c>
      <c r="F100" s="0" t="n">
        <v>0</v>
      </c>
      <c r="G100" s="0" t="n">
        <v>0.0132257902040575</v>
      </c>
      <c r="H100" s="0" t="n">
        <v>0</v>
      </c>
      <c r="I100" s="0" t="n">
        <v>441664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2048538.25047205</v>
      </c>
      <c r="D101" s="0" t="n">
        <v>2678917.61937331</v>
      </c>
      <c r="E101" s="0" t="n">
        <v>28488.7968081307</v>
      </c>
      <c r="F101" s="0" t="n">
        <v>0</v>
      </c>
      <c r="G101" s="0" t="n">
        <v>0.0122410361232851</v>
      </c>
      <c r="H101" s="0" t="n">
        <v>0</v>
      </c>
      <c r="I101" s="0" t="n">
        <v>431418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2003778.92814305</v>
      </c>
      <c r="D102" s="0" t="n">
        <v>2594850.90582694</v>
      </c>
      <c r="E102" s="0" t="n">
        <v>37665.7235394472</v>
      </c>
      <c r="F102" s="0" t="n">
        <v>0</v>
      </c>
      <c r="G102" s="0" t="n">
        <v>0.00802516656789823</v>
      </c>
      <c r="H102" s="0" t="n">
        <v>0</v>
      </c>
      <c r="I102" s="0" t="n">
        <v>416338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1969406.9068453</v>
      </c>
      <c r="D103" s="0" t="n">
        <v>2540533.59242668</v>
      </c>
      <c r="E103" s="0" t="n">
        <v>19482.8871130942</v>
      </c>
      <c r="F103" s="0" t="n">
        <v>0</v>
      </c>
      <c r="G103" s="0" t="n">
        <v>0.0174125047970924</v>
      </c>
      <c r="H103" s="0" t="n">
        <v>0</v>
      </c>
      <c r="I103" s="0" t="n">
        <v>402471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1940297.48014264</v>
      </c>
      <c r="D104" s="0" t="n">
        <v>2384616.81401171</v>
      </c>
      <c r="E104" s="0" t="n">
        <v>18273.7613480626</v>
      </c>
      <c r="F104" s="0" t="n">
        <v>0</v>
      </c>
      <c r="G104" s="0" t="n">
        <v>0.014612017077674</v>
      </c>
      <c r="H104" s="0" t="n">
        <v>0</v>
      </c>
      <c r="I104" s="0" t="n">
        <v>390291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1925219.4325298</v>
      </c>
      <c r="D105" s="0" t="n">
        <v>2362943.23964319</v>
      </c>
      <c r="E105" s="0" t="n">
        <v>15829.9332930985</v>
      </c>
      <c r="F105" s="0" t="n">
        <v>0</v>
      </c>
      <c r="G105" s="0" t="n">
        <v>0.0115534625037805</v>
      </c>
      <c r="H105" s="0" t="n">
        <v>0</v>
      </c>
      <c r="I105" s="0" t="n">
        <v>381779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0.0183412548002162</v>
      </c>
      <c r="D19" s="27" t="n">
        <v>124.428366303447</v>
      </c>
      <c r="E19" s="28" t="n">
        <f aca="false">(D19/D18)^(1/3)-1</f>
        <v>0.0364147067883613</v>
      </c>
      <c r="F19" s="27" t="n">
        <v>67948.8492751289</v>
      </c>
      <c r="G19" s="28" t="n">
        <f aca="false">(F19/F18)^(1/3)-1</f>
        <v>0.0315110491717838</v>
      </c>
      <c r="I19" s="27" t="s">
        <v>37</v>
      </c>
      <c r="J19" s="13" t="n">
        <f aca="false">B19*100/$B$16</f>
        <v>98.3365725163733</v>
      </c>
      <c r="K19" s="13" t="n">
        <f aca="false">D19*100/$D$16</f>
        <v>126.290527128815</v>
      </c>
      <c r="L19" s="13" t="n">
        <f aca="false">100*F19*100/D19/($F$16*100/$D$16)</f>
        <v>94.6032947579028</v>
      </c>
    </row>
    <row r="20" customFormat="false" ht="12.8" hidden="false" customHeight="false" outlineLevel="0" collapsed="false">
      <c r="A20" s="29" t="s">
        <v>38</v>
      </c>
      <c r="B20" s="29" t="n">
        <v>133.282068132011</v>
      </c>
      <c r="C20" s="30" t="n">
        <f aca="false">(B20/B19)^(1/3)-1</f>
        <v>0.000553666618275939</v>
      </c>
      <c r="D20" s="29" t="n">
        <v>133.449422860446</v>
      </c>
      <c r="E20" s="30" t="n">
        <f aca="false">(D20/D19)^(1/3)-1</f>
        <v>0.0236050824969525</v>
      </c>
      <c r="F20" s="29" t="n">
        <v>72619.3822308787</v>
      </c>
      <c r="G20" s="30" t="n">
        <f aca="false">(F20/F19)^(1/3)-1</f>
        <v>0.0224062160665623</v>
      </c>
      <c r="I20" s="29" t="s">
        <v>38</v>
      </c>
      <c r="J20" s="13" t="n">
        <f aca="false">B20*100/$B$16</f>
        <v>98.4999999999999</v>
      </c>
      <c r="K20" s="13" t="n">
        <f aca="false">D20*100/$D$16</f>
        <v>135.446590345653</v>
      </c>
      <c r="L20" s="13" t="n">
        <f aca="false">100*F20*100/D20/($F$16*100/$D$16)</f>
        <v>94.2712801981941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0.00153344995277682</v>
      </c>
      <c r="D21" s="27" t="n">
        <v>142.470479417446</v>
      </c>
      <c r="E21" s="28" t="n">
        <f aca="false">(D21/D20)^(1/3)-1</f>
        <v>0.0220435346665904</v>
      </c>
      <c r="F21" s="27" t="n">
        <v>78357.5773332299</v>
      </c>
      <c r="G21" s="28" t="n">
        <f aca="false">(F21/F20)^(1/3)-1</f>
        <v>0.025674322739679</v>
      </c>
      <c r="I21" s="27" t="s">
        <v>39</v>
      </c>
      <c r="J21" s="13" t="n">
        <f aca="false">B21*100/$B$16</f>
        <v>98.9538296752405</v>
      </c>
      <c r="K21" s="13" t="n">
        <f aca="false">D21*100/$D$16</f>
        <v>144.602653562492</v>
      </c>
      <c r="L21" s="13" t="n">
        <f aca="false">100*F21*100/D21/($F$16*100/$D$16)</f>
        <v>95.2795437614978</v>
      </c>
    </row>
    <row r="22" customFormat="false" ht="12.8" hidden="false" customHeight="false" outlineLevel="0" collapsed="false">
      <c r="A22" s="29" t="s">
        <v>20</v>
      </c>
      <c r="B22" s="29" t="n">
        <v>133.56</v>
      </c>
      <c r="C22" s="30" t="n">
        <f aca="false">(B22/B21)^(1/3)-1</f>
        <v>-0.000837551283475846</v>
      </c>
      <c r="D22" s="29" t="n">
        <v>151.491535974446</v>
      </c>
      <c r="E22" s="30" t="n">
        <f aca="false">(D22/D21)^(1/3)-1</f>
        <v>0.0206758231989925</v>
      </c>
      <c r="F22" s="29" t="n">
        <v>84335.8646301369</v>
      </c>
      <c r="G22" s="30" t="n">
        <f aca="false">(F22/F21)^(1/3)-1</f>
        <v>0.0248109738639375</v>
      </c>
      <c r="I22" s="29" t="s">
        <v>40</v>
      </c>
      <c r="J22" s="13" t="n">
        <f aca="false">B22*100/$B$16</f>
        <v>98.7054011419585</v>
      </c>
      <c r="K22" s="13" t="n">
        <f aca="false">D22*100/$D$16</f>
        <v>153.758716779331</v>
      </c>
      <c r="L22" s="13" t="n">
        <f aca="false">100*F22*100/D22/($F$16*100/$D$16)</f>
        <v>96.4422841004756</v>
      </c>
    </row>
    <row r="23" customFormat="false" ht="12.8" hidden="false" customHeight="false" outlineLevel="0" collapsed="false">
      <c r="A23" s="27" t="s">
        <v>24</v>
      </c>
      <c r="B23" s="27" t="n">
        <v>135.037190378662</v>
      </c>
      <c r="C23" s="28" t="n">
        <f aca="false">(B23/B22)^(1/3)-1</f>
        <v>0.00367319962654955</v>
      </c>
      <c r="D23" s="27" t="n">
        <v>160.512592531446</v>
      </c>
      <c r="E23" s="28" t="n">
        <f aca="false">(D23/D22)^(1/3)-1</f>
        <v>0.0194679573813032</v>
      </c>
      <c r="F23" s="27" t="n">
        <v>89357.9181707405</v>
      </c>
      <c r="G23" s="28" t="n">
        <f aca="false">(F23/F22)^(1/3)-1</f>
        <v>0.0194679573813028</v>
      </c>
      <c r="I23" s="27" t="s">
        <v>41</v>
      </c>
      <c r="J23" s="13" t="n">
        <f aca="false">B23*100/$B$16</f>
        <v>99.7970952785928</v>
      </c>
      <c r="K23" s="13" t="n">
        <f aca="false">D23*100/$D$16</f>
        <v>162.914779996171</v>
      </c>
      <c r="L23" s="13" t="n">
        <f aca="false">100*F23*100/D23/($F$16*100/$D$16)</f>
        <v>96.4422841004755</v>
      </c>
    </row>
    <row r="24" customFormat="false" ht="12.8" hidden="false" customHeight="false" outlineLevel="0" collapsed="false">
      <c r="A24" s="29" t="s">
        <v>42</v>
      </c>
      <c r="B24" s="29" t="n">
        <v>137.280530175971</v>
      </c>
      <c r="C24" s="30" t="n">
        <f aca="false">(B24/B23)^(1/3)-1</f>
        <v>0.00550720016290418</v>
      </c>
      <c r="D24" s="29" t="n">
        <v>170.143348083333</v>
      </c>
      <c r="E24" s="30" t="n">
        <f aca="false">(D24/D23)^(1/3)-1</f>
        <v>0.0196128224222167</v>
      </c>
      <c r="F24" s="29" t="n">
        <v>94719.3932609849</v>
      </c>
      <c r="G24" s="30" t="n">
        <f aca="false">(F24/F23)^(1/3)-1</f>
        <v>0.0196128224222163</v>
      </c>
      <c r="I24" s="29" t="s">
        <v>42</v>
      </c>
      <c r="J24" s="13" t="n">
        <f aca="false">B24*100/$B$16</f>
        <v>101.455</v>
      </c>
      <c r="K24" s="13" t="n">
        <f aca="false">D24*100/$D$16</f>
        <v>172.689666795941</v>
      </c>
      <c r="L24" s="13" t="n">
        <f aca="false">100*F24*100/D24/($F$16*100/$D$16)</f>
        <v>96.4422841004753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0.0047642253937783</v>
      </c>
      <c r="D25" s="27" t="n">
        <v>179.774103635219</v>
      </c>
      <c r="E25" s="28" t="n">
        <f aca="false">(D25/D24)^(1/3)-1</f>
        <v>0.0185227152235463</v>
      </c>
      <c r="F25" s="27" t="n">
        <v>100080.868351229</v>
      </c>
      <c r="G25" s="28" t="n">
        <f aca="false">(F25/F24)^(1/3)-1</f>
        <v>0.0185227152235465</v>
      </c>
      <c r="I25" s="27" t="s">
        <v>43</v>
      </c>
      <c r="J25" s="13" t="n">
        <f aca="false">B25*100/$B$16</f>
        <v>102.91198286225</v>
      </c>
      <c r="K25" s="13" t="n">
        <f aca="false">D25*100/$D$16</f>
        <v>182.464553595711</v>
      </c>
      <c r="L25" s="13" t="n">
        <f aca="false">100*F25*100/D25/($F$16*100/$D$16)</f>
        <v>96.4422841004754</v>
      </c>
    </row>
    <row r="26" customFormat="false" ht="12.8" hidden="false" customHeight="false" outlineLevel="0" collapsed="false">
      <c r="A26" s="29" t="s">
        <v>20</v>
      </c>
      <c r="B26" s="29" t="n">
        <v>140.238</v>
      </c>
      <c r="C26" s="30" t="n">
        <f aca="false">(B26/B25)^(1/3)-1</f>
        <v>0.00235468270097661</v>
      </c>
      <c r="D26" s="29" t="n">
        <v>189.404859187106</v>
      </c>
      <c r="E26" s="30" t="n">
        <f aca="false">(D26/D25)^(1/3)-1</f>
        <v>0.0175474295502851</v>
      </c>
      <c r="F26" s="29" t="n">
        <v>105442.343441474</v>
      </c>
      <c r="G26" s="30" t="n">
        <f aca="false">(F26/F25)^(1/3)-1</f>
        <v>0.0175474295502867</v>
      </c>
      <c r="I26" s="29" t="s">
        <v>44</v>
      </c>
      <c r="J26" s="13" t="n">
        <f aca="false">B26*100/$B$16</f>
        <v>103.640671199056</v>
      </c>
      <c r="K26" s="13" t="n">
        <f aca="false">D26*100/$D$16</f>
        <v>192.239440395481</v>
      </c>
      <c r="L26" s="13" t="n">
        <f aca="false">100*F26*100/D26/($F$16*100/$D$16)</f>
        <v>96.4422841004758</v>
      </c>
    </row>
    <row r="27" customFormat="false" ht="12.8" hidden="false" customHeight="false" outlineLevel="0" collapsed="false">
      <c r="A27" s="27" t="s">
        <v>24</v>
      </c>
      <c r="B27" s="27" t="n">
        <v>143.114775732591</v>
      </c>
      <c r="C27" s="28" t="n">
        <f aca="false">(B27/B26)^(1/3)-1</f>
        <v>0.00679161129189865</v>
      </c>
      <c r="D27" s="27" t="n">
        <v>199.035614738993</v>
      </c>
      <c r="E27" s="28" t="n">
        <f aca="false">(D27/D26)^(1/3)-1</f>
        <v>0.0166697286292234</v>
      </c>
      <c r="F27" s="27" t="n">
        <v>110864.400171156</v>
      </c>
      <c r="G27" s="28" t="n">
        <f aca="false">(F27/F26)^(1/3)-1</f>
        <v>0.0168549818637578</v>
      </c>
      <c r="I27" s="27" t="s">
        <v>45</v>
      </c>
      <c r="J27" s="13" t="n">
        <f aca="false">B27*100/$B$16</f>
        <v>105.766706708796</v>
      </c>
      <c r="K27" s="13" t="n">
        <f aca="false">D27*100/$D$16</f>
        <v>202.014327195252</v>
      </c>
      <c r="L27" s="13" t="n">
        <f aca="false">100*F27*100/D27/($F$16*100/$D$16)</f>
        <v>96.4950136161127</v>
      </c>
    </row>
    <row r="28" customFormat="false" ht="12.8" hidden="false" customHeight="false" outlineLevel="0" collapsed="false">
      <c r="A28" s="29" t="s">
        <v>46</v>
      </c>
      <c r="B28" s="29" t="n">
        <v>144.14455668477</v>
      </c>
      <c r="C28" s="30" t="n">
        <f aca="false">(B28/B27)^(1/3)-1</f>
        <v>0.00239276680111233</v>
      </c>
      <c r="D28" s="29" t="n">
        <v>208.987395475943</v>
      </c>
      <c r="E28" s="30" t="n">
        <f aca="false">(D28/D27)^(1/3)-1</f>
        <v>0.016396356814854</v>
      </c>
      <c r="F28" s="29" t="n">
        <v>116684.781180142</v>
      </c>
      <c r="G28" s="30" t="n">
        <f aca="false">(F28/F27)^(1/3)-1</f>
        <v>0.0172023812262547</v>
      </c>
      <c r="I28" s="29" t="s">
        <v>46</v>
      </c>
      <c r="J28" s="13" t="n">
        <f aca="false">B28*100/$B$16</f>
        <v>106.52775</v>
      </c>
      <c r="K28" s="13" t="n">
        <f aca="false">D28*100/$D$16</f>
        <v>212.115043555014</v>
      </c>
      <c r="L28" s="13" t="n">
        <f aca="false">100*F28*100/D28/($F$16*100/$D$16)</f>
        <v>96.7247636485321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0.00156431765451459</v>
      </c>
      <c r="D29" s="27" t="n">
        <v>218.939176212892</v>
      </c>
      <c r="E29" s="28" t="n">
        <f aca="false">(D29/D28)^(1/3)-1</f>
        <v>0.0156275241789419</v>
      </c>
      <c r="F29" s="27" t="n">
        <v>122505.162189127</v>
      </c>
      <c r="G29" s="28" t="n">
        <f aca="false">(F29/F28)^(1/3)-1</f>
        <v>0.0163580340504379</v>
      </c>
      <c r="I29" s="27" t="s">
        <v>47</v>
      </c>
      <c r="J29" s="13" t="n">
        <f aca="false">B29*100/$B$16</f>
        <v>107.02846217674</v>
      </c>
      <c r="K29" s="13" t="n">
        <f aca="false">D29*100/$D$16</f>
        <v>222.215759914776</v>
      </c>
      <c r="L29" s="13" t="n">
        <f aca="false">100*F29*100/D29/($F$16*100/$D$16)</f>
        <v>96.9336273143676</v>
      </c>
    </row>
    <row r="30" customFormat="false" ht="12.8" hidden="false" customHeight="false" outlineLevel="0" collapsed="false">
      <c r="A30" s="29" t="s">
        <v>20</v>
      </c>
      <c r="B30" s="29" t="n">
        <v>145.14633</v>
      </c>
      <c r="C30" s="30" t="n">
        <f aca="false">(B30/B29)^(1/3)-1</f>
        <v>0.000745763911607522</v>
      </c>
      <c r="D30" s="29" t="n">
        <v>228.890956949842</v>
      </c>
      <c r="E30" s="30" t="n">
        <f aca="false">(D30/D29)^(1/3)-1</f>
        <v>0.0149275739061081</v>
      </c>
      <c r="F30" s="29" t="n">
        <v>128325.543198113</v>
      </c>
      <c r="G30" s="30" t="n">
        <f aca="false">(F30/F29)^(1/3)-1</f>
        <v>0.0155927078365157</v>
      </c>
      <c r="I30" s="29" t="s">
        <v>48</v>
      </c>
      <c r="J30" s="13" t="n">
        <f aca="false">B30*100/$B$16</f>
        <v>107.268094691023</v>
      </c>
      <c r="K30" s="13" t="n">
        <f aca="false">D30*100/$D$16</f>
        <v>232.316476274539</v>
      </c>
      <c r="L30" s="13" t="n">
        <f aca="false">100*F30*100/D30/($F$16*100/$D$16)</f>
        <v>97.1243289223047</v>
      </c>
    </row>
    <row r="31" customFormat="false" ht="12.8" hidden="false" customHeight="false" outlineLevel="0" collapsed="false">
      <c r="A31" s="27" t="s">
        <v>24</v>
      </c>
      <c r="B31" s="27" t="n">
        <v>145.368324935087</v>
      </c>
      <c r="C31" s="28" t="n">
        <f aca="false">(B31/B30)^(1/3)-1</f>
        <v>0.000509558994679527</v>
      </c>
      <c r="D31" s="27" t="n">
        <v>238.842737686792</v>
      </c>
      <c r="E31" s="28" t="n">
        <f aca="false">(D31/D30)^(1/3)-1</f>
        <v>0.0142876446230173</v>
      </c>
      <c r="F31" s="27" t="n">
        <v>134145.924207099</v>
      </c>
      <c r="G31" s="28" t="n">
        <f aca="false">(F31/F30)^(1/3)-1</f>
        <v>0.0148958038073614</v>
      </c>
      <c r="I31" s="27" t="s">
        <v>49</v>
      </c>
      <c r="J31" s="13" t="n">
        <f aca="false">B31*100/$B$16</f>
        <v>107.432156529293</v>
      </c>
      <c r="K31" s="13" t="n">
        <f aca="false">D31*100/$D$16</f>
        <v>242.417192634302</v>
      </c>
      <c r="L31" s="13" t="n">
        <f aca="false">100*F31*100/D31/($F$16*100/$D$16)</f>
        <v>97.2991387295803</v>
      </c>
    </row>
    <row r="32" customFormat="false" ht="12.8" hidden="false" customHeight="false" outlineLevel="0" collapsed="false">
      <c r="A32" s="29" t="s">
        <v>50</v>
      </c>
      <c r="B32" s="29" t="n">
        <v>147.027447818465</v>
      </c>
      <c r="C32" s="30" t="n">
        <f aca="false">(B32/B31)^(1/3)-1</f>
        <v>0.00379002926504168</v>
      </c>
      <c r="D32" s="29" t="n">
        <v>248.720651241098</v>
      </c>
      <c r="E32" s="30" t="n">
        <f aca="false">(D32/D31)^(1/3)-1</f>
        <v>0.0135999999999996</v>
      </c>
      <c r="F32" s="29" t="n">
        <v>139806.341140984</v>
      </c>
      <c r="G32" s="30" t="n">
        <f aca="false">(F32/F31)^(1/3)-1</f>
        <v>0.0138719999999994</v>
      </c>
      <c r="I32" s="29" t="s">
        <v>50</v>
      </c>
      <c r="J32" s="13" t="n">
        <f aca="false">B32*100/$B$16</f>
        <v>108.658305</v>
      </c>
      <c r="K32" s="13" t="n">
        <f aca="false">D32*100/$D$16</f>
        <v>252.442936335412</v>
      </c>
      <c r="L32" s="13" t="n">
        <f aca="false">100*F32*100/D32/($F$16*100/$D$16)</f>
        <v>97.3774905499101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0.00482676518140379</v>
      </c>
      <c r="D33" s="27" t="n">
        <v>259.00708957255</v>
      </c>
      <c r="E33" s="28" t="n">
        <f aca="false">(D33/D32)^(1/3)-1</f>
        <v>0.0136000000000001</v>
      </c>
      <c r="F33" s="27" t="n">
        <v>145705.604838606</v>
      </c>
      <c r="G33" s="28" t="n">
        <f aca="false">(F33/F32)^(1/3)-1</f>
        <v>0.0138719999999988</v>
      </c>
      <c r="I33" s="27" t="s">
        <v>51</v>
      </c>
      <c r="J33" s="13" t="n">
        <f aca="false">B33*100/$B$16</f>
        <v>110.239316042042</v>
      </c>
      <c r="K33" s="13" t="n">
        <f aca="false">D33*100/$D$16</f>
        <v>262.88331868351</v>
      </c>
      <c r="L33" s="13" t="n">
        <f aca="false">100*F33*100/D33/($F$16*100/$D$16)</f>
        <v>97.4559054644029</v>
      </c>
    </row>
    <row r="34" customFormat="false" ht="12.8" hidden="false" customHeight="false" outlineLevel="0" collapsed="false">
      <c r="A34" s="29" t="s">
        <v>20</v>
      </c>
      <c r="B34" s="29" t="n">
        <v>149.5007199</v>
      </c>
      <c r="C34" s="30" t="n">
        <f aca="false">(B34/B33)^(1/3)-1</f>
        <v>0.000745763911609076</v>
      </c>
      <c r="D34" s="29" t="n">
        <v>269.71894820191</v>
      </c>
      <c r="E34" s="30" t="n">
        <f aca="false">(D34/D33)^(1/3)-1</f>
        <v>0.0136000000000005</v>
      </c>
      <c r="F34" s="29" t="n">
        <v>151853.793670025</v>
      </c>
      <c r="G34" s="30" t="n">
        <f aca="false">(F34/F33)^(1/3)-1</f>
        <v>0.0138720000000006</v>
      </c>
      <c r="I34" s="29" t="s">
        <v>52</v>
      </c>
      <c r="J34" s="13" t="n">
        <f aca="false">B34*100/$B$16</f>
        <v>110.486137531754</v>
      </c>
      <c r="K34" s="13" t="n">
        <f aca="false">D34*100/$D$16</f>
        <v>273.75548805309</v>
      </c>
      <c r="L34" s="13" t="n">
        <f aca="false">100*F34*100/D34/($F$16*100/$D$16)</f>
        <v>97.534383523867</v>
      </c>
    </row>
    <row r="35" customFormat="false" ht="12.8" hidden="false" customHeight="false" outlineLevel="0" collapsed="false">
      <c r="A35" s="27" t="s">
        <v>24</v>
      </c>
      <c r="B35" s="27" t="n">
        <v>151.170820249987</v>
      </c>
      <c r="C35" s="28" t="n">
        <f aca="false">(B35/B34)^(1/3)-1</f>
        <v>0.00370994793400214</v>
      </c>
      <c r="D35" s="27" t="n">
        <v>280.873821404672</v>
      </c>
      <c r="E35" s="28" t="n">
        <f aca="false">(D35/D34)^(1/3)-1</f>
        <v>0.0135999999999992</v>
      </c>
      <c r="F35" s="27" t="n">
        <v>158261.411271866</v>
      </c>
      <c r="G35" s="28" t="n">
        <f aca="false">(F35/F34)^(1/3)-1</f>
        <v>0.0138720000000019</v>
      </c>
      <c r="I35" s="27" t="s">
        <v>53</v>
      </c>
      <c r="J35" s="13" t="n">
        <f aca="false">B35*100/$B$16</f>
        <v>111.720398725171</v>
      </c>
      <c r="K35" s="13" t="n">
        <f aca="false">D35*100/$D$16</f>
        <v>285.077302030751</v>
      </c>
      <c r="L35" s="13" t="n">
        <f aca="false">100*F35*100/D35/($F$16*100/$D$16)</f>
        <v>97.6129247791515</v>
      </c>
    </row>
    <row r="36" customFormat="false" ht="12.8" hidden="false" customHeight="false" outlineLevel="0" collapsed="false">
      <c r="A36" s="29" t="s">
        <v>54</v>
      </c>
      <c r="B36" s="29" t="n">
        <v>152.173408492112</v>
      </c>
      <c r="C36" s="30" t="n">
        <f aca="false">(B36/B35)^(1/3)-1</f>
        <v>0.00220584883384145</v>
      </c>
      <c r="D36" s="29" t="n">
        <v>291.538797892813</v>
      </c>
      <c r="E36" s="30" t="n">
        <f aca="false">(D36/D35)^(1/3)-1</f>
        <v>0.0125</v>
      </c>
      <c r="F36" s="29" t="n">
        <v>164392.420389</v>
      </c>
      <c r="G36" s="30" t="n">
        <f aca="false">(F36/F35)^(1/3)-1</f>
        <v>0.0127499999999989</v>
      </c>
      <c r="I36" s="29" t="s">
        <v>54</v>
      </c>
      <c r="J36" s="13" t="n">
        <f aca="false">B36*100/$B$16</f>
        <v>112.461345675</v>
      </c>
      <c r="K36" s="13" t="n">
        <f aca="false">D36*100/$D$16</f>
        <v>295.901887633836</v>
      </c>
      <c r="L36" s="13" t="n">
        <f aca="false">100*F36*100/D36/($F$16*100/$D$16)</f>
        <v>97.6852485041286</v>
      </c>
    </row>
    <row r="37" customFormat="false" ht="12.8" hidden="false" customHeight="false" outlineLevel="0" collapsed="false">
      <c r="A37" s="27" t="s">
        <v>18</v>
      </c>
      <c r="B37" s="27" t="n">
        <v>152.895909972896</v>
      </c>
      <c r="C37" s="28" t="n">
        <f aca="false">(B37/B36)^(1/3)-1</f>
        <v>0.00158012941457719</v>
      </c>
      <c r="D37" s="27" t="n">
        <v>302.608731037021</v>
      </c>
      <c r="E37" s="28" t="n">
        <f aca="false">(D37/D36)^(1/3)-1</f>
        <v>0.0125000000000006</v>
      </c>
      <c r="F37" s="27" t="n">
        <v>170760.943328944</v>
      </c>
      <c r="G37" s="28" t="n">
        <f aca="false">(F37/F36)^(1/3)-1</f>
        <v>0.0127500000000003</v>
      </c>
      <c r="I37" s="27" t="s">
        <v>108</v>
      </c>
      <c r="J37" s="13" t="n">
        <f aca="false">B37*100/$B$16</f>
        <v>112.995298943093</v>
      </c>
      <c r="K37" s="13" t="n">
        <f aca="false">D37*100/$D$16</f>
        <v>307.137490363308</v>
      </c>
      <c r="L37" s="13" t="n">
        <f aca="false">100*F37*100/D37/($F$16*100/$D$16)</f>
        <v>97.7576258154646</v>
      </c>
    </row>
    <row r="38" customFormat="false" ht="12.8" hidden="false" customHeight="false" outlineLevel="0" collapsed="false">
      <c r="A38" s="29" t="s">
        <v>20</v>
      </c>
      <c r="B38" s="29" t="n">
        <v>153.2382378975</v>
      </c>
      <c r="C38" s="30" t="n">
        <f aca="false">(B38/B37)^(1/3)-1</f>
        <v>0.000745763911609743</v>
      </c>
      <c r="D38" s="29" t="n">
        <v>314.098997326261</v>
      </c>
      <c r="E38" s="30" t="n">
        <f aca="false">(D38/D37)^(1/3)-1</f>
        <v>0.0125000000000004</v>
      </c>
      <c r="F38" s="29" t="n">
        <v>177376.18132023</v>
      </c>
      <c r="G38" s="30" t="n">
        <f aca="false">(F38/F37)^(1/3)-1</f>
        <v>0.0127499999999992</v>
      </c>
      <c r="I38" s="29" t="s">
        <v>109</v>
      </c>
      <c r="J38" s="13" t="n">
        <f aca="false">B38*100/$B$16</f>
        <v>113.248290970048</v>
      </c>
      <c r="K38" s="13" t="n">
        <f aca="false">D38*100/$D$16</f>
        <v>318.799716828451</v>
      </c>
      <c r="L38" s="13" t="n">
        <f aca="false">100*F38*100/D38/($F$16*100/$D$16)</f>
        <v>97.8300567528624</v>
      </c>
    </row>
    <row r="39" customFormat="false" ht="12.8" hidden="false" customHeight="false" outlineLevel="0" collapsed="false">
      <c r="A39" s="27" t="s">
        <v>24</v>
      </c>
      <c r="B39" s="27" t="n">
        <v>153.479816278052</v>
      </c>
      <c r="C39" s="28" t="n">
        <f aca="false">(B39/B38)^(1/3)-1</f>
        <v>0.000525220394048453</v>
      </c>
      <c r="D39" s="27" t="n">
        <v>326.025557105596</v>
      </c>
      <c r="E39" s="28" t="n">
        <f aca="false">(D39/D38)^(1/3)-1</f>
        <v>0.0124999999999993</v>
      </c>
      <c r="F39" s="27" t="n">
        <v>184247.692044779</v>
      </c>
      <c r="G39" s="28" t="n">
        <f aca="false">(F39/F38)^(1/3)-1</f>
        <v>0.0127500000000005</v>
      </c>
      <c r="I39" s="27" t="s">
        <v>110</v>
      </c>
      <c r="J39" s="13" t="n">
        <f aca="false">B39*100/$B$16</f>
        <v>113.4268256433</v>
      </c>
      <c r="K39" s="13" t="n">
        <f aca="false">D39*100/$D$16</f>
        <v>330.904766232478</v>
      </c>
      <c r="L39" s="13" t="n">
        <f aca="false">100*F39*100/D39/($F$16*100/$D$16)</f>
        <v>97.9025413560557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0.0549999999999997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0.0449999999999993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0.0350000000000017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0.0299999999999976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0.0250000000000006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R90" activePane="bottomRight" state="frozen"/>
      <selection pane="topLeft" activeCell="A1" activeCellId="0" sqref="A1"/>
      <selection pane="topRight" activeCell="R1" activeCellId="0" sqref="R1"/>
      <selection pane="bottomLeft" activeCell="A90" activeCellId="0" sqref="A90"/>
      <selection pane="bottomRight" activeCell="W112" activeCellId="0" sqref="W112"/>
    </sheetView>
  </sheetViews>
  <sheetFormatPr defaultColWidth="9.3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0.000883879588348042</v>
      </c>
      <c r="BO8" s="52" t="n">
        <f aca="false">AL8-BN8</f>
        <v>-0.0386227869911939</v>
      </c>
      <c r="BP8" s="32" t="n">
        <f aca="false">BN8+BM8</f>
        <v>0.0733168708650635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-0.0466196684132554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371152449.732425</v>
      </c>
      <c r="AR9" s="4" t="n">
        <f aca="false">((((((AQ8*((1+AO9)^(6/12)))*((1+AO9)^(1/12))+AP9)*((1+AO9)^(1/12))-AM9/12)*((1+AO9)^(1/12))-AM9/12)*((1+AO9)^(1/12))-AM9/12)*((1+AO9)^(1/12))-AM9/12)*((1+AO9)^(1/12))-AM9/12</f>
        <v>362118266.889847</v>
      </c>
      <c r="AS9" s="53" t="n">
        <f aca="false">AQ9/AG37</f>
        <v>0.0787348974497447</v>
      </c>
      <c r="AT9" s="53" t="n">
        <f aca="false">AR9/AG37</f>
        <v>0.0768184195707347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0.0587072546075803</v>
      </c>
      <c r="BL9" s="51" t="n">
        <f aca="false">SUM(P34:P37)/AVERAGE(AG34:AG37)</f>
        <v>0.0181305011617461</v>
      </c>
      <c r="BM9" s="51" t="n">
        <f aca="false">SUM(D34:D37)/AVERAGE(AG34:AG37)</f>
        <v>0.0871964218590896</v>
      </c>
      <c r="BN9" s="51" t="n">
        <f aca="false">(SUM(H34:H37)+SUM(J34:J37))/AVERAGE(AG34:AG37)</f>
        <v>0.00138377302740146</v>
      </c>
      <c r="BO9" s="52" t="n">
        <f aca="false">AL9-BN9</f>
        <v>-0.0480034414406569</v>
      </c>
      <c r="BP9" s="32" t="n">
        <f aca="false">BN9+BM9</f>
        <v>0.0885801948864911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-0.0370043688205311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362701057.630399</v>
      </c>
      <c r="AS10" s="53" t="n">
        <f aca="false">AQ10/AG41</f>
        <v>0.0818496623296329</v>
      </c>
      <c r="AT10" s="53" t="n">
        <f aca="false">AR10/AG41</f>
        <v>0.0758160096730735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0.0583475522003728</v>
      </c>
      <c r="BL10" s="51" t="n">
        <f aca="false">SUM(P38:P41)/AVERAGE(AG38:AG41)</f>
        <v>0.016782181791289</v>
      </c>
      <c r="BM10" s="51" t="n">
        <f aca="false">SUM(D38:D41)/AVERAGE(AG38:AG41)</f>
        <v>0.0785697392296149</v>
      </c>
      <c r="BN10" s="51" t="n">
        <f aca="false">(SUM(H38:H41)+SUM(J38:J41))/AVERAGE(AG38:AG41)</f>
        <v>0.00152393774870357</v>
      </c>
      <c r="BO10" s="52" t="n">
        <f aca="false">AL10-BN10</f>
        <v>-0.0385283065692347</v>
      </c>
      <c r="BP10" s="32" t="n">
        <f aca="false">BN10+BM10</f>
        <v>0.0800936769783185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-0.041932648062877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</v>
      </c>
      <c r="AP11" s="52"/>
      <c r="AQ11" s="4" t="n">
        <f aca="false">AQ10*(1+AO11)</f>
        <v>409186297.018755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360822131.466989</v>
      </c>
      <c r="AS11" s="53" t="n">
        <f aca="false">AQ11/AG45</f>
        <v>0.0807053084132051</v>
      </c>
      <c r="AT11" s="53" t="n">
        <f aca="false">AR11/AG45</f>
        <v>0.0711662673323068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0.0584531384176375</v>
      </c>
      <c r="BL11" s="51" t="n">
        <f aca="false">SUM(P42:P45)/AVERAGE(AG42:AG45)</f>
        <v>0.0178526717555233</v>
      </c>
      <c r="BM11" s="51" t="n">
        <f aca="false">SUM(D42:D45)/AVERAGE(AG42:AG45)</f>
        <v>0.0825331147249912</v>
      </c>
      <c r="BN11" s="51" t="n">
        <f aca="false">(SUM(H42:H45)+SUM(J42:J45))/AVERAGE(AG42:AG45)</f>
        <v>0.00189269710167958</v>
      </c>
      <c r="BO11" s="52" t="n">
        <f aca="false">AL11-BN11</f>
        <v>-0.0438253451645566</v>
      </c>
      <c r="BP11" s="32" t="n">
        <f aca="false">BN11+BM11</f>
        <v>0.0844258118266707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-0.0447440319607941</v>
      </c>
      <c r="AM12" s="4" t="n">
        <f aca="false">'Central scenario'!AM11</f>
        <v>16827143.6015023</v>
      </c>
      <c r="AN12" s="52" t="n">
        <f aca="false">AM12/AVERAGE(AG46:AG49)</f>
        <v>0.00327866064658645</v>
      </c>
      <c r="AO12" s="52" t="n">
        <f aca="false">AVERAGE(AG46:AG49)/AVERAGE(AG42:AG45)-1</f>
        <v>0.0350000000000017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0.0822350838348937</v>
      </c>
      <c r="AT12" s="53" t="n">
        <f aca="false">AR12/AG49</f>
        <v>0.0691957114239815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0.0578706690390115</v>
      </c>
      <c r="BL12" s="51" t="n">
        <f aca="false">SUM(P46:P49)/AVERAGE(AG46:AG49)</f>
        <v>0.0182624869023814</v>
      </c>
      <c r="BM12" s="51" t="n">
        <f aca="false">SUM(D46:D49)/AVERAGE(AG46:AG49)</f>
        <v>0.0843522140974242</v>
      </c>
      <c r="BN12" s="51" t="n">
        <f aca="false">(SUM(H46:H49)+SUM(J46:J49))/AVERAGE(AG46:AG49)</f>
        <v>0.00218697195114815</v>
      </c>
      <c r="BO12" s="52" t="n">
        <f aca="false">AL12-BN12</f>
        <v>-0.0469310039119423</v>
      </c>
      <c r="BP12" s="32" t="n">
        <f aca="false">BN12+BM12</f>
        <v>0.0865391860485724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-0.0466388009436124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0.081846347999525</v>
      </c>
      <c r="AT13" s="60" t="n">
        <f aca="false">AR13/AG53</f>
        <v>0.0658632671649201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0.0578754465481077</v>
      </c>
      <c r="BL13" s="32" t="n">
        <f aca="false">SUM(P50:P53)/AVERAGE(AG50:AG53)</f>
        <v>0.01876877142874</v>
      </c>
      <c r="BM13" s="32" t="n">
        <f aca="false">SUM(D50:D53)/AVERAGE(AG50:AG53)</f>
        <v>0.08574547606298</v>
      </c>
      <c r="BN13" s="32" t="n">
        <f aca="false">(SUM(H50:H53)+SUM(J50:J53))/AVERAGE(AG50:AG53)</f>
        <v>0.0026618037740845</v>
      </c>
      <c r="BO13" s="59" t="n">
        <f aca="false">AL13-BN13</f>
        <v>-0.0493006047176969</v>
      </c>
      <c r="BP13" s="32" t="n">
        <f aca="false">BN13+BM13</f>
        <v>0.0884072798370646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-0.0478665632615032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0.083033478000215</v>
      </c>
      <c r="AT14" s="64" t="n">
        <f aca="false">AR14/AG57</f>
        <v>0.0640406847798479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0.0576341949909174</v>
      </c>
      <c r="BL14" s="61" t="n">
        <f aca="false">SUM(P54:P57)/AVERAGE(AG54:AG57)</f>
        <v>0.0189219777921098</v>
      </c>
      <c r="BM14" s="61" t="n">
        <f aca="false">SUM(D54:D57)/AVERAGE(AG54:AG57)</f>
        <v>0.0865787804603107</v>
      </c>
      <c r="BN14" s="61" t="n">
        <f aca="false">(SUM(H54:H57)+SUM(J54:J57))/AVERAGE(AG54:AG57)</f>
        <v>0.00364792550527536</v>
      </c>
      <c r="BO14" s="63" t="n">
        <f aca="false">AL14-BN14</f>
        <v>-0.0515144887667785</v>
      </c>
      <c r="BP14" s="32" t="n">
        <f aca="false">BN14+BM14</f>
        <v>0.0902267059655861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-0.0487369032217682</v>
      </c>
      <c r="AM15" s="9" t="n">
        <f aca="false">'Central scenario'!AM14</f>
        <v>13946867.9480024</v>
      </c>
      <c r="AN15" s="69" t="n">
        <f aca="false">AM15/AVERAGE(AG58:AG61)</f>
        <v>0.00253727910105357</v>
      </c>
      <c r="AO15" s="69" t="n">
        <f aca="false">'GDP evolution by scenario'!G57</f>
        <v>0.0386602497519186</v>
      </c>
      <c r="AP15" s="69"/>
      <c r="AQ15" s="9" t="n">
        <f aca="false">AQ14*(1+AO15)</f>
        <v>468934857.98121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347480001.566451</v>
      </c>
      <c r="AS15" s="70" t="n">
        <f aca="false">AQ15/AG61</f>
        <v>0.0844126372422993</v>
      </c>
      <c r="AT15" s="70" t="n">
        <f aca="false">AR15/AG61</f>
        <v>0.0625496331141963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0.0567334387041148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0.0580998912697744</v>
      </c>
      <c r="BL15" s="40" t="n">
        <f aca="false">SUM(P58:P61)/AVERAGE(AG58:AG61)</f>
        <v>0.018907810638196</v>
      </c>
      <c r="BM15" s="40" t="n">
        <f aca="false">SUM(D58:D61)/AVERAGE(AG58:AG61)</f>
        <v>0.0879289838533466</v>
      </c>
      <c r="BN15" s="40" t="n">
        <f aca="false">(SUM(H58:H61)+SUM(J58:J61))/AVERAGE(AG58:AG61)</f>
        <v>0.00479719379485521</v>
      </c>
      <c r="BO15" s="69" t="n">
        <f aca="false">AL15-BN15</f>
        <v>-0.0535340970166234</v>
      </c>
      <c r="BP15" s="32" t="n">
        <f aca="false">BN15+BM15</f>
        <v>0.0927261776482018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-0.0476317296793073</v>
      </c>
      <c r="AM16" s="9" t="n">
        <f aca="false">'Central scenario'!AM15</f>
        <v>13032040.9288315</v>
      </c>
      <c r="AN16" s="69" t="n">
        <f aca="false">AM16/AVERAGE(AG62:AG65)</f>
        <v>0.00231933070963624</v>
      </c>
      <c r="AO16" s="69" t="n">
        <f aca="false">'GDP evolution by scenario'!G61</f>
        <v>0.0416517760921473</v>
      </c>
      <c r="AP16" s="69"/>
      <c r="AQ16" s="9" t="n">
        <f aca="false">AQ15*(1+AO16)</f>
        <v>488466827.687647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348674166.043771</v>
      </c>
      <c r="AS16" s="70" t="n">
        <f aca="false">AQ16/AG65</f>
        <v>0.0862385442925596</v>
      </c>
      <c r="AT16" s="70" t="n">
        <f aca="false">AR16/AG65</f>
        <v>0.0615582283332962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0.0583901385573825</v>
      </c>
      <c r="BL16" s="40" t="n">
        <f aca="false">SUM(P62:P65)/AVERAGE(AG62:AG65)</f>
        <v>0.0186574529678876</v>
      </c>
      <c r="BM16" s="40" t="n">
        <f aca="false">SUM(D62:D65)/AVERAGE(AG62:AG65)</f>
        <v>0.0873644152688022</v>
      </c>
      <c r="BN16" s="40" t="n">
        <f aca="false">(SUM(H62:H65)+SUM(J62:J65))/AVERAGE(AG62:AG65)</f>
        <v>0.00565191625270412</v>
      </c>
      <c r="BO16" s="69" t="n">
        <f aca="false">AL16-BN16</f>
        <v>-0.0532836459320114</v>
      </c>
      <c r="BP16" s="32" t="n">
        <f aca="false">BN16+BM16</f>
        <v>0.0930163315215063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-0.0460042414951905</v>
      </c>
      <c r="AM17" s="9" t="n">
        <f aca="false">'Central scenario'!AM16</f>
        <v>12139889.4651339</v>
      </c>
      <c r="AN17" s="69" t="n">
        <f aca="false">AM17/AVERAGE(AG66:AG69)</f>
        <v>0.00210862200577139</v>
      </c>
      <c r="AO17" s="69" t="n">
        <f aca="false">'GDP evolution by scenario'!G65</f>
        <v>0.0264534167907231</v>
      </c>
      <c r="AP17" s="69"/>
      <c r="AQ17" s="9" t="n">
        <f aca="false">AQ16*(1+AO17)</f>
        <v>501388444.26891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345611403.616258</v>
      </c>
      <c r="AS17" s="70" t="n">
        <f aca="false">AQ17/AG69</f>
        <v>0.0863996901352346</v>
      </c>
      <c r="AT17" s="70" t="n">
        <f aca="false">AR17/AG69</f>
        <v>0.0595560558305029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-0.00607685509865022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0.058819632041846</v>
      </c>
      <c r="BL17" s="40" t="n">
        <f aca="false">SUM(P66:P69)/AVERAGE(AG66:AG69)</f>
        <v>0.0183502777606874</v>
      </c>
      <c r="BM17" s="40" t="n">
        <f aca="false">SUM(D66:D69)/AVERAGE(AG66:AG69)</f>
        <v>0.0864735957763492</v>
      </c>
      <c r="BN17" s="40" t="n">
        <f aca="false">(SUM(H66:H69)+SUM(J66:J69))/AVERAGE(AG66:AG69)</f>
        <v>0.00643857105174876</v>
      </c>
      <c r="BO17" s="69" t="n">
        <f aca="false">AL17-BN17</f>
        <v>-0.0524428125469393</v>
      </c>
      <c r="BP17" s="32" t="n">
        <f aca="false">BN17+BM17</f>
        <v>0.0929121668280979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-0.0446132709973281</v>
      </c>
      <c r="AM18" s="6" t="n">
        <f aca="false">'Central scenario'!AM17</f>
        <v>11273018.6820578</v>
      </c>
      <c r="AN18" s="63" t="n">
        <f aca="false">AM18/AVERAGE(AG70:AG73)</f>
        <v>0.00191723399825414</v>
      </c>
      <c r="AO18" s="63" t="n">
        <f aca="false">'GDP evolution by scenario'!G69</f>
        <v>0.0286259945256631</v>
      </c>
      <c r="AP18" s="63"/>
      <c r="AQ18" s="6" t="n">
        <f aca="false">AQ17*(1+AO18)</f>
        <v>515741187.129783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344084703.997825</v>
      </c>
      <c r="AS18" s="64" t="n">
        <f aca="false">AQ18/AG73</f>
        <v>0.0871663973600354</v>
      </c>
      <c r="AT18" s="64" t="n">
        <f aca="false">AR18/AG73</f>
        <v>0.0581544091933017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-0.0530650119965619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0.0589087601913155</v>
      </c>
      <c r="BL18" s="61" t="n">
        <f aca="false">SUM(P70:P73)/AVERAGE(AG70:AG73)</f>
        <v>0.0180796166933689</v>
      </c>
      <c r="BM18" s="61" t="n">
        <f aca="false">SUM(D70:D73)/AVERAGE(AG70:AG73)</f>
        <v>0.0854424144952748</v>
      </c>
      <c r="BN18" s="61" t="n">
        <f aca="false">(SUM(H70:H73)+SUM(J70:J73))/AVERAGE(AG70:AG73)</f>
        <v>0.00732440932376451</v>
      </c>
      <c r="BO18" s="63" t="n">
        <f aca="false">AL18-BN18</f>
        <v>-0.0519376803210926</v>
      </c>
      <c r="BP18" s="32" t="n">
        <f aca="false">BN18+BM18</f>
        <v>0.0927668238190393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-0.0439396290764242</v>
      </c>
      <c r="AM19" s="9" t="n">
        <f aca="false">'Central scenario'!AM18</f>
        <v>10452476.7322336</v>
      </c>
      <c r="AN19" s="69" t="n">
        <f aca="false">AM19/AVERAGE(AG74:AG77)</f>
        <v>0.0017577961200583</v>
      </c>
      <c r="AO19" s="69" t="n">
        <f aca="false">'GDP evolution by scenario'!G73</f>
        <v>0.0191797062254262</v>
      </c>
      <c r="AP19" s="69"/>
      <c r="AQ19" s="9" t="n">
        <f aca="false">AQ18*(1+AO19)</f>
        <v>525632951.587285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340140101.413057</v>
      </c>
      <c r="AS19" s="70" t="n">
        <f aca="false">AQ19/AG77</f>
        <v>0.0876563914412533</v>
      </c>
      <c r="AT19" s="70" t="n">
        <f aca="false">AR19/AG77</f>
        <v>0.0567229542674125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0.0590766193492058</v>
      </c>
      <c r="BL19" s="40" t="n">
        <f aca="false">SUM(P74:P77)/AVERAGE(AG74:AG77)</f>
        <v>0.0177376551407355</v>
      </c>
      <c r="BM19" s="40" t="n">
        <f aca="false">SUM(D74:D77)/AVERAGE(AG74:AG77)</f>
        <v>0.0852785932848946</v>
      </c>
      <c r="BN19" s="40" t="n">
        <f aca="false">(SUM(H74:H77)+SUM(J74:J77))/AVERAGE(AG74:AG77)</f>
        <v>0.00794685321695562</v>
      </c>
      <c r="BO19" s="69" t="n">
        <f aca="false">AL19-BN19</f>
        <v>-0.0518864822933799</v>
      </c>
      <c r="BP19" s="32" t="n">
        <f aca="false">BN19+BM19</f>
        <v>0.0932254465018502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-0.0439124404244875</v>
      </c>
      <c r="AM20" s="9" t="n">
        <f aca="false">'Central scenario'!AM19</f>
        <v>9649081.86791266</v>
      </c>
      <c r="AN20" s="69" t="n">
        <f aca="false">AM20/AVERAGE(AG78:AG81)</f>
        <v>0.00160700415237238</v>
      </c>
      <c r="AO20" s="69" t="n">
        <f aca="false">'GDP evolution by scenario'!G77</f>
        <v>0.0222115273712975</v>
      </c>
      <c r="AP20" s="69"/>
      <c r="AQ20" s="9" t="n">
        <f aca="false">AQ19*(1+AO20)</f>
        <v>537308062.278722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337948209.9601</v>
      </c>
      <c r="AS20" s="70" t="n">
        <f aca="false">AQ20/AG81</f>
        <v>0.0891999569798669</v>
      </c>
      <c r="AT20" s="70" t="n">
        <f aca="false">AR20/AG81</f>
        <v>0.0561036915433936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0.00540648623318408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0.0591121638468623</v>
      </c>
      <c r="BL20" s="40" t="n">
        <f aca="false">SUM(P78:P81)/AVERAGE(AG78:AG81)</f>
        <v>0.0175462492025729</v>
      </c>
      <c r="BM20" s="40" t="n">
        <f aca="false">SUM(D78:D81)/AVERAGE(AG78:AG81)</f>
        <v>0.085478355068777</v>
      </c>
      <c r="BN20" s="40" t="n">
        <f aca="false">(SUM(H78:H81)+SUM(J78:J81))/AVERAGE(AG78:AG81)</f>
        <v>0.00891048818540176</v>
      </c>
      <c r="BO20" s="69" t="n">
        <f aca="false">AL20-BN20</f>
        <v>-0.0528229286098893</v>
      </c>
      <c r="BP20" s="32" t="n">
        <f aca="false">BN20+BM20</f>
        <v>0.0943888432541787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-0.0435894108879853</v>
      </c>
      <c r="AM21" s="9" t="n">
        <f aca="false">'Central scenario'!AM20</f>
        <v>8873587.4679367</v>
      </c>
      <c r="AN21" s="69" t="n">
        <f aca="false">AM21/AVERAGE(AG82:AG85)</f>
        <v>0.00145905707458988</v>
      </c>
      <c r="AO21" s="69" t="n">
        <f aca="false">'GDP evolution by scenario'!G81</f>
        <v>0.0236529231727991</v>
      </c>
      <c r="AP21" s="69"/>
      <c r="AQ21" s="9" t="n">
        <f aca="false">AQ20*(1+AO21)</f>
        <v>550016968.595926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336972293.701169</v>
      </c>
      <c r="AS21" s="70" t="n">
        <f aca="false">AQ21/AG85</f>
        <v>0.0898605659392837</v>
      </c>
      <c r="AT21" s="70" t="n">
        <f aca="false">AR21/AG85</f>
        <v>0.0550537942404672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0.0592559047318481</v>
      </c>
      <c r="BL21" s="40" t="n">
        <f aca="false">SUM(P82:P85)/AVERAGE(AG82:AG85)</f>
        <v>0.017252644244521</v>
      </c>
      <c r="BM21" s="40" t="n">
        <f aca="false">SUM(D82:D85)/AVERAGE(AG82:AG85)</f>
        <v>0.0855926713753124</v>
      </c>
      <c r="BN21" s="40" t="n">
        <f aca="false">(SUM(H82:H85)+SUM(J82:J85))/AVERAGE(AG82:AG85)</f>
        <v>0.00988354127637722</v>
      </c>
      <c r="BO21" s="69" t="n">
        <f aca="false">AL21-BN21</f>
        <v>-0.0534729521643625</v>
      </c>
      <c r="BP21" s="32" t="n">
        <f aca="false">BN21+BM21</f>
        <v>0.0954762126516896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-0.0424548780947794</v>
      </c>
      <c r="AM22" s="6" t="n">
        <f aca="false">'Central scenario'!AM21</f>
        <v>8126011.66426731</v>
      </c>
      <c r="AN22" s="63" t="n">
        <f aca="false">AM22/AVERAGE(AG86:AG89)</f>
        <v>0.0013212351359452</v>
      </c>
      <c r="AO22" s="63" t="n">
        <f aca="false">'GDP evolution by scenario'!G85</f>
        <v>0.017540261937252</v>
      </c>
      <c r="AP22" s="63"/>
      <c r="AQ22" s="6" t="n">
        <f aca="false">AQ21*(1+AO22)</f>
        <v>559664410.295032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334691742.092926</v>
      </c>
      <c r="AS22" s="64" t="n">
        <f aca="false">AQ22/AG89</f>
        <v>0.0909252653014136</v>
      </c>
      <c r="AT22" s="64" t="n">
        <f aca="false">AR22/AG89</f>
        <v>0.0543753272214489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0.0174254228794828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0.0595090574424321</v>
      </c>
      <c r="BL22" s="61" t="n">
        <f aca="false">SUM(P86:P89)/AVERAGE(AG86:AG89)</f>
        <v>0.0170833251043373</v>
      </c>
      <c r="BM22" s="61" t="n">
        <f aca="false">SUM(D86:D89)/AVERAGE(AG86:AG89)</f>
        <v>0.0848806104328742</v>
      </c>
      <c r="BN22" s="61" t="n">
        <f aca="false">(SUM(H86:H89)+SUM(J86:J89))/AVERAGE(AG86:AG89)</f>
        <v>0.0106371837353646</v>
      </c>
      <c r="BO22" s="63" t="n">
        <f aca="false">AL22-BN22</f>
        <v>-0.053092061830144</v>
      </c>
      <c r="BP22" s="32" t="n">
        <f aca="false">BN22+BM22</f>
        <v>0.0955177941682388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-0.0432025969692482</v>
      </c>
      <c r="AM23" s="9" t="n">
        <f aca="false">'Central scenario'!AM22</f>
        <v>7406781.38079157</v>
      </c>
      <c r="AN23" s="69" t="n">
        <f aca="false">AM23/AVERAGE(AG90:AG93)</f>
        <v>0.00119442082679392</v>
      </c>
      <c r="AO23" s="69" t="n">
        <f aca="false">'GDP evolution by scenario'!G89</f>
        <v>0.0214714006097136</v>
      </c>
      <c r="AP23" s="69"/>
      <c r="AQ23" s="9" t="n">
        <f aca="false">AQ22*(1+AO23)</f>
        <v>571681189.055475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334398650.205344</v>
      </c>
      <c r="AS23" s="70" t="n">
        <f aca="false">AQ23/AG93</f>
        <v>0.0918929623163857</v>
      </c>
      <c r="AT23" s="70" t="n">
        <f aca="false">AR23/AG93</f>
        <v>0.0537517818501948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-0.0010356890378078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0.0591927362651169</v>
      </c>
      <c r="BL23" s="40" t="n">
        <f aca="false">SUM(P90:P93)/AVERAGE(AG90:AG93)</f>
        <v>0.0170803391039805</v>
      </c>
      <c r="BM23" s="40" t="n">
        <f aca="false">SUM(D90:D93)/AVERAGE(AG90:AG93)</f>
        <v>0.0853149941303846</v>
      </c>
      <c r="BN23" s="40" t="n">
        <f aca="false">(SUM(H90:H93)+SUM(J90:J93))/AVERAGE(AG90:AG93)</f>
        <v>0.0112331226303543</v>
      </c>
      <c r="BO23" s="69" t="n">
        <f aca="false">AL23-BN23</f>
        <v>-0.0544357195996025</v>
      </c>
      <c r="BP23" s="32" t="n">
        <f aca="false">BN23+BM23</f>
        <v>0.0965481167607389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-0.0419183747047501</v>
      </c>
      <c r="AM24" s="9" t="n">
        <f aca="false">'Central scenario'!AM23</f>
        <v>6738583.40306814</v>
      </c>
      <c r="AN24" s="69" t="n">
        <f aca="false">AM24/AVERAGE(AG94:AG97)</f>
        <v>0.00106897420120229</v>
      </c>
      <c r="AO24" s="69" t="n">
        <f aca="false">'GDP evolution by scenario'!G93</f>
        <v>0.0198958869818864</v>
      </c>
      <c r="AP24" s="69"/>
      <c r="AQ24" s="9" t="n">
        <f aca="false">AQ23*(1+AO24)</f>
        <v>583055293.382594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334251994.335289</v>
      </c>
      <c r="AS24" s="70" t="n">
        <f aca="false">AQ24/AG97</f>
        <v>0.0917737569123279</v>
      </c>
      <c r="AT24" s="70" t="n">
        <f aca="false">AR24/AG97</f>
        <v>0.0526117533341023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0.0182338088499762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0.0593875472552492</v>
      </c>
      <c r="BL24" s="40" t="n">
        <f aca="false">SUM(P94:P97)/AVERAGE(AG94:AG97)</f>
        <v>0.0169291697184768</v>
      </c>
      <c r="BM24" s="40" t="n">
        <f aca="false">SUM(D94:D97)/AVERAGE(AG94:AG97)</f>
        <v>0.0843767522415226</v>
      </c>
      <c r="BN24" s="40" t="n">
        <f aca="false">(SUM(H94:H97)+SUM(J94:J97))/AVERAGE(AG94:AG97)</f>
        <v>0.0117194225978206</v>
      </c>
      <c r="BO24" s="69" t="n">
        <f aca="false">AL24-BN24</f>
        <v>-0.0536377973025707</v>
      </c>
      <c r="BP24" s="32" t="n">
        <f aca="false">BN24+BM24</f>
        <v>0.0960961748393432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-0.039764034581559</v>
      </c>
      <c r="AM25" s="9" t="n">
        <f aca="false">'Central scenario'!AM24</f>
        <v>6098422.29766839</v>
      </c>
      <c r="AN25" s="69" t="n">
        <f aca="false">AM25/AVERAGE(AG98:AG101)</f>
        <v>0.000954254437795684</v>
      </c>
      <c r="AO25" s="69" t="n">
        <f aca="false">'GDP evolution by scenario'!G97</f>
        <v>0.0225574608198205</v>
      </c>
      <c r="AP25" s="69"/>
      <c r="AQ25" s="9" t="n">
        <f aca="false">AQ24*(1+AO25)</f>
        <v>596207540.31886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335630651.656043</v>
      </c>
      <c r="AS25" s="70" t="n">
        <f aca="false">AQ25/AG101</f>
        <v>0.093115735924564</v>
      </c>
      <c r="AT25" s="70" t="n">
        <f aca="false">AR25/AG101</f>
        <v>0.0524188189754848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0.00232283872460927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0.0597854491695636</v>
      </c>
      <c r="BL25" s="40" t="n">
        <f aca="false">SUM(P98:P101)/AVERAGE(AG98:AG101)</f>
        <v>0.0161553538451702</v>
      </c>
      <c r="BM25" s="40" t="n">
        <f aca="false">SUM(D98:D101)/AVERAGE(AG98:AG101)</f>
        <v>0.0833941299059525</v>
      </c>
      <c r="BN25" s="40" t="n">
        <f aca="false">(SUM(H98:H101)+SUM(J98:J101))/AVERAGE(AG98:AG101)</f>
        <v>0.0124774553147443</v>
      </c>
      <c r="BO25" s="69" t="n">
        <f aca="false">AL25-BN25</f>
        <v>-0.0522414898963034</v>
      </c>
      <c r="BP25" s="32" t="n">
        <f aca="false">BN25+BM25</f>
        <v>0.0958715852206968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-0.0395918848268734</v>
      </c>
      <c r="AM26" s="6" t="n">
        <f aca="false">'Central scenario'!AM25</f>
        <v>5493111.4769607</v>
      </c>
      <c r="AN26" s="63" t="n">
        <f aca="false">AM26/AVERAGE(AG102:AG105)</f>
        <v>0.000852873671585148</v>
      </c>
      <c r="AO26" s="63" t="n">
        <f aca="false">'GDP evolution by scenario'!G101</f>
        <v>0.0208878815328413</v>
      </c>
      <c r="AP26" s="63"/>
      <c r="AQ26" s="6" t="n">
        <f aca="false">AQ25*(1+AO26)</f>
        <v>608661052.790027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337095760.840341</v>
      </c>
      <c r="AS26" s="64" t="n">
        <f aca="false">AQ26/AG105</f>
        <v>0.0939991376986568</v>
      </c>
      <c r="AT26" s="64" t="n">
        <f aca="false">AR26/AG105</f>
        <v>0.0520596984078687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-0.0076125608079671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0.0597379534063966</v>
      </c>
      <c r="BL26" s="61" t="n">
        <f aca="false">SUM(P102:P105)/AVERAGE(AG102:AG105)</f>
        <v>0.0162095470811256</v>
      </c>
      <c r="BM26" s="61" t="n">
        <f aca="false">SUM(D102:D105)/AVERAGE(AG102:AG105)</f>
        <v>0.0831202911521444</v>
      </c>
      <c r="BN26" s="61" t="n">
        <f aca="false">(SUM(H102:H105)+SUM(J102:J105))/AVERAGE(AG102:AG105)</f>
        <v>0.013483571681369</v>
      </c>
      <c r="BO26" s="63" t="n">
        <f aca="false">AL26-BN26</f>
        <v>-0.0530754565082424</v>
      </c>
      <c r="BP26" s="32" t="n">
        <f aca="false">BN26+BM26</f>
        <v>0.0966038628335134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-0.0372622228313234</v>
      </c>
      <c r="AM27" s="9" t="n">
        <f aca="false">'Central scenario'!AM26</f>
        <v>4920541.96276278</v>
      </c>
      <c r="AN27" s="69" t="n">
        <f aca="false">AM27/AVERAGE(AG106:AG109)</f>
        <v>0.000752518466831344</v>
      </c>
      <c r="AO27" s="69" t="n">
        <f aca="false">'GDP evolution by scenario'!G105</f>
        <v>0.0193219107070113</v>
      </c>
      <c r="AP27" s="69"/>
      <c r="AQ27" s="9" t="n">
        <f aca="false">AQ26*(1+AO27)</f>
        <v>620421547.302872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338645127.930725</v>
      </c>
      <c r="AS27" s="70" t="n">
        <f aca="false">AQ27/AG109</f>
        <v>0.0945305235485888</v>
      </c>
      <c r="AT27" s="70" t="n">
        <f aca="false">AR27/AG109</f>
        <v>0.0515976619117047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0.0599055962553817</v>
      </c>
      <c r="BL27" s="40" t="n">
        <f aca="false">SUM(P106:P109)/AVERAGE(AG106:AG109)</f>
        <v>0.0156885897096918</v>
      </c>
      <c r="BM27" s="40" t="n">
        <f aca="false">SUM(D106:D109)/AVERAGE(AG106:AG109)</f>
        <v>0.0814792293770134</v>
      </c>
      <c r="BN27" s="40" t="n">
        <f aca="false">(SUM(H106:H109)+SUM(J106:J109))/AVERAGE(AG106:AG109)</f>
        <v>0.0140858742596311</v>
      </c>
      <c r="BO27" s="69" t="n">
        <f aca="false">AL27-BN27</f>
        <v>-0.0513480970909546</v>
      </c>
      <c r="BP27" s="32" t="n">
        <f aca="false">BN27+BM27</f>
        <v>0.0955651036366445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-0.0362333941330909</v>
      </c>
      <c r="AM28" s="9" t="n">
        <f aca="false">'Central scenario'!AM27</f>
        <v>4379286.21321994</v>
      </c>
      <c r="AN28" s="69" t="n">
        <f aca="false">AM28/AVERAGE(AG110:AG113)</f>
        <v>0.000660860350468302</v>
      </c>
      <c r="AO28" s="69" t="n">
        <f aca="false">'GDP evolution by scenario'!G109</f>
        <v>0.0133075183467606</v>
      </c>
      <c r="AP28" s="69"/>
      <c r="AQ28" s="9" t="n">
        <f aca="false">AQ27*(1+AO28)</f>
        <v>628677818.42633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338745721.236056</v>
      </c>
      <c r="AS28" s="70" t="n">
        <f aca="false">AQ28/AG113</f>
        <v>0.0945791680739309</v>
      </c>
      <c r="AT28" s="70" t="n">
        <f aca="false">AR28/AG113</f>
        <v>0.0509613788876889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-0.0567620508175591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0.0599839340555416</v>
      </c>
      <c r="BL28" s="40" t="n">
        <f aca="false">SUM(P110:P113)/AVERAGE(AG110:AG113)</f>
        <v>0.0156247588207839</v>
      </c>
      <c r="BM28" s="40" t="n">
        <f aca="false">SUM(D110:D113)/AVERAGE(AG110:AG113)</f>
        <v>0.0805925693678487</v>
      </c>
      <c r="BN28" s="40" t="n">
        <f aca="false">(SUM(H110:H113)+SUM(J110:J113))/AVERAGE(AG110:AG113)</f>
        <v>0.0149511370689902</v>
      </c>
      <c r="BO28" s="69" t="n">
        <f aca="false">AL28-BN28</f>
        <v>-0.0511845312020811</v>
      </c>
      <c r="BP28" s="32" t="n">
        <f aca="false">BN28+BM28</f>
        <v>0.0955437064368389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-0.0345989097518635</v>
      </c>
      <c r="AM29" s="9" t="n">
        <f aca="false">'Central scenario'!AM28</f>
        <v>3887732.69163583</v>
      </c>
      <c r="AN29" s="69" t="n">
        <f aca="false">AM29/AVERAGE(AG114:AG117)</f>
        <v>0.000577816080467425</v>
      </c>
      <c r="AO29" s="69" t="n">
        <f aca="false">'GDP evolution by scenario'!G113</f>
        <v>0.0154445982768858</v>
      </c>
      <c r="AP29" s="69"/>
      <c r="AQ29" s="9" t="n">
        <f aca="false">AQ28*(1+AO29)</f>
        <v>638387494.777514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340062335.901664</v>
      </c>
      <c r="AS29" s="70" t="n">
        <f aca="false">AQ29/AG117</f>
        <v>0.0944390246532759</v>
      </c>
      <c r="AT29" s="70" t="n">
        <f aca="false">AR29/AG117</f>
        <v>0.0503066798560338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-0.0503369118183824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0.0603168439940331</v>
      </c>
      <c r="BL29" s="40" t="n">
        <f aca="false">SUM(P114:P117)/AVERAGE(AG114:AG117)</f>
        <v>0.0152617794834053</v>
      </c>
      <c r="BM29" s="40" t="n">
        <f aca="false">SUM(D114:D117)/AVERAGE(AG114:AG117)</f>
        <v>0.0796539742624913</v>
      </c>
      <c r="BN29" s="40" t="n">
        <f aca="false">(SUM(H114:H117)+SUM(J114:J117))/AVERAGE(AG114:AG117)</f>
        <v>0.0155049090292045</v>
      </c>
      <c r="BO29" s="69" t="n">
        <f aca="false">AL29-BN29</f>
        <v>-0.0501038187810681</v>
      </c>
      <c r="BP29" s="32" t="n">
        <f aca="false">BN29+BM29</f>
        <v>0.0951588832916958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-0.414367707628412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-0.0053364651351571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0.0152658760747095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-0.0026823949456061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0.013218106942747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0.0153943875456718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-0.0311106863662877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0.0137516630933989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-0.0108497126224255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0.0526873550899723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0.0159632906952414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0.0728385800719652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0.0135702468214032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-0.0425340878975555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0.0157296604833012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0.0560391393115557</v>
      </c>
      <c r="AI37" s="40" t="n">
        <f aca="false">(AG37-AG33)/AG33</f>
        <v>-0.0642710188490931</v>
      </c>
      <c r="AJ37" s="40" t="n">
        <f aca="false">AB37/AG37</f>
        <v>-0.00867097492875061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-0.0126860490206296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0.013588716688065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4721785222.67767</v>
      </c>
      <c r="AH38" s="61" t="n">
        <f aca="false">(AG38-AG37)/AG37</f>
        <v>0.00166191966472523</v>
      </c>
      <c r="AI38" s="61"/>
      <c r="AJ38" s="61" t="n">
        <f aca="false">AB38/AG38</f>
        <v>-0.0104159723278339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0.00370472580002059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-0.0172183718213564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0.0155315305489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92034724.3638758</v>
      </c>
      <c r="E39" s="9"/>
      <c r="F39" s="67" t="n">
        <f aca="false">'Low pensions'!I39</f>
        <v>16728400.5888757</v>
      </c>
      <c r="G39" s="82" t="n">
        <f aca="false">'Low pensions'!K39</f>
        <v>313342.953581207</v>
      </c>
      <c r="H39" s="82" t="n">
        <f aca="false">'Low pensions'!V39</f>
        <v>1723920.47948603</v>
      </c>
      <c r="I39" s="82" t="n">
        <f aca="false">'Low pensions'!M39</f>
        <v>9691.01918292395</v>
      </c>
      <c r="J39" s="82" t="n">
        <f aca="false">'Low pensions'!W39</f>
        <v>53317.128231527</v>
      </c>
      <c r="K39" s="9"/>
      <c r="L39" s="82" t="n">
        <f aca="false">'Low pensions'!N39</f>
        <v>2907842.81467877</v>
      </c>
      <c r="M39" s="67"/>
      <c r="N39" s="82" t="n">
        <f aca="false">'Low pensions'!L39</f>
        <v>694502.733677987</v>
      </c>
      <c r="O39" s="9"/>
      <c r="P39" s="82" t="n">
        <f aca="false">'Low pensions'!X39</f>
        <v>18909759.3179334</v>
      </c>
      <c r="Q39" s="67"/>
      <c r="R39" s="82" t="n">
        <f aca="false">'Low SIPA income'!G34</f>
        <v>19098272.3101108</v>
      </c>
      <c r="S39" s="67"/>
      <c r="T39" s="82" t="n">
        <f aca="false">'Low SIPA income'!J34</f>
        <v>73023899.4574367</v>
      </c>
      <c r="U39" s="9"/>
      <c r="V39" s="82" t="n">
        <f aca="false">'Low SIPA income'!F34</f>
        <v>94335.3666559319</v>
      </c>
      <c r="W39" s="67"/>
      <c r="X39" s="82" t="n">
        <f aca="false">'Low SIPA income'!M34</f>
        <v>236943.243398811</v>
      </c>
      <c r="Y39" s="9"/>
      <c r="Z39" s="9" t="n">
        <f aca="false">R39+V39-N39-L39-F39</f>
        <v>-1138138.46046579</v>
      </c>
      <c r="AA39" s="9"/>
      <c r="AB39" s="9" t="n">
        <f aca="false">T39-P39-D39</f>
        <v>-37920584.2243725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0.00460740787046303</v>
      </c>
      <c r="AI39" s="40"/>
      <c r="AJ39" s="40" t="n">
        <f aca="false">AB39/AG39</f>
        <v>-0.00799415224119243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-0.0100194038240549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0.0133504743384532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93590879.5071519</v>
      </c>
      <c r="E40" s="9"/>
      <c r="F40" s="67" t="n">
        <f aca="false">'Low pensions'!I40</f>
        <v>17011250.2067247</v>
      </c>
      <c r="G40" s="82" t="n">
        <f aca="false">'Low pensions'!K40</f>
        <v>328670.316607767</v>
      </c>
      <c r="H40" s="82" t="n">
        <f aca="false">'Low pensions'!V40</f>
        <v>1808247.10855496</v>
      </c>
      <c r="I40" s="82" t="n">
        <f aca="false">'Low pensions'!M40</f>
        <v>10165.0613383845</v>
      </c>
      <c r="J40" s="82" t="n">
        <f aca="false">'Low pensions'!W40</f>
        <v>55925.1683058234</v>
      </c>
      <c r="K40" s="9"/>
      <c r="L40" s="82" t="n">
        <f aca="false">'Low pensions'!N40</f>
        <v>2978194.93862816</v>
      </c>
      <c r="M40" s="67"/>
      <c r="N40" s="82" t="n">
        <f aca="false">'Low pensions'!L40</f>
        <v>707197.215032727</v>
      </c>
      <c r="O40" s="9"/>
      <c r="P40" s="82" t="n">
        <f aca="false">'Low pensions'!X40</f>
        <v>19344658.114483</v>
      </c>
      <c r="Q40" s="67"/>
      <c r="R40" s="82" t="n">
        <f aca="false">'Low SIPA income'!G35</f>
        <v>17017478.1174709</v>
      </c>
      <c r="S40" s="67"/>
      <c r="T40" s="82" t="n">
        <f aca="false">'Low SIPA income'!J35</f>
        <v>65067802.5159083</v>
      </c>
      <c r="U40" s="9"/>
      <c r="V40" s="82" t="n">
        <f aca="false">'Low SIPA income'!F35</f>
        <v>98510.9305358353</v>
      </c>
      <c r="W40" s="67"/>
      <c r="X40" s="82" t="n">
        <f aca="false">'Low SIPA income'!M35</f>
        <v>247431.056016657</v>
      </c>
      <c r="Y40" s="9"/>
      <c r="Z40" s="9" t="n">
        <f aca="false">R40+V40-N40-L40-F40</f>
        <v>-3580653.31237886</v>
      </c>
      <c r="AA40" s="9"/>
      <c r="AB40" s="9" t="n">
        <f aca="false">T40-P40-D40</f>
        <v>-47867735.1057266</v>
      </c>
      <c r="AC40" s="50"/>
      <c r="AD40" s="9"/>
      <c r="AE40" s="9"/>
      <c r="AF40" s="9"/>
      <c r="AG40" s="9" t="n">
        <f aca="false">AG39*'Pessimist macro hypothesis'!B22/'Pessimist macro hypothesis'!B21</f>
        <v>4731631517.87382</v>
      </c>
      <c r="AH40" s="40" t="n">
        <f aca="false">(AG40-AG39)/AG39</f>
        <v>-0.00251054996150583</v>
      </c>
      <c r="AI40" s="40"/>
      <c r="AJ40" s="40" t="n">
        <f aca="false">AB40/AG40</f>
        <v>-0.0101165390679526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0.0153788249192131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96930990.060354</v>
      </c>
      <c r="E41" s="9"/>
      <c r="F41" s="67" t="n">
        <f aca="false">'Low pensions'!I41</f>
        <v>17618354.8374094</v>
      </c>
      <c r="G41" s="82" t="n">
        <f aca="false">'Low pensions'!K41</f>
        <v>342641.432916833</v>
      </c>
      <c r="H41" s="82" t="n">
        <f aca="false">'Low pensions'!V41</f>
        <v>1885112.06834171</v>
      </c>
      <c r="I41" s="82" t="n">
        <f aca="false">'Low pensions'!M41</f>
        <v>10597.1577190773</v>
      </c>
      <c r="J41" s="82" t="n">
        <f aca="false">'Low pensions'!W41</f>
        <v>58302.4351033518</v>
      </c>
      <c r="K41" s="9"/>
      <c r="L41" s="82" t="n">
        <f aca="false">'Low pensions'!N41</f>
        <v>3087433.07109651</v>
      </c>
      <c r="M41" s="67"/>
      <c r="N41" s="82" t="n">
        <f aca="false">'Low pensions'!L41</f>
        <v>734328.757193517</v>
      </c>
      <c r="O41" s="9"/>
      <c r="P41" s="82" t="n">
        <f aca="false">'Low pensions'!X41</f>
        <v>20060765.043027</v>
      </c>
      <c r="Q41" s="67"/>
      <c r="R41" s="82" t="n">
        <f aca="false">'Low SIPA income'!G36</f>
        <v>19972819.7308703</v>
      </c>
      <c r="S41" s="67"/>
      <c r="T41" s="82" t="n">
        <f aca="false">'Low SIPA income'!J36</f>
        <v>76367807.3192224</v>
      </c>
      <c r="U41" s="9"/>
      <c r="V41" s="82" t="n">
        <f aca="false">'Low SIPA income'!F36</f>
        <v>97071.1581928481</v>
      </c>
      <c r="W41" s="67"/>
      <c r="X41" s="82" t="n">
        <f aca="false">'Low SIPA income'!M36</f>
        <v>243814.762988958</v>
      </c>
      <c r="Y41" s="9"/>
      <c r="Z41" s="9" t="n">
        <f aca="false">R41+V41-N41-L41-F41</f>
        <v>-1370225.7766363</v>
      </c>
      <c r="AA41" s="9"/>
      <c r="AB41" s="9" t="n">
        <f aca="false">T41-P41-D41</f>
        <v>-40623947.7841586</v>
      </c>
      <c r="AC41" s="50"/>
      <c r="AD41" s="9"/>
      <c r="AE41" s="9"/>
      <c r="AF41" s="9"/>
      <c r="AG41" s="9" t="n">
        <f aca="false">AG40*'Pessimist macro hypothesis'!B23/'Pessimist macro hypothesis'!B22</f>
        <v>4783963956.87934</v>
      </c>
      <c r="AH41" s="40" t="n">
        <f aca="false">(AG41-AG40)/AG40</f>
        <v>0.0110601256264</v>
      </c>
      <c r="AI41" s="40" t="n">
        <f aca="false">(AG41-AG37)/AG37</f>
        <v>0.0148522846062822</v>
      </c>
      <c r="AJ41" s="40" t="n">
        <f aca="false">AB41/AG41</f>
        <v>-0.00849169185853529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11629567</v>
      </c>
      <c r="AX41" s="7"/>
      <c r="AY41" s="40" t="n">
        <f aca="false">(AW41-AW40)/AW40</f>
        <v>0.00413567336452112</v>
      </c>
      <c r="AZ41" s="39" t="n">
        <f aca="false">workers_and_wage_low!B29</f>
        <v>5855.85272434472</v>
      </c>
      <c r="BA41" s="40" t="n">
        <f aca="false">(AZ41-AZ40)/AZ40</f>
        <v>0.00665388234385485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0.0134318138289548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100201297.418118</v>
      </c>
      <c r="E42" s="6"/>
      <c r="F42" s="8" t="n">
        <f aca="false">'Low pensions'!I42</f>
        <v>18212771.9110471</v>
      </c>
      <c r="G42" s="81" t="n">
        <f aca="false">'Low pensions'!K42</f>
        <v>387302.874794777</v>
      </c>
      <c r="H42" s="81" t="n">
        <f aca="false">'Low pensions'!V42</f>
        <v>2130826.14429845</v>
      </c>
      <c r="I42" s="81" t="n">
        <f aca="false">'Low pensions'!M42</f>
        <v>11978.4394266427</v>
      </c>
      <c r="J42" s="81" t="n">
        <f aca="false">'Low pensions'!W42</f>
        <v>65901.8395143859</v>
      </c>
      <c r="K42" s="6"/>
      <c r="L42" s="81" t="n">
        <f aca="false">'Low pensions'!N42</f>
        <v>3876294.17716117</v>
      </c>
      <c r="M42" s="8"/>
      <c r="N42" s="81" t="n">
        <f aca="false">'Low pensions'!L42</f>
        <v>760114.240765326</v>
      </c>
      <c r="O42" s="6"/>
      <c r="P42" s="81" t="n">
        <f aca="false">'Low pensions'!X42</f>
        <v>24296033.1951489</v>
      </c>
      <c r="Q42" s="8"/>
      <c r="R42" s="81" t="n">
        <f aca="false">'Low SIPA income'!G37</f>
        <v>17260773.7978458</v>
      </c>
      <c r="S42" s="8"/>
      <c r="T42" s="81" t="n">
        <f aca="false">'Low SIPA income'!J37</f>
        <v>65998064.636672</v>
      </c>
      <c r="U42" s="6"/>
      <c r="V42" s="81" t="n">
        <f aca="false">'Low SIPA income'!F37</f>
        <v>98949.3594673362</v>
      </c>
      <c r="W42" s="8"/>
      <c r="X42" s="81" t="n">
        <f aca="false">'Low SIPA income'!M37</f>
        <v>248532.263090019</v>
      </c>
      <c r="Y42" s="6"/>
      <c r="Z42" s="6" t="n">
        <f aca="false">R42+V42-N42-L42-F42</f>
        <v>-5489457.17166038</v>
      </c>
      <c r="AA42" s="6"/>
      <c r="AB42" s="6" t="n">
        <f aca="false">T42-P42-D42</f>
        <v>-58499265.9765949</v>
      </c>
      <c r="AC42" s="50"/>
      <c r="AD42" s="6"/>
      <c r="AE42" s="6"/>
      <c r="AF42" s="6"/>
      <c r="AG42" s="6" t="n">
        <f aca="false">AG41*'Pessimist macro hypothesis'!B24/'Pessimist macro hypothesis'!B23</f>
        <v>4863438779.35799</v>
      </c>
      <c r="AH42" s="61" t="n">
        <f aca="false">(AG42-AG41)/AG41</f>
        <v>0.0166127552788857</v>
      </c>
      <c r="AI42" s="61"/>
      <c r="AJ42" s="61" t="n">
        <f aca="false">AB42/AG42</f>
        <v>-0.0120283751128697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0.0146419632440873</v>
      </c>
      <c r="AV42" s="5"/>
      <c r="AW42" s="65" t="n">
        <f aca="false">workers_and_wage_low!C30</f>
        <v>11638258</v>
      </c>
      <c r="AX42" s="5"/>
      <c r="AY42" s="61" t="n">
        <f aca="false">(AW42-AW41)/AW41</f>
        <v>0.000747319311200494</v>
      </c>
      <c r="AZ42" s="66" t="n">
        <f aca="false">workers_and_wage_low!B30</f>
        <v>5847.22382971865</v>
      </c>
      <c r="BA42" s="61" t="n">
        <f aca="false">(AZ42-AZ41)/AZ41</f>
        <v>-0.00147355048568693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0.0157019929338736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101460883.929718</v>
      </c>
      <c r="E43" s="9"/>
      <c r="F43" s="67" t="n">
        <f aca="false">'Low pensions'!I43</f>
        <v>18441716.6695393</v>
      </c>
      <c r="G43" s="82" t="n">
        <f aca="false">'Low pensions'!K43</f>
        <v>399859.870183389</v>
      </c>
      <c r="H43" s="82" t="n">
        <f aca="false">'Low pensions'!V43</f>
        <v>2199911.02801399</v>
      </c>
      <c r="I43" s="82" t="n">
        <f aca="false">'Low pensions'!M43</f>
        <v>12366.8001087646</v>
      </c>
      <c r="J43" s="82" t="n">
        <f aca="false">'Low pensions'!W43</f>
        <v>68038.4854024941</v>
      </c>
      <c r="K43" s="9"/>
      <c r="L43" s="82" t="n">
        <f aca="false">'Low pensions'!N43</f>
        <v>3239162.83967012</v>
      </c>
      <c r="M43" s="67"/>
      <c r="N43" s="82" t="n">
        <f aca="false">'Low pensions'!L43</f>
        <v>770368.653762985</v>
      </c>
      <c r="O43" s="9"/>
      <c r="P43" s="82" t="n">
        <f aca="false">'Low pensions'!X43</f>
        <v>21046372.4108851</v>
      </c>
      <c r="Q43" s="67"/>
      <c r="R43" s="82" t="n">
        <f aca="false">'Low SIPA income'!G38</f>
        <v>20294780.2826844</v>
      </c>
      <c r="S43" s="67"/>
      <c r="T43" s="82" t="n">
        <f aca="false">'Low SIPA income'!J38</f>
        <v>77598851.3939519</v>
      </c>
      <c r="U43" s="9"/>
      <c r="V43" s="82" t="n">
        <f aca="false">'Low SIPA income'!F38</f>
        <v>97464.1009110324</v>
      </c>
      <c r="W43" s="67"/>
      <c r="X43" s="82" t="n">
        <f aca="false">'Low SIPA income'!M38</f>
        <v>244801.721808508</v>
      </c>
      <c r="Y43" s="9"/>
      <c r="Z43" s="9" t="n">
        <f aca="false">R43+V43-N43-L43-F43</f>
        <v>-2059003.77937698</v>
      </c>
      <c r="AA43" s="9"/>
      <c r="AB43" s="9" t="n">
        <f aca="false">T43-P43-D43</f>
        <v>-44908404.9466508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0.0143608778497862</v>
      </c>
      <c r="AI43" s="40"/>
      <c r="AJ43" s="40" t="n">
        <f aca="false">AB43/AG43</f>
        <v>-0.00910314972410121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11691468</v>
      </c>
      <c r="AX43" s="7"/>
      <c r="AY43" s="40" t="n">
        <f aca="false">(AW43-AW42)/AW42</f>
        <v>0.00457199006930419</v>
      </c>
      <c r="AZ43" s="39" t="n">
        <f aca="false">workers_and_wage_low!B31</f>
        <v>5863.73453497624</v>
      </c>
      <c r="BA43" s="40" t="n">
        <f aca="false">(AZ43-AZ42)/AZ42</f>
        <v>0.00282368278321645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0.0135730028850951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102973072.95226</v>
      </c>
      <c r="E44" s="9"/>
      <c r="F44" s="67" t="n">
        <f aca="false">'Low pensions'!I44</f>
        <v>18716574.9245081</v>
      </c>
      <c r="G44" s="82" t="n">
        <f aca="false">'Low pensions'!K44</f>
        <v>423848.697544651</v>
      </c>
      <c r="H44" s="82" t="n">
        <f aca="false">'Low pensions'!V44</f>
        <v>2331890.47830731</v>
      </c>
      <c r="I44" s="82" t="n">
        <f aca="false">'Low pensions'!M44</f>
        <v>13108.7226044737</v>
      </c>
      <c r="J44" s="82" t="n">
        <f aca="false">'Low pensions'!W44</f>
        <v>72120.3240713599</v>
      </c>
      <c r="K44" s="9"/>
      <c r="L44" s="82" t="n">
        <f aca="false">'Low pensions'!N44</f>
        <v>3282191.33336499</v>
      </c>
      <c r="M44" s="67"/>
      <c r="N44" s="82" t="n">
        <f aca="false">'Low pensions'!L44</f>
        <v>784121.921086188</v>
      </c>
      <c r="O44" s="9"/>
      <c r="P44" s="82" t="n">
        <f aca="false">'Low pensions'!X44</f>
        <v>21345313.888159</v>
      </c>
      <c r="Q44" s="67"/>
      <c r="R44" s="82" t="n">
        <f aca="false">'Low SIPA income'!G39</f>
        <v>17656626.0879671</v>
      </c>
      <c r="S44" s="67"/>
      <c r="T44" s="82" t="n">
        <f aca="false">'Low SIPA income'!J39</f>
        <v>67511640.1771417</v>
      </c>
      <c r="U44" s="9"/>
      <c r="V44" s="82" t="n">
        <f aca="false">'Low SIPA income'!F39</f>
        <v>97165.5798612127</v>
      </c>
      <c r="W44" s="67"/>
      <c r="X44" s="82" t="n">
        <f aca="false">'Low SIPA income'!M39</f>
        <v>244051.922997368</v>
      </c>
      <c r="Y44" s="9"/>
      <c r="Z44" s="9" t="n">
        <f aca="false">R44+V44-N44-L44-F44</f>
        <v>-5029096.51113094</v>
      </c>
      <c r="AA44" s="9"/>
      <c r="AB44" s="9" t="n">
        <f aca="false">T44-P44-D44</f>
        <v>-56806746.6632776</v>
      </c>
      <c r="AC44" s="50"/>
      <c r="AD44" s="9"/>
      <c r="AE44" s="9"/>
      <c r="AF44" s="9"/>
      <c r="AG44" s="9" t="n">
        <f aca="false">AG43*'Pessimist macro hypothesis'!B26/'Pessimist macro hypothesis'!B25</f>
        <v>4968213093.76751</v>
      </c>
      <c r="AH44" s="40" t="n">
        <f aca="false">(AG44-AG43)/AG43</f>
        <v>0.00708069475040695</v>
      </c>
      <c r="AI44" s="40"/>
      <c r="AJ44" s="40" t="n">
        <f aca="false">AB44/AG44</f>
        <v>-0.0114340398833818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11722489</v>
      </c>
      <c r="AX44" s="7"/>
      <c r="AY44" s="40" t="n">
        <f aca="false">(AW44-AW43)/AW43</f>
        <v>0.00265330239111119</v>
      </c>
      <c r="AZ44" s="39" t="n">
        <f aca="false">workers_and_wage_low!B32</f>
        <v>5881.03012669767</v>
      </c>
      <c r="BA44" s="40" t="n">
        <f aca="false">(AZ44-AZ43)/AZ43</f>
        <v>0.00294958641430046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0.0155018269694787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104627119.170249</v>
      </c>
      <c r="E45" s="9"/>
      <c r="F45" s="67" t="n">
        <f aca="false">'Low pensions'!I45</f>
        <v>19017217.4039448</v>
      </c>
      <c r="G45" s="82" t="n">
        <f aca="false">'Low pensions'!K45</f>
        <v>443726.169407478</v>
      </c>
      <c r="H45" s="82" t="n">
        <f aca="false">'Low pensions'!V45</f>
        <v>2441250.46369423</v>
      </c>
      <c r="I45" s="82" t="n">
        <f aca="false">'Low pensions'!M45</f>
        <v>13723.489775489</v>
      </c>
      <c r="J45" s="82" t="n">
        <f aca="false">'Low pensions'!W45</f>
        <v>75502.5916606464</v>
      </c>
      <c r="K45" s="9"/>
      <c r="L45" s="82" t="n">
        <f aca="false">'Low pensions'!N45</f>
        <v>3362595.46959115</v>
      </c>
      <c r="M45" s="67"/>
      <c r="N45" s="82" t="n">
        <f aca="false">'Low pensions'!L45</f>
        <v>798111.122404199</v>
      </c>
      <c r="O45" s="9"/>
      <c r="P45" s="82" t="n">
        <f aca="false">'Low pensions'!X45</f>
        <v>21839495.7914317</v>
      </c>
      <c r="Q45" s="67"/>
      <c r="R45" s="82" t="n">
        <f aca="false">'Low SIPA income'!G40</f>
        <v>20595023.7031675</v>
      </c>
      <c r="S45" s="67" t="n">
        <f aca="false">SUM(T42:T45)/AVERAGE(AG42:AG45)</f>
        <v>0.0584531384176375</v>
      </c>
      <c r="T45" s="82" t="n">
        <f aca="false">'Low SIPA income'!J40</f>
        <v>78746858.1347768</v>
      </c>
      <c r="U45" s="9"/>
      <c r="V45" s="82" t="n">
        <f aca="false">'Low SIPA income'!F40</f>
        <v>100156.233584372</v>
      </c>
      <c r="W45" s="67"/>
      <c r="X45" s="82" t="n">
        <f aca="false">'Low SIPA income'!M40</f>
        <v>251563.582920551</v>
      </c>
      <c r="Y45" s="9"/>
      <c r="Z45" s="9" t="n">
        <f aca="false">R45+V45-N45-L45-F45</f>
        <v>-2482744.05918825</v>
      </c>
      <c r="AA45" s="9"/>
      <c r="AB45" s="9" t="n">
        <f aca="false">T45-P45-D45</f>
        <v>-47719756.8269036</v>
      </c>
      <c r="AC45" s="50"/>
      <c r="AD45" s="9"/>
      <c r="AE45" s="9"/>
      <c r="AF45" s="9"/>
      <c r="AG45" s="9" t="n">
        <f aca="false">AG44*'Pessimist macro hypothesis'!B27/'Pessimist macro hypothesis'!B26</f>
        <v>5070128657.7551</v>
      </c>
      <c r="AH45" s="40" t="n">
        <f aca="false">(AG45-AG44)/AG44</f>
        <v>0.0205135250972703</v>
      </c>
      <c r="AI45" s="40" t="n">
        <f aca="false">(AG45-AG41)/AG41</f>
        <v>0.059817486806993</v>
      </c>
      <c r="AJ45" s="40" t="n">
        <f aca="false">AB45/AG45</f>
        <v>-0.00941194199360464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11807489</v>
      </c>
      <c r="AX45" s="7"/>
      <c r="AY45" s="40" t="n">
        <f aca="false">(AW45-AW44)/AW44</f>
        <v>0.00725101981328368</v>
      </c>
      <c r="AZ45" s="39" t="n">
        <f aca="false">workers_and_wage_low!B33</f>
        <v>5867.40063430413</v>
      </c>
      <c r="BA45" s="40" t="n">
        <f aca="false">(AZ45-AZ44)/AZ44</f>
        <v>-0.00231753487057776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0.0134873560551977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106080462.893489</v>
      </c>
      <c r="E46" s="6"/>
      <c r="F46" s="8" t="n">
        <f aca="false">'Low pensions'!I46</f>
        <v>19281379.8292004</v>
      </c>
      <c r="G46" s="81" t="n">
        <f aca="false">'Low pensions'!K46</f>
        <v>471339.081781783</v>
      </c>
      <c r="H46" s="81" t="n">
        <f aca="false">'Low pensions'!V46</f>
        <v>2593168.56045137</v>
      </c>
      <c r="I46" s="81" t="n">
        <f aca="false">'Low pensions'!M46</f>
        <v>14577.4973746943</v>
      </c>
      <c r="J46" s="81" t="n">
        <f aca="false">'Low pensions'!W46</f>
        <v>80201.089498496</v>
      </c>
      <c r="K46" s="6"/>
      <c r="L46" s="81" t="n">
        <f aca="false">'Low pensions'!N46</f>
        <v>4143940.20528356</v>
      </c>
      <c r="M46" s="8"/>
      <c r="N46" s="81" t="n">
        <f aca="false">'Low pensions'!L46</f>
        <v>810648.214065015</v>
      </c>
      <c r="O46" s="6"/>
      <c r="P46" s="81" t="n">
        <f aca="false">'Low pensions'!X46</f>
        <v>25962872.718574</v>
      </c>
      <c r="Q46" s="8"/>
      <c r="R46" s="81" t="n">
        <f aca="false">'Low SIPA income'!G41</f>
        <v>17830294.2250733</v>
      </c>
      <c r="S46" s="8"/>
      <c r="T46" s="81" t="n">
        <f aca="false">'Low SIPA income'!J41</f>
        <v>68175675.3514798</v>
      </c>
      <c r="U46" s="6"/>
      <c r="V46" s="81" t="n">
        <f aca="false">'Low SIPA income'!F41</f>
        <v>100525.967026066</v>
      </c>
      <c r="W46" s="8"/>
      <c r="X46" s="81" t="n">
        <f aca="false">'Low SIPA income'!M41</f>
        <v>252492.246728976</v>
      </c>
      <c r="Y46" s="6"/>
      <c r="Z46" s="6" t="n">
        <f aca="false">R46+V46-N46-L46-F46</f>
        <v>-6305148.05644961</v>
      </c>
      <c r="AA46" s="6"/>
      <c r="AB46" s="6" t="n">
        <f aca="false">T46-P46-D46</f>
        <v>-63867660.2605834</v>
      </c>
      <c r="AC46" s="50"/>
      <c r="AD46" s="6"/>
      <c r="AE46" s="6"/>
      <c r="AF46" s="6"/>
      <c r="AG46" s="6" t="n">
        <f aca="false">AG45*'Pessimist macro hypothesis'!B28/'Pessimist macro hypothesis'!B27</f>
        <v>5106610718.3259</v>
      </c>
      <c r="AH46" s="61" t="n">
        <f aca="false">(AG46-AG45)/AG45</f>
        <v>0.00719549010161704</v>
      </c>
      <c r="AI46" s="61"/>
      <c r="AJ46" s="61" t="n">
        <f aca="false">AB46/AG46</f>
        <v>-0.0125068590075574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0.0039160512177093</v>
      </c>
      <c r="AV46" s="5"/>
      <c r="AW46" s="65" t="n">
        <f aca="false">workers_and_wage_low!C34</f>
        <v>11782174</v>
      </c>
      <c r="AX46" s="5"/>
      <c r="AY46" s="61" t="n">
        <f aca="false">(AW46-AW45)/AW45</f>
        <v>-0.00214397828361305</v>
      </c>
      <c r="AZ46" s="66" t="n">
        <f aca="false">workers_and_wage_low!B34</f>
        <v>5877.37547951423</v>
      </c>
      <c r="BA46" s="61" t="n">
        <f aca="false">(AZ46-AZ45)/AZ45</f>
        <v>0.00170004501683109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0.0152915570759143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107501937.690432</v>
      </c>
      <c r="E47" s="9"/>
      <c r="F47" s="67" t="n">
        <f aca="false">'Low pensions'!I47</f>
        <v>19539749.6998618</v>
      </c>
      <c r="G47" s="82" t="n">
        <f aca="false">'Low pensions'!K47</f>
        <v>485698.311912055</v>
      </c>
      <c r="H47" s="82" t="n">
        <f aca="false">'Low pensions'!V47</f>
        <v>2672168.8079703</v>
      </c>
      <c r="I47" s="82" t="n">
        <f aca="false">'Low pensions'!M47</f>
        <v>15021.5972756306</v>
      </c>
      <c r="J47" s="82" t="n">
        <f aca="false">'Low pensions'!W47</f>
        <v>82644.3961227932</v>
      </c>
      <c r="K47" s="9"/>
      <c r="L47" s="82" t="n">
        <f aca="false">'Low pensions'!N47</f>
        <v>3434129.59638666</v>
      </c>
      <c r="M47" s="67"/>
      <c r="N47" s="82" t="n">
        <f aca="false">'Low pensions'!L47</f>
        <v>823176.834363464</v>
      </c>
      <c r="O47" s="9"/>
      <c r="P47" s="82" t="n">
        <f aca="false">'Low pensions'!X47</f>
        <v>22348590.8670518</v>
      </c>
      <c r="Q47" s="67"/>
      <c r="R47" s="82" t="n">
        <f aca="false">'Low SIPA income'!G42</f>
        <v>20635808.8908243</v>
      </c>
      <c r="S47" s="67"/>
      <c r="T47" s="82" t="n">
        <f aca="false">'Low SIPA income'!J42</f>
        <v>78902803.834704</v>
      </c>
      <c r="U47" s="9"/>
      <c r="V47" s="82" t="n">
        <f aca="false">'Low SIPA income'!F42</f>
        <v>101574.136646081</v>
      </c>
      <c r="W47" s="67"/>
      <c r="X47" s="82" t="n">
        <f aca="false">'Low SIPA income'!M42</f>
        <v>255124.946618766</v>
      </c>
      <c r="Y47" s="9"/>
      <c r="Z47" s="9" t="n">
        <f aca="false">R47+V47-N47-L47-F47</f>
        <v>-3059673.1031416</v>
      </c>
      <c r="AA47" s="9"/>
      <c r="AB47" s="9" t="n">
        <f aca="false">T47-P47-D47</f>
        <v>-50947724.72278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0.00470029806074231</v>
      </c>
      <c r="AI47" s="40"/>
      <c r="AJ47" s="40" t="n">
        <f aca="false">AB47/AG47</f>
        <v>-0.00993014316937723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11786448</v>
      </c>
      <c r="AX47" s="7"/>
      <c r="AY47" s="40" t="n">
        <f aca="false">(AW47-AW46)/AW46</f>
        <v>0.000362751390363103</v>
      </c>
      <c r="AZ47" s="39" t="n">
        <f aca="false">workers_and_wage_low!B35</f>
        <v>5890.91265246077</v>
      </c>
      <c r="BA47" s="40" t="n">
        <f aca="false">(AZ47-AZ46)/AZ46</f>
        <v>0.00230326835399981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0.0133289218939549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108996648.481922</v>
      </c>
      <c r="E48" s="9"/>
      <c r="F48" s="67" t="n">
        <f aca="false">'Low pensions'!I48</f>
        <v>19811431.0794431</v>
      </c>
      <c r="G48" s="82" t="n">
        <f aca="false">'Low pensions'!K48</f>
        <v>500702.192722068</v>
      </c>
      <c r="H48" s="82" t="n">
        <f aca="false">'Low pensions'!V48</f>
        <v>2754715.73332647</v>
      </c>
      <c r="I48" s="82" t="n">
        <f aca="false">'Low pensions'!M48</f>
        <v>15485.6348264558</v>
      </c>
      <c r="J48" s="82" t="n">
        <f aca="false">'Low pensions'!W48</f>
        <v>85197.3938142212</v>
      </c>
      <c r="K48" s="9"/>
      <c r="L48" s="82" t="n">
        <f aca="false">'Low pensions'!N48</f>
        <v>3422422.48871731</v>
      </c>
      <c r="M48" s="67"/>
      <c r="N48" s="82" t="n">
        <f aca="false">'Low pensions'!L48</f>
        <v>836508.71242157</v>
      </c>
      <c r="O48" s="9"/>
      <c r="P48" s="82" t="n">
        <f aca="false">'Low pensions'!X48</f>
        <v>22361190.689238</v>
      </c>
      <c r="Q48" s="67"/>
      <c r="R48" s="82" t="n">
        <f aca="false">'Low SIPA income'!G43</f>
        <v>18063599.2420657</v>
      </c>
      <c r="S48" s="67"/>
      <c r="T48" s="82" t="n">
        <f aca="false">'Low SIPA income'!J43</f>
        <v>69067737.3048928</v>
      </c>
      <c r="U48" s="9"/>
      <c r="V48" s="82" t="n">
        <f aca="false">'Low SIPA income'!F43</f>
        <v>98558.6238364584</v>
      </c>
      <c r="W48" s="67"/>
      <c r="X48" s="82" t="n">
        <f aca="false">'Low SIPA income'!M43</f>
        <v>247550.847837462</v>
      </c>
      <c r="Y48" s="9"/>
      <c r="Z48" s="9" t="n">
        <f aca="false">R48+V48-N48-L48-F48</f>
        <v>-5908204.4146798</v>
      </c>
      <c r="AA48" s="9"/>
      <c r="AB48" s="9" t="n">
        <f aca="false">T48-P48-D48</f>
        <v>-62290101.8662675</v>
      </c>
      <c r="AC48" s="50"/>
      <c r="AD48" s="9"/>
      <c r="AE48" s="9"/>
      <c r="AF48" s="9"/>
      <c r="AG48" s="9" t="n">
        <f aca="false">AG47*'Pessimist macro hypothesis'!B30/'Pessimist macro hypothesis'!B29</f>
        <v>5142100552.04938</v>
      </c>
      <c r="AH48" s="40" t="n">
        <f aca="false">(AG48-AG47)/AG47</f>
        <v>0.0022389606410252</v>
      </c>
      <c r="AI48" s="40"/>
      <c r="AJ48" s="40" t="n">
        <f aca="false">AB48/AG48</f>
        <v>-0.0121137463641083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11806839</v>
      </c>
      <c r="AX48" s="7"/>
      <c r="AY48" s="40" t="n">
        <f aca="false">(AW48-AW47)/AW47</f>
        <v>0.0017300377518316</v>
      </c>
      <c r="AZ48" s="39" t="n">
        <f aca="false">workers_and_wage_low!B36</f>
        <v>5898.35187949429</v>
      </c>
      <c r="BA48" s="40" t="n">
        <f aca="false">(AZ48-AZ47)/AZ47</f>
        <v>0.00126283098602941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0.0153886850781148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110343712.001188</v>
      </c>
      <c r="E49" s="9"/>
      <c r="F49" s="67" t="n">
        <f aca="false">'Low pensions'!I49</f>
        <v>20056275.8195635</v>
      </c>
      <c r="G49" s="82" t="n">
        <f aca="false">'Low pensions'!K49</f>
        <v>521195.662394226</v>
      </c>
      <c r="H49" s="82" t="n">
        <f aca="false">'Low pensions'!V49</f>
        <v>2867464.75691159</v>
      </c>
      <c r="I49" s="82" t="n">
        <f aca="false">'Low pensions'!M49</f>
        <v>16119.45347611</v>
      </c>
      <c r="J49" s="82" t="n">
        <f aca="false">'Low pensions'!W49</f>
        <v>88684.4770178839</v>
      </c>
      <c r="K49" s="9"/>
      <c r="L49" s="82" t="n">
        <f aca="false">'Low pensions'!N49</f>
        <v>3544385.08980006</v>
      </c>
      <c r="M49" s="67"/>
      <c r="N49" s="82" t="n">
        <f aca="false">'Low pensions'!L49</f>
        <v>847825.533972785</v>
      </c>
      <c r="O49" s="9"/>
      <c r="P49" s="82" t="n">
        <f aca="false">'Low pensions'!X49</f>
        <v>23056317.0192148</v>
      </c>
      <c r="Q49" s="67"/>
      <c r="R49" s="82" t="n">
        <f aca="false">'Low SIPA income'!G44</f>
        <v>21148916.8771501</v>
      </c>
      <c r="S49" s="67"/>
      <c r="T49" s="82" t="n">
        <f aca="false">'Low SIPA income'!J44</f>
        <v>80864716.6923624</v>
      </c>
      <c r="U49" s="9"/>
      <c r="V49" s="82" t="n">
        <f aca="false">'Low SIPA income'!F44</f>
        <v>99584.2449583</v>
      </c>
      <c r="W49" s="67"/>
      <c r="X49" s="82" t="n">
        <f aca="false">'Low SIPA income'!M44</f>
        <v>250126.912400754</v>
      </c>
      <c r="Y49" s="9"/>
      <c r="Z49" s="9" t="n">
        <f aca="false">R49+V49-N49-L49-F49</f>
        <v>-3199985.32122798</v>
      </c>
      <c r="AA49" s="9"/>
      <c r="AB49" s="9" t="n">
        <f aca="false">T49-P49-D49</f>
        <v>-52535312.32804</v>
      </c>
      <c r="AC49" s="50"/>
      <c r="AD49" s="9"/>
      <c r="AE49" s="9"/>
      <c r="AF49" s="9"/>
      <c r="AG49" s="9" t="n">
        <f aca="false">AG48*'Pessimist macro hypothesis'!B31/'Pessimist macro hypothesis'!B30</f>
        <v>5149965168.93816</v>
      </c>
      <c r="AH49" s="40" t="n">
        <f aca="false">(AG49-AG48)/AG48</f>
        <v>0.00152945606745263</v>
      </c>
      <c r="AI49" s="40" t="n">
        <f aca="false">(AG49-AG45)/AG45</f>
        <v>0.0157464468009001</v>
      </c>
      <c r="AJ49" s="40" t="n">
        <f aca="false">AB49/AG49</f>
        <v>-0.0102011005132433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11832820</v>
      </c>
      <c r="AX49" s="7"/>
      <c r="AY49" s="40" t="n">
        <f aca="false">(AW49-AW48)/AW48</f>
        <v>0.00220050430093948</v>
      </c>
      <c r="AZ49" s="39" t="n">
        <f aca="false">workers_and_wage_low!B37</f>
        <v>5943.40754977278</v>
      </c>
      <c r="BA49" s="40" t="n">
        <f aca="false">(AZ49-AZ48)/AZ48</f>
        <v>0.00763868809440252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0.0133578021225275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111808689.833735</v>
      </c>
      <c r="E50" s="6"/>
      <c r="F50" s="8" t="n">
        <f aca="false">'Low pensions'!I50</f>
        <v>20322552.8819012</v>
      </c>
      <c r="G50" s="81" t="n">
        <f aca="false">'Low pensions'!K50</f>
        <v>557337.858459673</v>
      </c>
      <c r="H50" s="81" t="n">
        <f aca="false">'Low pensions'!V50</f>
        <v>3066308.45599186</v>
      </c>
      <c r="I50" s="81" t="n">
        <f aca="false">'Low pensions'!M50</f>
        <v>17237.253354423</v>
      </c>
      <c r="J50" s="81" t="n">
        <f aca="false">'Low pensions'!W50</f>
        <v>94834.2821440787</v>
      </c>
      <c r="K50" s="6"/>
      <c r="L50" s="81" t="n">
        <f aca="false">'Low pensions'!N50</f>
        <v>4328325.16816998</v>
      </c>
      <c r="M50" s="8"/>
      <c r="N50" s="81" t="n">
        <f aca="false">'Low pensions'!L50</f>
        <v>860414.079466823</v>
      </c>
      <c r="O50" s="6"/>
      <c r="P50" s="81" t="n">
        <f aca="false">'Low pensions'!X50</f>
        <v>27193444.2756575</v>
      </c>
      <c r="Q50" s="8"/>
      <c r="R50" s="81" t="n">
        <f aca="false">'Low SIPA income'!G45</f>
        <v>18490043.2299393</v>
      </c>
      <c r="S50" s="8"/>
      <c r="T50" s="81" t="n">
        <f aca="false">'Low SIPA income'!J45</f>
        <v>70698282.8531527</v>
      </c>
      <c r="U50" s="6"/>
      <c r="V50" s="81" t="n">
        <f aca="false">'Low SIPA income'!F45</f>
        <v>97663.5188137336</v>
      </c>
      <c r="W50" s="8"/>
      <c r="X50" s="81" t="n">
        <f aca="false">'Low SIPA income'!M45</f>
        <v>245302.602086317</v>
      </c>
      <c r="Y50" s="6"/>
      <c r="Z50" s="6" t="n">
        <f aca="false">R50+V50-N50-L50-F50</f>
        <v>-6923585.38078501</v>
      </c>
      <c r="AA50" s="6"/>
      <c r="AB50" s="6" t="n">
        <f aca="false">T50-P50-D50</f>
        <v>-68303851.2562394</v>
      </c>
      <c r="AC50" s="50"/>
      <c r="AD50" s="6"/>
      <c r="AE50" s="6"/>
      <c r="AF50" s="6"/>
      <c r="AG50" s="6" t="n">
        <f aca="false">AG49*'Pessimist macro hypothesis'!B32/'Pessimist macro hypothesis'!B31</f>
        <v>5208742932.69241</v>
      </c>
      <c r="AH50" s="61" t="n">
        <f aca="false">(AG50-AG49)/AG49</f>
        <v>0.0114132352018147</v>
      </c>
      <c r="AI50" s="61"/>
      <c r="AJ50" s="61" t="n">
        <f aca="false">AB50/AG50</f>
        <v>-0.0131133081702946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0.009843420707859</v>
      </c>
      <c r="AV50" s="5"/>
      <c r="AW50" s="65" t="n">
        <f aca="false">workers_and_wage_low!C38</f>
        <v>11900890</v>
      </c>
      <c r="AX50" s="5"/>
      <c r="AY50" s="61" t="n">
        <f aca="false">(AW50-AW49)/AW49</f>
        <v>0.00575264391751079</v>
      </c>
      <c r="AZ50" s="66" t="n">
        <f aca="false">workers_and_wage_low!B38</f>
        <v>5949.05631881383</v>
      </c>
      <c r="BA50" s="61" t="n">
        <f aca="false">(AZ50-AZ49)/AZ49</f>
        <v>0.000950425996155414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0.0155516711965569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112866528.488154</v>
      </c>
      <c r="E51" s="9"/>
      <c r="F51" s="67" t="n">
        <f aca="false">'Low pensions'!I51</f>
        <v>20514827.5792162</v>
      </c>
      <c r="G51" s="82" t="n">
        <f aca="false">'Low pensions'!K51</f>
        <v>592753.368523091</v>
      </c>
      <c r="H51" s="82" t="n">
        <f aca="false">'Low pensions'!V51</f>
        <v>3261154.14309599</v>
      </c>
      <c r="I51" s="82" t="n">
        <f aca="false">'Low pensions'!M51</f>
        <v>18332.5784079307</v>
      </c>
      <c r="J51" s="82" t="n">
        <f aca="false">'Low pensions'!W51</f>
        <v>100860.43741534</v>
      </c>
      <c r="K51" s="9"/>
      <c r="L51" s="82" t="n">
        <f aca="false">'Low pensions'!N51</f>
        <v>3695493.09805917</v>
      </c>
      <c r="M51" s="67"/>
      <c r="N51" s="82" t="n">
        <f aca="false">'Low pensions'!L51</f>
        <v>871217.106384307</v>
      </c>
      <c r="O51" s="9"/>
      <c r="P51" s="82" t="n">
        <f aca="false">'Low pensions'!X51</f>
        <v>23969110.7221871</v>
      </c>
      <c r="Q51" s="67"/>
      <c r="R51" s="82" t="n">
        <f aca="false">'Low SIPA income'!G46</f>
        <v>21424882.7654687</v>
      </c>
      <c r="S51" s="67"/>
      <c r="T51" s="82" t="n">
        <f aca="false">'Low SIPA income'!J46</f>
        <v>81919896.1847811</v>
      </c>
      <c r="U51" s="9"/>
      <c r="V51" s="82" t="n">
        <f aca="false">'Low SIPA income'!F46</f>
        <v>100966.375765639</v>
      </c>
      <c r="W51" s="67"/>
      <c r="X51" s="82" t="n">
        <f aca="false">'Low SIPA income'!M46</f>
        <v>253598.42650942</v>
      </c>
      <c r="Y51" s="9"/>
      <c r="Z51" s="9" t="n">
        <f aca="false">R51+V51-N51-L51-F51</f>
        <v>-3555688.64242531</v>
      </c>
      <c r="AA51" s="9"/>
      <c r="AB51" s="9" t="n">
        <f aca="false">T51-P51-D51</f>
        <v>-54915743.0255602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0.0145503009829048</v>
      </c>
      <c r="AI51" s="40"/>
      <c r="AJ51" s="40" t="n">
        <f aca="false">AB51/AG51</f>
        <v>-0.0103917898572818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11997889</v>
      </c>
      <c r="AX51" s="7"/>
      <c r="AY51" s="40" t="n">
        <f aca="false">(AW51-AW50)/AW50</f>
        <v>0.00815056689037543</v>
      </c>
      <c r="AZ51" s="39" t="n">
        <f aca="false">workers_and_wage_low!B39</f>
        <v>5950.58048764275</v>
      </c>
      <c r="BA51" s="40" t="n">
        <f aca="false">(AZ51-AZ50)/AZ50</f>
        <v>0.000256203462740735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0.0134905396872332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113777989.806876</v>
      </c>
      <c r="E52" s="9"/>
      <c r="F52" s="67" t="n">
        <f aca="false">'Low pensions'!I52</f>
        <v>20680496.4630665</v>
      </c>
      <c r="G52" s="82" t="n">
        <f aca="false">'Low pensions'!K52</f>
        <v>625570.100669118</v>
      </c>
      <c r="H52" s="82" t="n">
        <f aca="false">'Low pensions'!V52</f>
        <v>3441702.12086209</v>
      </c>
      <c r="I52" s="82" t="n">
        <f aca="false">'Low pensions'!M52</f>
        <v>19347.5288866737</v>
      </c>
      <c r="J52" s="82" t="n">
        <f aca="false">'Low pensions'!W52</f>
        <v>106444.39549058</v>
      </c>
      <c r="K52" s="9"/>
      <c r="L52" s="82" t="n">
        <f aca="false">'Low pensions'!N52</f>
        <v>3671815.45915665</v>
      </c>
      <c r="M52" s="67"/>
      <c r="N52" s="82" t="n">
        <f aca="false">'Low pensions'!L52</f>
        <v>879733.122219246</v>
      </c>
      <c r="O52" s="9"/>
      <c r="P52" s="82" t="n">
        <f aca="false">'Low pensions'!X52</f>
        <v>23893099.9478562</v>
      </c>
      <c r="Q52" s="67"/>
      <c r="R52" s="82" t="n">
        <f aca="false">'Low SIPA income'!G47</f>
        <v>18682443.3133281</v>
      </c>
      <c r="S52" s="67"/>
      <c r="T52" s="82" t="n">
        <f aca="false">'Low SIPA income'!J47</f>
        <v>71433941.2476321</v>
      </c>
      <c r="U52" s="9"/>
      <c r="V52" s="82" t="n">
        <f aca="false">'Low SIPA income'!F47</f>
        <v>101343.968137522</v>
      </c>
      <c r="W52" s="67"/>
      <c r="X52" s="82" t="n">
        <f aca="false">'Low SIPA income'!M47</f>
        <v>254546.82968469</v>
      </c>
      <c r="Y52" s="9"/>
      <c r="Z52" s="9" t="n">
        <f aca="false">R52+V52-N52-L52-F52</f>
        <v>-6448257.76297683</v>
      </c>
      <c r="AA52" s="9"/>
      <c r="AB52" s="9" t="n">
        <f aca="false">T52-P52-D52</f>
        <v>-66237148.5070999</v>
      </c>
      <c r="AC52" s="50"/>
      <c r="AD52" s="9"/>
      <c r="AE52" s="9"/>
      <c r="AF52" s="9"/>
      <c r="AG52" s="9" t="n">
        <f aca="false">AG51*'Pessimist macro hypothesis'!B34/'Pessimist macro hypothesis'!B33</f>
        <v>5296363568.61086</v>
      </c>
      <c r="AH52" s="40" t="n">
        <f aca="false">(AG52-AG51)/AG51</f>
        <v>0.0022389606410296</v>
      </c>
      <c r="AI52" s="40"/>
      <c r="AJ52" s="40" t="n">
        <f aca="false">AB52/AG52</f>
        <v>-0.0125061559028269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12012677</v>
      </c>
      <c r="AX52" s="7"/>
      <c r="AY52" s="40" t="n">
        <f aca="false">(AW52-AW51)/AW51</f>
        <v>0.00123255015944888</v>
      </c>
      <c r="AZ52" s="39" t="n">
        <f aca="false">workers_and_wage_low!B40</f>
        <v>5953.03926103612</v>
      </c>
      <c r="BA52" s="40" t="n">
        <f aca="false">(AZ52-AZ51)/AZ51</f>
        <v>0.000413198913698501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0.0155443163895192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114822425.506863</v>
      </c>
      <c r="E53" s="9"/>
      <c r="F53" s="67" t="n">
        <f aca="false">'Low pensions'!I53</f>
        <v>20870335.0147595</v>
      </c>
      <c r="G53" s="82" t="n">
        <f aca="false">'Low pensions'!K53</f>
        <v>705195.105153209</v>
      </c>
      <c r="H53" s="82" t="n">
        <f aca="false">'Low pensions'!V53</f>
        <v>3879775.40235913</v>
      </c>
      <c r="I53" s="82" t="n">
        <f aca="false">'Low pensions'!M53</f>
        <v>21810.1578913365</v>
      </c>
      <c r="J53" s="82" t="n">
        <f aca="false">'Low pensions'!W53</f>
        <v>119993.053681211</v>
      </c>
      <c r="K53" s="9"/>
      <c r="L53" s="82" t="n">
        <f aca="false">'Low pensions'!N53</f>
        <v>3712757.1581443</v>
      </c>
      <c r="M53" s="67"/>
      <c r="N53" s="82" t="n">
        <f aca="false">'Low pensions'!L53</f>
        <v>889913.014922976</v>
      </c>
      <c r="O53" s="9"/>
      <c r="P53" s="82" t="n">
        <f aca="false">'Low pensions'!X53</f>
        <v>24161553.3846337</v>
      </c>
      <c r="Q53" s="67"/>
      <c r="R53" s="82" t="n">
        <f aca="false">'Low SIPA income'!G48</f>
        <v>21418213.6390826</v>
      </c>
      <c r="S53" s="67"/>
      <c r="T53" s="82" t="n">
        <f aca="false">'Low SIPA income'!J48</f>
        <v>81894396.2020194</v>
      </c>
      <c r="U53" s="9"/>
      <c r="V53" s="82" t="n">
        <f aca="false">'Low SIPA income'!F48</f>
        <v>99282.8071056592</v>
      </c>
      <c r="W53" s="67"/>
      <c r="X53" s="82" t="n">
        <f aca="false">'Low SIPA income'!M48</f>
        <v>249369.787421865</v>
      </c>
      <c r="Y53" s="9"/>
      <c r="Z53" s="9" t="n">
        <f aca="false">R53+V53-N53-L53-F53</f>
        <v>-3955508.74163854</v>
      </c>
      <c r="AA53" s="9"/>
      <c r="AB53" s="9" t="n">
        <f aca="false">T53-P53-D53</f>
        <v>-57089582.6894769</v>
      </c>
      <c r="AC53" s="50"/>
      <c r="AD53" s="9"/>
      <c r="AE53" s="9"/>
      <c r="AF53" s="9"/>
      <c r="AG53" s="9" t="n">
        <f aca="false">AG52*'Pessimist macro hypothesis'!B35/'Pessimist macro hypothesis'!B34</f>
        <v>5355530231.18955</v>
      </c>
      <c r="AH53" s="40" t="n">
        <f aca="false">(AG53-AG52)/AG52</f>
        <v>0.0111711860056869</v>
      </c>
      <c r="AI53" s="40" t="n">
        <f aca="false">(AG53-AG49)/AG49</f>
        <v>0.0399158160313881</v>
      </c>
      <c r="AJ53" s="40" t="n">
        <f aca="false">AB53/AG53</f>
        <v>-0.0106599309918929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12005628</v>
      </c>
      <c r="AX53" s="7"/>
      <c r="AY53" s="40" t="n">
        <f aca="false">(AW53-AW52)/AW52</f>
        <v>-0.000586796764784402</v>
      </c>
      <c r="AZ53" s="39" t="n">
        <f aca="false">workers_and_wage_low!B41</f>
        <v>5944.09461197753</v>
      </c>
      <c r="BA53" s="40" t="n">
        <f aca="false">(AZ53-AZ52)/AZ52</f>
        <v>-0.0015025348677161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0.01349050038153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116009850.320361</v>
      </c>
      <c r="E54" s="6"/>
      <c r="F54" s="8" t="n">
        <f aca="false">'Low pensions'!I54</f>
        <v>21086163.5304275</v>
      </c>
      <c r="G54" s="81" t="n">
        <f aca="false">'Low pensions'!K54</f>
        <v>765508.048338182</v>
      </c>
      <c r="H54" s="81" t="n">
        <f aca="false">'Low pensions'!V54</f>
        <v>4211599.42056768</v>
      </c>
      <c r="I54" s="81" t="n">
        <f aca="false">'Low pensions'!M54</f>
        <v>23675.5066496346</v>
      </c>
      <c r="J54" s="81" t="n">
        <f aca="false">'Low pensions'!W54</f>
        <v>130255.652182506</v>
      </c>
      <c r="K54" s="6"/>
      <c r="L54" s="81" t="n">
        <f aca="false">'Low pensions'!N54</f>
        <v>4456264.72647419</v>
      </c>
      <c r="M54" s="8"/>
      <c r="N54" s="81" t="n">
        <f aca="false">'Low pensions'!L54</f>
        <v>900209.559365232</v>
      </c>
      <c r="O54" s="6"/>
      <c r="P54" s="81" t="n">
        <f aca="false">'Low pensions'!X54</f>
        <v>28076266.2407333</v>
      </c>
      <c r="Q54" s="8"/>
      <c r="R54" s="81" t="n">
        <f aca="false">'Low SIPA income'!G49</f>
        <v>18793053.8406346</v>
      </c>
      <c r="S54" s="8"/>
      <c r="T54" s="81" t="n">
        <f aca="false">'Low SIPA income'!J49</f>
        <v>71856870.185591</v>
      </c>
      <c r="U54" s="6"/>
      <c r="V54" s="81" t="n">
        <f aca="false">'Low SIPA income'!F49</f>
        <v>100698.001498431</v>
      </c>
      <c r="W54" s="8"/>
      <c r="X54" s="81" t="n">
        <f aca="false">'Low SIPA income'!M49</f>
        <v>252924.347724644</v>
      </c>
      <c r="Y54" s="6"/>
      <c r="Z54" s="6" t="n">
        <f aca="false">R54+V54-N54-L54-F54</f>
        <v>-7548885.97413385</v>
      </c>
      <c r="AA54" s="6"/>
      <c r="AB54" s="6" t="n">
        <f aca="false">T54-P54-D54</f>
        <v>-72229246.3755028</v>
      </c>
      <c r="AC54" s="50"/>
      <c r="AD54" s="6"/>
      <c r="AE54" s="6"/>
      <c r="AF54" s="6"/>
      <c r="AG54" s="6" t="n">
        <f aca="false">AG53*'Pessimist macro hypothesis'!B36/'Pessimist macro hypothesis'!B35</f>
        <v>5391048935.33666</v>
      </c>
      <c r="AH54" s="61" t="n">
        <f aca="false">(AG54-AG53)/AG53</f>
        <v>0.00663215454190847</v>
      </c>
      <c r="AI54" s="61"/>
      <c r="AJ54" s="61" t="n">
        <f aca="false">AB54/AG54</f>
        <v>-0.0133979949434446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0.00379887167381773</v>
      </c>
      <c r="AV54" s="5"/>
      <c r="AW54" s="65" t="n">
        <f aca="false">workers_and_wage_low!C42</f>
        <v>12067941</v>
      </c>
      <c r="AX54" s="5"/>
      <c r="AY54" s="61" t="n">
        <f aca="false">(AW54-AW53)/AW53</f>
        <v>0.00519031574191704</v>
      </c>
      <c r="AZ54" s="66" t="n">
        <f aca="false">workers_and_wage_low!B42</f>
        <v>5954.41197523915</v>
      </c>
      <c r="BA54" s="61" t="n">
        <f aca="false">(AZ54-AZ53)/AZ53</f>
        <v>0.00173573335135516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0.0155607954641005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117019818.879612</v>
      </c>
      <c r="E55" s="9"/>
      <c r="F55" s="67" t="n">
        <f aca="false">'Low pensions'!I55</f>
        <v>21269737.2712965</v>
      </c>
      <c r="G55" s="82" t="n">
        <f aca="false">'Low pensions'!K55</f>
        <v>829955.085999475</v>
      </c>
      <c r="H55" s="82" t="n">
        <f aca="false">'Low pensions'!V55</f>
        <v>4566168.00682988</v>
      </c>
      <c r="I55" s="82" t="n">
        <f aca="false">'Low pensions'!M55</f>
        <v>25668.7139999839</v>
      </c>
      <c r="J55" s="82" t="n">
        <f aca="false">'Low pensions'!W55</f>
        <v>141221.690932884</v>
      </c>
      <c r="K55" s="9"/>
      <c r="L55" s="82" t="n">
        <f aca="false">'Low pensions'!N55</f>
        <v>3816433.40268903</v>
      </c>
      <c r="M55" s="67"/>
      <c r="N55" s="82" t="n">
        <f aca="false">'Low pensions'!L55</f>
        <v>909939.291858763</v>
      </c>
      <c r="O55" s="9"/>
      <c r="P55" s="82" t="n">
        <f aca="false">'Low pensions'!X55</f>
        <v>24809708.5774262</v>
      </c>
      <c r="Q55" s="67"/>
      <c r="R55" s="82" t="n">
        <f aca="false">'Low SIPA income'!G50</f>
        <v>21800223.5298801</v>
      </c>
      <c r="S55" s="67"/>
      <c r="T55" s="82" t="n">
        <f aca="false">'Low SIPA income'!J50</f>
        <v>83355044.1289304</v>
      </c>
      <c r="U55" s="9"/>
      <c r="V55" s="82" t="n">
        <f aca="false">'Low SIPA income'!F50</f>
        <v>103126.355235102</v>
      </c>
      <c r="W55" s="67"/>
      <c r="X55" s="82" t="n">
        <f aca="false">'Low SIPA income'!M50</f>
        <v>259023.672197351</v>
      </c>
      <c r="Y55" s="9"/>
      <c r="Z55" s="9" t="n">
        <f aca="false">R55+V55-N55-L55-F55</f>
        <v>-4092760.0807291</v>
      </c>
      <c r="AA55" s="9"/>
      <c r="AB55" s="9" t="n">
        <f aca="false">T55-P55-D55</f>
        <v>-58474483.3281079</v>
      </c>
      <c r="AC55" s="50"/>
      <c r="AD55" s="9"/>
      <c r="AE55" s="9"/>
      <c r="AF55" s="9"/>
      <c r="AG55" s="9" t="n">
        <f aca="false">AG54*'Pessimist macro hypothesis'!B37/'Pessimist macro hypothesis'!B36</f>
        <v>5416645002.85829</v>
      </c>
      <c r="AH55" s="40" t="n">
        <f aca="false">(AG55-AG54)/AG54</f>
        <v>0.00474788261591344</v>
      </c>
      <c r="AI55" s="40"/>
      <c r="AJ55" s="40" t="n">
        <f aca="false">AB55/AG55</f>
        <v>-0.0107953324054376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12167570</v>
      </c>
      <c r="AX55" s="7"/>
      <c r="AY55" s="40" t="n">
        <f aca="false">(AW55-AW54)/AW54</f>
        <v>0.00825567509817955</v>
      </c>
      <c r="AZ55" s="39" t="n">
        <f aca="false">workers_and_wage_low!B43</f>
        <v>5951.86889414368</v>
      </c>
      <c r="BA55" s="40" t="n">
        <f aca="false">(AZ55-AZ54)/AZ54</f>
        <v>-0.000427091895227374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0.0135798767534974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117799221.328484</v>
      </c>
      <c r="E56" s="9"/>
      <c r="F56" s="67" t="n">
        <f aca="false">'Low pensions'!I56</f>
        <v>21411402.8923412</v>
      </c>
      <c r="G56" s="82" t="n">
        <f aca="false">'Low pensions'!K56</f>
        <v>915803.765252706</v>
      </c>
      <c r="H56" s="82" t="n">
        <f aca="false">'Low pensions'!V56</f>
        <v>5038482.1106258</v>
      </c>
      <c r="I56" s="82" t="n">
        <f aca="false">'Low pensions'!M56</f>
        <v>28323.8277913206</v>
      </c>
      <c r="J56" s="82" t="n">
        <f aca="false">'Low pensions'!W56</f>
        <v>155829.343627601</v>
      </c>
      <c r="K56" s="9"/>
      <c r="L56" s="82" t="n">
        <f aca="false">'Low pensions'!N56</f>
        <v>3834748.23578212</v>
      </c>
      <c r="M56" s="67"/>
      <c r="N56" s="82" t="n">
        <f aca="false">'Low pensions'!L56</f>
        <v>918449.454179525</v>
      </c>
      <c r="O56" s="9"/>
      <c r="P56" s="82" t="n">
        <f aca="false">'Low pensions'!X56</f>
        <v>24951564.7355963</v>
      </c>
      <c r="Q56" s="67"/>
      <c r="R56" s="82" t="n">
        <f aca="false">'Low SIPA income'!G51</f>
        <v>18965562.2215013</v>
      </c>
      <c r="S56" s="67"/>
      <c r="T56" s="82" t="n">
        <f aca="false">'Low SIPA income'!J51</f>
        <v>72516470.9314293</v>
      </c>
      <c r="U56" s="9"/>
      <c r="V56" s="82" t="n">
        <f aca="false">'Low SIPA income'!F51</f>
        <v>101450.776691934</v>
      </c>
      <c r="W56" s="67"/>
      <c r="X56" s="82" t="n">
        <f aca="false">'Low SIPA income'!M51</f>
        <v>254815.101979613</v>
      </c>
      <c r="Y56" s="9"/>
      <c r="Z56" s="9" t="n">
        <f aca="false">R56+V56-N56-L56-F56</f>
        <v>-7097587.5841096</v>
      </c>
      <c r="AA56" s="9"/>
      <c r="AB56" s="9" t="n">
        <f aca="false">T56-P56-D56</f>
        <v>-70234315.1326509</v>
      </c>
      <c r="AC56" s="50"/>
      <c r="AD56" s="9"/>
      <c r="AE56" s="9"/>
      <c r="AF56" s="9"/>
      <c r="AG56" s="9" t="n">
        <f aca="false">AG55*'Pessimist macro hypothesis'!B38/'Pessimist macro hypothesis'!B37</f>
        <v>5428772657.82613</v>
      </c>
      <c r="AH56" s="40" t="n">
        <f aca="false">(AG56-AG55)/AG55</f>
        <v>0.00223896064103142</v>
      </c>
      <c r="AI56" s="40"/>
      <c r="AJ56" s="40" t="n">
        <f aca="false">AB56/AG56</f>
        <v>-0.0129374205846327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12151255</v>
      </c>
      <c r="AX56" s="7"/>
      <c r="AY56" s="40" t="n">
        <f aca="false">(AW56-AW55)/AW55</f>
        <v>-0.00134085934989484</v>
      </c>
      <c r="AZ56" s="39" t="n">
        <f aca="false">workers_and_wage_low!B44</f>
        <v>5964.0826683613</v>
      </c>
      <c r="BA56" s="40" t="n">
        <f aca="false">(AZ56-AZ55)/AZ55</f>
        <v>0.0020520906012627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0.0155981406693376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118293851.670975</v>
      </c>
      <c r="E57" s="9"/>
      <c r="F57" s="67" t="n">
        <f aca="false">'Low pensions'!I57</f>
        <v>21501307.8121396</v>
      </c>
      <c r="G57" s="82" t="n">
        <f aca="false">'Low pensions'!K57</f>
        <v>973674.038909316</v>
      </c>
      <c r="H57" s="82" t="n">
        <f aca="false">'Low pensions'!V57</f>
        <v>5356867.28179333</v>
      </c>
      <c r="I57" s="82" t="n">
        <f aca="false">'Low pensions'!M57</f>
        <v>30113.6300693604</v>
      </c>
      <c r="J57" s="82" t="n">
        <f aca="false">'Low pensions'!W57</f>
        <v>165676.30768433</v>
      </c>
      <c r="K57" s="9"/>
      <c r="L57" s="82" t="n">
        <f aca="false">'Low pensions'!N57</f>
        <v>3779517.11169421</v>
      </c>
      <c r="M57" s="67"/>
      <c r="N57" s="82" t="n">
        <f aca="false">'Low pensions'!L57</f>
        <v>923042.52935211</v>
      </c>
      <c r="O57" s="9"/>
      <c r="P57" s="82" t="n">
        <f aca="false">'Low pensions'!X57</f>
        <v>24690239.9145697</v>
      </c>
      <c r="Q57" s="67"/>
      <c r="R57" s="82" t="n">
        <f aca="false">'Low SIPA income'!G52</f>
        <v>22115252.524846</v>
      </c>
      <c r="S57" s="67"/>
      <c r="T57" s="82" t="n">
        <f aca="false">'Low SIPA income'!J52</f>
        <v>84559584.7952811</v>
      </c>
      <c r="U57" s="9"/>
      <c r="V57" s="82" t="n">
        <f aca="false">'Low SIPA income'!F52</f>
        <v>101009.857557165</v>
      </c>
      <c r="W57" s="67"/>
      <c r="X57" s="82" t="n">
        <f aca="false">'Low SIPA income'!M52</f>
        <v>253707.640233587</v>
      </c>
      <c r="Y57" s="9"/>
      <c r="Z57" s="9" t="n">
        <f aca="false">R57+V57-N57-L57-F57</f>
        <v>-3987605.07078269</v>
      </c>
      <c r="AA57" s="9"/>
      <c r="AB57" s="9" t="n">
        <f aca="false">T57-P57-D57</f>
        <v>-58424506.7902636</v>
      </c>
      <c r="AC57" s="50"/>
      <c r="AD57" s="9"/>
      <c r="AE57" s="9"/>
      <c r="AF57" s="9"/>
      <c r="AG57" s="9" t="n">
        <f aca="false">AG56*'Pessimist macro hypothesis'!B39/'Pessimist macro hypothesis'!B38</f>
        <v>5437331057.64237</v>
      </c>
      <c r="AH57" s="40" t="n">
        <f aca="false">(AG57-AG56)/AG56</f>
        <v>0.00157648889641761</v>
      </c>
      <c r="AI57" s="40" t="n">
        <f aca="false">(AG57-AG53)/AG53</f>
        <v>0.0152740854633629</v>
      </c>
      <c r="AJ57" s="40" t="n">
        <f aca="false">AB57/AG57</f>
        <v>-0.0107450707287992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12190382</v>
      </c>
      <c r="AX57" s="7"/>
      <c r="AY57" s="40" t="n">
        <f aca="false">(AW57-AW56)/AW56</f>
        <v>0.00321999661763332</v>
      </c>
      <c r="AZ57" s="39" t="n">
        <f aca="false">workers_and_wage_low!B45</f>
        <v>5974.32380634299</v>
      </c>
      <c r="BA57" s="40" t="n">
        <f aca="false">(AZ57-AZ56)/AZ56</f>
        <v>0.00171713548439182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0.0135873890874048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119222306.055204</v>
      </c>
      <c r="E58" s="6"/>
      <c r="F58" s="8" t="n">
        <f aca="false">'Low pensions'!I58</f>
        <v>21670065.3867967</v>
      </c>
      <c r="G58" s="81" t="n">
        <f aca="false">'Low pensions'!K58</f>
        <v>1079281.31411851</v>
      </c>
      <c r="H58" s="81" t="n">
        <f aca="false">'Low pensions'!V58</f>
        <v>5937887.35081065</v>
      </c>
      <c r="I58" s="81" t="n">
        <f aca="false">'Low pensions'!M58</f>
        <v>33379.8344572736</v>
      </c>
      <c r="J58" s="81" t="n">
        <f aca="false">'Low pensions'!W58</f>
        <v>183646.000540536</v>
      </c>
      <c r="K58" s="6"/>
      <c r="L58" s="81" t="n">
        <f aca="false">'Low pensions'!N58</f>
        <v>4558319.03473139</v>
      </c>
      <c r="M58" s="8"/>
      <c r="N58" s="81" t="n">
        <f aca="false">'Low pensions'!L58</f>
        <v>931707.499039043</v>
      </c>
      <c r="O58" s="6"/>
      <c r="P58" s="81" t="n">
        <f aca="false">'Low pensions'!X58</f>
        <v>28779118.9021164</v>
      </c>
      <c r="Q58" s="8"/>
      <c r="R58" s="81" t="n">
        <f aca="false">'Low SIPA income'!G53</f>
        <v>19209829.6472967</v>
      </c>
      <c r="S58" s="8"/>
      <c r="T58" s="81" t="n">
        <f aca="false">'Low SIPA income'!J53</f>
        <v>73450448.6050313</v>
      </c>
      <c r="U58" s="6"/>
      <c r="V58" s="81" t="n">
        <f aca="false">'Low SIPA income'!F53</f>
        <v>101212.696789659</v>
      </c>
      <c r="W58" s="8"/>
      <c r="X58" s="81" t="n">
        <f aca="false">'Low SIPA income'!M53</f>
        <v>254217.113905436</v>
      </c>
      <c r="Y58" s="6"/>
      <c r="Z58" s="6" t="n">
        <f aca="false">R58+V58-N58-L58-F58</f>
        <v>-7849049.57648073</v>
      </c>
      <c r="AA58" s="6"/>
      <c r="AB58" s="6" t="n">
        <f aca="false">T58-P58-D58</f>
        <v>-74550976.3522892</v>
      </c>
      <c r="AC58" s="50"/>
      <c r="AD58" s="6"/>
      <c r="AE58" s="6"/>
      <c r="AF58" s="6"/>
      <c r="AG58" s="6" t="n">
        <f aca="false">BF58/100*$AG$57</f>
        <v>5444589342.45166</v>
      </c>
      <c r="AH58" s="61" t="n">
        <f aca="false">(AG58-AG57)/AG57</f>
        <v>0.00133489845152781</v>
      </c>
      <c r="AI58" s="61"/>
      <c r="AJ58" s="61" t="n">
        <f aca="false">AB58/AG58</f>
        <v>-0.0136926720571949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0.00538205329824338</v>
      </c>
      <c r="AV58" s="5"/>
      <c r="AW58" s="65" t="n">
        <f aca="false">workers_and_wage_low!C46</f>
        <v>12186768</v>
      </c>
      <c r="AX58" s="5"/>
      <c r="AY58" s="61" t="n">
        <f aca="false">(AW58-AW57)/AW57</f>
        <v>-0.000296463228141661</v>
      </c>
      <c r="AZ58" s="66" t="n">
        <f aca="false">workers_and_wage_low!B46</f>
        <v>5984.07297953395</v>
      </c>
      <c r="BA58" s="61" t="n">
        <f aca="false">(AZ58-AZ57)/AZ57</f>
        <v>0.00163184546184283</v>
      </c>
      <c r="BB58" s="61"/>
      <c r="BC58" s="61"/>
      <c r="BD58" s="61"/>
      <c r="BE58" s="61"/>
      <c r="BF58" s="5" t="n">
        <f aca="false">BF57*(1+AY58)*(1+BA58)*(1-BE58)</f>
        <v>100.133489845153</v>
      </c>
      <c r="BG58" s="5"/>
      <c r="BH58" s="5"/>
      <c r="BI58" s="61" t="n">
        <f aca="false">T65/AG65</f>
        <v>0.0156126333316196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120397591.597643</v>
      </c>
      <c r="E59" s="9"/>
      <c r="F59" s="67" t="n">
        <f aca="false">'Low pensions'!I59</f>
        <v>21883687.4462544</v>
      </c>
      <c r="G59" s="82" t="n">
        <f aca="false">'Low pensions'!K59</f>
        <v>1149752.62294843</v>
      </c>
      <c r="H59" s="82" t="n">
        <f aca="false">'Low pensions'!V59</f>
        <v>6325599.6995953</v>
      </c>
      <c r="I59" s="82" t="n">
        <f aca="false">'Low pensions'!M59</f>
        <v>35559.3594726317</v>
      </c>
      <c r="J59" s="82" t="n">
        <f aca="false">'Low pensions'!W59</f>
        <v>195637.104111194</v>
      </c>
      <c r="K59" s="9"/>
      <c r="L59" s="82" t="n">
        <f aca="false">'Low pensions'!N59</f>
        <v>3842147.03071051</v>
      </c>
      <c r="M59" s="67"/>
      <c r="N59" s="82" t="n">
        <f aca="false">'Low pensions'!L59</f>
        <v>941860.028298758</v>
      </c>
      <c r="O59" s="9"/>
      <c r="P59" s="82" t="n">
        <f aca="false">'Low pensions'!X59</f>
        <v>25118755.1892201</v>
      </c>
      <c r="Q59" s="67"/>
      <c r="R59" s="82" t="n">
        <f aca="false">'Low SIPA income'!G54</f>
        <v>22256294.692446</v>
      </c>
      <c r="S59" s="67"/>
      <c r="T59" s="82" t="n">
        <f aca="false">'Low SIPA income'!J54</f>
        <v>85098871.7474639</v>
      </c>
      <c r="U59" s="9"/>
      <c r="V59" s="82" t="n">
        <f aca="false">'Low SIPA income'!F54</f>
        <v>103598.483388547</v>
      </c>
      <c r="W59" s="67"/>
      <c r="X59" s="82" t="n">
        <f aca="false">'Low SIPA income'!M54</f>
        <v>260209.522000481</v>
      </c>
      <c r="Y59" s="9"/>
      <c r="Z59" s="9" t="n">
        <f aca="false">R59+V59-N59-L59-F59</f>
        <v>-4307801.32942918</v>
      </c>
      <c r="AA59" s="9"/>
      <c r="AB59" s="9" t="n">
        <f aca="false">T59-P59-D59</f>
        <v>-60417475.0393996</v>
      </c>
      <c r="AC59" s="50"/>
      <c r="AD59" s="9"/>
      <c r="AE59" s="9"/>
      <c r="AF59" s="9"/>
      <c r="AG59" s="9" t="n">
        <f aca="false">BF59/100*$AG$57</f>
        <v>5474597249.24551</v>
      </c>
      <c r="AH59" s="40" t="n">
        <f aca="false">(AG59-AG58)/AG58</f>
        <v>0.00551150966701479</v>
      </c>
      <c r="AI59" s="40"/>
      <c r="AJ59" s="40" t="n">
        <f aca="false">AB59/AG59</f>
        <v>-0.0110359670837386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12261690</v>
      </c>
      <c r="AX59" s="7"/>
      <c r="AY59" s="40" t="n">
        <f aca="false">(AW59-AW58)/AW58</f>
        <v>0.00614781540109732</v>
      </c>
      <c r="AZ59" s="39" t="n">
        <f aca="false">workers_and_wage_low!B47</f>
        <v>5980.28854558522</v>
      </c>
      <c r="BA59" s="40" t="n">
        <f aca="false">(AZ59-AZ58)/AZ58</f>
        <v>-0.000632417746520339</v>
      </c>
      <c r="BB59" s="40"/>
      <c r="BC59" s="40"/>
      <c r="BD59" s="40"/>
      <c r="BE59" s="40"/>
      <c r="BF59" s="7" t="n">
        <f aca="false">BF58*(1+AY59)*(1+BA59)*(1-BE59)</f>
        <v>100.685376542426</v>
      </c>
      <c r="BG59" s="7"/>
      <c r="BH59" s="7"/>
      <c r="BI59" s="40" t="n">
        <f aca="false">T66/AG66</f>
        <v>0.0136622984967644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121374997.024698</v>
      </c>
      <c r="E60" s="9"/>
      <c r="F60" s="67" t="n">
        <f aca="false">'Low pensions'!I60</f>
        <v>22061342.4523896</v>
      </c>
      <c r="G60" s="82" t="n">
        <f aca="false">'Low pensions'!K60</f>
        <v>1193441.6572188</v>
      </c>
      <c r="H60" s="82" t="n">
        <f aca="false">'Low pensions'!V60</f>
        <v>6565963.87580176</v>
      </c>
      <c r="I60" s="82" t="n">
        <f aca="false">'Low pensions'!M60</f>
        <v>36910.5667181071</v>
      </c>
      <c r="J60" s="82" t="n">
        <f aca="false">'Low pensions'!W60</f>
        <v>203071.047705209</v>
      </c>
      <c r="K60" s="9"/>
      <c r="L60" s="82" t="n">
        <f aca="false">'Low pensions'!N60</f>
        <v>3845741.87600721</v>
      </c>
      <c r="M60" s="67"/>
      <c r="N60" s="82" t="n">
        <f aca="false">'Low pensions'!L60</f>
        <v>951117.629899662</v>
      </c>
      <c r="O60" s="9"/>
      <c r="P60" s="82" t="n">
        <f aca="false">'Low pensions'!X60</f>
        <v>25188341.4511279</v>
      </c>
      <c r="Q60" s="67"/>
      <c r="R60" s="82" t="n">
        <f aca="false">'Low SIPA income'!G55</f>
        <v>19449976.6416821</v>
      </c>
      <c r="S60" s="67"/>
      <c r="T60" s="82" t="n">
        <f aca="false">'Low SIPA income'!J55</f>
        <v>74368671.4520119</v>
      </c>
      <c r="U60" s="9"/>
      <c r="V60" s="82" t="n">
        <f aca="false">'Low SIPA income'!F55</f>
        <v>104202.209305628</v>
      </c>
      <c r="W60" s="67"/>
      <c r="X60" s="82" t="n">
        <f aca="false">'Low SIPA income'!M55</f>
        <v>261725.907445176</v>
      </c>
      <c r="Y60" s="9"/>
      <c r="Z60" s="9" t="n">
        <f aca="false">R60+V60-N60-L60-F60</f>
        <v>-7304023.10730881</v>
      </c>
      <c r="AA60" s="9"/>
      <c r="AB60" s="9" t="n">
        <f aca="false">T60-P60-D60</f>
        <v>-72194667.0238143</v>
      </c>
      <c r="AC60" s="50"/>
      <c r="AD60" s="9"/>
      <c r="AE60" s="9"/>
      <c r="AF60" s="9"/>
      <c r="AG60" s="9" t="n">
        <f aca="false">BF60/100*$AG$57</f>
        <v>5512669608.15116</v>
      </c>
      <c r="AH60" s="40" t="n">
        <f aca="false">(AG60-AG59)/AG59</f>
        <v>0.00695436708351381</v>
      </c>
      <c r="AI60" s="40"/>
      <c r="AJ60" s="40" t="n">
        <f aca="false">AB60/AG60</f>
        <v>-0.0130961352947882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12320752</v>
      </c>
      <c r="AX60" s="7"/>
      <c r="AY60" s="40" t="n">
        <f aca="false">(AW60-AW59)/AW59</f>
        <v>0.00481679116010925</v>
      </c>
      <c r="AZ60" s="39" t="n">
        <f aca="false">workers_and_wage_low!B48</f>
        <v>5993.01058697875</v>
      </c>
      <c r="BA60" s="40" t="n">
        <f aca="false">(AZ60-AZ59)/AZ59</f>
        <v>0.0021273290237679</v>
      </c>
      <c r="BB60" s="40"/>
      <c r="BC60" s="40"/>
      <c r="BD60" s="40"/>
      <c r="BE60" s="40"/>
      <c r="BF60" s="7" t="n">
        <f aca="false">BF59*(1+AY60)*(1+BA60)*(1-BE60)</f>
        <v>101.385579610844</v>
      </c>
      <c r="BG60" s="7"/>
      <c r="BH60" s="7"/>
      <c r="BI60" s="40" t="n">
        <f aca="false">T67/AG67</f>
        <v>0.0157096270193949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122331486.758159</v>
      </c>
      <c r="E61" s="9"/>
      <c r="F61" s="67" t="n">
        <f aca="false">'Low pensions'!I61</f>
        <v>22235195.7836302</v>
      </c>
      <c r="G61" s="82" t="n">
        <f aca="false">'Low pensions'!K61</f>
        <v>1226637.89642395</v>
      </c>
      <c r="H61" s="82" t="n">
        <f aca="false">'Low pensions'!V61</f>
        <v>6748599.78943453</v>
      </c>
      <c r="I61" s="82" t="n">
        <f aca="false">'Low pensions'!M61</f>
        <v>37937.2545285758</v>
      </c>
      <c r="J61" s="82" t="n">
        <f aca="false">'Low pensions'!W61</f>
        <v>208719.581116531</v>
      </c>
      <c r="K61" s="9"/>
      <c r="L61" s="82" t="n">
        <f aca="false">'Low pensions'!N61</f>
        <v>3770305.33625143</v>
      </c>
      <c r="M61" s="67"/>
      <c r="N61" s="82" t="n">
        <f aca="false">'Low pensions'!L61</f>
        <v>960020.464790147</v>
      </c>
      <c r="O61" s="9"/>
      <c r="P61" s="82" t="n">
        <f aca="false">'Low pensions'!X61</f>
        <v>24845881.6585315</v>
      </c>
      <c r="Q61" s="67"/>
      <c r="R61" s="82" t="n">
        <f aca="false">'Low SIPA income'!G56</f>
        <v>22608195.6720628</v>
      </c>
      <c r="S61" s="67"/>
      <c r="T61" s="82" t="n">
        <f aca="false">'Low SIPA income'!J56</f>
        <v>86444395.6428848</v>
      </c>
      <c r="U61" s="9"/>
      <c r="V61" s="82" t="n">
        <f aca="false">'Low SIPA income'!F56</f>
        <v>102444.201036492</v>
      </c>
      <c r="W61" s="67"/>
      <c r="X61" s="82" t="n">
        <f aca="false">'Low SIPA income'!M56</f>
        <v>257310.297520956</v>
      </c>
      <c r="Y61" s="9"/>
      <c r="Z61" s="9" t="n">
        <f aca="false">R61+V61-N61-L61-F61</f>
        <v>-4254881.71157257</v>
      </c>
      <c r="AA61" s="9"/>
      <c r="AB61" s="9" t="n">
        <f aca="false">T61-P61-D61</f>
        <v>-60732972.7738053</v>
      </c>
      <c r="AC61" s="50"/>
      <c r="AD61" s="9"/>
      <c r="AE61" s="9"/>
      <c r="AF61" s="9"/>
      <c r="AG61" s="9" t="n">
        <f aca="false">BF61/100*$AG$57</f>
        <v>5555268420.71256</v>
      </c>
      <c r="AH61" s="40" t="n">
        <f aca="false">(AG61-AG60)/AG60</f>
        <v>0.00772743799091711</v>
      </c>
      <c r="AI61" s="40" t="n">
        <f aca="false">(AG61-AG57)/AG57</f>
        <v>0.021690303904601</v>
      </c>
      <c r="AJ61" s="40" t="n">
        <f aca="false">AB61/AG61</f>
        <v>-0.0109325001375928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12370610</v>
      </c>
      <c r="AX61" s="7"/>
      <c r="AY61" s="40" t="n">
        <f aca="false">(AW61-AW60)/AW60</f>
        <v>0.00404666857996979</v>
      </c>
      <c r="AZ61" s="39" t="n">
        <f aca="false">workers_and_wage_low!B49</f>
        <v>6014.98057177959</v>
      </c>
      <c r="BA61" s="40" t="n">
        <f aca="false">(AZ61-AZ60)/AZ60</f>
        <v>0.00366593458863139</v>
      </c>
      <c r="BB61" s="40"/>
      <c r="BC61" s="40"/>
      <c r="BD61" s="40"/>
      <c r="BE61" s="40"/>
      <c r="BF61" s="7" t="n">
        <f aca="false">BF60*(1+AY61)*(1+BA61)*(1-BE61)</f>
        <v>102.16903039046</v>
      </c>
      <c r="BG61" s="7"/>
      <c r="BH61" s="7"/>
      <c r="BI61" s="40" t="n">
        <f aca="false">T68/AG68</f>
        <v>0.0136681882783782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122186355.292783</v>
      </c>
      <c r="E62" s="6"/>
      <c r="F62" s="8" t="n">
        <f aca="false">'Low pensions'!I62</f>
        <v>22208816.4218444</v>
      </c>
      <c r="G62" s="81" t="n">
        <f aca="false">'Low pensions'!K62</f>
        <v>1275379.16763262</v>
      </c>
      <c r="H62" s="81" t="n">
        <f aca="false">'Low pensions'!V62</f>
        <v>7016759.88262464</v>
      </c>
      <c r="I62" s="81" t="n">
        <f aca="false">'Low pensions'!M62</f>
        <v>39444.7165247204</v>
      </c>
      <c r="J62" s="81" t="n">
        <f aca="false">'Low pensions'!W62</f>
        <v>217013.192246124</v>
      </c>
      <c r="K62" s="6"/>
      <c r="L62" s="81" t="n">
        <f aca="false">'Low pensions'!N62</f>
        <v>4562992.96360317</v>
      </c>
      <c r="M62" s="8"/>
      <c r="N62" s="81" t="n">
        <f aca="false">'Low pensions'!L62</f>
        <v>959725.271643456</v>
      </c>
      <c r="O62" s="6"/>
      <c r="P62" s="81" t="n">
        <f aca="false">'Low pensions'!X62</f>
        <v>28957517.459541</v>
      </c>
      <c r="Q62" s="8"/>
      <c r="R62" s="81" t="n">
        <f aca="false">'Low SIPA income'!G57</f>
        <v>19847108.2156541</v>
      </c>
      <c r="S62" s="8"/>
      <c r="T62" s="81" t="n">
        <f aca="false">'Low SIPA income'!J57</f>
        <v>75887138.4451625</v>
      </c>
      <c r="U62" s="6"/>
      <c r="V62" s="81" t="n">
        <f aca="false">'Low SIPA income'!F57</f>
        <v>104450.162799047</v>
      </c>
      <c r="W62" s="8"/>
      <c r="X62" s="81" t="n">
        <f aca="false">'Low SIPA income'!M57</f>
        <v>262348.695133671</v>
      </c>
      <c r="Y62" s="6"/>
      <c r="Z62" s="6" t="n">
        <f aca="false">R62+V62-N62-L62-F62</f>
        <v>-7779976.27863788</v>
      </c>
      <c r="AA62" s="6"/>
      <c r="AB62" s="6" t="n">
        <f aca="false">T62-P62-D62</f>
        <v>-75256734.3071613</v>
      </c>
      <c r="AC62" s="50"/>
      <c r="AD62" s="6"/>
      <c r="AE62" s="6"/>
      <c r="AF62" s="6"/>
      <c r="AG62" s="6" t="n">
        <f aca="false">BF62/100*$AG$57</f>
        <v>5588205240.93624</v>
      </c>
      <c r="AH62" s="61" t="n">
        <f aca="false">(AG62-AG61)/AG61</f>
        <v>0.00592893407290293</v>
      </c>
      <c r="AI62" s="61"/>
      <c r="AJ62" s="61" t="n">
        <f aca="false">AB62/AG62</f>
        <v>-0.0134670669852764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0.00486708031467934</v>
      </c>
      <c r="AV62" s="5"/>
      <c r="AW62" s="65" t="n">
        <f aca="false">workers_and_wage_low!C50</f>
        <v>12393949</v>
      </c>
      <c r="AX62" s="5"/>
      <c r="AY62" s="61" t="n">
        <f aca="false">(AW62-AW61)/AW61</f>
        <v>0.00188664908197736</v>
      </c>
      <c r="AZ62" s="66" t="n">
        <f aca="false">workers_and_wage_low!B50</f>
        <v>6039.24905136088</v>
      </c>
      <c r="BA62" s="61" t="n">
        <f aca="false">(AZ62-AZ61)/AZ61</f>
        <v>0.00403467297885388</v>
      </c>
      <c r="BB62" s="61"/>
      <c r="BC62" s="61"/>
      <c r="BD62" s="61"/>
      <c r="BE62" s="61"/>
      <c r="BF62" s="5" t="n">
        <f aca="false">BF61*(1+AY62)*(1+BA62)*(1-BE62)</f>
        <v>102.774783835938</v>
      </c>
      <c r="BG62" s="5"/>
      <c r="BH62" s="5"/>
      <c r="BI62" s="61" t="n">
        <f aca="false">T69/AG69</f>
        <v>0.0157698800654321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121867478.48962</v>
      </c>
      <c r="E63" s="9"/>
      <c r="F63" s="67" t="n">
        <f aca="false">'Low pensions'!I63</f>
        <v>22150856.788253</v>
      </c>
      <c r="G63" s="82" t="n">
        <f aca="false">'Low pensions'!K63</f>
        <v>1380622.08311537</v>
      </c>
      <c r="H63" s="82" t="n">
        <f aca="false">'Low pensions'!V63</f>
        <v>7595775.35193059</v>
      </c>
      <c r="I63" s="82" t="n">
        <f aca="false">'Low pensions'!M63</f>
        <v>42699.6520551147</v>
      </c>
      <c r="J63" s="82" t="n">
        <f aca="false">'Low pensions'!W63</f>
        <v>234920.887173112</v>
      </c>
      <c r="K63" s="9"/>
      <c r="L63" s="82" t="n">
        <f aca="false">'Low pensions'!N63</f>
        <v>3842705.0314098</v>
      </c>
      <c r="M63" s="67"/>
      <c r="N63" s="82" t="n">
        <f aca="false">'Low pensions'!L63</f>
        <v>957788.442993037</v>
      </c>
      <c r="O63" s="9"/>
      <c r="P63" s="82" t="n">
        <f aca="false">'Low pensions'!X63</f>
        <v>25209284.0955071</v>
      </c>
      <c r="Q63" s="67"/>
      <c r="R63" s="82" t="n">
        <f aca="false">'Low SIPA income'!G58</f>
        <v>22873459.2333965</v>
      </c>
      <c r="S63" s="67"/>
      <c r="T63" s="82" t="n">
        <f aca="false">'Low SIPA income'!J58</f>
        <v>87458653.860488</v>
      </c>
      <c r="U63" s="9"/>
      <c r="V63" s="82" t="n">
        <f aca="false">'Low SIPA income'!F58</f>
        <v>103468.356132555</v>
      </c>
      <c r="W63" s="67"/>
      <c r="X63" s="82" t="n">
        <f aca="false">'Low SIPA income'!M58</f>
        <v>259882.679850159</v>
      </c>
      <c r="Y63" s="9"/>
      <c r="Z63" s="9" t="n">
        <f aca="false">R63+V63-N63-L63-F63</f>
        <v>-3974422.67312682</v>
      </c>
      <c r="AA63" s="9"/>
      <c r="AB63" s="9" t="n">
        <f aca="false">T63-P63-D63</f>
        <v>-59618108.7246387</v>
      </c>
      <c r="AC63" s="50"/>
      <c r="AD63" s="9"/>
      <c r="AE63" s="9"/>
      <c r="AF63" s="9"/>
      <c r="AG63" s="9" t="n">
        <f aca="false">BF63/100*$AG$57</f>
        <v>5606992250.83997</v>
      </c>
      <c r="AH63" s="40" t="n">
        <f aca="false">(AG63-AG62)/AG62</f>
        <v>0.00336190406288366</v>
      </c>
      <c r="AI63" s="40"/>
      <c r="AJ63" s="40" t="n">
        <f aca="false">AB63/AG63</f>
        <v>-0.0106328145389727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12452936</v>
      </c>
      <c r="AX63" s="7"/>
      <c r="AY63" s="40" t="n">
        <f aca="false">(AW63-AW62)/AW62</f>
        <v>0.00475933860951017</v>
      </c>
      <c r="AZ63" s="39" t="n">
        <f aca="false">workers_and_wage_low!B51</f>
        <v>6030.84957206693</v>
      </c>
      <c r="BA63" s="40" t="n">
        <f aca="false">(AZ63-AZ62)/AZ62</f>
        <v>-0.00139081518621218</v>
      </c>
      <c r="BB63" s="40"/>
      <c r="BC63" s="40"/>
      <c r="BD63" s="40"/>
      <c r="BE63" s="40"/>
      <c r="BF63" s="7" t="n">
        <f aca="false">BF62*(1+AY63)*(1+BA63)*(1-BE63)</f>
        <v>103.120302799278</v>
      </c>
      <c r="BG63" s="7"/>
      <c r="BH63" s="7"/>
      <c r="BI63" s="40" t="n">
        <f aca="false">T70/AG70</f>
        <v>0.0136780449655946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123066962.027923</v>
      </c>
      <c r="E64" s="9"/>
      <c r="F64" s="67" t="n">
        <f aca="false">'Low pensions'!I64</f>
        <v>22368877.1198962</v>
      </c>
      <c r="G64" s="82" t="n">
        <f aca="false">'Low pensions'!K64</f>
        <v>1451736.1738303</v>
      </c>
      <c r="H64" s="82" t="n">
        <f aca="false">'Low pensions'!V64</f>
        <v>7987024.09699523</v>
      </c>
      <c r="I64" s="82" t="n">
        <f aca="false">'Low pensions'!M64</f>
        <v>44899.0569225869</v>
      </c>
      <c r="J64" s="82" t="n">
        <f aca="false">'Low pensions'!W64</f>
        <v>247021.363824596</v>
      </c>
      <c r="K64" s="9"/>
      <c r="L64" s="82" t="n">
        <f aca="false">'Low pensions'!N64</f>
        <v>3850991.83197186</v>
      </c>
      <c r="M64" s="67"/>
      <c r="N64" s="82" t="n">
        <f aca="false">'Low pensions'!L64</f>
        <v>968455.884326633</v>
      </c>
      <c r="O64" s="9"/>
      <c r="P64" s="82" t="n">
        <f aca="false">'Low pensions'!X64</f>
        <v>25310973.4578309</v>
      </c>
      <c r="Q64" s="67"/>
      <c r="R64" s="82" t="n">
        <f aca="false">'Low SIPA income'!G59</f>
        <v>19957521.5837051</v>
      </c>
      <c r="S64" s="67"/>
      <c r="T64" s="82" t="n">
        <f aca="false">'Low SIPA income'!J59</f>
        <v>76309313.5276198</v>
      </c>
      <c r="U64" s="9"/>
      <c r="V64" s="82" t="n">
        <f aca="false">'Low SIPA income'!F59</f>
        <v>104533.172913835</v>
      </c>
      <c r="W64" s="67"/>
      <c r="X64" s="82" t="n">
        <f aca="false">'Low SIPA income'!M59</f>
        <v>262557.192609538</v>
      </c>
      <c r="Y64" s="9"/>
      <c r="Z64" s="9" t="n">
        <f aca="false">R64+V64-N64-L64-F64</f>
        <v>-7126270.07957583</v>
      </c>
      <c r="AA64" s="9"/>
      <c r="AB64" s="9" t="n">
        <f aca="false">T64-P64-D64</f>
        <v>-72068621.9581344</v>
      </c>
      <c r="AC64" s="50"/>
      <c r="AD64" s="9"/>
      <c r="AE64" s="9"/>
      <c r="AF64" s="9"/>
      <c r="AG64" s="9" t="n">
        <f aca="false">BF64/100*$AG$57</f>
        <v>5616186674.03562</v>
      </c>
      <c r="AH64" s="40" t="n">
        <f aca="false">(AG64-AG63)/AG63</f>
        <v>0.00163981378684315</v>
      </c>
      <c r="AI64" s="40"/>
      <c r="AJ64" s="40" t="n">
        <f aca="false">AB64/AG64</f>
        <v>-0.0128323052884473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12444648</v>
      </c>
      <c r="AX64" s="7"/>
      <c r="AY64" s="40" t="n">
        <f aca="false">(AW64-AW63)/AW63</f>
        <v>-0.000665545860028511</v>
      </c>
      <c r="AZ64" s="39" t="n">
        <f aca="false">workers_and_wage_low!B52</f>
        <v>6044.76210873791</v>
      </c>
      <c r="BA64" s="40" t="n">
        <f aca="false">(AZ64-AZ63)/AZ63</f>
        <v>0.00230689499128267</v>
      </c>
      <c r="BB64" s="40"/>
      <c r="BC64" s="40"/>
      <c r="BD64" s="40"/>
      <c r="BE64" s="40"/>
      <c r="BF64" s="7" t="n">
        <f aca="false">BF63*(1+AY64)*(1+BA64)*(1-BE64)</f>
        <v>103.289400893511</v>
      </c>
      <c r="BG64" s="7"/>
      <c r="BH64" s="7"/>
      <c r="BI64" s="40" t="n">
        <f aca="false">T71/AG71</f>
        <v>0.0157653684373453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123769369.518891</v>
      </c>
      <c r="E65" s="9"/>
      <c r="F65" s="67" t="n">
        <f aca="false">'Low pensions'!I65</f>
        <v>22496547.9959352</v>
      </c>
      <c r="G65" s="82" t="n">
        <f aca="false">'Low pensions'!K65</f>
        <v>1491384.35024341</v>
      </c>
      <c r="H65" s="82" t="n">
        <f aca="false">'Low pensions'!V65</f>
        <v>8205156.66551691</v>
      </c>
      <c r="I65" s="82" t="n">
        <f aca="false">'Low pensions'!M65</f>
        <v>46125.2891827866</v>
      </c>
      <c r="J65" s="82" t="n">
        <f aca="false">'Low pensions'!W65</f>
        <v>253767.731923207</v>
      </c>
      <c r="K65" s="9"/>
      <c r="L65" s="82" t="n">
        <f aca="false">'Low pensions'!N65</f>
        <v>3852074.86142146</v>
      </c>
      <c r="M65" s="67"/>
      <c r="N65" s="82" t="n">
        <f aca="false">'Low pensions'!L65</f>
        <v>975657.460028116</v>
      </c>
      <c r="O65" s="9"/>
      <c r="P65" s="82" t="n">
        <f aca="false">'Low pensions'!X65</f>
        <v>25356214.2474945</v>
      </c>
      <c r="Q65" s="67"/>
      <c r="R65" s="82" t="n">
        <f aca="false">'Low SIPA income'!G60</f>
        <v>23128042.6657406</v>
      </c>
      <c r="S65" s="67"/>
      <c r="T65" s="82" t="n">
        <f aca="false">'Low SIPA income'!J60</f>
        <v>88432075.6792346</v>
      </c>
      <c r="U65" s="9"/>
      <c r="V65" s="82" t="n">
        <f aca="false">'Low SIPA income'!F60</f>
        <v>105058.602076768</v>
      </c>
      <c r="W65" s="67"/>
      <c r="X65" s="82" t="n">
        <f aca="false">'Low SIPA income'!M60</f>
        <v>263876.919181393</v>
      </c>
      <c r="Y65" s="9"/>
      <c r="Z65" s="9" t="n">
        <f aca="false">R65+V65-N65-L65-F65</f>
        <v>-4091179.04956741</v>
      </c>
      <c r="AA65" s="9"/>
      <c r="AB65" s="9" t="n">
        <f aca="false">T65-P65-D65</f>
        <v>-60693508.0871511</v>
      </c>
      <c r="AC65" s="50"/>
      <c r="AD65" s="9"/>
      <c r="AE65" s="9"/>
      <c r="AF65" s="9"/>
      <c r="AG65" s="9" t="n">
        <f aca="false">BF65/100*$AG$57</f>
        <v>5664135818.78828</v>
      </c>
      <c r="AH65" s="40" t="n">
        <f aca="false">(AG65-AG64)/AG64</f>
        <v>0.00853766933608762</v>
      </c>
      <c r="AI65" s="40" t="n">
        <f aca="false">(AG65-AG61)/AG61</f>
        <v>0.0195971445177728</v>
      </c>
      <c r="AJ65" s="40" t="n">
        <f aca="false">AB65/AG65</f>
        <v>-0.010715404790582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12577211</v>
      </c>
      <c r="AX65" s="7"/>
      <c r="AY65" s="40" t="n">
        <f aca="false">(AW65-AW64)/AW64</f>
        <v>0.0106522096888558</v>
      </c>
      <c r="AZ65" s="39" t="n">
        <f aca="false">workers_and_wage_low!B53</f>
        <v>6032.11493567553</v>
      </c>
      <c r="BA65" s="40" t="n">
        <f aca="false">(AZ65-AZ64)/AZ64</f>
        <v>-0.00209225323261239</v>
      </c>
      <c r="BB65" s="40"/>
      <c r="BC65" s="40"/>
      <c r="BD65" s="40"/>
      <c r="BE65" s="40"/>
      <c r="BF65" s="7" t="n">
        <f aca="false">BF64*(1+AY65)*(1+BA65)*(1-BE65)</f>
        <v>104.171251644263</v>
      </c>
      <c r="BG65" s="7"/>
      <c r="BH65" s="7"/>
      <c r="BI65" s="40" t="n">
        <f aca="false">T72/AG72</f>
        <v>0.0136896146323998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124044641.406642</v>
      </c>
      <c r="E66" s="6"/>
      <c r="F66" s="8" t="n">
        <f aca="false">'Low pensions'!I66</f>
        <v>22546581.9199891</v>
      </c>
      <c r="G66" s="81" t="n">
        <f aca="false">'Low pensions'!K66</f>
        <v>1536096.15313579</v>
      </c>
      <c r="H66" s="81" t="n">
        <f aca="false">'Low pensions'!V66</f>
        <v>8451147.81291613</v>
      </c>
      <c r="I66" s="81" t="n">
        <f aca="false">'Low pensions'!M66</f>
        <v>47508.1284474987</v>
      </c>
      <c r="J66" s="81" t="n">
        <f aca="false">'Low pensions'!W66</f>
        <v>261375.705554108</v>
      </c>
      <c r="K66" s="6"/>
      <c r="L66" s="81" t="n">
        <f aca="false">'Low pensions'!N66</f>
        <v>4582413.0163746</v>
      </c>
      <c r="M66" s="8"/>
      <c r="N66" s="81" t="n">
        <f aca="false">'Low pensions'!L66</f>
        <v>979109.600960899</v>
      </c>
      <c r="O66" s="6"/>
      <c r="P66" s="81" t="n">
        <f aca="false">'Low pensions'!X66</f>
        <v>29164935.0662938</v>
      </c>
      <c r="Q66" s="8"/>
      <c r="R66" s="81" t="n">
        <f aca="false">'Low SIPA income'!G61</f>
        <v>20424664.9609851</v>
      </c>
      <c r="S66" s="8"/>
      <c r="T66" s="81" t="n">
        <f aca="false">'Low SIPA income'!J61</f>
        <v>78095476.7187606</v>
      </c>
      <c r="U66" s="6"/>
      <c r="V66" s="81" t="n">
        <f aca="false">'Low SIPA income'!F61</f>
        <v>103215.656382261</v>
      </c>
      <c r="W66" s="8"/>
      <c r="X66" s="81" t="n">
        <f aca="false">'Low SIPA income'!M61</f>
        <v>259247.970932781</v>
      </c>
      <c r="Y66" s="6"/>
      <c r="Z66" s="6" t="n">
        <f aca="false">R66+V66-N66-L66-F66</f>
        <v>-7580223.91995722</v>
      </c>
      <c r="AA66" s="6"/>
      <c r="AB66" s="6" t="n">
        <f aca="false">T66-P66-D66</f>
        <v>-75114099.7541748</v>
      </c>
      <c r="AC66" s="50"/>
      <c r="AD66" s="6"/>
      <c r="AE66" s="6"/>
      <c r="AF66" s="6"/>
      <c r="AG66" s="6" t="n">
        <f aca="false">BF66/100*$AG$57</f>
        <v>5716130176.57722</v>
      </c>
      <c r="AH66" s="61" t="n">
        <f aca="false">(AG66-AG65)/AG65</f>
        <v>0.00917957468754017</v>
      </c>
      <c r="AI66" s="61"/>
      <c r="AJ66" s="61" t="n">
        <f aca="false">AB66/AG66</f>
        <v>-0.0131407258816405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0.00608107846407789</v>
      </c>
      <c r="AV66" s="5"/>
      <c r="AW66" s="65" t="n">
        <f aca="false">workers_and_wage_low!C54</f>
        <v>12584384</v>
      </c>
      <c r="AX66" s="5"/>
      <c r="AY66" s="61" t="n">
        <f aca="false">(AW66-AW65)/AW65</f>
        <v>0.000570317218976449</v>
      </c>
      <c r="AZ66" s="66" t="n">
        <f aca="false">workers_and_wage_low!B54</f>
        <v>6084.01736538736</v>
      </c>
      <c r="BA66" s="61" t="n">
        <f aca="false">(AZ66-AZ65)/AZ65</f>
        <v>0.00860435025945289</v>
      </c>
      <c r="BB66" s="61"/>
      <c r="BC66" s="61"/>
      <c r="BD66" s="61"/>
      <c r="BE66" s="61"/>
      <c r="BF66" s="5" t="n">
        <f aca="false">BF65*(1+AY66)*(1+BA66)*(1-BE66)</f>
        <v>105.127499429026</v>
      </c>
      <c r="BG66" s="5"/>
      <c r="BH66" s="5"/>
      <c r="BI66" s="61" t="n">
        <f aca="false">T73/AG73</f>
        <v>0.0157626044990726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124050703.671325</v>
      </c>
      <c r="E67" s="9"/>
      <c r="F67" s="67" t="n">
        <f aca="false">'Low pensions'!I67</f>
        <v>22547683.8083557</v>
      </c>
      <c r="G67" s="82" t="n">
        <f aca="false">'Low pensions'!K67</f>
        <v>1589217.26146459</v>
      </c>
      <c r="H67" s="82" t="n">
        <f aca="false">'Low pensions'!V67</f>
        <v>8743404.47768037</v>
      </c>
      <c r="I67" s="82" t="n">
        <f aca="false">'Low pensions'!M67</f>
        <v>49151.0493236475</v>
      </c>
      <c r="J67" s="82" t="n">
        <f aca="false">'Low pensions'!W67</f>
        <v>270414.571474653</v>
      </c>
      <c r="K67" s="9"/>
      <c r="L67" s="82" t="n">
        <f aca="false">'Low pensions'!N67</f>
        <v>3807327.58895496</v>
      </c>
      <c r="M67" s="67"/>
      <c r="N67" s="82" t="n">
        <f aca="false">'Low pensions'!L67</f>
        <v>979092.543983795</v>
      </c>
      <c r="O67" s="9"/>
      <c r="P67" s="82" t="n">
        <f aca="false">'Low pensions'!X67</f>
        <v>25142919.2563568</v>
      </c>
      <c r="Q67" s="67"/>
      <c r="R67" s="82" t="n">
        <f aca="false">'Low SIPA income'!G62</f>
        <v>23571529.8778379</v>
      </c>
      <c r="S67" s="67"/>
      <c r="T67" s="82" t="n">
        <f aca="false">'Low SIPA income'!J62</f>
        <v>90127787.4724795</v>
      </c>
      <c r="U67" s="9"/>
      <c r="V67" s="82" t="n">
        <f aca="false">'Low SIPA income'!F62</f>
        <v>105260.719812952</v>
      </c>
      <c r="W67" s="67"/>
      <c r="X67" s="82" t="n">
        <f aca="false">'Low SIPA income'!M62</f>
        <v>264384.580662528</v>
      </c>
      <c r="Y67" s="9"/>
      <c r="Z67" s="9" t="n">
        <f aca="false">R67+V67-N67-L67-F67</f>
        <v>-3657313.34364358</v>
      </c>
      <c r="AA67" s="9"/>
      <c r="AB67" s="9" t="n">
        <f aca="false">T67-P67-D67</f>
        <v>-59065835.4552025</v>
      </c>
      <c r="AC67" s="50"/>
      <c r="AD67" s="9"/>
      <c r="AE67" s="9"/>
      <c r="AF67" s="9"/>
      <c r="AG67" s="9" t="n">
        <f aca="false">BF67/100*$AG$57</f>
        <v>5737105493.41553</v>
      </c>
      <c r="AH67" s="40" t="n">
        <f aca="false">(AG67-AG66)/AG66</f>
        <v>0.00366949600347819</v>
      </c>
      <c r="AI67" s="40"/>
      <c r="AJ67" s="40" t="n">
        <f aca="false">AB67/AG67</f>
        <v>-0.0102954068951656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12624497</v>
      </c>
      <c r="AX67" s="7"/>
      <c r="AY67" s="40" t="n">
        <f aca="false">(AW67-AW66)/AW66</f>
        <v>0.00318752193194359</v>
      </c>
      <c r="AZ67" s="39" t="n">
        <f aca="false">workers_and_wage_low!B55</f>
        <v>6086.94038681334</v>
      </c>
      <c r="BA67" s="40" t="n">
        <f aca="false">(AZ67-AZ66)/AZ66</f>
        <v>0.000480442650050596</v>
      </c>
      <c r="BB67" s="40"/>
      <c r="BC67" s="40"/>
      <c r="BD67" s="40"/>
      <c r="BE67" s="40"/>
      <c r="BF67" s="7" t="n">
        <f aca="false">BF66*(1+AY67)*(1+BA67)*(1-BE67)</f>
        <v>105.513264368036</v>
      </c>
      <c r="BG67" s="7"/>
      <c r="BH67" s="7"/>
      <c r="BI67" s="40" t="n">
        <f aca="false">T74/AG74</f>
        <v>0.0137408990054076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124619432.890999</v>
      </c>
      <c r="E68" s="9"/>
      <c r="F68" s="67" t="n">
        <f aca="false">'Low pensions'!I68</f>
        <v>22651057.0762071</v>
      </c>
      <c r="G68" s="82" t="n">
        <f aca="false">'Low pensions'!K68</f>
        <v>1666994.74026042</v>
      </c>
      <c r="H68" s="82" t="n">
        <f aca="false">'Low pensions'!V68</f>
        <v>9171313.21794879</v>
      </c>
      <c r="I68" s="82" t="n">
        <f aca="false">'Low pensions'!M68</f>
        <v>51556.5383585696</v>
      </c>
      <c r="J68" s="82" t="n">
        <f aca="false">'Low pensions'!W68</f>
        <v>283648.862410787</v>
      </c>
      <c r="K68" s="9"/>
      <c r="L68" s="82" t="n">
        <f aca="false">'Low pensions'!N68</f>
        <v>3866477.07416255</v>
      </c>
      <c r="M68" s="67"/>
      <c r="N68" s="82" t="n">
        <f aca="false">'Low pensions'!L68</f>
        <v>985816.632366013</v>
      </c>
      <c r="O68" s="9"/>
      <c r="P68" s="82" t="n">
        <f aca="false">'Low pensions'!X68</f>
        <v>25486840.166636</v>
      </c>
      <c r="Q68" s="67"/>
      <c r="R68" s="82" t="n">
        <f aca="false">'Low SIPA income'!G63</f>
        <v>20635635.8053383</v>
      </c>
      <c r="S68" s="67"/>
      <c r="T68" s="82" t="n">
        <f aca="false">'Low SIPA income'!J63</f>
        <v>78902142.0273468</v>
      </c>
      <c r="U68" s="9"/>
      <c r="V68" s="82" t="n">
        <f aca="false">'Low SIPA income'!F63</f>
        <v>104234.683703663</v>
      </c>
      <c r="W68" s="67"/>
      <c r="X68" s="82" t="n">
        <f aca="false">'Low SIPA income'!M63</f>
        <v>261807.473770413</v>
      </c>
      <c r="Y68" s="9"/>
      <c r="Z68" s="9" t="n">
        <f aca="false">R68+V68-N68-L68-F68</f>
        <v>-6763480.2936937</v>
      </c>
      <c r="AA68" s="9"/>
      <c r="AB68" s="9" t="n">
        <f aca="false">T68-P68-D68</f>
        <v>-71204131.0302878</v>
      </c>
      <c r="AC68" s="50"/>
      <c r="AD68" s="9"/>
      <c r="AE68" s="9"/>
      <c r="AF68" s="9"/>
      <c r="AG68" s="9" t="n">
        <f aca="false">BF68/100*$AG$57</f>
        <v>5772684749.46038</v>
      </c>
      <c r="AH68" s="40" t="n">
        <f aca="false">(AG68-AG67)/AG67</f>
        <v>0.00620160394221074</v>
      </c>
      <c r="AI68" s="40"/>
      <c r="AJ68" s="40" t="n">
        <f aca="false">AB68/AG68</f>
        <v>-0.0123346647393042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12664571</v>
      </c>
      <c r="AX68" s="7"/>
      <c r="AY68" s="40" t="n">
        <f aca="false">(AW68-AW67)/AW67</f>
        <v>0.00317430468714912</v>
      </c>
      <c r="AZ68" s="39" t="n">
        <f aca="false">workers_and_wage_low!B56</f>
        <v>6105.30906911761</v>
      </c>
      <c r="BA68" s="40" t="n">
        <f aca="false">(AZ68-AZ67)/AZ67</f>
        <v>0.00301772009202908</v>
      </c>
      <c r="BB68" s="40"/>
      <c r="BC68" s="40"/>
      <c r="BD68" s="40"/>
      <c r="BE68" s="40"/>
      <c r="BF68" s="7" t="n">
        <f aca="false">BF67*(1+AY68)*(1+BA68)*(1-BE68)</f>
        <v>106.167615844297</v>
      </c>
      <c r="BG68" s="7"/>
      <c r="BH68" s="7"/>
      <c r="BI68" s="40" t="n">
        <f aca="false">T75/AG75</f>
        <v>0.0157144798634182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125136373.875346</v>
      </c>
      <c r="E69" s="9"/>
      <c r="F69" s="67" t="n">
        <f aca="false">'Low pensions'!I69</f>
        <v>22745017.219259</v>
      </c>
      <c r="G69" s="82" t="n">
        <f aca="false">'Low pensions'!K69</f>
        <v>1743208.54424443</v>
      </c>
      <c r="H69" s="82" t="n">
        <f aca="false">'Low pensions'!V69</f>
        <v>9590619.08076124</v>
      </c>
      <c r="I69" s="82" t="n">
        <f aca="false">'Low pensions'!M69</f>
        <v>53913.6663168378</v>
      </c>
      <c r="J69" s="82" t="n">
        <f aca="false">'Low pensions'!W69</f>
        <v>296617.084971996</v>
      </c>
      <c r="K69" s="9"/>
      <c r="L69" s="82" t="n">
        <f aca="false">'Low pensions'!N69</f>
        <v>3931918.73219492</v>
      </c>
      <c r="M69" s="67"/>
      <c r="N69" s="82" t="n">
        <f aca="false">'Low pensions'!L69</f>
        <v>990587.180009995</v>
      </c>
      <c r="O69" s="9"/>
      <c r="P69" s="82" t="n">
        <f aca="false">'Low pensions'!X69</f>
        <v>25852663.3868606</v>
      </c>
      <c r="Q69" s="67"/>
      <c r="R69" s="82" t="n">
        <f aca="false">'Low SIPA income'!G64</f>
        <v>23934236.9783675</v>
      </c>
      <c r="S69" s="67"/>
      <c r="T69" s="82" t="n">
        <f aca="false">'Low SIPA income'!J64</f>
        <v>91514629.5077951</v>
      </c>
      <c r="U69" s="9"/>
      <c r="V69" s="82" t="n">
        <f aca="false">'Low SIPA income'!F64</f>
        <v>99498.4989245644</v>
      </c>
      <c r="W69" s="67"/>
      <c r="X69" s="82" t="n">
        <f aca="false">'Low SIPA income'!M64</f>
        <v>249911.543085278</v>
      </c>
      <c r="Y69" s="9"/>
      <c r="Z69" s="9" t="n">
        <f aca="false">R69+V69-N69-L69-F69</f>
        <v>-3633787.65417188</v>
      </c>
      <c r="AA69" s="9"/>
      <c r="AB69" s="9" t="n">
        <f aca="false">T69-P69-D69</f>
        <v>-59474407.7544114</v>
      </c>
      <c r="AC69" s="50"/>
      <c r="AD69" s="9"/>
      <c r="AE69" s="9"/>
      <c r="AF69" s="9"/>
      <c r="AG69" s="9" t="n">
        <f aca="false">BF69/100*$AG$57</f>
        <v>5803127806.17762</v>
      </c>
      <c r="AH69" s="40" t="n">
        <f aca="false">(AG69-AG68)/AG68</f>
        <v>0.00527363922308245</v>
      </c>
      <c r="AI69" s="40" t="n">
        <f aca="false">(AG69-AG65)/AG65</f>
        <v>0.0245389573689765</v>
      </c>
      <c r="AJ69" s="40" t="n">
        <f aca="false">AB69/AG69</f>
        <v>-0.0102486813561299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12710667</v>
      </c>
      <c r="AX69" s="7"/>
      <c r="AY69" s="40" t="n">
        <f aca="false">(AW69-AW68)/AW68</f>
        <v>0.00363976008346434</v>
      </c>
      <c r="AZ69" s="39" t="n">
        <f aca="false">workers_and_wage_low!B57</f>
        <v>6115.24823008521</v>
      </c>
      <c r="BA69" s="40" t="n">
        <f aca="false">(AZ69-AZ68)/AZ68</f>
        <v>0.00162795377843762</v>
      </c>
      <c r="BB69" s="40"/>
      <c r="BC69" s="40"/>
      <c r="BD69" s="40"/>
      <c r="BE69" s="40"/>
      <c r="BF69" s="7" t="n">
        <f aca="false">BF68*(1+AY69)*(1+BA69)*(1-BE69)</f>
        <v>106.727505547434</v>
      </c>
      <c r="BG69" s="7"/>
      <c r="BH69" s="7"/>
      <c r="BI69" s="40" t="n">
        <f aca="false">T76/AG76</f>
        <v>0.0137464387525546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125682357.3021</v>
      </c>
      <c r="E70" s="6"/>
      <c r="F70" s="8" t="n">
        <f aca="false">'Low pensions'!I70</f>
        <v>22844256.1700002</v>
      </c>
      <c r="G70" s="81" t="n">
        <f aca="false">'Low pensions'!K70</f>
        <v>1800483.73828253</v>
      </c>
      <c r="H70" s="81" t="n">
        <f aca="false">'Low pensions'!V70</f>
        <v>9905730.29944461</v>
      </c>
      <c r="I70" s="81" t="n">
        <f aca="false">'Low pensions'!M70</f>
        <v>55685.064070594</v>
      </c>
      <c r="J70" s="81" t="n">
        <f aca="false">'Low pensions'!W70</f>
        <v>306362.79276633</v>
      </c>
      <c r="K70" s="6"/>
      <c r="L70" s="81" t="n">
        <f aca="false">'Low pensions'!N70</f>
        <v>4622387.44438434</v>
      </c>
      <c r="M70" s="8"/>
      <c r="N70" s="81" t="n">
        <f aca="false">'Low pensions'!L70</f>
        <v>996172.933486272</v>
      </c>
      <c r="O70" s="6"/>
      <c r="P70" s="81" t="n">
        <f aca="false">'Low pensions'!X70</f>
        <v>29466239.9843244</v>
      </c>
      <c r="Q70" s="8"/>
      <c r="R70" s="81" t="n">
        <f aca="false">'Low SIPA income'!G65</f>
        <v>20916466.6866114</v>
      </c>
      <c r="S70" s="8"/>
      <c r="T70" s="81" t="n">
        <f aca="false">'Low SIPA income'!J65</f>
        <v>79975923.2419844</v>
      </c>
      <c r="U70" s="6"/>
      <c r="V70" s="81" t="n">
        <f aca="false">'Low SIPA income'!F65</f>
        <v>103143.767417287</v>
      </c>
      <c r="W70" s="8"/>
      <c r="X70" s="81" t="n">
        <f aca="false">'Low SIPA income'!M65</f>
        <v>259067.406578928</v>
      </c>
      <c r="Y70" s="6"/>
      <c r="Z70" s="6" t="n">
        <f aca="false">R70+V70-N70-L70-F70</f>
        <v>-7443206.09384212</v>
      </c>
      <c r="AA70" s="6"/>
      <c r="AB70" s="6" t="n">
        <f aca="false">T70-P70-D70</f>
        <v>-75172674.0444399</v>
      </c>
      <c r="AC70" s="50"/>
      <c r="AD70" s="6"/>
      <c r="AE70" s="6"/>
      <c r="AF70" s="6"/>
      <c r="AG70" s="6" t="n">
        <f aca="false">BF70/100*$AG$57</f>
        <v>5847028829.27743</v>
      </c>
      <c r="AH70" s="61" t="n">
        <f aca="false">(AG70-AG69)/AG69</f>
        <v>0.00756506225023608</v>
      </c>
      <c r="AI70" s="61"/>
      <c r="AJ70" s="61" t="n">
        <f aca="false">AB70/AG70</f>
        <v>-0.012856559500448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0.00486452386353437</v>
      </c>
      <c r="AV70" s="5"/>
      <c r="AW70" s="65" t="n">
        <f aca="false">workers_and_wage_low!C58</f>
        <v>12785964</v>
      </c>
      <c r="AX70" s="5"/>
      <c r="AY70" s="61" t="n">
        <f aca="false">(AW70-AW69)/AW69</f>
        <v>0.00592392200975763</v>
      </c>
      <c r="AZ70" s="66" t="n">
        <f aca="false">workers_and_wage_low!B58</f>
        <v>6125.22510779069</v>
      </c>
      <c r="BA70" s="61" t="n">
        <f aca="false">(AZ70-AZ69)/AZ69</f>
        <v>0.00163147550681545</v>
      </c>
      <c r="BB70" s="61"/>
      <c r="BC70" s="61"/>
      <c r="BD70" s="61"/>
      <c r="BE70" s="61"/>
      <c r="BF70" s="5" t="n">
        <f aca="false">BF69*(1+AY70)*(1+BA70)*(1-BE70)</f>
        <v>107.534905770713</v>
      </c>
      <c r="BG70" s="5"/>
      <c r="BH70" s="5"/>
      <c r="BI70" s="61" t="n">
        <f aca="false">T77/AG77</f>
        <v>0.0158626413152317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125526889.353301</v>
      </c>
      <c r="E71" s="9"/>
      <c r="F71" s="67" t="n">
        <f aca="false">'Low pensions'!I71</f>
        <v>22815998.0299969</v>
      </c>
      <c r="G71" s="82" t="n">
        <f aca="false">'Low pensions'!K71</f>
        <v>1877522.57244864</v>
      </c>
      <c r="H71" s="82" t="n">
        <f aca="false">'Low pensions'!V71</f>
        <v>10329575.2348957</v>
      </c>
      <c r="I71" s="82" t="n">
        <f aca="false">'Low pensions'!M71</f>
        <v>58067.7084262469</v>
      </c>
      <c r="J71" s="82" t="n">
        <f aca="false">'Low pensions'!W71</f>
        <v>319471.399017395</v>
      </c>
      <c r="K71" s="9"/>
      <c r="L71" s="82" t="n">
        <f aca="false">'Low pensions'!N71</f>
        <v>3890828.92806701</v>
      </c>
      <c r="M71" s="67"/>
      <c r="N71" s="82" t="n">
        <f aca="false">'Low pensions'!L71</f>
        <v>994898.310291316</v>
      </c>
      <c r="O71" s="9"/>
      <c r="P71" s="82" t="n">
        <f aca="false">'Low pensions'!X71</f>
        <v>25663166.7647269</v>
      </c>
      <c r="Q71" s="67"/>
      <c r="R71" s="82" t="n">
        <f aca="false">'Low SIPA income'!G66</f>
        <v>24244257.1710364</v>
      </c>
      <c r="S71" s="67"/>
      <c r="T71" s="82" t="n">
        <f aca="false">'Low SIPA income'!J66</f>
        <v>92700018.5844419</v>
      </c>
      <c r="U71" s="9"/>
      <c r="V71" s="82" t="n">
        <f aca="false">'Low SIPA income'!F66</f>
        <v>101664.086277418</v>
      </c>
      <c r="W71" s="67"/>
      <c r="X71" s="82" t="n">
        <f aca="false">'Low SIPA income'!M66</f>
        <v>255350.874159487</v>
      </c>
      <c r="Y71" s="9"/>
      <c r="Z71" s="9" t="n">
        <f aca="false">R71+V71-N71-L71-F71</f>
        <v>-3355804.01104138</v>
      </c>
      <c r="AA71" s="9"/>
      <c r="AB71" s="9" t="n">
        <f aca="false">T71-P71-D71</f>
        <v>-58490037.5335858</v>
      </c>
      <c r="AC71" s="50"/>
      <c r="AD71" s="9"/>
      <c r="AE71" s="9"/>
      <c r="AF71" s="9"/>
      <c r="AG71" s="9" t="n">
        <f aca="false">BF71/100*$AG$57</f>
        <v>5879977937.26483</v>
      </c>
      <c r="AH71" s="40" t="n">
        <f aca="false">(AG71-AG70)/AG70</f>
        <v>0.00563518822113892</v>
      </c>
      <c r="AI71" s="40"/>
      <c r="AJ71" s="40" t="n">
        <f aca="false">AB71/AG71</f>
        <v>-0.00994732261883169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12807037</v>
      </c>
      <c r="AX71" s="7"/>
      <c r="AY71" s="40" t="n">
        <f aca="false">(AW71-AW70)/AW70</f>
        <v>0.00164813540848387</v>
      </c>
      <c r="AZ71" s="39" t="n">
        <f aca="false">workers_and_wage_low!B59</f>
        <v>6149.60651991622</v>
      </c>
      <c r="BA71" s="40" t="n">
        <f aca="false">(AZ71-AZ70)/AZ70</f>
        <v>0.00398049242215102</v>
      </c>
      <c r="BB71" s="40"/>
      <c r="BC71" s="40"/>
      <c r="BD71" s="40"/>
      <c r="BE71" s="40"/>
      <c r="BF71" s="7" t="n">
        <f aca="false">BF70*(1+AY71)*(1+BA71)*(1-BE71)</f>
        <v>108.140885205073</v>
      </c>
      <c r="BG71" s="7"/>
      <c r="BH71" s="7"/>
      <c r="BI71" s="40" t="n">
        <f aca="false">T78/AG78</f>
        <v>0.0137729948809898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125682121.533948</v>
      </c>
      <c r="E72" s="9"/>
      <c r="F72" s="67" t="n">
        <f aca="false">'Low pensions'!I72</f>
        <v>22844213.3163477</v>
      </c>
      <c r="G72" s="82" t="n">
        <f aca="false">'Low pensions'!K72</f>
        <v>1941637.63742103</v>
      </c>
      <c r="H72" s="82" t="n">
        <f aca="false">'Low pensions'!V72</f>
        <v>10682317.4053714</v>
      </c>
      <c r="I72" s="82" t="n">
        <f aca="false">'Low pensions'!M72</f>
        <v>60050.6485800319</v>
      </c>
      <c r="J72" s="82" t="n">
        <f aca="false">'Low pensions'!W72</f>
        <v>330380.950681589</v>
      </c>
      <c r="K72" s="9"/>
      <c r="L72" s="82" t="n">
        <f aca="false">'Low pensions'!N72</f>
        <v>3879208.75101349</v>
      </c>
      <c r="M72" s="67"/>
      <c r="N72" s="82" t="n">
        <f aca="false">'Low pensions'!L72</f>
        <v>995938.903932776</v>
      </c>
      <c r="O72" s="9"/>
      <c r="P72" s="82" t="n">
        <f aca="false">'Low pensions'!X72</f>
        <v>25608594.6499468</v>
      </c>
      <c r="Q72" s="67"/>
      <c r="R72" s="82" t="n">
        <f aca="false">'Low SIPA income'!G67</f>
        <v>21036410.371255</v>
      </c>
      <c r="S72" s="67"/>
      <c r="T72" s="82" t="n">
        <f aca="false">'Low SIPA income'!J67</f>
        <v>80434538.3159422</v>
      </c>
      <c r="U72" s="9"/>
      <c r="V72" s="82" t="n">
        <f aca="false">'Low SIPA income'!F67</f>
        <v>106068.730263462</v>
      </c>
      <c r="W72" s="67"/>
      <c r="X72" s="82" t="n">
        <f aca="false">'Low SIPA income'!M67</f>
        <v>266414.069958332</v>
      </c>
      <c r="Y72" s="9"/>
      <c r="Z72" s="9" t="n">
        <f aca="false">R72+V72-N72-L72-F72</f>
        <v>-6576881.8697755</v>
      </c>
      <c r="AA72" s="9"/>
      <c r="AB72" s="9" t="n">
        <f aca="false">T72-P72-D72</f>
        <v>-70856177.8679522</v>
      </c>
      <c r="AC72" s="50"/>
      <c r="AD72" s="9"/>
      <c r="AE72" s="9"/>
      <c r="AF72" s="9"/>
      <c r="AG72" s="9" t="n">
        <f aca="false">BF72/100*$AG$57</f>
        <v>5875588208.71221</v>
      </c>
      <c r="AH72" s="40" t="n">
        <f aca="false">(AG72-AG71)/AG71</f>
        <v>-0.000746555276135706</v>
      </c>
      <c r="AI72" s="40"/>
      <c r="AJ72" s="40" t="n">
        <f aca="false">AB72/AG72</f>
        <v>-0.0120594186234645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12813981</v>
      </c>
      <c r="AX72" s="7"/>
      <c r="AY72" s="40" t="n">
        <f aca="false">(AW72-AW71)/AW71</f>
        <v>0.00054220191602476</v>
      </c>
      <c r="AZ72" s="39" t="n">
        <f aca="false">workers_and_wage_low!B60</f>
        <v>6141.68546509582</v>
      </c>
      <c r="BA72" s="40" t="n">
        <f aca="false">(AZ72-AZ71)/AZ71</f>
        <v>-0.00128805880420915</v>
      </c>
      <c r="BB72" s="40"/>
      <c r="BC72" s="40"/>
      <c r="BD72" s="40"/>
      <c r="BE72" s="40"/>
      <c r="BF72" s="7" t="n">
        <f aca="false">BF71*(1+AY72)*(1+BA72)*(1-BE72)</f>
        <v>108.060152056657</v>
      </c>
      <c r="BG72" s="7"/>
      <c r="BH72" s="7"/>
      <c r="BI72" s="40" t="n">
        <f aca="false">T79/AG79</f>
        <v>0.0158519356856284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125495891.645632</v>
      </c>
      <c r="E73" s="9"/>
      <c r="F73" s="67" t="n">
        <f aca="false">'Low pensions'!I73</f>
        <v>22810363.8297012</v>
      </c>
      <c r="G73" s="82" t="n">
        <f aca="false">'Low pensions'!K73</f>
        <v>1973334.19833466</v>
      </c>
      <c r="H73" s="82" t="n">
        <f aca="false">'Low pensions'!V73</f>
        <v>10856702.5315207</v>
      </c>
      <c r="I73" s="82" t="n">
        <f aca="false">'Low pensions'!M73</f>
        <v>61030.95458767</v>
      </c>
      <c r="J73" s="82" t="n">
        <f aca="false">'Low pensions'!W73</f>
        <v>335774.305098581</v>
      </c>
      <c r="K73" s="9"/>
      <c r="L73" s="82" t="n">
        <f aca="false">'Low pensions'!N73</f>
        <v>3872621.44696222</v>
      </c>
      <c r="M73" s="67"/>
      <c r="N73" s="82" t="n">
        <f aca="false">'Low pensions'!L73</f>
        <v>994619.346902236</v>
      </c>
      <c r="O73" s="9"/>
      <c r="P73" s="82" t="n">
        <f aca="false">'Low pensions'!X73</f>
        <v>25567153.2844602</v>
      </c>
      <c r="Q73" s="67"/>
      <c r="R73" s="82" t="n">
        <f aca="false">'Low SIPA income'!G68</f>
        <v>24391570.1881846</v>
      </c>
      <c r="S73" s="67"/>
      <c r="T73" s="82" t="n">
        <f aca="false">'Low SIPA income'!J68</f>
        <v>93263282.6733777</v>
      </c>
      <c r="U73" s="9"/>
      <c r="V73" s="82" t="n">
        <f aca="false">'Low SIPA income'!F68</f>
        <v>106108.76721533</v>
      </c>
      <c r="W73" s="67"/>
      <c r="X73" s="82" t="n">
        <f aca="false">'Low SIPA income'!M68</f>
        <v>266514.63123845</v>
      </c>
      <c r="Y73" s="9"/>
      <c r="Z73" s="9" t="n">
        <f aca="false">R73+V73-N73-L73-F73</f>
        <v>-3179925.66816577</v>
      </c>
      <c r="AA73" s="9"/>
      <c r="AB73" s="9" t="n">
        <f aca="false">T73-P73-D73</f>
        <v>-57799762.2567146</v>
      </c>
      <c r="AC73" s="50"/>
      <c r="AD73" s="9"/>
      <c r="AE73" s="9"/>
      <c r="AF73" s="9"/>
      <c r="AG73" s="9" t="n">
        <f aca="false">BF73/100*$AG$57</f>
        <v>5916743180.28249</v>
      </c>
      <c r="AH73" s="40" t="n">
        <f aca="false">(AG73-AG72)/AG72</f>
        <v>0.00700440025889819</v>
      </c>
      <c r="AI73" s="40" t="n">
        <f aca="false">(AG73-AG69)/AG69</f>
        <v>0.0195782994791055</v>
      </c>
      <c r="AJ73" s="40" t="n">
        <f aca="false">AB73/AG73</f>
        <v>-0.00976884757299116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12858709</v>
      </c>
      <c r="AX73" s="7"/>
      <c r="AY73" s="40" t="n">
        <f aca="false">(AW73-AW72)/AW72</f>
        <v>0.00349056237870183</v>
      </c>
      <c r="AZ73" s="39" t="n">
        <f aca="false">workers_and_wage_low!B61</f>
        <v>6163.1912847264</v>
      </c>
      <c r="BA73" s="40" t="n">
        <f aca="false">(AZ73-AZ72)/AZ72</f>
        <v>0.00350161527365752</v>
      </c>
      <c r="BB73" s="40"/>
      <c r="BC73" s="40"/>
      <c r="BD73" s="40"/>
      <c r="BE73" s="40"/>
      <c r="BF73" s="7" t="n">
        <f aca="false">BF72*(1+AY73)*(1+BA73)*(1-BE73)</f>
        <v>108.8170486137</v>
      </c>
      <c r="BG73" s="7"/>
      <c r="BH73" s="7"/>
      <c r="BI73" s="40" t="n">
        <f aca="false">T80/AG80</f>
        <v>0.0137063834445616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126194177.914976</v>
      </c>
      <c r="E74" s="6"/>
      <c r="F74" s="8" t="n">
        <f aca="false">'Low pensions'!I74</f>
        <v>22937285.6249261</v>
      </c>
      <c r="G74" s="81" t="n">
        <f aca="false">'Low pensions'!K74</f>
        <v>2000310.68215683</v>
      </c>
      <c r="H74" s="81" t="n">
        <f aca="false">'Low pensions'!V74</f>
        <v>11005119.1861608</v>
      </c>
      <c r="I74" s="81" t="n">
        <f aca="false">'Low pensions'!M74</f>
        <v>61865.2788295927</v>
      </c>
      <c r="J74" s="81" t="n">
        <f aca="false">'Low pensions'!W74</f>
        <v>340364.510912191</v>
      </c>
      <c r="K74" s="6"/>
      <c r="L74" s="81" t="n">
        <f aca="false">'Low pensions'!N74</f>
        <v>4654214.63858946</v>
      </c>
      <c r="M74" s="8"/>
      <c r="N74" s="81" t="n">
        <f aca="false">'Low pensions'!L74</f>
        <v>1001693.72073581</v>
      </c>
      <c r="O74" s="6"/>
      <c r="P74" s="81" t="n">
        <f aca="false">'Low pensions'!X74</f>
        <v>29661765.1889063</v>
      </c>
      <c r="Q74" s="8"/>
      <c r="R74" s="81" t="n">
        <f aca="false">'Low SIPA income'!G69</f>
        <v>21263452.4694914</v>
      </c>
      <c r="S74" s="8"/>
      <c r="T74" s="81" t="n">
        <f aca="false">'Low SIPA income'!J69</f>
        <v>81302653.4566738</v>
      </c>
      <c r="U74" s="6"/>
      <c r="V74" s="81" t="n">
        <f aca="false">'Low SIPA income'!F69</f>
        <v>109659.701804833</v>
      </c>
      <c r="W74" s="8"/>
      <c r="X74" s="81" t="n">
        <f aca="false">'Low SIPA income'!M69</f>
        <v>275433.555164433</v>
      </c>
      <c r="Y74" s="6"/>
      <c r="Z74" s="6" t="n">
        <f aca="false">R74+V74-N74-L74-F74</f>
        <v>-7220081.81295518</v>
      </c>
      <c r="AA74" s="6"/>
      <c r="AB74" s="6" t="n">
        <f aca="false">T74-P74-D74</f>
        <v>-74553289.6472083</v>
      </c>
      <c r="AC74" s="50"/>
      <c r="AD74" s="6"/>
      <c r="AE74" s="6"/>
      <c r="AF74" s="6"/>
      <c r="AG74" s="6" t="n">
        <f aca="false">BF74/100*$AG$57</f>
        <v>5916836549.3901</v>
      </c>
      <c r="AH74" s="61" t="n">
        <f aca="false">(AG74-AG73)/AG73</f>
        <v>1.57804901718713E-005</v>
      </c>
      <c r="AI74" s="61"/>
      <c r="AJ74" s="61" t="n">
        <f aca="false">AB74/AG74</f>
        <v>-0.0126001942127154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0.00335941925954042</v>
      </c>
      <c r="AV74" s="5"/>
      <c r="AW74" s="65" t="n">
        <f aca="false">workers_and_wage_low!C62</f>
        <v>12841912</v>
      </c>
      <c r="AX74" s="5"/>
      <c r="AY74" s="61" t="n">
        <f aca="false">(AW74-AW73)/AW73</f>
        <v>-0.00130627421461983</v>
      </c>
      <c r="AZ74" s="66" t="n">
        <f aca="false">workers_and_wage_low!B62</f>
        <v>6171.3500183042</v>
      </c>
      <c r="BA74" s="61" t="n">
        <f aca="false">(AZ74-AZ73)/AZ73</f>
        <v>0.00132378392960452</v>
      </c>
      <c r="BB74" s="61"/>
      <c r="BC74" s="61"/>
      <c r="BD74" s="61"/>
      <c r="BE74" s="61"/>
      <c r="BF74" s="5" t="n">
        <f aca="false">BF73*(1+AY74)*(1+BA74)*(1-BE74)</f>
        <v>108.818765800066</v>
      </c>
      <c r="BG74" s="5"/>
      <c r="BH74" s="5"/>
      <c r="BI74" s="61" t="n">
        <f aca="false">T81/AG81</f>
        <v>0.0157731636608658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126322592.856889</v>
      </c>
      <c r="E75" s="9"/>
      <c r="F75" s="67" t="n">
        <f aca="false">'Low pensions'!I75</f>
        <v>22960626.5606955</v>
      </c>
      <c r="G75" s="82" t="n">
        <f aca="false">'Low pensions'!K75</f>
        <v>2056092.94164723</v>
      </c>
      <c r="H75" s="82" t="n">
        <f aca="false">'Low pensions'!V75</f>
        <v>11312016.7194497</v>
      </c>
      <c r="I75" s="82" t="n">
        <f aca="false">'Low pensions'!M75</f>
        <v>63590.5033499145</v>
      </c>
      <c r="J75" s="82" t="n">
        <f aca="false">'Low pensions'!W75</f>
        <v>349856.187199474</v>
      </c>
      <c r="K75" s="9"/>
      <c r="L75" s="82" t="n">
        <f aca="false">'Low pensions'!N75</f>
        <v>3805729.71453775</v>
      </c>
      <c r="M75" s="67"/>
      <c r="N75" s="82" t="n">
        <f aca="false">'Low pensions'!L75</f>
        <v>1003564.26255919</v>
      </c>
      <c r="O75" s="9"/>
      <c r="P75" s="82" t="n">
        <f aca="false">'Low pensions'!X75</f>
        <v>25269264.0536875</v>
      </c>
      <c r="Q75" s="67"/>
      <c r="R75" s="82" t="n">
        <f aca="false">'Low SIPA income'!G70</f>
        <v>24367775.6479312</v>
      </c>
      <c r="S75" s="67"/>
      <c r="T75" s="82" t="n">
        <f aca="false">'Low SIPA income'!J70</f>
        <v>93172302.1864055</v>
      </c>
      <c r="U75" s="9"/>
      <c r="V75" s="82" t="n">
        <f aca="false">'Low SIPA income'!F70</f>
        <v>113070.870873442</v>
      </c>
      <c r="W75" s="67"/>
      <c r="X75" s="82" t="n">
        <f aca="false">'Low SIPA income'!M70</f>
        <v>284001.428397446</v>
      </c>
      <c r="Y75" s="9"/>
      <c r="Z75" s="9" t="n">
        <f aca="false">R75+V75-N75-L75-F75</f>
        <v>-3289074.01898778</v>
      </c>
      <c r="AA75" s="9"/>
      <c r="AB75" s="9" t="n">
        <f aca="false">T75-P75-D75</f>
        <v>-58419554.7241711</v>
      </c>
      <c r="AC75" s="50"/>
      <c r="AD75" s="9"/>
      <c r="AE75" s="9"/>
      <c r="AF75" s="9"/>
      <c r="AG75" s="9" t="n">
        <f aca="false">BF75/100*$AG$57</f>
        <v>5929073249.39857</v>
      </c>
      <c r="AH75" s="40" t="n">
        <f aca="false">(AG75-AG74)/AG74</f>
        <v>0.00206811526840872</v>
      </c>
      <c r="AI75" s="40"/>
      <c r="AJ75" s="40" t="n">
        <f aca="false">AB75/AG75</f>
        <v>-0.00985306678916424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12899534</v>
      </c>
      <c r="AX75" s="7"/>
      <c r="AY75" s="40" t="n">
        <f aca="false">(AW75-AW74)/AW74</f>
        <v>0.00448702654246502</v>
      </c>
      <c r="AZ75" s="39" t="n">
        <f aca="false">workers_and_wage_low!B63</f>
        <v>6156.48875306038</v>
      </c>
      <c r="BA75" s="40" t="n">
        <f aca="false">(AZ75-AZ74)/AZ74</f>
        <v>-0.00240810603834512</v>
      </c>
      <c r="BB75" s="40"/>
      <c r="BC75" s="40"/>
      <c r="BD75" s="40"/>
      <c r="BE75" s="40"/>
      <c r="BF75" s="7" t="n">
        <f aca="false">BF74*(1+AY75)*(1+BA75)*(1-BE75)</f>
        <v>109.043815551106</v>
      </c>
      <c r="BG75" s="7"/>
      <c r="BH75" s="7"/>
      <c r="BI75" s="40" t="n">
        <f aca="false">T82/AG82</f>
        <v>0.0137400365322907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126959157.033153</v>
      </c>
      <c r="E76" s="9"/>
      <c r="F76" s="67" t="n">
        <f aca="false">'Low pensions'!I76</f>
        <v>23076329.6348849</v>
      </c>
      <c r="G76" s="82" t="n">
        <f aca="false">'Low pensions'!K76</f>
        <v>2122809.81637897</v>
      </c>
      <c r="H76" s="82" t="n">
        <f aca="false">'Low pensions'!V76</f>
        <v>11679073.2795632</v>
      </c>
      <c r="I76" s="82" t="n">
        <f aca="false">'Low pensions'!M76</f>
        <v>65653.9118467718</v>
      </c>
      <c r="J76" s="82" t="n">
        <f aca="false">'Low pensions'!W76</f>
        <v>361208.451945252</v>
      </c>
      <c r="K76" s="9"/>
      <c r="L76" s="82" t="n">
        <f aca="false">'Low pensions'!N76</f>
        <v>3815842.15344886</v>
      </c>
      <c r="M76" s="67"/>
      <c r="N76" s="82" t="n">
        <f aca="false">'Low pensions'!L76</f>
        <v>1010096.54894931</v>
      </c>
      <c r="O76" s="9"/>
      <c r="P76" s="82" t="n">
        <f aca="false">'Low pensions'!X76</f>
        <v>25357676.2596521</v>
      </c>
      <c r="Q76" s="67"/>
      <c r="R76" s="82" t="n">
        <f aca="false">'Low SIPA income'!G71</f>
        <v>21366041.5812667</v>
      </c>
      <c r="S76" s="67"/>
      <c r="T76" s="82" t="n">
        <f aca="false">'Low SIPA income'!J71</f>
        <v>81694911.8171194</v>
      </c>
      <c r="U76" s="9"/>
      <c r="V76" s="82" t="n">
        <f aca="false">'Low SIPA income'!F71</f>
        <v>110593.006070568</v>
      </c>
      <c r="W76" s="67"/>
      <c r="X76" s="82" t="n">
        <f aca="false">'Low SIPA income'!M71</f>
        <v>277777.746400872</v>
      </c>
      <c r="Y76" s="9"/>
      <c r="Z76" s="9" t="n">
        <f aca="false">R76+V76-N76-L76-F76</f>
        <v>-6425633.74994576</v>
      </c>
      <c r="AA76" s="9"/>
      <c r="AB76" s="9" t="n">
        <f aca="false">T76-P76-D76</f>
        <v>-70621921.475686</v>
      </c>
      <c r="AC76" s="50"/>
      <c r="AD76" s="9"/>
      <c r="AE76" s="9"/>
      <c r="AF76" s="9"/>
      <c r="AG76" s="9" t="n">
        <f aca="false">BF76/100*$AG$57</f>
        <v>5942987364.77748</v>
      </c>
      <c r="AH76" s="40" t="n">
        <f aca="false">(AG76-AG75)/AG75</f>
        <v>0.00234676058021676</v>
      </c>
      <c r="AI76" s="40"/>
      <c r="AJ76" s="40" t="n">
        <f aca="false">AB76/AG76</f>
        <v>-0.0118832360126228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12897779</v>
      </c>
      <c r="AX76" s="7"/>
      <c r="AY76" s="40" t="n">
        <f aca="false">(AW76-AW75)/AW75</f>
        <v>-0.000136051426353851</v>
      </c>
      <c r="AZ76" s="39" t="n">
        <f aca="false">workers_and_wage_low!B64</f>
        <v>6171.77623713881</v>
      </c>
      <c r="BA76" s="40" t="n">
        <f aca="false">(AZ76-AZ75)/AZ75</f>
        <v>0.0024831498426486</v>
      </c>
      <c r="BB76" s="40"/>
      <c r="BC76" s="40"/>
      <c r="BD76" s="40"/>
      <c r="BE76" s="40"/>
      <c r="BF76" s="7" t="n">
        <f aca="false">BF75*(1+AY76)*(1+BA76)*(1-BE76)</f>
        <v>109.299715278958</v>
      </c>
      <c r="BG76" s="7"/>
      <c r="BH76" s="7"/>
      <c r="BI76" s="40" t="n">
        <f aca="false">T83/AG83</f>
        <v>0.0157896175653857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127620715.48397</v>
      </c>
      <c r="E77" s="9"/>
      <c r="F77" s="67" t="n">
        <f aca="false">'Low pensions'!I77</f>
        <v>23196575.7143371</v>
      </c>
      <c r="G77" s="82" t="n">
        <f aca="false">'Low pensions'!K77</f>
        <v>2152231.67087235</v>
      </c>
      <c r="H77" s="82" t="n">
        <f aca="false">'Low pensions'!V77</f>
        <v>11840943.6421353</v>
      </c>
      <c r="I77" s="82" t="n">
        <f aca="false">'Low pensions'!M77</f>
        <v>66563.8661094541</v>
      </c>
      <c r="J77" s="82" t="n">
        <f aca="false">'Low pensions'!W77</f>
        <v>366214.751818618</v>
      </c>
      <c r="K77" s="9"/>
      <c r="L77" s="82" t="n">
        <f aca="false">'Low pensions'!N77</f>
        <v>3776612.60214688</v>
      </c>
      <c r="M77" s="67"/>
      <c r="N77" s="82" t="n">
        <f aca="false">'Low pensions'!L77</f>
        <v>1015830.13053343</v>
      </c>
      <c r="O77" s="9"/>
      <c r="P77" s="82" t="n">
        <f aca="false">'Low pensions'!X77</f>
        <v>25185658.4056525</v>
      </c>
      <c r="Q77" s="67"/>
      <c r="R77" s="82" t="n">
        <f aca="false">'Low SIPA income'!G72</f>
        <v>24877318.1359589</v>
      </c>
      <c r="S77" s="67"/>
      <c r="T77" s="82" t="n">
        <f aca="false">'Low SIPA income'!J72</f>
        <v>95120582.0522932</v>
      </c>
      <c r="U77" s="9"/>
      <c r="V77" s="82" t="n">
        <f aca="false">'Low SIPA income'!F72</f>
        <v>108465.626804849</v>
      </c>
      <c r="W77" s="67"/>
      <c r="X77" s="82" t="n">
        <f aca="false">'Low SIPA income'!M72</f>
        <v>272434.383025847</v>
      </c>
      <c r="Y77" s="9"/>
      <c r="Z77" s="9" t="n">
        <f aca="false">R77+V77-N77-L77-F77</f>
        <v>-3003234.68425365</v>
      </c>
      <c r="AA77" s="9"/>
      <c r="AB77" s="9" t="n">
        <f aca="false">T77-P77-D77</f>
        <v>-57685791.8373296</v>
      </c>
      <c r="AC77" s="50"/>
      <c r="AD77" s="9"/>
      <c r="AE77" s="9"/>
      <c r="AF77" s="9"/>
      <c r="AG77" s="9" t="n">
        <f aca="false">BF77/100*$AG$57</f>
        <v>5996515974.98809</v>
      </c>
      <c r="AH77" s="40" t="n">
        <f aca="false">(AG77-AG76)/AG76</f>
        <v>0.00900702069936432</v>
      </c>
      <c r="AI77" s="40" t="n">
        <f aca="false">(AG77-AG73)/AG73</f>
        <v>0.0134825515110134</v>
      </c>
      <c r="AJ77" s="40" t="n">
        <f aca="false">AB77/AG77</f>
        <v>-0.00961988462599638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12911559</v>
      </c>
      <c r="AX77" s="7"/>
      <c r="AY77" s="40" t="n">
        <f aca="false">(AW77-AW76)/AW76</f>
        <v>0.00106840100144374</v>
      </c>
      <c r="AZ77" s="39" t="n">
        <f aca="false">workers_and_wage_low!B65</f>
        <v>6220.71933069595</v>
      </c>
      <c r="BA77" s="40" t="n">
        <f aca="false">(AZ77-AZ76)/AZ76</f>
        <v>0.00793014712079542</v>
      </c>
      <c r="BB77" s="40"/>
      <c r="BC77" s="40"/>
      <c r="BD77" s="40"/>
      <c r="BE77" s="40"/>
      <c r="BF77" s="7" t="n">
        <f aca="false">BF76*(1+AY77)*(1+BA77)*(1-BE77)</f>
        <v>110.28418007691</v>
      </c>
      <c r="BG77" s="7"/>
      <c r="BH77" s="7"/>
      <c r="BI77" s="40" t="n">
        <f aca="false">T84/AG84</f>
        <v>0.0137935895366063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127765121.646225</v>
      </c>
      <c r="E78" s="6"/>
      <c r="F78" s="8" t="n">
        <f aca="false">'Low pensions'!I78</f>
        <v>23222823.2436951</v>
      </c>
      <c r="G78" s="81" t="n">
        <f aca="false">'Low pensions'!K78</f>
        <v>2256631.05359008</v>
      </c>
      <c r="H78" s="81" t="n">
        <f aca="false">'Low pensions'!V78</f>
        <v>12415318.2430505</v>
      </c>
      <c r="I78" s="81" t="n">
        <f aca="false">'Low pensions'!M78</f>
        <v>69792.7129976316</v>
      </c>
      <c r="J78" s="81" t="n">
        <f aca="false">'Low pensions'!W78</f>
        <v>383978.914733522</v>
      </c>
      <c r="K78" s="6"/>
      <c r="L78" s="81" t="n">
        <f aca="false">'Low pensions'!N78</f>
        <v>4563876.25131866</v>
      </c>
      <c r="M78" s="8"/>
      <c r="N78" s="81" t="n">
        <f aca="false">'Low pensions'!L78</f>
        <v>1017808.64207968</v>
      </c>
      <c r="O78" s="6"/>
      <c r="P78" s="81" t="n">
        <f aca="false">'Low pensions'!X78</f>
        <v>29281658.410471</v>
      </c>
      <c r="Q78" s="8"/>
      <c r="R78" s="81" t="n">
        <f aca="false">'Low SIPA income'!G73</f>
        <v>21548155.341455</v>
      </c>
      <c r="S78" s="8"/>
      <c r="T78" s="81" t="n">
        <f aca="false">'Low SIPA income'!J73</f>
        <v>82391239.5633083</v>
      </c>
      <c r="U78" s="6"/>
      <c r="V78" s="81" t="n">
        <f aca="false">'Low SIPA income'!F73</f>
        <v>112403.821588649</v>
      </c>
      <c r="W78" s="8"/>
      <c r="X78" s="81" t="n">
        <f aca="false">'Low SIPA income'!M73</f>
        <v>282325.992909692</v>
      </c>
      <c r="Y78" s="6"/>
      <c r="Z78" s="6" t="n">
        <f aca="false">R78+V78-N78-L78-F78</f>
        <v>-7143948.97404982</v>
      </c>
      <c r="AA78" s="6"/>
      <c r="AB78" s="6" t="n">
        <f aca="false">T78-P78-D78</f>
        <v>-74655540.4933874</v>
      </c>
      <c r="AC78" s="50"/>
      <c r="AD78" s="6"/>
      <c r="AE78" s="6"/>
      <c r="AF78" s="6"/>
      <c r="AG78" s="6" t="n">
        <f aca="false">BF78/100*$AG$57</f>
        <v>5982085978.77495</v>
      </c>
      <c r="AH78" s="61" t="n">
        <f aca="false">(AG78-AG77)/AG77</f>
        <v>-0.00240639669323392</v>
      </c>
      <c r="AI78" s="61"/>
      <c r="AJ78" s="61" t="n">
        <f aca="false">AB78/AG78</f>
        <v>-0.0124798508009201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0.00113260425352807</v>
      </c>
      <c r="AV78" s="5"/>
      <c r="AW78" s="65" t="n">
        <f aca="false">workers_and_wage_low!C66</f>
        <v>12952709</v>
      </c>
      <c r="AX78" s="5"/>
      <c r="AY78" s="61" t="n">
        <f aca="false">(AW78-AW77)/AW77</f>
        <v>0.00318706672060283</v>
      </c>
      <c r="AZ78" s="66" t="n">
        <f aca="false">workers_and_wage_low!B66</f>
        <v>6186.03450755749</v>
      </c>
      <c r="BA78" s="61" t="n">
        <f aca="false">(AZ78-AZ77)/AZ77</f>
        <v>-0.0055756933072529</v>
      </c>
      <c r="BB78" s="61"/>
      <c r="BC78" s="61"/>
      <c r="BD78" s="61"/>
      <c r="BE78" s="61"/>
      <c r="BF78" s="5" t="n">
        <f aca="false">BF77*(1+AY78)*(1+BA78)*(1-BE78)</f>
        <v>110.018792590657</v>
      </c>
      <c r="BG78" s="5"/>
      <c r="BH78" s="5"/>
      <c r="BI78" s="61" t="n">
        <f aca="false">T85/AG85</f>
        <v>0.0159242158052165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128007173.326781</v>
      </c>
      <c r="E79" s="9"/>
      <c r="F79" s="67" t="n">
        <f aca="false">'Low pensions'!I79</f>
        <v>23266819.0018564</v>
      </c>
      <c r="G79" s="82" t="n">
        <f aca="false">'Low pensions'!K79</f>
        <v>2326891.9108391</v>
      </c>
      <c r="H79" s="82" t="n">
        <f aca="false">'Low pensions'!V79</f>
        <v>12801872.7493303</v>
      </c>
      <c r="I79" s="82" t="n">
        <f aca="false">'Low pensions'!M79</f>
        <v>71965.7292012093</v>
      </c>
      <c r="J79" s="82" t="n">
        <f aca="false">'Low pensions'!W79</f>
        <v>395934.208742174</v>
      </c>
      <c r="K79" s="9"/>
      <c r="L79" s="82" t="n">
        <f aca="false">'Low pensions'!N79</f>
        <v>3817842.59699748</v>
      </c>
      <c r="M79" s="67"/>
      <c r="N79" s="82" t="n">
        <f aca="false">'Low pensions'!L79</f>
        <v>1021499.79399091</v>
      </c>
      <c r="O79" s="9"/>
      <c r="P79" s="82" t="n">
        <f aca="false">'Low pensions'!X79</f>
        <v>25430793.8604532</v>
      </c>
      <c r="Q79" s="67"/>
      <c r="R79" s="82" t="n">
        <f aca="false">'Low SIPA income'!G74</f>
        <v>24908371.0377571</v>
      </c>
      <c r="S79" s="67"/>
      <c r="T79" s="82" t="n">
        <f aca="false">'Low SIPA income'!J74</f>
        <v>95239315.5137263</v>
      </c>
      <c r="U79" s="9"/>
      <c r="V79" s="82" t="n">
        <f aca="false">'Low SIPA income'!F74</f>
        <v>111806.121080216</v>
      </c>
      <c r="W79" s="67"/>
      <c r="X79" s="82" t="n">
        <f aca="false">'Low SIPA income'!M74</f>
        <v>280824.741554347</v>
      </c>
      <c r="Y79" s="9"/>
      <c r="Z79" s="9" t="n">
        <f aca="false">R79+V79-N79-L79-F79</f>
        <v>-3085984.23400752</v>
      </c>
      <c r="AA79" s="9"/>
      <c r="AB79" s="9" t="n">
        <f aca="false">T79-P79-D79</f>
        <v>-58198651.6735082</v>
      </c>
      <c r="AC79" s="50"/>
      <c r="AD79" s="9"/>
      <c r="AE79" s="9"/>
      <c r="AF79" s="9"/>
      <c r="AG79" s="9" t="n">
        <f aca="false">BF79/100*$AG$57</f>
        <v>6008055886.83228</v>
      </c>
      <c r="AH79" s="40" t="n">
        <f aca="false">(AG79-AG78)/AG78</f>
        <v>0.00434127963881968</v>
      </c>
      <c r="AI79" s="40"/>
      <c r="AJ79" s="40" t="n">
        <f aca="false">AB79/AG79</f>
        <v>-0.00968676935929657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12959331</v>
      </c>
      <c r="AX79" s="7"/>
      <c r="AY79" s="40" t="n">
        <f aca="false">(AW79-AW78)/AW78</f>
        <v>0.000511244404548886</v>
      </c>
      <c r="AZ79" s="39" t="n">
        <f aca="false">workers_and_wage_low!B67</f>
        <v>6209.71513109557</v>
      </c>
      <c r="BA79" s="40" t="n">
        <f aca="false">(AZ79-AZ78)/AZ78</f>
        <v>0.00382807815073604</v>
      </c>
      <c r="BB79" s="40"/>
      <c r="BC79" s="40"/>
      <c r="BD79" s="40"/>
      <c r="BE79" s="40"/>
      <c r="BF79" s="7" t="n">
        <f aca="false">BF78*(1+AY79)*(1+BA79)*(1-BE79)</f>
        <v>110.496414934819</v>
      </c>
      <c r="BG79" s="7"/>
      <c r="BH79" s="7"/>
      <c r="BI79" s="40" t="n">
        <f aca="false">T86/AG86</f>
        <v>0.0138192613313931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128611817.405768</v>
      </c>
      <c r="E80" s="9"/>
      <c r="F80" s="67" t="n">
        <f aca="false">'Low pensions'!I80</f>
        <v>23376720.2205202</v>
      </c>
      <c r="G80" s="82" t="n">
        <f aca="false">'Low pensions'!K80</f>
        <v>2403462.11209861</v>
      </c>
      <c r="H80" s="82" t="n">
        <f aca="false">'Low pensions'!V80</f>
        <v>13223139.4047983</v>
      </c>
      <c r="I80" s="82" t="n">
        <f aca="false">'Low pensions'!M80</f>
        <v>74333.8797556269</v>
      </c>
      <c r="J80" s="82" t="n">
        <f aca="false">'Low pensions'!W80</f>
        <v>408963.074375205</v>
      </c>
      <c r="K80" s="9"/>
      <c r="L80" s="82" t="n">
        <f aca="false">'Low pensions'!N80</f>
        <v>3791565.4966763</v>
      </c>
      <c r="M80" s="67"/>
      <c r="N80" s="82" t="n">
        <f aca="false">'Low pensions'!L80</f>
        <v>1027423.73887122</v>
      </c>
      <c r="O80" s="9"/>
      <c r="P80" s="82" t="n">
        <f aca="false">'Low pensions'!X80</f>
        <v>25327033.6588558</v>
      </c>
      <c r="Q80" s="67"/>
      <c r="R80" s="82" t="n">
        <f aca="false">'Low SIPA income'!G75</f>
        <v>21521734.3983512</v>
      </c>
      <c r="S80" s="67"/>
      <c r="T80" s="82" t="n">
        <f aca="false">'Low SIPA income'!J75</f>
        <v>82290216.7974031</v>
      </c>
      <c r="U80" s="9"/>
      <c r="V80" s="82" t="n">
        <f aca="false">'Low SIPA income'!F75</f>
        <v>115850.792573872</v>
      </c>
      <c r="W80" s="67"/>
      <c r="X80" s="82" t="n">
        <f aca="false">'Low SIPA income'!M75</f>
        <v>290983.790235261</v>
      </c>
      <c r="Y80" s="9"/>
      <c r="Z80" s="9" t="n">
        <f aca="false">R80+V80-N80-L80-F80</f>
        <v>-6558124.26514265</v>
      </c>
      <c r="AA80" s="9"/>
      <c r="AB80" s="9" t="n">
        <f aca="false">T80-P80-D80</f>
        <v>-71648634.2672202</v>
      </c>
      <c r="AC80" s="50"/>
      <c r="AD80" s="9"/>
      <c r="AE80" s="9"/>
      <c r="AF80" s="9"/>
      <c r="AG80" s="9" t="n">
        <f aca="false">BF80/100*$AG$57</f>
        <v>6003787733.66755</v>
      </c>
      <c r="AH80" s="40" t="n">
        <f aca="false">(AG80-AG79)/AG79</f>
        <v>-0.000710405037023025</v>
      </c>
      <c r="AI80" s="40"/>
      <c r="AJ80" s="40" t="n">
        <f aca="false">AB80/AG80</f>
        <v>-0.0119339053020537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12976957</v>
      </c>
      <c r="AX80" s="7"/>
      <c r="AY80" s="40" t="n">
        <f aca="false">(AW80-AW79)/AW79</f>
        <v>0.00136010107311867</v>
      </c>
      <c r="AZ80" s="39" t="n">
        <f aca="false">workers_and_wage_low!B68</f>
        <v>6196.87534138616</v>
      </c>
      <c r="BA80" s="40" t="n">
        <f aca="false">(AZ80-AZ79)/AZ79</f>
        <v>-0.00206769383753434</v>
      </c>
      <c r="BB80" s="40"/>
      <c r="BC80" s="40"/>
      <c r="BD80" s="40"/>
      <c r="BE80" s="40"/>
      <c r="BF80" s="7" t="n">
        <f aca="false">BF79*(1+AY80)*(1+BA80)*(1-BE80)</f>
        <v>110.417917725076</v>
      </c>
      <c r="BG80" s="7"/>
      <c r="BH80" s="7"/>
      <c r="BI80" s="40" t="n">
        <f aca="false">T87/AG87</f>
        <v>0.01591272441656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128861385.322974</v>
      </c>
      <c r="E81" s="9"/>
      <c r="F81" s="67" t="n">
        <f aca="false">'Low pensions'!I81</f>
        <v>23422082.143664</v>
      </c>
      <c r="G81" s="82" t="n">
        <f aca="false">'Low pensions'!K81</f>
        <v>2445908.37790174</v>
      </c>
      <c r="H81" s="82" t="n">
        <f aca="false">'Low pensions'!V81</f>
        <v>13456666.2355741</v>
      </c>
      <c r="I81" s="82" t="n">
        <f aca="false">'Low pensions'!M81</f>
        <v>75646.6508629401</v>
      </c>
      <c r="J81" s="82" t="n">
        <f aca="false">'Low pensions'!W81</f>
        <v>416185.553677547</v>
      </c>
      <c r="K81" s="9"/>
      <c r="L81" s="82" t="n">
        <f aca="false">'Low pensions'!N81</f>
        <v>3786601.90397213</v>
      </c>
      <c r="M81" s="67"/>
      <c r="N81" s="82" t="n">
        <f aca="false">'Low pensions'!L81</f>
        <v>1029929.11629468</v>
      </c>
      <c r="O81" s="9"/>
      <c r="P81" s="82" t="n">
        <f aca="false">'Low pensions'!X81</f>
        <v>25315061.4000959</v>
      </c>
      <c r="Q81" s="67"/>
      <c r="R81" s="82" t="n">
        <f aca="false">'Low SIPA income'!G76</f>
        <v>24848866.4935123</v>
      </c>
      <c r="S81" s="67"/>
      <c r="T81" s="82" t="n">
        <f aca="false">'Low SIPA income'!J76</f>
        <v>95011794.7314463</v>
      </c>
      <c r="U81" s="9"/>
      <c r="V81" s="82" t="n">
        <f aca="false">'Low SIPA income'!F76</f>
        <v>114988.049972562</v>
      </c>
      <c r="W81" s="67"/>
      <c r="X81" s="82" t="n">
        <f aca="false">'Low SIPA income'!M76</f>
        <v>288816.829556365</v>
      </c>
      <c r="Y81" s="9"/>
      <c r="Z81" s="9" t="n">
        <f aca="false">R81+V81-N81-L81-F81</f>
        <v>-3274758.62044601</v>
      </c>
      <c r="AA81" s="9"/>
      <c r="AB81" s="9" t="n">
        <f aca="false">T81-P81-D81</f>
        <v>-59164651.9916235</v>
      </c>
      <c r="AC81" s="50"/>
      <c r="AD81" s="9"/>
      <c r="AE81" s="9"/>
      <c r="AF81" s="9"/>
      <c r="AG81" s="9" t="n">
        <f aca="false">BF81/100*$AG$57</f>
        <v>6023635890.3177</v>
      </c>
      <c r="AH81" s="40" t="n">
        <f aca="false">(AG81-AG80)/AG80</f>
        <v>0.00330593910554955</v>
      </c>
      <c r="AI81" s="40" t="n">
        <f aca="false">(AG81-AG77)/AG77</f>
        <v>0.00452261203717904</v>
      </c>
      <c r="AJ81" s="40" t="n">
        <f aca="false">AB81/AG81</f>
        <v>-0.00982208305231793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13015894</v>
      </c>
      <c r="AX81" s="7"/>
      <c r="AY81" s="40" t="n">
        <f aca="false">(AW81-AW80)/AW80</f>
        <v>0.00300047229870608</v>
      </c>
      <c r="AZ81" s="39" t="n">
        <f aca="false">workers_and_wage_low!B69</f>
        <v>6198.76261838674</v>
      </c>
      <c r="BA81" s="40" t="n">
        <f aca="false">(AZ81-AZ80)/AZ80</f>
        <v>0.00030455300399151</v>
      </c>
      <c r="BB81" s="40"/>
      <c r="BC81" s="40"/>
      <c r="BD81" s="40"/>
      <c r="BE81" s="40"/>
      <c r="BF81" s="7" t="n">
        <f aca="false">BF80*(1+AY81)*(1+BA81)*(1-BE81)</f>
        <v>110.782952637237</v>
      </c>
      <c r="BG81" s="7"/>
      <c r="BH81" s="7"/>
      <c r="BI81" s="40" t="n">
        <f aca="false">T88/AG88</f>
        <v>0.0138839225789671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129148386.071831</v>
      </c>
      <c r="E82" s="6"/>
      <c r="F82" s="8" t="n">
        <f aca="false">'Low pensions'!I82</f>
        <v>23474247.9270612</v>
      </c>
      <c r="G82" s="81" t="n">
        <f aca="false">'Low pensions'!K82</f>
        <v>2539406.7534129</v>
      </c>
      <c r="H82" s="81" t="n">
        <f aca="false">'Low pensions'!V82</f>
        <v>13971066.7111558</v>
      </c>
      <c r="I82" s="81" t="n">
        <f aca="false">'Low pensions'!M82</f>
        <v>78538.3531983374</v>
      </c>
      <c r="J82" s="81" t="n">
        <f aca="false">'Low pensions'!W82</f>
        <v>432094.846736779</v>
      </c>
      <c r="K82" s="6"/>
      <c r="L82" s="81" t="n">
        <f aca="false">'Low pensions'!N82</f>
        <v>4496684.81032696</v>
      </c>
      <c r="M82" s="8"/>
      <c r="N82" s="81" t="n">
        <f aca="false">'Low pensions'!L82</f>
        <v>1033624.34857743</v>
      </c>
      <c r="O82" s="6"/>
      <c r="P82" s="81" t="n">
        <f aca="false">'Low pensions'!X82</f>
        <v>29020015.0545131</v>
      </c>
      <c r="Q82" s="8"/>
      <c r="R82" s="81" t="n">
        <f aca="false">'Low SIPA income'!G77</f>
        <v>21780375.055266</v>
      </c>
      <c r="S82" s="8"/>
      <c r="T82" s="81" t="n">
        <f aca="false">'Low SIPA income'!J77</f>
        <v>83279151.7659421</v>
      </c>
      <c r="U82" s="6"/>
      <c r="V82" s="81" t="n">
        <f aca="false">'Low SIPA income'!F77</f>
        <v>114799.525596033</v>
      </c>
      <c r="W82" s="8"/>
      <c r="X82" s="81" t="n">
        <f aca="false">'Low SIPA income'!M77</f>
        <v>288343.31067561</v>
      </c>
      <c r="Y82" s="6"/>
      <c r="Z82" s="6" t="n">
        <f aca="false">R82+V82-N82-L82-F82</f>
        <v>-7109382.50510362</v>
      </c>
      <c r="AA82" s="6"/>
      <c r="AB82" s="6" t="n">
        <f aca="false">T82-P82-D82</f>
        <v>-74889249.3604018</v>
      </c>
      <c r="AC82" s="50"/>
      <c r="AD82" s="6"/>
      <c r="AE82" s="6"/>
      <c r="AF82" s="6"/>
      <c r="AG82" s="6" t="n">
        <f aca="false">BF82/100*$AG$57</f>
        <v>6061057521.22464</v>
      </c>
      <c r="AH82" s="61" t="n">
        <f aca="false">(AG82-AG81)/AG81</f>
        <v>0.00621246562513624</v>
      </c>
      <c r="AI82" s="61"/>
      <c r="AJ82" s="61" t="n">
        <f aca="false">AB82/AG82</f>
        <v>-0.0123558057481148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0.00401095024955063</v>
      </c>
      <c r="AV82" s="5"/>
      <c r="AW82" s="65" t="n">
        <f aca="false">workers_and_wage_low!C70</f>
        <v>13052264</v>
      </c>
      <c r="AX82" s="5"/>
      <c r="AY82" s="61" t="n">
        <f aca="false">(AW82-AW81)/AW81</f>
        <v>0.00279427598288677</v>
      </c>
      <c r="AZ82" s="66" t="n">
        <f aca="false">workers_and_wage_low!B70</f>
        <v>6219.89212289669</v>
      </c>
      <c r="BA82" s="61" t="n">
        <f aca="false">(AZ82-AZ81)/AZ81</f>
        <v>0.00340866489180861</v>
      </c>
      <c r="BB82" s="61"/>
      <c r="BC82" s="61"/>
      <c r="BD82" s="61"/>
      <c r="BE82" s="61"/>
      <c r="BF82" s="5" t="n">
        <f aca="false">BF81*(1+AY82)*(1+BA82)*(1-BE82)</f>
        <v>111.471187922347</v>
      </c>
      <c r="BG82" s="5"/>
      <c r="BH82" s="5"/>
      <c r="BI82" s="61" t="n">
        <f aca="false">T89/AG89</f>
        <v>0.0158947153667551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130010105.727884</v>
      </c>
      <c r="E83" s="9"/>
      <c r="F83" s="67" t="n">
        <f aca="false">'Low pensions'!I83</f>
        <v>23630875.6749183</v>
      </c>
      <c r="G83" s="82" t="n">
        <f aca="false">'Low pensions'!K83</f>
        <v>2614070.55758363</v>
      </c>
      <c r="H83" s="82" t="n">
        <f aca="false">'Low pensions'!V83</f>
        <v>14381844.9323195</v>
      </c>
      <c r="I83" s="82" t="n">
        <f aca="false">'Low pensions'!M83</f>
        <v>80847.5430180505</v>
      </c>
      <c r="J83" s="82" t="n">
        <f aca="false">'Low pensions'!W83</f>
        <v>444799.327803696</v>
      </c>
      <c r="K83" s="9"/>
      <c r="L83" s="82" t="n">
        <f aca="false">'Low pensions'!N83</f>
        <v>3785618.89783875</v>
      </c>
      <c r="M83" s="67"/>
      <c r="N83" s="82" t="n">
        <f aca="false">'Low pensions'!L83</f>
        <v>1041669.20068019</v>
      </c>
      <c r="O83" s="9"/>
      <c r="P83" s="82" t="n">
        <f aca="false">'Low pensions'!X83</f>
        <v>25374551.057001</v>
      </c>
      <c r="Q83" s="67"/>
      <c r="R83" s="82" t="n">
        <f aca="false">'Low SIPA income'!G78</f>
        <v>25046495.9943429</v>
      </c>
      <c r="S83" s="67"/>
      <c r="T83" s="82" t="n">
        <f aca="false">'Low SIPA income'!J78</f>
        <v>95767448.2567568</v>
      </c>
      <c r="U83" s="9"/>
      <c r="V83" s="82" t="n">
        <f aca="false">'Low SIPA income'!F78</f>
        <v>116245.450334013</v>
      </c>
      <c r="W83" s="67"/>
      <c r="X83" s="82" t="n">
        <f aca="false">'Low SIPA income'!M78</f>
        <v>291975.056745745</v>
      </c>
      <c r="Y83" s="9"/>
      <c r="Z83" s="9" t="n">
        <f aca="false">R83+V83-N83-L83-F83</f>
        <v>-3295422.32876039</v>
      </c>
      <c r="AA83" s="9"/>
      <c r="AB83" s="9" t="n">
        <f aca="false">T83-P83-D83</f>
        <v>-59617208.5281279</v>
      </c>
      <c r="AC83" s="50"/>
      <c r="AD83" s="9"/>
      <c r="AE83" s="9"/>
      <c r="AF83" s="9"/>
      <c r="AG83" s="9" t="n">
        <f aca="false">BF83/100*$AG$57</f>
        <v>6065216453.7981</v>
      </c>
      <c r="AH83" s="40" t="n">
        <f aca="false">(AG83-AG82)/AG82</f>
        <v>0.000686172760924129</v>
      </c>
      <c r="AI83" s="40"/>
      <c r="AJ83" s="40" t="n">
        <f aca="false">AB83/AG83</f>
        <v>-0.00982936206518978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13066110</v>
      </c>
      <c r="AX83" s="7"/>
      <c r="AY83" s="40" t="n">
        <f aca="false">(AW83-AW82)/AW82</f>
        <v>0.00106081213190294</v>
      </c>
      <c r="AZ83" s="39" t="n">
        <f aca="false">workers_and_wage_low!B71</f>
        <v>6217.56437572665</v>
      </c>
      <c r="BA83" s="40" t="n">
        <f aca="false">(AZ83-AZ82)/AZ82</f>
        <v>-0.000374242370132337</v>
      </c>
      <c r="BB83" s="40"/>
      <c r="BC83" s="40"/>
      <c r="BD83" s="40"/>
      <c r="BE83" s="40"/>
      <c r="BF83" s="7" t="n">
        <f aca="false">BF82*(1+AY83)*(1+BA83)*(1-BE83)</f>
        <v>111.547676415127</v>
      </c>
      <c r="BG83" s="7"/>
      <c r="BH83" s="7"/>
      <c r="BI83" s="40" t="n">
        <f aca="false">T90/AG90</f>
        <v>0.0138184066507104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130619236.158227</v>
      </c>
      <c r="E84" s="9"/>
      <c r="F84" s="67" t="n">
        <f aca="false">'Low pensions'!I84</f>
        <v>23741592.3410472</v>
      </c>
      <c r="G84" s="82" t="n">
        <f aca="false">'Low pensions'!K84</f>
        <v>2673094.0250801</v>
      </c>
      <c r="H84" s="82" t="n">
        <f aca="false">'Low pensions'!V84</f>
        <v>14706574.6357467</v>
      </c>
      <c r="I84" s="82" t="n">
        <f aca="false">'Low pensions'!M84</f>
        <v>82673.0110849519</v>
      </c>
      <c r="J84" s="82" t="n">
        <f aca="false">'Low pensions'!W84</f>
        <v>454842.514507633</v>
      </c>
      <c r="K84" s="9"/>
      <c r="L84" s="82" t="n">
        <f aca="false">'Low pensions'!N84</f>
        <v>3759280.50698826</v>
      </c>
      <c r="M84" s="67"/>
      <c r="N84" s="82" t="n">
        <f aca="false">'Low pensions'!L84</f>
        <v>1046527.70219474</v>
      </c>
      <c r="O84" s="9"/>
      <c r="P84" s="82" t="n">
        <f aca="false">'Low pensions'!X84</f>
        <v>25264611.0635137</v>
      </c>
      <c r="Q84" s="67"/>
      <c r="R84" s="82" t="n">
        <f aca="false">'Low SIPA income'!G79</f>
        <v>21933072.3508124</v>
      </c>
      <c r="S84" s="67"/>
      <c r="T84" s="82" t="n">
        <f aca="false">'Low SIPA income'!J79</f>
        <v>83863003.1099982</v>
      </c>
      <c r="U84" s="9"/>
      <c r="V84" s="82" t="n">
        <f aca="false">'Low SIPA income'!F79</f>
        <v>117440.351948231</v>
      </c>
      <c r="W84" s="67"/>
      <c r="X84" s="82" t="n">
        <f aca="false">'Low SIPA income'!M79</f>
        <v>294976.305100966</v>
      </c>
      <c r="Y84" s="9"/>
      <c r="Z84" s="9" t="n">
        <f aca="false">R84+V84-N84-L84-F84</f>
        <v>-6496887.84746953</v>
      </c>
      <c r="AA84" s="9"/>
      <c r="AB84" s="9" t="n">
        <f aca="false">T84-P84-D84</f>
        <v>-72020844.1117426</v>
      </c>
      <c r="AC84" s="50"/>
      <c r="AD84" s="9"/>
      <c r="AE84" s="9"/>
      <c r="AF84" s="9"/>
      <c r="AG84" s="9" t="n">
        <f aca="false">BF84/100*$AG$57</f>
        <v>6079853462.90299</v>
      </c>
      <c r="AH84" s="40" t="n">
        <f aca="false">(AG84-AG83)/AG83</f>
        <v>0.00241327069139136</v>
      </c>
      <c r="AI84" s="40"/>
      <c r="AJ84" s="40" t="n">
        <f aca="false">AB84/AG84</f>
        <v>-0.0118458190729739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13027817</v>
      </c>
      <c r="AX84" s="7"/>
      <c r="AY84" s="40" t="n">
        <f aca="false">(AW84-AW83)/AW83</f>
        <v>-0.00293071158898861</v>
      </c>
      <c r="AZ84" s="39" t="n">
        <f aca="false">workers_and_wage_low!B72</f>
        <v>6250.88859324814</v>
      </c>
      <c r="BA84" s="40" t="n">
        <f aca="false">(AZ84-AZ83)/AZ83</f>
        <v>0.00535968998593527</v>
      </c>
      <c r="BB84" s="40"/>
      <c r="BC84" s="40"/>
      <c r="BD84" s="40"/>
      <c r="BE84" s="40"/>
      <c r="BF84" s="7" t="n">
        <f aca="false">BF83*(1+AY84)*(1+BA84)*(1-BE84)</f>
        <v>111.816871153312</v>
      </c>
      <c r="BG84" s="7"/>
      <c r="BH84" s="7"/>
      <c r="BI84" s="40" t="n">
        <f aca="false">T91/AG91</f>
        <v>0.0158228415520631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130773571.432922</v>
      </c>
      <c r="E85" s="9"/>
      <c r="F85" s="67" t="n">
        <f aca="false">'Low pensions'!I85</f>
        <v>23769644.6041244</v>
      </c>
      <c r="G85" s="82" t="n">
        <f aca="false">'Low pensions'!K85</f>
        <v>2771186.03224101</v>
      </c>
      <c r="H85" s="82" t="n">
        <f aca="false">'Low pensions'!V85</f>
        <v>15246247.9173249</v>
      </c>
      <c r="I85" s="82" t="n">
        <f aca="false">'Low pensions'!M85</f>
        <v>85706.7845023004</v>
      </c>
      <c r="J85" s="82" t="n">
        <f aca="false">'Low pensions'!W85</f>
        <v>471533.440742015</v>
      </c>
      <c r="K85" s="9"/>
      <c r="L85" s="82" t="n">
        <f aca="false">'Low pensions'!N85</f>
        <v>3757050.90491833</v>
      </c>
      <c r="M85" s="67"/>
      <c r="N85" s="82" t="n">
        <f aca="false">'Low pensions'!L85</f>
        <v>1049010.8121837</v>
      </c>
      <c r="O85" s="9"/>
      <c r="P85" s="82" t="n">
        <f aca="false">'Low pensions'!X85</f>
        <v>25266702.9862971</v>
      </c>
      <c r="Q85" s="67"/>
      <c r="R85" s="82" t="n">
        <f aca="false">'Low SIPA income'!G80</f>
        <v>25491421.5038708</v>
      </c>
      <c r="S85" s="67"/>
      <c r="T85" s="82" t="n">
        <f aca="false">'Low SIPA income'!J80</f>
        <v>97468659.5048872</v>
      </c>
      <c r="U85" s="9"/>
      <c r="V85" s="82" t="n">
        <f aca="false">'Low SIPA income'!F80</f>
        <v>113521.764801433</v>
      </c>
      <c r="W85" s="67"/>
      <c r="X85" s="82" t="n">
        <f aca="false">'Low SIPA income'!M80</f>
        <v>285133.943948234</v>
      </c>
      <c r="Y85" s="9"/>
      <c r="Z85" s="9" t="n">
        <f aca="false">R85+V85-N85-L85-F85</f>
        <v>-2970763.05255421</v>
      </c>
      <c r="AA85" s="9"/>
      <c r="AB85" s="9" t="n">
        <f aca="false">T85-P85-D85</f>
        <v>-58571614.9143322</v>
      </c>
      <c r="AC85" s="50"/>
      <c r="AD85" s="9"/>
      <c r="AE85" s="9"/>
      <c r="AF85" s="9"/>
      <c r="AG85" s="9" t="n">
        <f aca="false">BF85/100*$AG$57</f>
        <v>6120782379.30926</v>
      </c>
      <c r="AH85" s="40" t="n">
        <f aca="false">(AG85-AG84)/AG84</f>
        <v>0.00673189192075077</v>
      </c>
      <c r="AI85" s="40" t="n">
        <f aca="false">(AG85-AG81)/AG81</f>
        <v>0.0161275499981177</v>
      </c>
      <c r="AJ85" s="40" t="n">
        <f aca="false">AB85/AG85</f>
        <v>-0.00956930197556576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13074294</v>
      </c>
      <c r="AX85" s="7"/>
      <c r="AY85" s="40" t="n">
        <f aca="false">(AW85-AW84)/AW84</f>
        <v>0.00356752017625056</v>
      </c>
      <c r="AZ85" s="39" t="n">
        <f aca="false">workers_and_wage_low!B73</f>
        <v>6270.59841330989</v>
      </c>
      <c r="BA85" s="40" t="n">
        <f aca="false">(AZ85-AZ84)/AZ84</f>
        <v>0.00315312291488279</v>
      </c>
      <c r="BB85" s="40"/>
      <c r="BC85" s="40"/>
      <c r="BD85" s="40"/>
      <c r="BE85" s="40"/>
      <c r="BF85" s="7" t="n">
        <f aca="false">BF84*(1+AY85)*(1+BA85)*(1-BE85)</f>
        <v>112.569610244833</v>
      </c>
      <c r="BG85" s="7"/>
      <c r="BH85" s="7"/>
      <c r="BI85" s="40" t="n">
        <f aca="false">T92/AG92</f>
        <v>0.0137448883393436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130638794.68809</v>
      </c>
      <c r="E86" s="6"/>
      <c r="F86" s="8" t="n">
        <f aca="false">'Low pensions'!I86</f>
        <v>23745147.3353685</v>
      </c>
      <c r="G86" s="81" t="n">
        <f aca="false">'Low pensions'!K86</f>
        <v>2807400.25412786</v>
      </c>
      <c r="H86" s="81" t="n">
        <f aca="false">'Low pensions'!V86</f>
        <v>15445487.8812235</v>
      </c>
      <c r="I86" s="81" t="n">
        <f aca="false">'Low pensions'!M86</f>
        <v>86826.8119833362</v>
      </c>
      <c r="J86" s="81" t="n">
        <f aca="false">'Low pensions'!W86</f>
        <v>477695.501481142</v>
      </c>
      <c r="K86" s="6"/>
      <c r="L86" s="81" t="n">
        <f aca="false">'Low pensions'!N86</f>
        <v>4554915.97890759</v>
      </c>
      <c r="M86" s="8"/>
      <c r="N86" s="81" t="n">
        <f aca="false">'Low pensions'!L86</f>
        <v>1047756.85535419</v>
      </c>
      <c r="O86" s="6"/>
      <c r="P86" s="81" t="n">
        <f aca="false">'Low pensions'!X86</f>
        <v>29399929.7476195</v>
      </c>
      <c r="Q86" s="8"/>
      <c r="R86" s="81" t="n">
        <f aca="false">'Low SIPA income'!G81</f>
        <v>22284658.17464</v>
      </c>
      <c r="S86" s="8"/>
      <c r="T86" s="81" t="n">
        <f aca="false">'Low SIPA income'!J81</f>
        <v>85207321.9799438</v>
      </c>
      <c r="U86" s="6"/>
      <c r="V86" s="81" t="n">
        <f aca="false">'Low SIPA income'!F81</f>
        <v>117787.571833947</v>
      </c>
      <c r="W86" s="8"/>
      <c r="X86" s="81" t="n">
        <f aca="false">'Low SIPA income'!M81</f>
        <v>295848.421347614</v>
      </c>
      <c r="Y86" s="6"/>
      <c r="Z86" s="6" t="n">
        <f aca="false">R86+V86-N86-L86-F86</f>
        <v>-6945374.42315633</v>
      </c>
      <c r="AA86" s="6"/>
      <c r="AB86" s="6" t="n">
        <f aca="false">T86-P86-D86</f>
        <v>-74831402.4557655</v>
      </c>
      <c r="AC86" s="50"/>
      <c r="AD86" s="6"/>
      <c r="AE86" s="6"/>
      <c r="AF86" s="6"/>
      <c r="AG86" s="6" t="n">
        <f aca="false">BF86/100*$AG$57</f>
        <v>6165837662.13168</v>
      </c>
      <c r="AH86" s="61" t="n">
        <f aca="false">(AG86-AG85)/AG85</f>
        <v>0.00736103328468761</v>
      </c>
      <c r="AI86" s="61"/>
      <c r="AJ86" s="61" t="n">
        <f aca="false">AB86/AG86</f>
        <v>-0.0121364535617525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0.0014120015964088</v>
      </c>
      <c r="AV86" s="5"/>
      <c r="AW86" s="65" t="n">
        <f aca="false">workers_and_wage_low!C74</f>
        <v>13133242</v>
      </c>
      <c r="AX86" s="5"/>
      <c r="AY86" s="61" t="n">
        <f aca="false">(AW86-AW85)/AW85</f>
        <v>0.0045086946951017</v>
      </c>
      <c r="AZ86" s="66" t="n">
        <f aca="false">workers_and_wage_low!B74</f>
        <v>6288.4040031754</v>
      </c>
      <c r="BA86" s="61" t="n">
        <f aca="false">(AZ86-AZ85)/AZ85</f>
        <v>0.00283953598873695</v>
      </c>
      <c r="BB86" s="61"/>
      <c r="BC86" s="61"/>
      <c r="BD86" s="61"/>
      <c r="BE86" s="61"/>
      <c r="BF86" s="5" t="n">
        <f aca="false">BF85*(1+AY86)*(1+BA86)*(1-BE86)</f>
        <v>113.398238892689</v>
      </c>
      <c r="BG86" s="5"/>
      <c r="BH86" s="5"/>
      <c r="BI86" s="61" t="n">
        <f aca="false">T93/AG93</f>
        <v>0.0158019646168542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130390053.668856</v>
      </c>
      <c r="E87" s="9"/>
      <c r="F87" s="67" t="n">
        <f aca="false">'Low pensions'!I87</f>
        <v>23699935.7107192</v>
      </c>
      <c r="G87" s="82" t="n">
        <f aca="false">'Low pensions'!K87</f>
        <v>2848997.11049919</v>
      </c>
      <c r="H87" s="82" t="n">
        <f aca="false">'Low pensions'!V87</f>
        <v>15674341.5119218</v>
      </c>
      <c r="I87" s="82" t="n">
        <f aca="false">'Low pensions'!M87</f>
        <v>88113.3126958506</v>
      </c>
      <c r="J87" s="82" t="n">
        <f aca="false">'Low pensions'!W87</f>
        <v>484773.44882232</v>
      </c>
      <c r="K87" s="9"/>
      <c r="L87" s="82" t="n">
        <f aca="false">'Low pensions'!N87</f>
        <v>3766429.35728059</v>
      </c>
      <c r="M87" s="67"/>
      <c r="N87" s="82" t="n">
        <f aca="false">'Low pensions'!L87</f>
        <v>1045638.8578159</v>
      </c>
      <c r="O87" s="9"/>
      <c r="P87" s="82" t="n">
        <f aca="false">'Low pensions'!X87</f>
        <v>25296816.3221439</v>
      </c>
      <c r="Q87" s="67"/>
      <c r="R87" s="82" t="n">
        <f aca="false">'Low SIPA income'!G82</f>
        <v>25558022.9565119</v>
      </c>
      <c r="S87" s="67"/>
      <c r="T87" s="82" t="n">
        <f aca="false">'Low SIPA income'!J82</f>
        <v>97723315.9315217</v>
      </c>
      <c r="U87" s="9"/>
      <c r="V87" s="82" t="n">
        <f aca="false">'Low SIPA income'!F82</f>
        <v>112302.753785049</v>
      </c>
      <c r="W87" s="67"/>
      <c r="X87" s="82" t="n">
        <f aca="false">'Low SIPA income'!M82</f>
        <v>282072.139725705</v>
      </c>
      <c r="Y87" s="9"/>
      <c r="Z87" s="9" t="n">
        <f aca="false">R87+V87-N87-L87-F87</f>
        <v>-2841678.21551876</v>
      </c>
      <c r="AA87" s="9"/>
      <c r="AB87" s="9" t="n">
        <f aca="false">T87-P87-D87</f>
        <v>-57963554.059478</v>
      </c>
      <c r="AC87" s="50"/>
      <c r="AD87" s="9"/>
      <c r="AE87" s="9"/>
      <c r="AF87" s="9"/>
      <c r="AG87" s="9" t="n">
        <f aca="false">BF87/100*$AG$57</f>
        <v>6141205828.32587</v>
      </c>
      <c r="AH87" s="40" t="n">
        <f aca="false">(AG87-AG86)/AG86</f>
        <v>-0.00399488847348182</v>
      </c>
      <c r="AI87" s="40"/>
      <c r="AJ87" s="40" t="n">
        <f aca="false">AB87/AG87</f>
        <v>-0.00943846464030324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13092011</v>
      </c>
      <c r="AX87" s="7"/>
      <c r="AY87" s="40" t="n">
        <f aca="false">(AW87-AW86)/AW86</f>
        <v>-0.00313943807629525</v>
      </c>
      <c r="AZ87" s="39" t="n">
        <f aca="false">workers_and_wage_low!B75</f>
        <v>6283.00764393755</v>
      </c>
      <c r="BA87" s="40" t="n">
        <f aca="false">(AZ87-AZ86)/AZ86</f>
        <v>-0.000858144488669223</v>
      </c>
      <c r="BB87" s="40"/>
      <c r="BC87" s="40"/>
      <c r="BD87" s="40"/>
      <c r="BE87" s="40"/>
      <c r="BF87" s="7" t="n">
        <f aca="false">BF86*(1+AY87)*(1+BA87)*(1-BE87)</f>
        <v>112.945225575224</v>
      </c>
      <c r="BG87" s="7"/>
      <c r="BH87" s="7"/>
      <c r="BI87" s="40" t="n">
        <f aca="false">T94/AG94</f>
        <v>0.0137847328061071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130185209.27049</v>
      </c>
      <c r="E88" s="9"/>
      <c r="F88" s="67" t="n">
        <f aca="false">'Low pensions'!I88</f>
        <v>23662702.816527</v>
      </c>
      <c r="G88" s="82" t="n">
        <f aca="false">'Low pensions'!K88</f>
        <v>2897175.16932068</v>
      </c>
      <c r="H88" s="82" t="n">
        <f aca="false">'Low pensions'!V88</f>
        <v>15939402.9767322</v>
      </c>
      <c r="I88" s="82" t="n">
        <f aca="false">'Low pensions'!M88</f>
        <v>89603.3557521864</v>
      </c>
      <c r="J88" s="82" t="n">
        <f aca="false">'Low pensions'!W88</f>
        <v>492971.226084503</v>
      </c>
      <c r="K88" s="9"/>
      <c r="L88" s="82" t="n">
        <f aca="false">'Low pensions'!N88</f>
        <v>3731521.48978084</v>
      </c>
      <c r="M88" s="67"/>
      <c r="N88" s="82" t="n">
        <f aca="false">'Low pensions'!L88</f>
        <v>1042543.24514541</v>
      </c>
      <c r="O88" s="9"/>
      <c r="P88" s="82" t="n">
        <f aca="false">'Low pensions'!X88</f>
        <v>25098648.084183</v>
      </c>
      <c r="Q88" s="67"/>
      <c r="R88" s="82" t="n">
        <f aca="false">'Low SIPA income'!G83</f>
        <v>22291483.283274</v>
      </c>
      <c r="S88" s="67"/>
      <c r="T88" s="82" t="n">
        <f aca="false">'Low SIPA income'!J83</f>
        <v>85233418.37435</v>
      </c>
      <c r="U88" s="9"/>
      <c r="V88" s="82" t="n">
        <f aca="false">'Low SIPA income'!F83</f>
        <v>109979.611428766</v>
      </c>
      <c r="W88" s="67"/>
      <c r="X88" s="82" t="n">
        <f aca="false">'Low SIPA income'!M83</f>
        <v>276237.075907247</v>
      </c>
      <c r="Y88" s="9"/>
      <c r="Z88" s="9" t="n">
        <f aca="false">R88+V88-N88-L88-F88</f>
        <v>-6035304.65675047</v>
      </c>
      <c r="AA88" s="9"/>
      <c r="AB88" s="9" t="n">
        <f aca="false">T88-P88-D88</f>
        <v>-70050438.980323</v>
      </c>
      <c r="AC88" s="50"/>
      <c r="AD88" s="9"/>
      <c r="AE88" s="9"/>
      <c r="AF88" s="9"/>
      <c r="AG88" s="9" t="n">
        <f aca="false">BF88/100*$AG$57</f>
        <v>6139001272.12397</v>
      </c>
      <c r="AH88" s="40" t="n">
        <f aca="false">(AG88-AG87)/AG87</f>
        <v>-0.000358977742081009</v>
      </c>
      <c r="AI88" s="40"/>
      <c r="AJ88" s="40" t="n">
        <f aca="false">AB88/AG88</f>
        <v>-0.0114107223431291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13065311</v>
      </c>
      <c r="AX88" s="7"/>
      <c r="AY88" s="40" t="n">
        <f aca="false">(AW88-AW87)/AW87</f>
        <v>-0.00203941166868864</v>
      </c>
      <c r="AZ88" s="39" t="n">
        <f aca="false">workers_and_wage_low!B76</f>
        <v>6293.58739962075</v>
      </c>
      <c r="BA88" s="40" t="n">
        <f aca="false">(AZ88-AZ87)/AZ87</f>
        <v>0.0016838680267099</v>
      </c>
      <c r="BB88" s="40"/>
      <c r="BC88" s="40"/>
      <c r="BD88" s="40"/>
      <c r="BE88" s="40"/>
      <c r="BF88" s="7" t="n">
        <f aca="false">BF87*(1+AY88)*(1+BA88)*(1-BE88)</f>
        <v>112.904680753168</v>
      </c>
      <c r="BG88" s="7"/>
      <c r="BH88" s="7"/>
      <c r="BI88" s="40" t="n">
        <f aca="false">T95/AG95</f>
        <v>0.0158490649323706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130828394.683093</v>
      </c>
      <c r="E89" s="9"/>
      <c r="F89" s="67" t="n">
        <f aca="false">'Low pensions'!I89</f>
        <v>23779609.3787981</v>
      </c>
      <c r="G89" s="82" t="n">
        <f aca="false">'Low pensions'!K89</f>
        <v>2980918.23655325</v>
      </c>
      <c r="H89" s="82" t="n">
        <f aca="false">'Low pensions'!V89</f>
        <v>16400132.6244464</v>
      </c>
      <c r="I89" s="82" t="n">
        <f aca="false">'Low pensions'!M89</f>
        <v>92193.3475222653</v>
      </c>
      <c r="J89" s="82" t="n">
        <f aca="false">'Low pensions'!W89</f>
        <v>507220.596632362</v>
      </c>
      <c r="K89" s="9"/>
      <c r="L89" s="82" t="n">
        <f aca="false">'Low pensions'!N89</f>
        <v>3758441.55279258</v>
      </c>
      <c r="M89" s="67"/>
      <c r="N89" s="82" t="n">
        <f aca="false">'Low pensions'!L89</f>
        <v>1048739.90017445</v>
      </c>
      <c r="O89" s="9"/>
      <c r="P89" s="82" t="n">
        <f aca="false">'Low pensions'!X89</f>
        <v>25272428.5867846</v>
      </c>
      <c r="Q89" s="67"/>
      <c r="R89" s="82" t="n">
        <f aca="false">'Low SIPA income'!G84</f>
        <v>25587327.6127822</v>
      </c>
      <c r="S89" s="67"/>
      <c r="T89" s="82" t="n">
        <f aca="false">'Low SIPA income'!J84</f>
        <v>97835364.8246556</v>
      </c>
      <c r="U89" s="9"/>
      <c r="V89" s="82" t="n">
        <f aca="false">'Low SIPA income'!F84</f>
        <v>117573.73289368</v>
      </c>
      <c r="W89" s="67"/>
      <c r="X89" s="82" t="n">
        <f aca="false">'Low SIPA income'!M84</f>
        <v>295311.31958114</v>
      </c>
      <c r="Y89" s="9"/>
      <c r="Z89" s="9" t="n">
        <f aca="false">R89+V89-N89-L89-F89</f>
        <v>-2881889.48608917</v>
      </c>
      <c r="AA89" s="9"/>
      <c r="AB89" s="9" t="n">
        <f aca="false">T89-P89-D89</f>
        <v>-58265458.4452218</v>
      </c>
      <c r="AC89" s="50"/>
      <c r="AD89" s="9"/>
      <c r="AE89" s="9"/>
      <c r="AF89" s="9"/>
      <c r="AG89" s="9" t="n">
        <f aca="false">BF89/100*$AG$57</f>
        <v>6155213388.0475</v>
      </c>
      <c r="AH89" s="40" t="n">
        <f aca="false">(AG89-AG88)/AG88</f>
        <v>0.00264083931651042</v>
      </c>
      <c r="AI89" s="40" t="n">
        <f aca="false">(AG89-AG85)/AG85</f>
        <v>0.00562526268776212</v>
      </c>
      <c r="AJ89" s="40" t="n">
        <f aca="false">AB89/AG89</f>
        <v>-0.00946603387599276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13108624</v>
      </c>
      <c r="AX89" s="7"/>
      <c r="AY89" s="40" t="n">
        <f aca="false">(AW89-AW88)/AW88</f>
        <v>0.00331511435127721</v>
      </c>
      <c r="AZ89" s="39" t="n">
        <f aca="false">workers_and_wage_low!B77</f>
        <v>6289.35781232361</v>
      </c>
      <c r="BA89" s="40" t="n">
        <f aca="false">(AZ89-AZ88)/AZ88</f>
        <v>-0.000672047121709121</v>
      </c>
      <c r="BB89" s="40"/>
      <c r="BC89" s="40"/>
      <c r="BD89" s="40"/>
      <c r="BE89" s="40"/>
      <c r="BF89" s="7" t="n">
        <f aca="false">BF88*(1+AY89)*(1+BA89)*(1-BE89)</f>
        <v>113.202843873119</v>
      </c>
      <c r="BG89" s="7"/>
      <c r="BH89" s="7"/>
      <c r="BI89" s="40" t="n">
        <f aca="false">T96/AG96</f>
        <v>0.0138356929538924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131579600.632535</v>
      </c>
      <c r="E90" s="6"/>
      <c r="F90" s="8" t="n">
        <f aca="false">'Low pensions'!I90</f>
        <v>23916149.9523031</v>
      </c>
      <c r="G90" s="81" t="n">
        <f aca="false">'Low pensions'!K90</f>
        <v>3041191.68812606</v>
      </c>
      <c r="H90" s="81" t="n">
        <f aca="false">'Low pensions'!V90</f>
        <v>16731739.3714567</v>
      </c>
      <c r="I90" s="81" t="n">
        <f aca="false">'Low pensions'!M90</f>
        <v>94057.4748904966</v>
      </c>
      <c r="J90" s="81" t="n">
        <f aca="false">'Low pensions'!W90</f>
        <v>517476.475405878</v>
      </c>
      <c r="K90" s="6"/>
      <c r="L90" s="81" t="n">
        <f aca="false">'Low pensions'!N90</f>
        <v>4506125.41359079</v>
      </c>
      <c r="M90" s="8"/>
      <c r="N90" s="81" t="n">
        <f aca="false">'Low pensions'!L90</f>
        <v>1054387.10083213</v>
      </c>
      <c r="O90" s="6"/>
      <c r="P90" s="81" t="n">
        <f aca="false">'Low pensions'!X90</f>
        <v>29183232.9266309</v>
      </c>
      <c r="Q90" s="8"/>
      <c r="R90" s="81" t="n">
        <f aca="false">'Low SIPA income'!G85</f>
        <v>22325334.2705965</v>
      </c>
      <c r="S90" s="8"/>
      <c r="T90" s="81" t="n">
        <f aca="false">'Low SIPA income'!J85</f>
        <v>85362850.5583</v>
      </c>
      <c r="U90" s="6"/>
      <c r="V90" s="81" t="n">
        <f aca="false">'Low SIPA income'!F85</f>
        <v>115360.362239354</v>
      </c>
      <c r="W90" s="8"/>
      <c r="X90" s="81" t="n">
        <f aca="false">'Low SIPA income'!M85</f>
        <v>289751.970629941</v>
      </c>
      <c r="Y90" s="6"/>
      <c r="Z90" s="6" t="n">
        <f aca="false">R90+V90-N90-L90-F90</f>
        <v>-7035967.83389015</v>
      </c>
      <c r="AA90" s="6"/>
      <c r="AB90" s="6" t="n">
        <f aca="false">T90-P90-D90</f>
        <v>-75399983.0008662</v>
      </c>
      <c r="AC90" s="50"/>
      <c r="AD90" s="6"/>
      <c r="AE90" s="6"/>
      <c r="AF90" s="6"/>
      <c r="AG90" s="6" t="n">
        <f aca="false">BF90/100*$AG$57</f>
        <v>6177474199.16258</v>
      </c>
      <c r="AH90" s="61" t="n">
        <f aca="false">(AG90-AG89)/AG89</f>
        <v>0.00361657829090229</v>
      </c>
      <c r="AI90" s="61"/>
      <c r="AJ90" s="61" t="n">
        <f aca="false">AB90/AG90</f>
        <v>-0.0122056330095377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0.00266819284865655</v>
      </c>
      <c r="AV90" s="5"/>
      <c r="AW90" s="65" t="n">
        <f aca="false">workers_and_wage_low!C78</f>
        <v>13119679</v>
      </c>
      <c r="AX90" s="5"/>
      <c r="AY90" s="61" t="n">
        <f aca="false">(AW90-AW89)/AW89</f>
        <v>0.000843337943021327</v>
      </c>
      <c r="AZ90" s="66" t="n">
        <f aca="false">workers_and_wage_low!B78</f>
        <v>6306.78501614878</v>
      </c>
      <c r="BA90" s="61" t="n">
        <f aca="false">(AZ90-AZ89)/AZ89</f>
        <v>0.00277090353978949</v>
      </c>
      <c r="BB90" s="61"/>
      <c r="BC90" s="61"/>
      <c r="BD90" s="61"/>
      <c r="BE90" s="61"/>
      <c r="BF90" s="5" t="n">
        <f aca="false">BF89*(1+AY90)*(1+BA90)*(1-BE90)</f>
        <v>113.612250820739</v>
      </c>
      <c r="BG90" s="5"/>
      <c r="BH90" s="5"/>
      <c r="BI90" s="61" t="n">
        <f aca="false">T97/AG97</f>
        <v>0.0159020996325998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132221281.273381</v>
      </c>
      <c r="E91" s="9"/>
      <c r="F91" s="67" t="n">
        <f aca="false">'Low pensions'!I91</f>
        <v>24032783.0044948</v>
      </c>
      <c r="G91" s="82" t="n">
        <f aca="false">'Low pensions'!K91</f>
        <v>3050797.03423593</v>
      </c>
      <c r="H91" s="82" t="n">
        <f aca="false">'Low pensions'!V91</f>
        <v>16784585.1517179</v>
      </c>
      <c r="I91" s="82" t="n">
        <f aca="false">'Low pensions'!M91</f>
        <v>94354.5474505955</v>
      </c>
      <c r="J91" s="82" t="n">
        <f aca="false">'Low pensions'!W91</f>
        <v>519110.880980967</v>
      </c>
      <c r="K91" s="9"/>
      <c r="L91" s="82" t="n">
        <f aca="false">'Low pensions'!N91</f>
        <v>3802525.9159132</v>
      </c>
      <c r="M91" s="67"/>
      <c r="N91" s="82" t="n">
        <f aca="false">'Low pensions'!L91</f>
        <v>1059329.35032887</v>
      </c>
      <c r="O91" s="9"/>
      <c r="P91" s="82" t="n">
        <f aca="false">'Low pensions'!X91</f>
        <v>25559442.5869424</v>
      </c>
      <c r="Q91" s="67"/>
      <c r="R91" s="82" t="n">
        <f aca="false">'Low SIPA income'!G86</f>
        <v>25640429.029128</v>
      </c>
      <c r="S91" s="67"/>
      <c r="T91" s="82" t="n">
        <f aca="false">'Low SIPA income'!J86</f>
        <v>98038402.6924436</v>
      </c>
      <c r="U91" s="9"/>
      <c r="V91" s="82" t="n">
        <f aca="false">'Low SIPA income'!F86</f>
        <v>119514.732706178</v>
      </c>
      <c r="W91" s="67"/>
      <c r="X91" s="82" t="n">
        <f aca="false">'Low SIPA income'!M86</f>
        <v>300186.551504362</v>
      </c>
      <c r="Y91" s="9"/>
      <c r="Z91" s="9" t="n">
        <f aca="false">R91+V91-N91-L91-F91</f>
        <v>-3134694.50890273</v>
      </c>
      <c r="AA91" s="9"/>
      <c r="AB91" s="9" t="n">
        <f aca="false">T91-P91-D91</f>
        <v>-59742321.1678793</v>
      </c>
      <c r="AC91" s="50"/>
      <c r="AD91" s="9"/>
      <c r="AE91" s="9"/>
      <c r="AF91" s="9"/>
      <c r="AG91" s="9" t="n">
        <f aca="false">BF91/100*$AG$57</f>
        <v>6196004830.72908</v>
      </c>
      <c r="AH91" s="40" t="n">
        <f aca="false">(AG91-AG90)/AG90</f>
        <v>0.00299971007066383</v>
      </c>
      <c r="AI91" s="40"/>
      <c r="AJ91" s="40" t="n">
        <f aca="false">AB91/AG91</f>
        <v>-0.00964207143151138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13155086</v>
      </c>
      <c r="AX91" s="7"/>
      <c r="AY91" s="40" t="n">
        <f aca="false">(AW91-AW90)/AW90</f>
        <v>0.00269877029765744</v>
      </c>
      <c r="AZ91" s="39" t="n">
        <f aca="false">workers_and_wage_low!B79</f>
        <v>6308.67787022159</v>
      </c>
      <c r="BA91" s="40" t="n">
        <f aca="false">(AZ91-AZ90)/AZ90</f>
        <v>0.000300129791639097</v>
      </c>
      <c r="BB91" s="40"/>
      <c r="BC91" s="40"/>
      <c r="BD91" s="40"/>
      <c r="BE91" s="40"/>
      <c r="BF91" s="7" t="n">
        <f aca="false">BF90*(1+AY91)*(1+BA91)*(1-BE91)</f>
        <v>113.953054633677</v>
      </c>
      <c r="BG91" s="7"/>
      <c r="BH91" s="7"/>
      <c r="BI91" s="40" t="n">
        <f aca="false">T98/AG98</f>
        <v>0.0138977892377996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132313091.990417</v>
      </c>
      <c r="E92" s="9"/>
      <c r="F92" s="67" t="n">
        <f aca="false">'Low pensions'!I92</f>
        <v>24049470.6891003</v>
      </c>
      <c r="G92" s="82" t="n">
        <f aca="false">'Low pensions'!K92</f>
        <v>3068699.92740903</v>
      </c>
      <c r="H92" s="82" t="n">
        <f aca="false">'Low pensions'!V92</f>
        <v>16883081.5877489</v>
      </c>
      <c r="I92" s="82" t="n">
        <f aca="false">'Low pensions'!M92</f>
        <v>94908.2451775982</v>
      </c>
      <c r="J92" s="82" t="n">
        <f aca="false">'Low pensions'!W92</f>
        <v>522157.162507695</v>
      </c>
      <c r="K92" s="9"/>
      <c r="L92" s="82" t="n">
        <f aca="false">'Low pensions'!N92</f>
        <v>3780283.88995118</v>
      </c>
      <c r="M92" s="67"/>
      <c r="N92" s="82" t="n">
        <f aca="false">'Low pensions'!L92</f>
        <v>1059656.29416827</v>
      </c>
      <c r="O92" s="9"/>
      <c r="P92" s="82" t="n">
        <f aca="false">'Low pensions'!X92</f>
        <v>25445827.3570317</v>
      </c>
      <c r="Q92" s="67"/>
      <c r="R92" s="82" t="n">
        <f aca="false">'Low SIPA income'!G87</f>
        <v>22323308.2657408</v>
      </c>
      <c r="S92" s="67"/>
      <c r="T92" s="82" t="n">
        <f aca="false">'Low SIPA income'!J87</f>
        <v>85355103.9531371</v>
      </c>
      <c r="U92" s="9"/>
      <c r="V92" s="82" t="n">
        <f aca="false">'Low SIPA income'!F87</f>
        <v>125397.302541367</v>
      </c>
      <c r="W92" s="67"/>
      <c r="X92" s="82" t="n">
        <f aca="false">'Low SIPA income'!M87</f>
        <v>314961.870938412</v>
      </c>
      <c r="Y92" s="9"/>
      <c r="Z92" s="9" t="n">
        <f aca="false">R92+V92-N92-L92-F92</f>
        <v>-6440705.30493751</v>
      </c>
      <c r="AA92" s="9"/>
      <c r="AB92" s="9" t="n">
        <f aca="false">T92-P92-D92</f>
        <v>-72403815.3943112</v>
      </c>
      <c r="AC92" s="50"/>
      <c r="AD92" s="9"/>
      <c r="AE92" s="9"/>
      <c r="AF92" s="9"/>
      <c r="AG92" s="9" t="n">
        <f aca="false">BF92/100*$AG$57</f>
        <v>6209952518.04378</v>
      </c>
      <c r="AH92" s="40" t="n">
        <f aca="false">(AG92-AG91)/AG91</f>
        <v>0.00225107754040643</v>
      </c>
      <c r="AI92" s="40"/>
      <c r="AJ92" s="40" t="n">
        <f aca="false">AB92/AG92</f>
        <v>-0.011659318679802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13190760</v>
      </c>
      <c r="AX92" s="7"/>
      <c r="AY92" s="40" t="n">
        <f aca="false">(AW92-AW91)/AW91</f>
        <v>0.00271180287228833</v>
      </c>
      <c r="AZ92" s="39" t="n">
        <f aca="false">workers_and_wage_low!B80</f>
        <v>6305.77916323802</v>
      </c>
      <c r="BA92" s="40" t="n">
        <f aca="false">(AZ92-AZ91)/AZ91</f>
        <v>-0.000459479314556845</v>
      </c>
      <c r="BB92" s="40"/>
      <c r="BC92" s="40"/>
      <c r="BD92" s="40"/>
      <c r="BE92" s="40"/>
      <c r="BF92" s="7" t="n">
        <f aca="false">BF91*(1+AY92)*(1+BA92)*(1-BE92)</f>
        <v>114.209571795623</v>
      </c>
      <c r="BG92" s="7"/>
      <c r="BH92" s="7"/>
      <c r="BI92" s="40" t="n">
        <f aca="false">T99/AG99</f>
        <v>0.0159904592669543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132937007.007486</v>
      </c>
      <c r="E93" s="9"/>
      <c r="F93" s="67" t="n">
        <f aca="false">'Low pensions'!I93</f>
        <v>24162874.6288751</v>
      </c>
      <c r="G93" s="82" t="n">
        <f aca="false">'Low pensions'!K93</f>
        <v>3120689.30609319</v>
      </c>
      <c r="H93" s="82" t="n">
        <f aca="false">'Low pensions'!V93</f>
        <v>17169111.8099225</v>
      </c>
      <c r="I93" s="82" t="n">
        <f aca="false">'Low pensions'!M93</f>
        <v>96516.1641059755</v>
      </c>
      <c r="J93" s="82" t="n">
        <f aca="false">'Low pensions'!W93</f>
        <v>531003.458038845</v>
      </c>
      <c r="K93" s="9"/>
      <c r="L93" s="82" t="n">
        <f aca="false">'Low pensions'!N93</f>
        <v>3828177.71819049</v>
      </c>
      <c r="M93" s="67"/>
      <c r="N93" s="82" t="n">
        <f aca="false">'Low pensions'!L93</f>
        <v>1065995.11023377</v>
      </c>
      <c r="O93" s="9"/>
      <c r="P93" s="82" t="n">
        <f aca="false">'Low pensions'!X93</f>
        <v>25729222.9551824</v>
      </c>
      <c r="Q93" s="67"/>
      <c r="R93" s="82" t="n">
        <f aca="false">'Low SIPA income'!G88</f>
        <v>25710575.397188</v>
      </c>
      <c r="S93" s="67"/>
      <c r="T93" s="82" t="n">
        <f aca="false">'Low SIPA income'!J88</f>
        <v>98306613.410426</v>
      </c>
      <c r="U93" s="9"/>
      <c r="V93" s="82" t="n">
        <f aca="false">'Low SIPA income'!F88</f>
        <v>121826.800201112</v>
      </c>
      <c r="W93" s="67"/>
      <c r="X93" s="82" t="n">
        <f aca="false">'Low SIPA income'!M88</f>
        <v>305993.79846408</v>
      </c>
      <c r="Y93" s="9"/>
      <c r="Z93" s="9" t="n">
        <f aca="false">R93+V93-N93-L93-F93</f>
        <v>-3224645.25991023</v>
      </c>
      <c r="AA93" s="9"/>
      <c r="AB93" s="9" t="n">
        <f aca="false">T93-P93-D93</f>
        <v>-60359616.5522425</v>
      </c>
      <c r="AC93" s="50"/>
      <c r="AD93" s="9"/>
      <c r="AE93" s="9"/>
      <c r="AF93" s="9"/>
      <c r="AG93" s="9" t="n">
        <f aca="false">BF93/100*$AG$57</f>
        <v>6221164000.42898</v>
      </c>
      <c r="AH93" s="40" t="n">
        <f aca="false">(AG93-AG92)/AG92</f>
        <v>0.00180540549265368</v>
      </c>
      <c r="AI93" s="40" t="n">
        <f aca="false">(AG93-AG89)/AG89</f>
        <v>0.0107145939910942</v>
      </c>
      <c r="AJ93" s="40" t="n">
        <f aca="false">AB93/AG93</f>
        <v>-0.00970230274400103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13202301</v>
      </c>
      <c r="AX93" s="7"/>
      <c r="AY93" s="40" t="n">
        <f aca="false">(AW93-AW92)/AW92</f>
        <v>0.000874930633261465</v>
      </c>
      <c r="AZ93" s="39" t="n">
        <f aca="false">workers_and_wage_low!B81</f>
        <v>6311.641403165</v>
      </c>
      <c r="BA93" s="40" t="n">
        <f aca="false">(AZ93-AZ92)/AZ92</f>
        <v>0.000929661470093336</v>
      </c>
      <c r="BB93" s="40"/>
      <c r="BC93" s="40"/>
      <c r="BD93" s="40"/>
      <c r="BE93" s="40"/>
      <c r="BF93" s="7" t="n">
        <f aca="false">BF92*(1+AY93)*(1+BA93)*(1-BE93)</f>
        <v>114.415766383857</v>
      </c>
      <c r="BG93" s="7"/>
      <c r="BH93" s="7"/>
      <c r="BI93" s="40" t="n">
        <f aca="false">T100/AG100</f>
        <v>0.0139057395002045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133272989.854018</v>
      </c>
      <c r="E94" s="6"/>
      <c r="F94" s="8" t="n">
        <f aca="false">'Low pensions'!I94</f>
        <v>24223943.4883368</v>
      </c>
      <c r="G94" s="81" t="n">
        <f aca="false">'Low pensions'!K94</f>
        <v>3139993.21886572</v>
      </c>
      <c r="H94" s="81" t="n">
        <f aca="false">'Low pensions'!V94</f>
        <v>17275316.2424219</v>
      </c>
      <c r="I94" s="81" t="n">
        <f aca="false">'Low pensions'!M94</f>
        <v>97113.1923360531</v>
      </c>
      <c r="J94" s="81" t="n">
        <f aca="false">'Low pensions'!W94</f>
        <v>534288.131208926</v>
      </c>
      <c r="K94" s="6"/>
      <c r="L94" s="81" t="n">
        <f aca="false">'Low pensions'!N94</f>
        <v>4668525.58088314</v>
      </c>
      <c r="M94" s="8"/>
      <c r="N94" s="81" t="n">
        <f aca="false">'Low pensions'!L94</f>
        <v>1069497.79762918</v>
      </c>
      <c r="O94" s="6"/>
      <c r="P94" s="81" t="n">
        <f aca="false">'Low pensions'!X94</f>
        <v>30109062.7621299</v>
      </c>
      <c r="Q94" s="8"/>
      <c r="R94" s="81" t="n">
        <f aca="false">'Low SIPA income'!G89</f>
        <v>22598983.3203413</v>
      </c>
      <c r="S94" s="8"/>
      <c r="T94" s="81" t="n">
        <f aca="false">'Low SIPA income'!J89</f>
        <v>86409171.4176278</v>
      </c>
      <c r="U94" s="6"/>
      <c r="V94" s="81" t="n">
        <f aca="false">'Low SIPA income'!F89</f>
        <v>122509.707027802</v>
      </c>
      <c r="W94" s="8"/>
      <c r="X94" s="81" t="n">
        <f aca="false">'Low SIPA income'!M89</f>
        <v>307709.063525225</v>
      </c>
      <c r="Y94" s="6"/>
      <c r="Z94" s="6" t="n">
        <f aca="false">R94+V94-N94-L94-F94</f>
        <v>-7240473.83947992</v>
      </c>
      <c r="AA94" s="6"/>
      <c r="AB94" s="6" t="n">
        <f aca="false">T94-P94-D94</f>
        <v>-76972881.1985198</v>
      </c>
      <c r="AC94" s="50"/>
      <c r="AD94" s="6"/>
      <c r="AE94" s="6"/>
      <c r="AF94" s="6"/>
      <c r="AG94" s="6" t="n">
        <f aca="false">BF94/100*$AG$57</f>
        <v>6268469083.37211</v>
      </c>
      <c r="AH94" s="61" t="n">
        <f aca="false">(AG94-AG93)/AG93</f>
        <v>0.00760389582076082</v>
      </c>
      <c r="AI94" s="61"/>
      <c r="AJ94" s="61" t="n">
        <f aca="false">AB94/AG94</f>
        <v>-0.0122793747842994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0.0052728105434904</v>
      </c>
      <c r="AV94" s="5"/>
      <c r="AW94" s="65" t="n">
        <f aca="false">workers_and_wage_low!C82</f>
        <v>13272411</v>
      </c>
      <c r="AX94" s="5"/>
      <c r="AY94" s="61" t="n">
        <f aca="false">(AW94-AW93)/AW93</f>
        <v>0.00531043793047894</v>
      </c>
      <c r="AZ94" s="66" t="n">
        <f aca="false">workers_and_wage_low!B82</f>
        <v>6326.04042184675</v>
      </c>
      <c r="BA94" s="61" t="n">
        <f aca="false">(AZ94-AZ93)/AZ93</f>
        <v>0.00228134296009427</v>
      </c>
      <c r="BB94" s="61"/>
      <c r="BC94" s="61"/>
      <c r="BD94" s="61"/>
      <c r="BE94" s="61"/>
      <c r="BF94" s="5" t="n">
        <f aca="false">BF93*(1+AY94)*(1+BA94)*(1-BE94)</f>
        <v>115.285771951692</v>
      </c>
      <c r="BG94" s="5"/>
      <c r="BH94" s="5"/>
      <c r="BI94" s="61" t="n">
        <f aca="false">T101/AG101</f>
        <v>0.0159875030502593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132923296.454824</v>
      </c>
      <c r="E95" s="9"/>
      <c r="F95" s="67" t="n">
        <f aca="false">'Low pensions'!I95</f>
        <v>24160382.5736339</v>
      </c>
      <c r="G95" s="82" t="n">
        <f aca="false">'Low pensions'!K95</f>
        <v>3214684.2196365</v>
      </c>
      <c r="H95" s="82" t="n">
        <f aca="false">'Low pensions'!V95</f>
        <v>17686244.0912548</v>
      </c>
      <c r="I95" s="82" t="n">
        <f aca="false">'Low pensions'!M95</f>
        <v>99423.2232877272</v>
      </c>
      <c r="J95" s="82" t="n">
        <f aca="false">'Low pensions'!W95</f>
        <v>546997.239935718</v>
      </c>
      <c r="K95" s="9"/>
      <c r="L95" s="82" t="n">
        <f aca="false">'Low pensions'!N95</f>
        <v>3816781.36827057</v>
      </c>
      <c r="M95" s="67"/>
      <c r="N95" s="82" t="n">
        <f aca="false">'Low pensions'!L95</f>
        <v>1067498.10260808</v>
      </c>
      <c r="O95" s="9"/>
      <c r="P95" s="82" t="n">
        <f aca="false">'Low pensions'!X95</f>
        <v>25678356.261861</v>
      </c>
      <c r="Q95" s="67"/>
      <c r="R95" s="82" t="n">
        <f aca="false">'Low SIPA income'!G90</f>
        <v>26122920.4857066</v>
      </c>
      <c r="S95" s="67"/>
      <c r="T95" s="82" t="n">
        <f aca="false">'Low SIPA income'!J90</f>
        <v>99883250.5950266</v>
      </c>
      <c r="U95" s="9"/>
      <c r="V95" s="82" t="n">
        <f aca="false">'Low SIPA income'!F90</f>
        <v>122101.571966137</v>
      </c>
      <c r="W95" s="67"/>
      <c r="X95" s="82" t="n">
        <f aca="false">'Low SIPA income'!M90</f>
        <v>306683.945918925</v>
      </c>
      <c r="Y95" s="9"/>
      <c r="Z95" s="9" t="n">
        <f aca="false">R95+V95-N95-L95-F95</f>
        <v>-2799639.98683983</v>
      </c>
      <c r="AA95" s="9"/>
      <c r="AB95" s="9" t="n">
        <f aca="false">T95-P95-D95</f>
        <v>-58718402.1216587</v>
      </c>
      <c r="AC95" s="50"/>
      <c r="AD95" s="9"/>
      <c r="AE95" s="9"/>
      <c r="AF95" s="9"/>
      <c r="AG95" s="9" t="n">
        <f aca="false">BF95/100*$AG$57</f>
        <v>6302154166.27021</v>
      </c>
      <c r="AH95" s="40" t="n">
        <f aca="false">(AG95-AG94)/AG94</f>
        <v>0.00537373359429376</v>
      </c>
      <c r="AI95" s="40"/>
      <c r="AJ95" s="40" t="n">
        <f aca="false">AB95/AG95</f>
        <v>-0.00931719544975997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13285125</v>
      </c>
      <c r="AX95" s="7"/>
      <c r="AY95" s="40" t="n">
        <f aca="false">(AW95-AW94)/AW94</f>
        <v>0.000957926935806916</v>
      </c>
      <c r="AZ95" s="39" t="n">
        <f aca="false">workers_and_wage_low!B83</f>
        <v>6353.9482595939</v>
      </c>
      <c r="BA95" s="40" t="n">
        <f aca="false">(AZ95-AZ94)/AZ94</f>
        <v>0.00441158068651774</v>
      </c>
      <c r="BB95" s="40"/>
      <c r="BC95" s="40"/>
      <c r="BD95" s="40"/>
      <c r="BE95" s="40"/>
      <c r="BF95" s="7" t="n">
        <f aca="false">BF94*(1+AY95)*(1+BA95)*(1-BE95)</f>
        <v>115.905286977373</v>
      </c>
      <c r="BG95" s="7"/>
      <c r="BH95" s="7"/>
      <c r="BI95" s="40" t="n">
        <f aca="false">T102/AG102</f>
        <v>0.01389235580698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132964057.117423</v>
      </c>
      <c r="E96" s="9"/>
      <c r="F96" s="67" t="n">
        <f aca="false">'Low pensions'!I96</f>
        <v>24167791.3065543</v>
      </c>
      <c r="G96" s="82" t="n">
        <f aca="false">'Low pensions'!K96</f>
        <v>3287690.97450133</v>
      </c>
      <c r="H96" s="82" t="n">
        <f aca="false">'Low pensions'!V96</f>
        <v>18087905.716046</v>
      </c>
      <c r="I96" s="82" t="n">
        <f aca="false">'Low pensions'!M96</f>
        <v>101681.164159834</v>
      </c>
      <c r="J96" s="82" t="n">
        <f aca="false">'Low pensions'!W96</f>
        <v>559419.76441379</v>
      </c>
      <c r="K96" s="9"/>
      <c r="L96" s="82" t="n">
        <f aca="false">'Low pensions'!N96</f>
        <v>3768517.9244959</v>
      </c>
      <c r="M96" s="67"/>
      <c r="N96" s="82" t="n">
        <f aca="false">'Low pensions'!L96</f>
        <v>1067671.23458371</v>
      </c>
      <c r="O96" s="9"/>
      <c r="P96" s="82" t="n">
        <f aca="false">'Low pensions'!X96</f>
        <v>25428869.5437272</v>
      </c>
      <c r="Q96" s="67"/>
      <c r="R96" s="82" t="n">
        <f aca="false">'Low SIPA income'!G91</f>
        <v>22765269.799087</v>
      </c>
      <c r="S96" s="67"/>
      <c r="T96" s="82" t="n">
        <f aca="false">'Low SIPA income'!J91</f>
        <v>87044982.1814437</v>
      </c>
      <c r="U96" s="9"/>
      <c r="V96" s="82" t="n">
        <f aca="false">'Low SIPA income'!F91</f>
        <v>118946.269190193</v>
      </c>
      <c r="W96" s="67"/>
      <c r="X96" s="82" t="n">
        <f aca="false">'Low SIPA income'!M91</f>
        <v>298758.735044786</v>
      </c>
      <c r="Y96" s="9"/>
      <c r="Z96" s="9" t="n">
        <f aca="false">R96+V96-N96-L96-F96</f>
        <v>-6119764.39735671</v>
      </c>
      <c r="AA96" s="9"/>
      <c r="AB96" s="9" t="n">
        <f aca="false">T96-P96-D96</f>
        <v>-71347944.4797063</v>
      </c>
      <c r="AC96" s="50"/>
      <c r="AD96" s="9"/>
      <c r="AE96" s="9"/>
      <c r="AF96" s="9"/>
      <c r="AG96" s="9" t="n">
        <f aca="false">BF96/100*$AG$57</f>
        <v>6291335206.08776</v>
      </c>
      <c r="AH96" s="40" t="n">
        <f aca="false">(AG96-AG95)/AG95</f>
        <v>-0.00171670827101662</v>
      </c>
      <c r="AI96" s="40"/>
      <c r="AJ96" s="40" t="n">
        <f aca="false">AB96/AG96</f>
        <v>-0.0113406681002575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13258731</v>
      </c>
      <c r="AX96" s="7"/>
      <c r="AY96" s="40" t="n">
        <f aca="false">(AW96-AW95)/AW95</f>
        <v>-0.00198673328252463</v>
      </c>
      <c r="AZ96" s="39" t="n">
        <f aca="false">workers_and_wage_low!B84</f>
        <v>6355.66740001932</v>
      </c>
      <c r="BA96" s="40" t="n">
        <f aca="false">(AZ96-AZ95)/AZ95</f>
        <v>0.00027056254712559</v>
      </c>
      <c r="BB96" s="40"/>
      <c r="BC96" s="40"/>
      <c r="BD96" s="40"/>
      <c r="BE96" s="40"/>
      <c r="BF96" s="7" t="n">
        <f aca="false">BF95*(1+AY96)*(1+BA96)*(1-BE96)</f>
        <v>115.706311412564</v>
      </c>
      <c r="BG96" s="7"/>
      <c r="BH96" s="7"/>
      <c r="BI96" s="40" t="n">
        <f aca="false">T103/AG103</f>
        <v>0.0159378605017804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132732551.294701</v>
      </c>
      <c r="E97" s="9"/>
      <c r="F97" s="67" t="n">
        <f aca="false">'Low pensions'!I97</f>
        <v>24125712.3828881</v>
      </c>
      <c r="G97" s="82" t="n">
        <f aca="false">'Low pensions'!K97</f>
        <v>3382760.70396211</v>
      </c>
      <c r="H97" s="82" t="n">
        <f aca="false">'Low pensions'!V97</f>
        <v>18610951.3174342</v>
      </c>
      <c r="I97" s="82" t="n">
        <f aca="false">'Low pensions'!M97</f>
        <v>104621.465070993</v>
      </c>
      <c r="J97" s="82" t="n">
        <f aca="false">'Low pensions'!W97</f>
        <v>575596.432497965</v>
      </c>
      <c r="K97" s="9"/>
      <c r="L97" s="82" t="n">
        <f aca="false">'Low pensions'!N97</f>
        <v>3784049.90644521</v>
      </c>
      <c r="M97" s="67"/>
      <c r="N97" s="82" t="n">
        <f aca="false">'Low pensions'!L97</f>
        <v>1066233.57223947</v>
      </c>
      <c r="O97" s="9"/>
      <c r="P97" s="82" t="n">
        <f aca="false">'Low pensions'!X97</f>
        <v>25501555.477859</v>
      </c>
      <c r="Q97" s="67"/>
      <c r="R97" s="82" t="n">
        <f aca="false">'Low SIPA income'!G92</f>
        <v>26422552.1034073</v>
      </c>
      <c r="S97" s="67"/>
      <c r="T97" s="82" t="n">
        <f aca="false">'Low SIPA income'!J92</f>
        <v>101028918.054887</v>
      </c>
      <c r="U97" s="9"/>
      <c r="V97" s="82" t="n">
        <f aca="false">'Low SIPA income'!F92</f>
        <v>120796.446647289</v>
      </c>
      <c r="W97" s="67"/>
      <c r="X97" s="82" t="n">
        <f aca="false">'Low SIPA income'!M92</f>
        <v>303405.84739605</v>
      </c>
      <c r="Y97" s="9"/>
      <c r="Z97" s="9" t="n">
        <f aca="false">R97+V97-N97-L97-F97</f>
        <v>-2432647.31151811</v>
      </c>
      <c r="AA97" s="9"/>
      <c r="AB97" s="9" t="n">
        <f aca="false">T97-P97-D97</f>
        <v>-57205188.7176726</v>
      </c>
      <c r="AC97" s="50"/>
      <c r="AD97" s="9"/>
      <c r="AE97" s="9"/>
      <c r="AF97" s="9"/>
      <c r="AG97" s="9" t="n">
        <f aca="false">BF97/100*$AG$57</f>
        <v>6353181050.87046</v>
      </c>
      <c r="AH97" s="40" t="n">
        <f aca="false">(AG97-AG96)/AG96</f>
        <v>0.00983032102992363</v>
      </c>
      <c r="AI97" s="40" t="n">
        <f aca="false">(AG97-AG93)/AG93</f>
        <v>0.0212206349860541</v>
      </c>
      <c r="AJ97" s="40" t="n">
        <f aca="false">AB97/AG97</f>
        <v>-0.00900418046638776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13368165</v>
      </c>
      <c r="AX97" s="7"/>
      <c r="AY97" s="40" t="n">
        <f aca="false">(AW97-AW96)/AW96</f>
        <v>0.00825373106973812</v>
      </c>
      <c r="AZ97" s="39" t="n">
        <f aca="false">workers_and_wage_low!B85</f>
        <v>6365.6056537588</v>
      </c>
      <c r="BA97" s="40" t="n">
        <f aca="false">(AZ97-AZ96)/AZ96</f>
        <v>0.00156368373515741</v>
      </c>
      <c r="BB97" s="40"/>
      <c r="BC97" s="40"/>
      <c r="BD97" s="40"/>
      <c r="BE97" s="40"/>
      <c r="BF97" s="7" t="n">
        <f aca="false">BF96*(1+AY97)*(1+BA97)*(1-BE97)</f>
        <v>116.843741598938</v>
      </c>
      <c r="BG97" s="7"/>
      <c r="BH97" s="7"/>
      <c r="BI97" s="40" t="n">
        <f aca="false">T104/AG104</f>
        <v>0.013913565772807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132911262.641058</v>
      </c>
      <c r="E98" s="6"/>
      <c r="F98" s="8" t="n">
        <f aca="false">'Low pensions'!I98</f>
        <v>24158195.2855349</v>
      </c>
      <c r="G98" s="81" t="n">
        <f aca="false">'Low pensions'!K98</f>
        <v>3436632.43194518</v>
      </c>
      <c r="H98" s="81" t="n">
        <f aca="false">'Low pensions'!V98</f>
        <v>18907337.6700676</v>
      </c>
      <c r="I98" s="81" t="n">
        <f aca="false">'Low pensions'!M98</f>
        <v>106287.600987995</v>
      </c>
      <c r="J98" s="81" t="n">
        <f aca="false">'Low pensions'!W98</f>
        <v>584763.020723736</v>
      </c>
      <c r="K98" s="6"/>
      <c r="L98" s="81" t="n">
        <f aca="false">'Low pensions'!N98</f>
        <v>4467432.62676451</v>
      </c>
      <c r="M98" s="8"/>
      <c r="N98" s="81" t="n">
        <f aca="false">'Low pensions'!L98</f>
        <v>1067622.53496546</v>
      </c>
      <c r="O98" s="6"/>
      <c r="P98" s="81" t="n">
        <f aca="false">'Low pensions'!X98</f>
        <v>29055273.3253689</v>
      </c>
      <c r="Q98" s="8"/>
      <c r="R98" s="81" t="n">
        <f aca="false">'Low SIPA income'!G93</f>
        <v>23162485.6991759</v>
      </c>
      <c r="S98" s="8"/>
      <c r="T98" s="81" t="n">
        <f aca="false">'Low SIPA income'!J93</f>
        <v>88563771.6028109</v>
      </c>
      <c r="U98" s="6"/>
      <c r="V98" s="81" t="n">
        <f aca="false">'Low SIPA income'!F93</f>
        <v>118502.55232879</v>
      </c>
      <c r="W98" s="8"/>
      <c r="X98" s="81" t="n">
        <f aca="false">'Low SIPA income'!M93</f>
        <v>297644.246216063</v>
      </c>
      <c r="Y98" s="6"/>
      <c r="Z98" s="6" t="n">
        <f aca="false">R98+V98-N98-L98-F98</f>
        <v>-6412262.19576021</v>
      </c>
      <c r="AA98" s="6"/>
      <c r="AB98" s="6" t="n">
        <f aca="false">T98-P98-D98</f>
        <v>-73402764.3636161</v>
      </c>
      <c r="AC98" s="50"/>
      <c r="AD98" s="6"/>
      <c r="AE98" s="6"/>
      <c r="AF98" s="6"/>
      <c r="AG98" s="6" t="n">
        <f aca="false">BF98/100*$AG$57</f>
        <v>6372507892.25759</v>
      </c>
      <c r="AH98" s="61" t="n">
        <f aca="false">(AG98-AG97)/AG97</f>
        <v>0.00304207313350303</v>
      </c>
      <c r="AI98" s="61"/>
      <c r="AJ98" s="61" t="n">
        <f aca="false">AB98/AG98</f>
        <v>-0.0115186619780884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0.0019499009882123</v>
      </c>
      <c r="AV98" s="5"/>
      <c r="AW98" s="65" t="n">
        <f aca="false">workers_and_wage_low!C86</f>
        <v>13333814</v>
      </c>
      <c r="AX98" s="5"/>
      <c r="AY98" s="61" t="n">
        <f aca="false">(AW98-AW97)/AW97</f>
        <v>-0.00256961220930472</v>
      </c>
      <c r="AZ98" s="66" t="n">
        <f aca="false">workers_and_wage_low!B86</f>
        <v>6401.41945729091</v>
      </c>
      <c r="BA98" s="61" t="n">
        <f aca="false">(AZ98-AZ97)/AZ97</f>
        <v>0.00562614234687352</v>
      </c>
      <c r="BB98" s="61"/>
      <c r="BC98" s="61"/>
      <c r="BD98" s="61"/>
      <c r="BE98" s="61"/>
      <c r="BF98" s="5" t="n">
        <f aca="false">BF97*(1+AY98)*(1+BA98)*(1-BE98)</f>
        <v>117.199188806074</v>
      </c>
      <c r="BG98" s="5"/>
      <c r="BH98" s="5"/>
      <c r="BI98" s="61" t="n">
        <f aca="false">T105/AG105</f>
        <v>0.0159864183932885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133111275.919793</v>
      </c>
      <c r="E99" s="9"/>
      <c r="F99" s="67" t="n">
        <f aca="false">'Low pensions'!I99</f>
        <v>24194550.0665471</v>
      </c>
      <c r="G99" s="82" t="n">
        <f aca="false">'Low pensions'!K99</f>
        <v>3465395.30031982</v>
      </c>
      <c r="H99" s="82" t="n">
        <f aca="false">'Low pensions'!V99</f>
        <v>19065582.4854467</v>
      </c>
      <c r="I99" s="82" t="n">
        <f aca="false">'Low pensions'!M99</f>
        <v>107177.174236696</v>
      </c>
      <c r="J99" s="82" t="n">
        <f aca="false">'Low pensions'!W99</f>
        <v>589657.190271549</v>
      </c>
      <c r="K99" s="9"/>
      <c r="L99" s="82" t="n">
        <f aca="false">'Low pensions'!N99</f>
        <v>3628653.63861483</v>
      </c>
      <c r="M99" s="67"/>
      <c r="N99" s="82" t="n">
        <f aca="false">'Low pensions'!L99</f>
        <v>1068981.78520563</v>
      </c>
      <c r="O99" s="9"/>
      <c r="P99" s="82" t="n">
        <f aca="false">'Low pensions'!X99</f>
        <v>24710323.3622504</v>
      </c>
      <c r="Q99" s="67"/>
      <c r="R99" s="82" t="n">
        <f aca="false">'Low SIPA income'!G94</f>
        <v>26726522.0599611</v>
      </c>
      <c r="S99" s="67"/>
      <c r="T99" s="82" t="n">
        <f aca="false">'Low SIPA income'!J94</f>
        <v>102191173.529363</v>
      </c>
      <c r="U99" s="9"/>
      <c r="V99" s="82" t="n">
        <f aca="false">'Low SIPA income'!F94</f>
        <v>118347.711432243</v>
      </c>
      <c r="W99" s="67"/>
      <c r="X99" s="82" t="n">
        <f aca="false">'Low SIPA income'!M94</f>
        <v>297255.330525808</v>
      </c>
      <c r="Y99" s="9"/>
      <c r="Z99" s="9" t="n">
        <f aca="false">R99+V99-N99-L99-F99</f>
        <v>-2047315.71897424</v>
      </c>
      <c r="AA99" s="9"/>
      <c r="AB99" s="9" t="n">
        <f aca="false">T99-P99-D99</f>
        <v>-55630425.7526797</v>
      </c>
      <c r="AC99" s="50"/>
      <c r="AD99" s="9"/>
      <c r="AE99" s="9"/>
      <c r="AF99" s="9"/>
      <c r="AG99" s="9" t="n">
        <f aca="false">BF99/100*$AG$57</f>
        <v>6390759128.51048</v>
      </c>
      <c r="AH99" s="40" t="n">
        <f aca="false">(AG99-AG98)/AG98</f>
        <v>0.00286405863460093</v>
      </c>
      <c r="AI99" s="40"/>
      <c r="AJ99" s="40" t="n">
        <f aca="false">AB99/AG99</f>
        <v>-0.00870482279710732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13373905</v>
      </c>
      <c r="AX99" s="7"/>
      <c r="AY99" s="40" t="n">
        <f aca="false">(AW99-AW98)/AW98</f>
        <v>0.00300671660786629</v>
      </c>
      <c r="AZ99" s="39" t="n">
        <f aca="false">workers_and_wage_low!B87</f>
        <v>6400.50898130837</v>
      </c>
      <c r="BA99" s="40" t="n">
        <f aca="false">(AZ99-AZ98)/AZ98</f>
        <v>-0.000142230326979036</v>
      </c>
      <c r="BB99" s="40"/>
      <c r="BC99" s="40"/>
      <c r="BD99" s="40"/>
      <c r="BE99" s="40"/>
      <c r="BF99" s="7" t="n">
        <f aca="false">BF98*(1+AY99)*(1+BA99)*(1-BE99)</f>
        <v>117.534854154742</v>
      </c>
      <c r="BG99" s="7"/>
      <c r="BH99" s="7"/>
      <c r="BI99" s="40" t="n">
        <f aca="false">T106/AG106</f>
        <v>0.0139100713859784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133403329.009114</v>
      </c>
      <c r="E100" s="9"/>
      <c r="F100" s="67" t="n">
        <f aca="false">'Low pensions'!I100</f>
        <v>24247634.1726294</v>
      </c>
      <c r="G100" s="82" t="n">
        <f aca="false">'Low pensions'!K100</f>
        <v>3529728.02774006</v>
      </c>
      <c r="H100" s="82" t="n">
        <f aca="false">'Low pensions'!V100</f>
        <v>19419522.1704896</v>
      </c>
      <c r="I100" s="82" t="n">
        <f aca="false">'Low pensions'!M100</f>
        <v>109166.846218765</v>
      </c>
      <c r="J100" s="82" t="n">
        <f aca="false">'Low pensions'!W100</f>
        <v>600603.778468753</v>
      </c>
      <c r="K100" s="9"/>
      <c r="L100" s="82" t="n">
        <f aca="false">'Low pensions'!N100</f>
        <v>3644856.80173889</v>
      </c>
      <c r="M100" s="67"/>
      <c r="N100" s="82" t="n">
        <f aca="false">'Low pensions'!L100</f>
        <v>1071940.66013501</v>
      </c>
      <c r="O100" s="9"/>
      <c r="P100" s="82" t="n">
        <f aca="false">'Low pensions'!X100</f>
        <v>24810680.5095799</v>
      </c>
      <c r="Q100" s="67"/>
      <c r="R100" s="82" t="n">
        <f aca="false">'Low SIPA income'!G95</f>
        <v>23264643.593479</v>
      </c>
      <c r="S100" s="67"/>
      <c r="T100" s="82" t="n">
        <f aca="false">'Low SIPA income'!J95</f>
        <v>88954381.165877</v>
      </c>
      <c r="U100" s="9"/>
      <c r="V100" s="82" t="n">
        <f aca="false">'Low SIPA income'!F95</f>
        <v>121063.351177439</v>
      </c>
      <c r="W100" s="67"/>
      <c r="X100" s="82" t="n">
        <f aca="false">'Low SIPA income'!M95</f>
        <v>304076.234625076</v>
      </c>
      <c r="Y100" s="9"/>
      <c r="Z100" s="9" t="n">
        <f aca="false">R100+V100-N100-L100-F100</f>
        <v>-5578724.68984691</v>
      </c>
      <c r="AA100" s="9"/>
      <c r="AB100" s="9" t="n">
        <f aca="false">T100-P100-D100</f>
        <v>-69259628.3528169</v>
      </c>
      <c r="AC100" s="50"/>
      <c r="AD100" s="9"/>
      <c r="AE100" s="9"/>
      <c r="AF100" s="9"/>
      <c r="AG100" s="9" t="n">
        <f aca="false">BF100/100*$AG$57</f>
        <v>6396954377.33238</v>
      </c>
      <c r="AH100" s="40" t="n">
        <f aca="false">(AG100-AG99)/AG99</f>
        <v>0.000969407342277668</v>
      </c>
      <c r="AI100" s="40"/>
      <c r="AJ100" s="40" t="n">
        <f aca="false">AB100/AG100</f>
        <v>-0.0108269692524678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13409533</v>
      </c>
      <c r="AX100" s="7"/>
      <c r="AY100" s="40" t="n">
        <f aca="false">(AW100-AW99)/AW99</f>
        <v>0.00266399379986623</v>
      </c>
      <c r="AZ100" s="39" t="n">
        <f aca="false">workers_and_wage_low!B88</f>
        <v>6389.69158294913</v>
      </c>
      <c r="BA100" s="40" t="n">
        <f aca="false">(AZ100-AZ99)/AZ99</f>
        <v>-0.00169008408406739</v>
      </c>
      <c r="BB100" s="40"/>
      <c r="BC100" s="40"/>
      <c r="BD100" s="40"/>
      <c r="BE100" s="40"/>
      <c r="BF100" s="7" t="n">
        <f aca="false">BF99*(1+AY100)*(1+BA100)*(1-BE100)</f>
        <v>117.648793305334</v>
      </c>
      <c r="BG100" s="7"/>
      <c r="BH100" s="7"/>
      <c r="BI100" s="40" t="n">
        <f aca="false">T107/AG107</f>
        <v>0.0159844625425762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133526981.449959</v>
      </c>
      <c r="E101" s="9"/>
      <c r="F101" s="67" t="n">
        <f aca="false">'Low pensions'!I101</f>
        <v>24270109.4674547</v>
      </c>
      <c r="G101" s="82" t="n">
        <f aca="false">'Low pensions'!K101</f>
        <v>3627222.76891397</v>
      </c>
      <c r="H101" s="82" t="n">
        <f aca="false">'Low pensions'!V101</f>
        <v>19955909.4708293</v>
      </c>
      <c r="I101" s="82" t="n">
        <f aca="false">'Low pensions'!M101</f>
        <v>112182.147492185</v>
      </c>
      <c r="J101" s="82" t="n">
        <f aca="false">'Low pensions'!W101</f>
        <v>617193.076417402</v>
      </c>
      <c r="K101" s="9"/>
      <c r="L101" s="82" t="n">
        <f aca="false">'Low pensions'!N101</f>
        <v>3617642.82146929</v>
      </c>
      <c r="M101" s="67"/>
      <c r="N101" s="82" t="n">
        <f aca="false">'Low pensions'!L101</f>
        <v>1071837.8982694</v>
      </c>
      <c r="O101" s="9"/>
      <c r="P101" s="82" t="n">
        <f aca="false">'Low pensions'!X101</f>
        <v>24668901.6711262</v>
      </c>
      <c r="Q101" s="67"/>
      <c r="R101" s="82" t="n">
        <f aca="false">'Low SIPA income'!G96</f>
        <v>26772201.5341958</v>
      </c>
      <c r="S101" s="67"/>
      <c r="T101" s="82" t="n">
        <f aca="false">'Low SIPA income'!J96</f>
        <v>102365832.958217</v>
      </c>
      <c r="U101" s="9"/>
      <c r="V101" s="82" t="n">
        <f aca="false">'Low SIPA income'!F96</f>
        <v>118707.245785016</v>
      </c>
      <c r="W101" s="67"/>
      <c r="X101" s="82" t="n">
        <f aca="false">'Low SIPA income'!M96</f>
        <v>298158.377163343</v>
      </c>
      <c r="Y101" s="9"/>
      <c r="Z101" s="9" t="n">
        <f aca="false">R101+V101-N101-L101-F101</f>
        <v>-2068681.40721256</v>
      </c>
      <c r="AA101" s="9"/>
      <c r="AB101" s="9" t="n">
        <f aca="false">T101-P101-D101</f>
        <v>-55830050.1628674</v>
      </c>
      <c r="AC101" s="50"/>
      <c r="AD101" s="9"/>
      <c r="AE101" s="9"/>
      <c r="AF101" s="9"/>
      <c r="AG101" s="9" t="n">
        <f aca="false">BF101/100*$AG$57</f>
        <v>6402865577.97134</v>
      </c>
      <c r="AH101" s="40" t="n">
        <f aca="false">(AG101-AG100)/AG100</f>
        <v>0.000924064842467556</v>
      </c>
      <c r="AI101" s="40" t="n">
        <f aca="false">(AG101-AG97)/AG97</f>
        <v>0.00782041731583851</v>
      </c>
      <c r="AJ101" s="40" t="n">
        <f aca="false">AB101/AG101</f>
        <v>-0.00871954119339115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13415625</v>
      </c>
      <c r="AX101" s="7"/>
      <c r="AY101" s="40" t="n">
        <f aca="false">(AW101-AW100)/AW100</f>
        <v>0.000454303665906934</v>
      </c>
      <c r="AZ101" s="39" t="n">
        <f aca="false">workers_and_wage_low!B89</f>
        <v>6392.69184895315</v>
      </c>
      <c r="BA101" s="40" t="n">
        <f aca="false">(AZ101-AZ100)/AZ100</f>
        <v>0.00046954785924663</v>
      </c>
      <c r="BB101" s="40"/>
      <c r="BC101" s="40"/>
      <c r="BD101" s="40"/>
      <c r="BE101" s="40"/>
      <c r="BF101" s="7" t="n">
        <f aca="false">BF100*(1+AY101)*(1+BA101)*(1-BE101)</f>
        <v>117.757508418986</v>
      </c>
      <c r="BG101" s="7"/>
      <c r="BH101" s="7"/>
      <c r="BI101" s="40" t="n">
        <f aca="false">T108/AG108</f>
        <v>0.0139532380588068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133360337.110989</v>
      </c>
      <c r="E102" s="6"/>
      <c r="F102" s="8" t="n">
        <f aca="false">'Low pensions'!I102</f>
        <v>24239819.8862404</v>
      </c>
      <c r="G102" s="81" t="n">
        <f aca="false">'Low pensions'!K102</f>
        <v>3684239.33622246</v>
      </c>
      <c r="H102" s="81" t="n">
        <f aca="false">'Low pensions'!V102</f>
        <v>20269597.8015536</v>
      </c>
      <c r="I102" s="81" t="n">
        <f aca="false">'Low pensions'!M102</f>
        <v>113945.546481108</v>
      </c>
      <c r="J102" s="81" t="n">
        <f aca="false">'Low pensions'!W102</f>
        <v>626894.777367641</v>
      </c>
      <c r="K102" s="6"/>
      <c r="L102" s="81" t="n">
        <f aca="false">'Low pensions'!N102</f>
        <v>4475825.86072867</v>
      </c>
      <c r="M102" s="8"/>
      <c r="N102" s="81" t="n">
        <f aca="false">'Low pensions'!L102</f>
        <v>1070408.15224455</v>
      </c>
      <c r="O102" s="6"/>
      <c r="P102" s="81" t="n">
        <f aca="false">'Low pensions'!X102</f>
        <v>29114151.5006882</v>
      </c>
      <c r="Q102" s="8"/>
      <c r="R102" s="81" t="n">
        <f aca="false">'Low SIPA income'!G97</f>
        <v>23294967.1213819</v>
      </c>
      <c r="S102" s="8"/>
      <c r="T102" s="81" t="n">
        <f aca="false">'Low SIPA income'!J97</f>
        <v>89070325.8030055</v>
      </c>
      <c r="U102" s="6"/>
      <c r="V102" s="81" t="n">
        <f aca="false">'Low SIPA income'!F97</f>
        <v>121728.0060691</v>
      </c>
      <c r="W102" s="8"/>
      <c r="X102" s="81" t="n">
        <f aca="false">'Low SIPA income'!M97</f>
        <v>305745.656087605</v>
      </c>
      <c r="Y102" s="6"/>
      <c r="Z102" s="6" t="n">
        <f aca="false">R102+V102-N102-L102-F102</f>
        <v>-6369358.77176265</v>
      </c>
      <c r="AA102" s="6"/>
      <c r="AB102" s="6" t="n">
        <f aca="false">T102-P102-D102</f>
        <v>-73404162.8086716</v>
      </c>
      <c r="AC102" s="50"/>
      <c r="AD102" s="6"/>
      <c r="AE102" s="6"/>
      <c r="AF102" s="6"/>
      <c r="AG102" s="6" t="n">
        <f aca="false">BF102/100*$AG$57</f>
        <v>6411463040.57758</v>
      </c>
      <c r="AH102" s="61" t="n">
        <f aca="false">(AG102-AG101)/AG101</f>
        <v>0.00134275231949437</v>
      </c>
      <c r="AI102" s="61"/>
      <c r="AJ102" s="61" t="n">
        <f aca="false">AB102/AG102</f>
        <v>-0.0114488943231994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0.0028121351032459</v>
      </c>
      <c r="AV102" s="5"/>
      <c r="AW102" s="65" t="n">
        <f aca="false">workers_and_wage_low!C90</f>
        <v>13428655</v>
      </c>
      <c r="AX102" s="5"/>
      <c r="AY102" s="61" t="n">
        <f aca="false">(AW102-AW101)/AW101</f>
        <v>0.000971255532261822</v>
      </c>
      <c r="AZ102" s="66" t="n">
        <f aca="false">workers_and_wage_low!B90</f>
        <v>6395.06440907466</v>
      </c>
      <c r="BA102" s="61" t="n">
        <f aca="false">(AZ102-AZ101)/AZ101</f>
        <v>0.00037113631902946</v>
      </c>
      <c r="BB102" s="61"/>
      <c r="BC102" s="61"/>
      <c r="BD102" s="61"/>
      <c r="BE102" s="61"/>
      <c r="BF102" s="5" t="n">
        <f aca="false">BF101*(1+AY102)*(1+BA102)*(1-BE102)</f>
        <v>117.915627586553</v>
      </c>
      <c r="BG102" s="5"/>
      <c r="BH102" s="5"/>
      <c r="BI102" s="61" t="n">
        <f aca="false">T109/AG109</f>
        <v>0.0160520617672756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133647179.558797</v>
      </c>
      <c r="E103" s="9"/>
      <c r="F103" s="67" t="n">
        <f aca="false">'Low pensions'!I103</f>
        <v>24291956.8965482</v>
      </c>
      <c r="G103" s="82" t="n">
        <f aca="false">'Low pensions'!K103</f>
        <v>3783830.58806014</v>
      </c>
      <c r="H103" s="82" t="n">
        <f aca="false">'Low pensions'!V103</f>
        <v>20817519.4849947</v>
      </c>
      <c r="I103" s="82" t="n">
        <f aca="false">'Low pensions'!M103</f>
        <v>117025.68829052</v>
      </c>
      <c r="J103" s="82" t="n">
        <f aca="false">'Low pensions'!W103</f>
        <v>643840.808814271</v>
      </c>
      <c r="K103" s="9"/>
      <c r="L103" s="82" t="n">
        <f aca="false">'Low pensions'!N103</f>
        <v>3763280.62103263</v>
      </c>
      <c r="M103" s="67"/>
      <c r="N103" s="82" t="n">
        <f aca="false">'Low pensions'!L103</f>
        <v>1073260.33540985</v>
      </c>
      <c r="O103" s="9"/>
      <c r="P103" s="82" t="n">
        <f aca="false">'Low pensions'!X103</f>
        <v>25432442.7348533</v>
      </c>
      <c r="Q103" s="67"/>
      <c r="R103" s="82" t="n">
        <f aca="false">'Low SIPA income'!G98</f>
        <v>26801242.9165868</v>
      </c>
      <c r="S103" s="67"/>
      <c r="T103" s="82" t="n">
        <f aca="false">'Low SIPA income'!J98</f>
        <v>102476875.200855</v>
      </c>
      <c r="U103" s="9"/>
      <c r="V103" s="82" t="n">
        <f aca="false">'Low SIPA income'!F98</f>
        <v>120981.239228875</v>
      </c>
      <c r="W103" s="67"/>
      <c r="X103" s="82" t="n">
        <f aca="false">'Low SIPA income'!M98</f>
        <v>303869.993083814</v>
      </c>
      <c r="Y103" s="9"/>
      <c r="Z103" s="9" t="n">
        <f aca="false">R103+V103-N103-L103-F103</f>
        <v>-2206273.69717504</v>
      </c>
      <c r="AA103" s="9"/>
      <c r="AB103" s="9" t="n">
        <f aca="false">T103-P103-D103</f>
        <v>-56602747.0927954</v>
      </c>
      <c r="AC103" s="50"/>
      <c r="AD103" s="9"/>
      <c r="AE103" s="9"/>
      <c r="AF103" s="9"/>
      <c r="AG103" s="9" t="n">
        <f aca="false">BF103/100*$AG$57</f>
        <v>6429776141.49701</v>
      </c>
      <c r="AH103" s="40" t="n">
        <f aca="false">(AG103-AG102)/AG102</f>
        <v>0.00285630608856849</v>
      </c>
      <c r="AI103" s="40"/>
      <c r="AJ103" s="40" t="n">
        <f aca="false">AB103/AG103</f>
        <v>-0.00880322204804115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13488639</v>
      </c>
      <c r="AX103" s="7"/>
      <c r="AY103" s="40" t="n">
        <f aca="false">(AW103-AW102)/AW102</f>
        <v>0.00446686581790954</v>
      </c>
      <c r="AZ103" s="39" t="n">
        <f aca="false">workers_and_wage_low!B91</f>
        <v>6384.8105783568</v>
      </c>
      <c r="BA103" s="40" t="n">
        <f aca="false">(AZ103-AZ102)/AZ102</f>
        <v>-0.0016033975675538</v>
      </c>
      <c r="BB103" s="40"/>
      <c r="BC103" s="40"/>
      <c r="BD103" s="40"/>
      <c r="BE103" s="40"/>
      <c r="BF103" s="7" t="n">
        <f aca="false">BF102*(1+AY103)*(1+BA103)*(1-BE103)</f>
        <v>118.252430711566</v>
      </c>
      <c r="BG103" s="7"/>
      <c r="BH103" s="7"/>
      <c r="BI103" s="40" t="n">
        <f aca="false">T110/AG110</f>
        <v>0.01395146472139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134099472.346443</v>
      </c>
      <c r="E104" s="9"/>
      <c r="F104" s="67" t="n">
        <f aca="false">'Low pensions'!I104</f>
        <v>24374166.4645942</v>
      </c>
      <c r="G104" s="82" t="n">
        <f aca="false">'Low pensions'!K104</f>
        <v>3892482.43367782</v>
      </c>
      <c r="H104" s="82" t="n">
        <f aca="false">'Low pensions'!V104</f>
        <v>21415289.882106</v>
      </c>
      <c r="I104" s="82" t="n">
        <f aca="false">'Low pensions'!M104</f>
        <v>120386.054649829</v>
      </c>
      <c r="J104" s="82" t="n">
        <f aca="false">'Low pensions'!W104</f>
        <v>662328.553054825</v>
      </c>
      <c r="K104" s="9"/>
      <c r="L104" s="82" t="n">
        <f aca="false">'Low pensions'!N104</f>
        <v>3691638.27446086</v>
      </c>
      <c r="M104" s="67"/>
      <c r="N104" s="82" t="n">
        <f aca="false">'Low pensions'!L104</f>
        <v>1077339.02934942</v>
      </c>
      <c r="O104" s="9"/>
      <c r="P104" s="82" t="n">
        <f aca="false">'Low pensions'!X104</f>
        <v>25083130.0285653</v>
      </c>
      <c r="Q104" s="67"/>
      <c r="R104" s="82" t="n">
        <f aca="false">'Low SIPA income'!G99</f>
        <v>23457741.7916069</v>
      </c>
      <c r="S104" s="67"/>
      <c r="T104" s="82" t="n">
        <f aca="false">'Low SIPA income'!J99</f>
        <v>89692708.8625684</v>
      </c>
      <c r="U104" s="9"/>
      <c r="V104" s="82" t="n">
        <f aca="false">'Low SIPA income'!F99</f>
        <v>118693.567057495</v>
      </c>
      <c r="W104" s="67"/>
      <c r="X104" s="82" t="n">
        <f aca="false">'Low SIPA income'!M99</f>
        <v>298124.020143495</v>
      </c>
      <c r="Y104" s="9"/>
      <c r="Z104" s="9" t="n">
        <f aca="false">R104+V104-N104-L104-F104</f>
        <v>-5566708.40974009</v>
      </c>
      <c r="AA104" s="9"/>
      <c r="AB104" s="9" t="n">
        <f aca="false">T104-P104-D104</f>
        <v>-69489893.5124396</v>
      </c>
      <c r="AC104" s="50"/>
      <c r="AD104" s="9"/>
      <c r="AE104" s="9"/>
      <c r="AF104" s="9"/>
      <c r="AG104" s="9" t="n">
        <f aca="false">BF104/100*$AG$57</f>
        <v>6446421451.34828</v>
      </c>
      <c r="AH104" s="40" t="n">
        <f aca="false">(AG104-AG103)/AG103</f>
        <v>0.00258878528349452</v>
      </c>
      <c r="AI104" s="40"/>
      <c r="AJ104" s="40" t="n">
        <f aca="false">AB104/AG104</f>
        <v>-0.0107796075755962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13514891</v>
      </c>
      <c r="AX104" s="7"/>
      <c r="AY104" s="40" t="n">
        <f aca="false">(AW104-AW103)/AW103</f>
        <v>0.00194623045364325</v>
      </c>
      <c r="AZ104" s="39" t="n">
        <f aca="false">workers_and_wage_low!B92</f>
        <v>6388.90520015397</v>
      </c>
      <c r="BA104" s="40" t="n">
        <f aca="false">(AZ104-AZ103)/AZ103</f>
        <v>0.00064130669922306</v>
      </c>
      <c r="BB104" s="40"/>
      <c r="BC104" s="40"/>
      <c r="BD104" s="40"/>
      <c r="BE104" s="40"/>
      <c r="BF104" s="7" t="n">
        <f aca="false">BF103*(1+AY104)*(1+BA104)*(1-BE104)</f>
        <v>118.55856086393</v>
      </c>
      <c r="BG104" s="7"/>
      <c r="BH104" s="7"/>
      <c r="BI104" s="40" t="n">
        <f aca="false">T111/AG111</f>
        <v>0.0160242044059021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134246651.866535</v>
      </c>
      <c r="E105" s="9"/>
      <c r="F105" s="67" t="n">
        <f aca="false">'Low pensions'!I105</f>
        <v>24400918.0845681</v>
      </c>
      <c r="G105" s="82" t="n">
        <f aca="false">'Low pensions'!K105</f>
        <v>3950783.79139338</v>
      </c>
      <c r="H105" s="82" t="n">
        <f aca="false">'Low pensions'!V105</f>
        <v>21736046.7505755</v>
      </c>
      <c r="I105" s="82" t="n">
        <f aca="false">'Low pensions'!M105</f>
        <v>122189.189424538</v>
      </c>
      <c r="J105" s="82" t="n">
        <f aca="false">'Low pensions'!W105</f>
        <v>672248.868574501</v>
      </c>
      <c r="K105" s="9"/>
      <c r="L105" s="82" t="n">
        <f aca="false">'Low pensions'!N105</f>
        <v>3631127.27004356</v>
      </c>
      <c r="M105" s="67"/>
      <c r="N105" s="82" t="n">
        <f aca="false">'Low pensions'!L105</f>
        <v>1077724.34919439</v>
      </c>
      <c r="O105" s="9"/>
      <c r="P105" s="82" t="n">
        <f aca="false">'Low pensions'!X105</f>
        <v>24771258.0550859</v>
      </c>
      <c r="Q105" s="67"/>
      <c r="R105" s="82" t="n">
        <f aca="false">'Low SIPA income'!G100</f>
        <v>27072719.2290672</v>
      </c>
      <c r="S105" s="67"/>
      <c r="T105" s="82" t="n">
        <f aca="false">'Low SIPA income'!J100</f>
        <v>103514888.410938</v>
      </c>
      <c r="U105" s="9"/>
      <c r="V105" s="82" t="n">
        <f aca="false">'Low SIPA income'!F100</f>
        <v>119138.117774307</v>
      </c>
      <c r="W105" s="67"/>
      <c r="X105" s="82" t="n">
        <f aca="false">'Low SIPA income'!M100</f>
        <v>299240.603376599</v>
      </c>
      <c r="Y105" s="9"/>
      <c r="Z105" s="9" t="n">
        <f aca="false">R105+V105-N105-L105-F105</f>
        <v>-1917912.35696451</v>
      </c>
      <c r="AA105" s="9"/>
      <c r="AB105" s="9" t="n">
        <f aca="false">T105-P105-D105</f>
        <v>-55503021.5106831</v>
      </c>
      <c r="AC105" s="50"/>
      <c r="AD105" s="9"/>
      <c r="AE105" s="9"/>
      <c r="AF105" s="9"/>
      <c r="AG105" s="9" t="n">
        <f aca="false">BF105/100*$AG$57</f>
        <v>6475176982.38124</v>
      </c>
      <c r="AH105" s="40" t="n">
        <f aca="false">(AG105-AG104)/AG104</f>
        <v>0.00446069672142621</v>
      </c>
      <c r="AI105" s="40" t="n">
        <f aca="false">(AG105-AG101)/AG101</f>
        <v>0.0112936002683987</v>
      </c>
      <c r="AJ105" s="40" t="n">
        <f aca="false">AB105/AG105</f>
        <v>-0.00857166092320026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13523299</v>
      </c>
      <c r="AX105" s="7"/>
      <c r="AY105" s="40" t="n">
        <f aca="false">(AW105-AW104)/AW104</f>
        <v>0.000622128583944924</v>
      </c>
      <c r="AZ105" s="39" t="n">
        <f aca="false">workers_and_wage_low!B93</f>
        <v>6413.41420033909</v>
      </c>
      <c r="BA105" s="40" t="n">
        <f aca="false">(AZ105-AZ104)/AZ104</f>
        <v>0.00383618153929234</v>
      </c>
      <c r="BB105" s="40"/>
      <c r="BC105" s="40"/>
      <c r="BD105" s="40"/>
      <c r="BE105" s="40"/>
      <c r="BF105" s="7" t="n">
        <f aca="false">BF104*(1+AY105)*(1+BA105)*(1-BE105)</f>
        <v>119.087414647672</v>
      </c>
      <c r="BG105" s="7"/>
      <c r="BH105" s="7"/>
      <c r="BI105" s="40" t="n">
        <f aca="false">T112/AG112</f>
        <v>0.0139472651197282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133160987.859388</v>
      </c>
      <c r="E106" s="6"/>
      <c r="F106" s="8" t="n">
        <f aca="false">'Low pensions'!I106</f>
        <v>24203585.80002</v>
      </c>
      <c r="G106" s="81" t="n">
        <f aca="false">'Low pensions'!K106</f>
        <v>3978207.43669484</v>
      </c>
      <c r="H106" s="81" t="n">
        <f aca="false">'Low pensions'!V106</f>
        <v>21886923.5557407</v>
      </c>
      <c r="I106" s="81" t="n">
        <f aca="false">'Low pensions'!M106</f>
        <v>123037.343402933</v>
      </c>
      <c r="J106" s="81" t="n">
        <f aca="false">'Low pensions'!W106</f>
        <v>676915.161517751</v>
      </c>
      <c r="K106" s="6"/>
      <c r="L106" s="81" t="n">
        <f aca="false">'Low pensions'!N106</f>
        <v>4382214.84187715</v>
      </c>
      <c r="M106" s="8"/>
      <c r="N106" s="81" t="n">
        <f aca="false">'Low pensions'!L106</f>
        <v>1068199.83234529</v>
      </c>
      <c r="O106" s="6"/>
      <c r="P106" s="81" t="n">
        <f aca="false">'Low pensions'!X106</f>
        <v>28616253.9543336</v>
      </c>
      <c r="Q106" s="8"/>
      <c r="R106" s="81" t="n">
        <f aca="false">'Low SIPA income'!G101</f>
        <v>23643383.0386273</v>
      </c>
      <c r="S106" s="8"/>
      <c r="T106" s="81" t="n">
        <f aca="false">'Low SIPA income'!J101</f>
        <v>90402524.2603931</v>
      </c>
      <c r="U106" s="6"/>
      <c r="V106" s="81" t="n">
        <f aca="false">'Low SIPA income'!F101</f>
        <v>124083.538472497</v>
      </c>
      <c r="W106" s="8"/>
      <c r="X106" s="81" t="n">
        <f aca="false">'Low SIPA income'!M101</f>
        <v>311662.074366102</v>
      </c>
      <c r="Y106" s="6"/>
      <c r="Z106" s="6" t="n">
        <f aca="false">R106+V106-N106-L106-F106</f>
        <v>-5886533.89714264</v>
      </c>
      <c r="AA106" s="6"/>
      <c r="AB106" s="6" t="n">
        <f aca="false">T106-P106-D106</f>
        <v>-71374717.5533283</v>
      </c>
      <c r="AC106" s="50"/>
      <c r="AD106" s="6"/>
      <c r="AE106" s="6"/>
      <c r="AF106" s="6"/>
      <c r="AG106" s="6" t="n">
        <f aca="false">BF106/100*$AG$57</f>
        <v>6499069756.86126</v>
      </c>
      <c r="AH106" s="61" t="n">
        <f aca="false">(AG106-AG105)/AG105</f>
        <v>0.00368990292389354</v>
      </c>
      <c r="AI106" s="61"/>
      <c r="AJ106" s="61" t="n">
        <f aca="false">AB106/AG106</f>
        <v>-0.0109822975015733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0.00338255469155584</v>
      </c>
      <c r="AV106" s="5"/>
      <c r="AW106" s="65" t="n">
        <f aca="false">workers_and_wage_low!C94</f>
        <v>13530176</v>
      </c>
      <c r="AX106" s="5"/>
      <c r="AY106" s="61" t="n">
        <f aca="false">(AW106-AW105)/AW105</f>
        <v>0.000508529760378736</v>
      </c>
      <c r="AZ106" s="66" t="n">
        <f aca="false">workers_and_wage_low!B94</f>
        <v>6433.80729366769</v>
      </c>
      <c r="BA106" s="61" t="n">
        <f aca="false">(AZ106-AZ105)/AZ105</f>
        <v>0.00317975616287529</v>
      </c>
      <c r="BB106" s="61"/>
      <c r="BC106" s="61"/>
      <c r="BD106" s="61"/>
      <c r="BE106" s="61"/>
      <c r="BF106" s="5" t="n">
        <f aca="false">BF105*(1+AY106)*(1+BA106)*(1-BE106)</f>
        <v>119.52683564718</v>
      </c>
      <c r="BG106" s="5"/>
      <c r="BH106" s="5"/>
      <c r="BI106" s="61" t="n">
        <f aca="false">T113/AG113</f>
        <v>0.0160562088215655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132948899.352491</v>
      </c>
      <c r="E107" s="9"/>
      <c r="F107" s="67" t="n">
        <f aca="false">'Low pensions'!I107</f>
        <v>24165036.2033521</v>
      </c>
      <c r="G107" s="82" t="n">
        <f aca="false">'Low pensions'!K107</f>
        <v>4035414.05898995</v>
      </c>
      <c r="H107" s="82" t="n">
        <f aca="false">'Low pensions'!V107</f>
        <v>22201657.5129261</v>
      </c>
      <c r="I107" s="82" t="n">
        <f aca="false">'Low pensions'!M107</f>
        <v>124806.620381132</v>
      </c>
      <c r="J107" s="82" t="n">
        <f aca="false">'Low pensions'!W107</f>
        <v>686649.201430701</v>
      </c>
      <c r="K107" s="9"/>
      <c r="L107" s="82" t="n">
        <f aca="false">'Low pensions'!N107</f>
        <v>3624427.59396018</v>
      </c>
      <c r="M107" s="67"/>
      <c r="N107" s="82" t="n">
        <f aca="false">'Low pensions'!L107</f>
        <v>1066830.2932958</v>
      </c>
      <c r="O107" s="9"/>
      <c r="P107" s="82" t="n">
        <f aca="false">'Low pensions'!X107</f>
        <v>24676557.5227524</v>
      </c>
      <c r="Q107" s="67"/>
      <c r="R107" s="82" t="n">
        <f aca="false">'Low SIPA income'!G102</f>
        <v>27303768.8754173</v>
      </c>
      <c r="S107" s="67"/>
      <c r="T107" s="82" t="n">
        <f aca="false">'Low SIPA income'!J102</f>
        <v>104398326.759223</v>
      </c>
      <c r="U107" s="9"/>
      <c r="V107" s="82" t="n">
        <f aca="false">'Low SIPA income'!F102</f>
        <v>122688.832339352</v>
      </c>
      <c r="W107" s="67"/>
      <c r="X107" s="82" t="n">
        <f aca="false">'Low SIPA income'!M102</f>
        <v>308158.974664579</v>
      </c>
      <c r="Y107" s="9"/>
      <c r="Z107" s="9" t="n">
        <f aca="false">R107+V107-N107-L107-F107</f>
        <v>-1429836.38285149</v>
      </c>
      <c r="AA107" s="9"/>
      <c r="AB107" s="9" t="n">
        <f aca="false">T107-P107-D107</f>
        <v>-53227130.1160208</v>
      </c>
      <c r="AC107" s="50"/>
      <c r="AD107" s="9"/>
      <c r="AE107" s="9"/>
      <c r="AF107" s="9"/>
      <c r="AG107" s="9" t="n">
        <f aca="false">BF107/100*$AG$57</f>
        <v>6531237849.32695</v>
      </c>
      <c r="AH107" s="40" t="n">
        <f aca="false">(AG107-AG106)/AG106</f>
        <v>0.00494964566763264</v>
      </c>
      <c r="AI107" s="40"/>
      <c r="AJ107" s="40" t="n">
        <f aca="false">AB107/AG107</f>
        <v>-0.00814962360029591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13549216</v>
      </c>
      <c r="AX107" s="7"/>
      <c r="AY107" s="40" t="n">
        <f aca="false">(AW107-AW106)/AW106</f>
        <v>0.00140722485797672</v>
      </c>
      <c r="AZ107" s="39" t="n">
        <f aca="false">workers_and_wage_low!B95</f>
        <v>6456.56651916223</v>
      </c>
      <c r="BA107" s="40" t="n">
        <f aca="false">(AZ107-AZ106)/AZ106</f>
        <v>0.00353744283216882</v>
      </c>
      <c r="BB107" s="40"/>
      <c r="BC107" s="40"/>
      <c r="BD107" s="40"/>
      <c r="BE107" s="40"/>
      <c r="BF107" s="7" t="n">
        <f aca="false">BF106*(1+AY107)*(1+BA107)*(1-BE107)</f>
        <v>120.118451131407</v>
      </c>
      <c r="BG107" s="7"/>
      <c r="BH107" s="7"/>
      <c r="BI107" s="40" t="n">
        <f aca="false">T114/AG114</f>
        <v>0.014039181623884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133184742.828024</v>
      </c>
      <c r="E108" s="9"/>
      <c r="F108" s="67" t="n">
        <f aca="false">'Low pensions'!I108</f>
        <v>24207903.5467624</v>
      </c>
      <c r="G108" s="82" t="n">
        <f aca="false">'Low pensions'!K108</f>
        <v>4089252.56312118</v>
      </c>
      <c r="H108" s="82" t="n">
        <f aca="false">'Low pensions'!V108</f>
        <v>22497861.0777293</v>
      </c>
      <c r="I108" s="82" t="n">
        <f aca="false">'Low pensions'!M108</f>
        <v>126471.728756325</v>
      </c>
      <c r="J108" s="82" t="n">
        <f aca="false">'Low pensions'!W108</f>
        <v>695810.136424617</v>
      </c>
      <c r="K108" s="9"/>
      <c r="L108" s="82" t="n">
        <f aca="false">'Low pensions'!N108</f>
        <v>3600817.61898042</v>
      </c>
      <c r="M108" s="67"/>
      <c r="N108" s="82" t="n">
        <f aca="false">'Low pensions'!L108</f>
        <v>1068044.79949315</v>
      </c>
      <c r="O108" s="9"/>
      <c r="P108" s="82" t="n">
        <f aca="false">'Low pensions'!X108</f>
        <v>24560727.105106</v>
      </c>
      <c r="Q108" s="67"/>
      <c r="R108" s="82" t="n">
        <f aca="false">'Low SIPA income'!G103</f>
        <v>23944826.1880649</v>
      </c>
      <c r="S108" s="67"/>
      <c r="T108" s="82" t="n">
        <f aca="false">'Low SIPA income'!J103</f>
        <v>91555118.2688581</v>
      </c>
      <c r="U108" s="9"/>
      <c r="V108" s="82" t="n">
        <f aca="false">'Low SIPA income'!F103</f>
        <v>122895.007621466</v>
      </c>
      <c r="W108" s="67"/>
      <c r="X108" s="82" t="n">
        <f aca="false">'Low SIPA income'!M103</f>
        <v>308676.827531265</v>
      </c>
      <c r="Y108" s="9"/>
      <c r="Z108" s="9" t="n">
        <f aca="false">R108+V108-N108-L108-F108</f>
        <v>-4809044.76954964</v>
      </c>
      <c r="AA108" s="9"/>
      <c r="AB108" s="9" t="n">
        <f aca="false">T108-P108-D108</f>
        <v>-66190351.6642715</v>
      </c>
      <c r="AC108" s="50"/>
      <c r="AD108" s="9"/>
      <c r="AE108" s="9"/>
      <c r="AF108" s="9"/>
      <c r="AG108" s="9" t="n">
        <f aca="false">BF108/100*$AG$57</f>
        <v>6561567851.347</v>
      </c>
      <c r="AH108" s="40" t="n">
        <f aca="false">(AG108-AG107)/AG107</f>
        <v>0.00464383669983352</v>
      </c>
      <c r="AI108" s="40"/>
      <c r="AJ108" s="40" t="n">
        <f aca="false">AB108/AG108</f>
        <v>-0.0100875816822779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13606913</v>
      </c>
      <c r="AX108" s="7"/>
      <c r="AY108" s="40" t="n">
        <f aca="false">(AW108-AW107)/AW107</f>
        <v>0.00425832756670201</v>
      </c>
      <c r="AZ108" s="39" t="n">
        <f aca="false">workers_and_wage_low!B96</f>
        <v>6459.04503021211</v>
      </c>
      <c r="BA108" s="40" t="n">
        <f aca="false">(AZ108-AZ107)/AZ107</f>
        <v>0.000383874469894143</v>
      </c>
      <c r="BB108" s="40"/>
      <c r="BC108" s="40"/>
      <c r="BD108" s="40"/>
      <c r="BE108" s="40"/>
      <c r="BF108" s="7" t="n">
        <f aca="false">BF107*(1+AY108)*(1+BA108)*(1-BE108)</f>
        <v>120.676261603098</v>
      </c>
      <c r="BG108" s="7"/>
      <c r="BH108" s="7"/>
      <c r="BI108" s="40" t="n">
        <f aca="false">T115/AG115</f>
        <v>0.0161378273353611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133478962.788117</v>
      </c>
      <c r="E109" s="9"/>
      <c r="F109" s="67" t="n">
        <f aca="false">'Low pensions'!I109</f>
        <v>24261381.5072573</v>
      </c>
      <c r="G109" s="82" t="n">
        <f aca="false">'Low pensions'!K109</f>
        <v>4135929.31502974</v>
      </c>
      <c r="H109" s="82" t="n">
        <f aca="false">'Low pensions'!V109</f>
        <v>22754662.7948619</v>
      </c>
      <c r="I109" s="82" t="n">
        <f aca="false">'Low pensions'!M109</f>
        <v>127915.339640096</v>
      </c>
      <c r="J109" s="82" t="n">
        <f aca="false">'Low pensions'!W109</f>
        <v>703752.457573052</v>
      </c>
      <c r="K109" s="9"/>
      <c r="L109" s="82" t="n">
        <f aca="false">'Low pensions'!N109</f>
        <v>3631880.98739153</v>
      </c>
      <c r="M109" s="67"/>
      <c r="N109" s="82" t="n">
        <f aca="false">'Low pensions'!L109</f>
        <v>1069600.51827793</v>
      </c>
      <c r="O109" s="9"/>
      <c r="P109" s="82" t="n">
        <f aca="false">'Low pensions'!X109</f>
        <v>24730474.1772028</v>
      </c>
      <c r="Q109" s="67"/>
      <c r="R109" s="82" t="n">
        <f aca="false">'Low SIPA income'!G104</f>
        <v>27553367.9864623</v>
      </c>
      <c r="S109" s="67"/>
      <c r="T109" s="82" t="n">
        <f aca="false">'Low SIPA income'!J104</f>
        <v>105352690.593483</v>
      </c>
      <c r="U109" s="9"/>
      <c r="V109" s="82" t="n">
        <f aca="false">'Low SIPA income'!F104</f>
        <v>120677.749833301</v>
      </c>
      <c r="W109" s="67"/>
      <c r="X109" s="82" t="n">
        <f aca="false">'Low SIPA income'!M104</f>
        <v>303107.715220554</v>
      </c>
      <c r="Y109" s="9"/>
      <c r="Z109" s="9" t="n">
        <f aca="false">R109+V109-N109-L109-F109</f>
        <v>-1288817.27663111</v>
      </c>
      <c r="AA109" s="9"/>
      <c r="AB109" s="9" t="n">
        <f aca="false">T109-P109-D109</f>
        <v>-52856746.371837</v>
      </c>
      <c r="AC109" s="50"/>
      <c r="AD109" s="9"/>
      <c r="AE109" s="9"/>
      <c r="AF109" s="9"/>
      <c r="AG109" s="9" t="n">
        <f aca="false">BF109/100*$AG$57</f>
        <v>6563187465.9403</v>
      </c>
      <c r="AH109" s="40" t="n">
        <f aca="false">(AG109-AG108)/AG108</f>
        <v>0.000246833474863678</v>
      </c>
      <c r="AI109" s="40" t="n">
        <f aca="false">(AG109-AG105)/AG105</f>
        <v>0.01359198116106</v>
      </c>
      <c r="AJ109" s="40" t="n">
        <f aca="false">AB109/AG109</f>
        <v>-0.0080535176918437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13599736</v>
      </c>
      <c r="AX109" s="7"/>
      <c r="AY109" s="40" t="n">
        <f aca="false">(AW109-AW108)/AW108</f>
        <v>-0.000527452479485979</v>
      </c>
      <c r="AZ109" s="39" t="n">
        <f aca="false">workers_and_wage_low!B97</f>
        <v>6464.04881731743</v>
      </c>
      <c r="BA109" s="40" t="n">
        <f aca="false">(AZ109-AZ108)/AZ108</f>
        <v>0.000774694568920775</v>
      </c>
      <c r="BB109" s="40"/>
      <c r="BC109" s="40"/>
      <c r="BD109" s="40"/>
      <c r="BE109" s="40"/>
      <c r="BF109" s="7" t="n">
        <f aca="false">BF108*(1+AY109)*(1+BA109)*(1-BE109)</f>
        <v>120.706048544083</v>
      </c>
      <c r="BG109" s="7"/>
      <c r="BH109" s="7"/>
      <c r="BI109" s="40" t="n">
        <f aca="false">T116/AG116</f>
        <v>0.0140481843560628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133125029.036573</v>
      </c>
      <c r="E110" s="6"/>
      <c r="F110" s="8" t="n">
        <f aca="false">'Low pensions'!I110</f>
        <v>24197049.8583208</v>
      </c>
      <c r="G110" s="81" t="n">
        <f aca="false">'Low pensions'!K110</f>
        <v>4242450.43402764</v>
      </c>
      <c r="H110" s="81" t="n">
        <f aca="false">'Low pensions'!V110</f>
        <v>23340710.5627771</v>
      </c>
      <c r="I110" s="81" t="n">
        <f aca="false">'Low pensions'!M110</f>
        <v>131209.807237969</v>
      </c>
      <c r="J110" s="81" t="n">
        <f aca="false">'Low pensions'!W110</f>
        <v>721877.646271461</v>
      </c>
      <c r="K110" s="6"/>
      <c r="L110" s="81" t="n">
        <f aca="false">'Low pensions'!N110</f>
        <v>4467519.9662985</v>
      </c>
      <c r="M110" s="8"/>
      <c r="N110" s="81" t="n">
        <f aca="false">'Low pensions'!L110</f>
        <v>1065795.18371667</v>
      </c>
      <c r="O110" s="6"/>
      <c r="P110" s="81" t="n">
        <f aca="false">'Low pensions'!X110</f>
        <v>29045672.9832108</v>
      </c>
      <c r="Q110" s="8"/>
      <c r="R110" s="81" t="n">
        <f aca="false">'Low SIPA income'!G105</f>
        <v>24030548.794933</v>
      </c>
      <c r="S110" s="8"/>
      <c r="T110" s="81" t="n">
        <f aca="false">'Low SIPA income'!J105</f>
        <v>91882886.0859425</v>
      </c>
      <c r="U110" s="6"/>
      <c r="V110" s="81" t="n">
        <f aca="false">'Low SIPA income'!F105</f>
        <v>121943.668791496</v>
      </c>
      <c r="W110" s="8"/>
      <c r="X110" s="81" t="n">
        <f aca="false">'Low SIPA income'!M105</f>
        <v>306287.338668976</v>
      </c>
      <c r="Y110" s="6"/>
      <c r="Z110" s="6" t="n">
        <f aca="false">R110+V110-N110-L110-F110</f>
        <v>-5577872.54461141</v>
      </c>
      <c r="AA110" s="6"/>
      <c r="AB110" s="6" t="n">
        <f aca="false">T110-P110-D110</f>
        <v>-70287815.9338418</v>
      </c>
      <c r="AC110" s="50"/>
      <c r="AD110" s="6"/>
      <c r="AE110" s="6"/>
      <c r="AF110" s="6"/>
      <c r="AG110" s="6" t="n">
        <f aca="false">BF110/100*$AG$57</f>
        <v>6585895310.69596</v>
      </c>
      <c r="AH110" s="61" t="n">
        <f aca="false">(AG110-AG109)/AG109</f>
        <v>0.00345988056466548</v>
      </c>
      <c r="AI110" s="61"/>
      <c r="AJ110" s="61" t="n">
        <f aca="false">AB110/AG110</f>
        <v>-0.0106724769553639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0.00318422974874915</v>
      </c>
      <c r="AV110" s="5"/>
      <c r="AW110" s="65" t="n">
        <f aca="false">workers_and_wage_low!C98</f>
        <v>13605099</v>
      </c>
      <c r="AX110" s="5"/>
      <c r="AY110" s="61" t="n">
        <f aca="false">(AW110-AW109)/AW109</f>
        <v>0.000394345890243752</v>
      </c>
      <c r="AZ110" s="66" t="n">
        <f aca="false">workers_and_wage_low!B98</f>
        <v>6483.85677191858</v>
      </c>
      <c r="BA110" s="61" t="n">
        <f aca="false">(AZ110-AZ109)/AZ109</f>
        <v>0.00306432626995083</v>
      </c>
      <c r="BB110" s="61"/>
      <c r="BC110" s="61"/>
      <c r="BD110" s="61"/>
      <c r="BE110" s="61"/>
      <c r="BF110" s="5" t="n">
        <f aca="false">BF109*(1+AY110)*(1+BA110)*(1-BE110)</f>
        <v>121.123677055478</v>
      </c>
      <c r="BG110" s="5"/>
      <c r="BH110" s="5"/>
      <c r="BI110" s="61" t="n">
        <f aca="false">T117/AG117</f>
        <v>0.0160871601501484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133386625.877363</v>
      </c>
      <c r="E111" s="9"/>
      <c r="F111" s="67" t="n">
        <f aca="false">'Low pensions'!I111</f>
        <v>24244598.180715</v>
      </c>
      <c r="G111" s="82" t="n">
        <f aca="false">'Low pensions'!K111</f>
        <v>4308695.71019728</v>
      </c>
      <c r="H111" s="82" t="n">
        <f aca="false">'Low pensions'!V111</f>
        <v>23705172.5267461</v>
      </c>
      <c r="I111" s="82" t="n">
        <f aca="false">'Low pensions'!M111</f>
        <v>133258.630212286</v>
      </c>
      <c r="J111" s="82" t="n">
        <f aca="false">'Low pensions'!W111</f>
        <v>733149.665775651</v>
      </c>
      <c r="K111" s="9"/>
      <c r="L111" s="82" t="n">
        <f aca="false">'Low pensions'!N111</f>
        <v>3660581.77131371</v>
      </c>
      <c r="M111" s="67"/>
      <c r="N111" s="82" t="n">
        <f aca="false">'Low pensions'!L111</f>
        <v>1067199.11394687</v>
      </c>
      <c r="O111" s="9"/>
      <c r="P111" s="82" t="n">
        <f aca="false">'Low pensions'!X111</f>
        <v>24866190.8633121</v>
      </c>
      <c r="Q111" s="67"/>
      <c r="R111" s="82" t="n">
        <f aca="false">'Low SIPA income'!G106</f>
        <v>27748818.115663</v>
      </c>
      <c r="S111" s="67"/>
      <c r="T111" s="82" t="n">
        <f aca="false">'Low SIPA income'!J106</f>
        <v>106100011.102477</v>
      </c>
      <c r="U111" s="9"/>
      <c r="V111" s="82" t="n">
        <f aca="false">'Low SIPA income'!F106</f>
        <v>124064.053293965</v>
      </c>
      <c r="W111" s="67"/>
      <c r="X111" s="82" t="n">
        <f aca="false">'Low SIPA income'!M106</f>
        <v>311613.133215362</v>
      </c>
      <c r="Y111" s="9"/>
      <c r="Z111" s="9" t="n">
        <f aca="false">R111+V111-N111-L111-F111</f>
        <v>-1099496.89701862</v>
      </c>
      <c r="AA111" s="9"/>
      <c r="AB111" s="9" t="n">
        <f aca="false">T111-P111-D111</f>
        <v>-52152805.6381989</v>
      </c>
      <c r="AC111" s="50"/>
      <c r="AD111" s="9"/>
      <c r="AE111" s="9"/>
      <c r="AF111" s="9"/>
      <c r="AG111" s="9" t="n">
        <f aca="false">BF111/100*$AG$57</f>
        <v>6621234253.81404</v>
      </c>
      <c r="AH111" s="40" t="n">
        <f aca="false">(AG111-AG110)/AG110</f>
        <v>0.00536585254561959</v>
      </c>
      <c r="AI111" s="40"/>
      <c r="AJ111" s="40" t="n">
        <f aca="false">AB111/AG111</f>
        <v>-0.00787659877886925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13644933</v>
      </c>
      <c r="AX111" s="7"/>
      <c r="AY111" s="40" t="n">
        <f aca="false">(AW111-AW110)/AW110</f>
        <v>0.00292787285120086</v>
      </c>
      <c r="AZ111" s="39" t="n">
        <f aca="false">workers_and_wage_low!B99</f>
        <v>6499.61813580063</v>
      </c>
      <c r="BA111" s="40" t="n">
        <f aca="false">(AZ111-AZ110)/AZ110</f>
        <v>0.00243086243828079</v>
      </c>
      <c r="BB111" s="40"/>
      <c r="BC111" s="40"/>
      <c r="BD111" s="40"/>
      <c r="BE111" s="40"/>
      <c r="BF111" s="7" t="n">
        <f aca="false">BF110*(1+AY111)*(1+BA111)*(1-BE111)</f>
        <v>121.773608846341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133739716.001251</v>
      </c>
      <c r="E112" s="9"/>
      <c r="F112" s="67" t="n">
        <f aca="false">'Low pensions'!I112</f>
        <v>24308776.4903388</v>
      </c>
      <c r="G112" s="82" t="n">
        <f aca="false">'Low pensions'!K112</f>
        <v>4414421.52399551</v>
      </c>
      <c r="H112" s="82" t="n">
        <f aca="false">'Low pensions'!V112</f>
        <v>24286844.7601058</v>
      </c>
      <c r="I112" s="82" t="n">
        <f aca="false">'Low pensions'!M112</f>
        <v>136528.50074213</v>
      </c>
      <c r="J112" s="82" t="n">
        <f aca="false">'Low pensions'!W112</f>
        <v>751139.528663071</v>
      </c>
      <c r="K112" s="9"/>
      <c r="L112" s="82" t="n">
        <f aca="false">'Low pensions'!N112</f>
        <v>3684262.20159869</v>
      </c>
      <c r="M112" s="67"/>
      <c r="N112" s="82" t="n">
        <f aca="false">'Low pensions'!L112</f>
        <v>1070195.71424133</v>
      </c>
      <c r="O112" s="9"/>
      <c r="P112" s="82" t="n">
        <f aca="false">'Low pensions'!X112</f>
        <v>25005555.139313</v>
      </c>
      <c r="Q112" s="67"/>
      <c r="R112" s="82" t="n">
        <f aca="false">'Low SIPA income'!G107</f>
        <v>24265682.7467362</v>
      </c>
      <c r="S112" s="67"/>
      <c r="T112" s="82" t="n">
        <f aca="false">'Low SIPA income'!J107</f>
        <v>92781941.1301212</v>
      </c>
      <c r="U112" s="9"/>
      <c r="V112" s="82" t="n">
        <f aca="false">'Low SIPA income'!F107</f>
        <v>122423.643194863</v>
      </c>
      <c r="W112" s="67"/>
      <c r="X112" s="82" t="n">
        <f aca="false">'Low SIPA income'!M107</f>
        <v>307492.895989775</v>
      </c>
      <c r="Y112" s="9"/>
      <c r="Z112" s="9" t="n">
        <f aca="false">R112+V112-N112-L112-F112</f>
        <v>-4675128.01624775</v>
      </c>
      <c r="AA112" s="9"/>
      <c r="AB112" s="9" t="n">
        <f aca="false">T112-P112-D112</f>
        <v>-65963330.0104425</v>
      </c>
      <c r="AC112" s="50"/>
      <c r="AD112" s="9"/>
      <c r="AE112" s="9"/>
      <c r="AF112" s="9"/>
      <c r="AG112" s="9" t="n">
        <f aca="false">BF112/100*$AG$57</f>
        <v>6652339389.38198</v>
      </c>
      <c r="AH112" s="40" t="n">
        <f aca="false">(AG112-AG111)/AG111</f>
        <v>0.00469778509195901</v>
      </c>
      <c r="AI112" s="40"/>
      <c r="AJ112" s="40" t="n">
        <f aca="false">AB112/AG112</f>
        <v>-0.00991580948436407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13655118</v>
      </c>
      <c r="AX112" s="7"/>
      <c r="AY112" s="40" t="n">
        <f aca="false">(AW112-AW111)/AW111</f>
        <v>0.000746430927876304</v>
      </c>
      <c r="AZ112" s="39" t="n">
        <f aca="false">workers_and_wage_low!B100</f>
        <v>6525.28127322699</v>
      </c>
      <c r="BA112" s="40" t="n">
        <f aca="false">(AZ112-AZ111)/AZ111</f>
        <v>0.00394840695101843</v>
      </c>
      <c r="BB112" s="40"/>
      <c r="BC112" s="40"/>
      <c r="BD112" s="40"/>
      <c r="BE112" s="40"/>
      <c r="BF112" s="7" t="n">
        <f aca="false">BF111*(1+AY112)*(1+BA112)*(1-BE112)</f>
        <v>122.345675090574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133806887.641996</v>
      </c>
      <c r="E113" s="9"/>
      <c r="F113" s="67" t="n">
        <f aca="false">'Low pensions'!I113</f>
        <v>24320985.73117</v>
      </c>
      <c r="G113" s="82" t="n">
        <f aca="false">'Low pensions'!K113</f>
        <v>4502396.59349019</v>
      </c>
      <c r="H113" s="82" t="n">
        <f aca="false">'Low pensions'!V113</f>
        <v>24770857.6356236</v>
      </c>
      <c r="I113" s="82" t="n">
        <f aca="false">'Low pensions'!M113</f>
        <v>139249.379180109</v>
      </c>
      <c r="J113" s="82" t="n">
        <f aca="false">'Low pensions'!W113</f>
        <v>766108.999039907</v>
      </c>
      <c r="K113" s="9"/>
      <c r="L113" s="82" t="n">
        <f aca="false">'Low pensions'!N113</f>
        <v>3608987.49544349</v>
      </c>
      <c r="M113" s="67"/>
      <c r="N113" s="82" t="n">
        <f aca="false">'Low pensions'!L113</f>
        <v>1071529.75223952</v>
      </c>
      <c r="O113" s="9"/>
      <c r="P113" s="82" t="n">
        <f aca="false">'Low pensions'!X113</f>
        <v>24622293.814694</v>
      </c>
      <c r="Q113" s="67"/>
      <c r="R113" s="82" t="n">
        <f aca="false">'Low SIPA income'!G108</f>
        <v>27912884.3748297</v>
      </c>
      <c r="S113" s="67"/>
      <c r="T113" s="82" t="n">
        <f aca="false">'Low SIPA income'!J108</f>
        <v>106727332.664302</v>
      </c>
      <c r="U113" s="9"/>
      <c r="V113" s="82" t="n">
        <f aca="false">'Low SIPA income'!F108</f>
        <v>122185.75623056</v>
      </c>
      <c r="W113" s="67"/>
      <c r="X113" s="82" t="n">
        <f aca="false">'Low SIPA income'!M108</f>
        <v>306895.392520159</v>
      </c>
      <c r="Y113" s="9"/>
      <c r="Z113" s="9" t="n">
        <f aca="false">R113+V113-N113-L113-F113</f>
        <v>-966432.847792752</v>
      </c>
      <c r="AA113" s="9"/>
      <c r="AB113" s="9" t="n">
        <f aca="false">T113-P113-D113</f>
        <v>-51701848.7923876</v>
      </c>
      <c r="AC113" s="50"/>
      <c r="AD113" s="9"/>
      <c r="AE113" s="9"/>
      <c r="AF113" s="9"/>
      <c r="AG113" s="9" t="n">
        <f aca="false">BF113/100*$AG$57</f>
        <v>6647106664.49195</v>
      </c>
      <c r="AH113" s="40" t="n">
        <f aca="false">(AG113-AG112)/AG112</f>
        <v>-0.000786599207247466</v>
      </c>
      <c r="AI113" s="40" t="n">
        <f aca="false">(AG113-AG109)/AG109</f>
        <v>0.0127863479425433</v>
      </c>
      <c r="AJ113" s="40" t="n">
        <f aca="false">AB113/AG113</f>
        <v>-0.00777809826169523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13630594</v>
      </c>
      <c r="AX113" s="7"/>
      <c r="AY113" s="40" t="n">
        <f aca="false">(AW113-AW112)/AW112</f>
        <v>-0.00179595665156464</v>
      </c>
      <c r="AZ113" s="39" t="n">
        <f aca="false">workers_and_wage_low!B101</f>
        <v>6531.87946452193</v>
      </c>
      <c r="BA113" s="40" t="n">
        <f aca="false">(AZ113-AZ112)/AZ112</f>
        <v>0.00101117346803292</v>
      </c>
      <c r="BB113" s="40"/>
      <c r="BC113" s="40"/>
      <c r="BD113" s="40"/>
      <c r="BE113" s="40"/>
      <c r="BF113" s="7" t="n">
        <f aca="false">BF112*(1+AY113)*(1+BA113)*(1-BE113)</f>
        <v>122.249438079537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133862978.780381</v>
      </c>
      <c r="E114" s="6"/>
      <c r="F114" s="8" t="n">
        <f aca="false">'Low pensions'!I114</f>
        <v>24331180.959535</v>
      </c>
      <c r="G114" s="81" t="n">
        <f aca="false">'Low pensions'!K114</f>
        <v>4510867.61706806</v>
      </c>
      <c r="H114" s="81" t="n">
        <f aca="false">'Low pensions'!V114</f>
        <v>24817462.707993</v>
      </c>
      <c r="I114" s="81" t="n">
        <f aca="false">'Low pensions'!M114</f>
        <v>139511.369600044</v>
      </c>
      <c r="J114" s="81" t="n">
        <f aca="false">'Low pensions'!W114</f>
        <v>767550.393030716</v>
      </c>
      <c r="K114" s="6"/>
      <c r="L114" s="81" t="n">
        <f aca="false">'Low pensions'!N114</f>
        <v>4482101.98494057</v>
      </c>
      <c r="M114" s="8"/>
      <c r="N114" s="81" t="n">
        <f aca="false">'Low pensions'!L114</f>
        <v>1070352.2798647</v>
      </c>
      <c r="O114" s="6"/>
      <c r="P114" s="81" t="n">
        <f aca="false">'Low pensions'!X114</f>
        <v>29146410.9457102</v>
      </c>
      <c r="Q114" s="8"/>
      <c r="R114" s="81" t="n">
        <f aca="false">'Low SIPA income'!G109</f>
        <v>24644419.4407094</v>
      </c>
      <c r="S114" s="8"/>
      <c r="T114" s="81" t="n">
        <f aca="false">'Low SIPA income'!J109</f>
        <v>94230073.7052809</v>
      </c>
      <c r="U114" s="6"/>
      <c r="V114" s="81" t="n">
        <f aca="false">'Low SIPA income'!F109</f>
        <v>119448.851125766</v>
      </c>
      <c r="W114" s="8"/>
      <c r="X114" s="81" t="n">
        <f aca="false">'Low SIPA income'!M109</f>
        <v>300021.075968554</v>
      </c>
      <c r="Y114" s="6"/>
      <c r="Z114" s="6" t="n">
        <f aca="false">R114+V114-N114-L114-F114</f>
        <v>-5119766.9325051</v>
      </c>
      <c r="AA114" s="6"/>
      <c r="AB114" s="6" t="n">
        <f aca="false">T114-P114-D114</f>
        <v>-68779316.0208106</v>
      </c>
      <c r="AC114" s="50"/>
      <c r="AD114" s="6"/>
      <c r="AE114" s="6"/>
      <c r="AF114" s="6"/>
      <c r="AG114" s="6" t="n">
        <f aca="false">BF114/100*$AG$57</f>
        <v>6711934942.48788</v>
      </c>
      <c r="AH114" s="61" t="n">
        <f aca="false">(AG114-AG113)/AG113</f>
        <v>0.00975285658378846</v>
      </c>
      <c r="AI114" s="61"/>
      <c r="AJ114" s="61" t="n">
        <f aca="false">AB114/AG114</f>
        <v>-0.0102473156563875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0.00421753055973521</v>
      </c>
      <c r="AV114" s="5"/>
      <c r="AW114" s="65" t="n">
        <f aca="false">workers_and_wage_low!C102</f>
        <v>13688465</v>
      </c>
      <c r="AX114" s="5"/>
      <c r="AY114" s="61" t="n">
        <f aca="false">(AW114-AW113)/AW113</f>
        <v>0.00424566970448977</v>
      </c>
      <c r="AZ114" s="66" t="n">
        <f aca="false">workers_and_wage_low!B102</f>
        <v>6567.69966466754</v>
      </c>
      <c r="BA114" s="61" t="n">
        <f aca="false">(AZ114-AZ113)/AZ113</f>
        <v>0.0054839040340791</v>
      </c>
      <c r="BB114" s="61"/>
      <c r="BC114" s="61"/>
      <c r="BD114" s="61"/>
      <c r="BE114" s="61"/>
      <c r="BF114" s="5" t="n">
        <f aca="false">BF113*(1+AY114)*(1+BA114)*(1-BE114)</f>
        <v>123.441719316576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133971635.788488</v>
      </c>
      <c r="E115" s="9"/>
      <c r="F115" s="67" t="n">
        <f aca="false">'Low pensions'!I115</f>
        <v>24350930.6569559</v>
      </c>
      <c r="G115" s="82" t="n">
        <f aca="false">'Low pensions'!K115</f>
        <v>4566352.11939093</v>
      </c>
      <c r="H115" s="82" t="n">
        <f aca="false">'Low pensions'!V115</f>
        <v>25122722.0691987</v>
      </c>
      <c r="I115" s="82" t="n">
        <f aca="false">'Low pensions'!M115</f>
        <v>141227.385135802</v>
      </c>
      <c r="J115" s="82" t="n">
        <f aca="false">'Low pensions'!W115</f>
        <v>776991.404202019</v>
      </c>
      <c r="K115" s="9"/>
      <c r="L115" s="82" t="n">
        <f aca="false">'Low pensions'!N115</f>
        <v>3608810.4085545</v>
      </c>
      <c r="M115" s="67"/>
      <c r="N115" s="82" t="n">
        <f aca="false">'Low pensions'!L115</f>
        <v>1070661.69681269</v>
      </c>
      <c r="O115" s="9"/>
      <c r="P115" s="82" t="n">
        <f aca="false">'Low pensions'!X115</f>
        <v>24616599.1251445</v>
      </c>
      <c r="Q115" s="67"/>
      <c r="R115" s="82" t="n">
        <f aca="false">'Low SIPA income'!G110</f>
        <v>28328706.1871628</v>
      </c>
      <c r="S115" s="67"/>
      <c r="T115" s="82" t="n">
        <f aca="false">'Low SIPA income'!J110</f>
        <v>108317263.403741</v>
      </c>
      <c r="U115" s="9"/>
      <c r="V115" s="82" t="n">
        <f aca="false">'Low SIPA income'!F110</f>
        <v>119843.835544871</v>
      </c>
      <c r="W115" s="67"/>
      <c r="X115" s="82" t="n">
        <f aca="false">'Low SIPA income'!M110</f>
        <v>301013.162952179</v>
      </c>
      <c r="Y115" s="9"/>
      <c r="Z115" s="9" t="n">
        <f aca="false">R115+V115-N115-L115-F115</f>
        <v>-581852.739615388</v>
      </c>
      <c r="AA115" s="9"/>
      <c r="AB115" s="9" t="n">
        <f aca="false">T115-P115-D115</f>
        <v>-50270971.5098916</v>
      </c>
      <c r="AC115" s="50"/>
      <c r="AD115" s="9"/>
      <c r="AE115" s="9"/>
      <c r="AF115" s="9"/>
      <c r="AG115" s="9" t="n">
        <f aca="false">BF115/100*$AG$57</f>
        <v>6712010306.76523</v>
      </c>
      <c r="AH115" s="40" t="n">
        <f aca="false">(AG115-AG114)/AG114</f>
        <v>1.12283980687278E-005</v>
      </c>
      <c r="AI115" s="40"/>
      <c r="AJ115" s="40" t="n">
        <f aca="false">AB115/AG115</f>
        <v>-0.00748970415900912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13678430</v>
      </c>
      <c r="AX115" s="7"/>
      <c r="AY115" s="40" t="n">
        <f aca="false">(AW115-AW114)/AW114</f>
        <v>-0.00073309899977828</v>
      </c>
      <c r="AZ115" s="39" t="n">
        <f aca="false">workers_and_wage_low!B103</f>
        <v>6572.59176986621</v>
      </c>
      <c r="BA115" s="40" t="n">
        <f aca="false">(AZ115-AZ114)/AZ114</f>
        <v>0.000744873463838204</v>
      </c>
      <c r="BB115" s="40"/>
      <c r="BC115" s="40"/>
      <c r="BD115" s="40"/>
      <c r="BE115" s="40"/>
      <c r="BF115" s="7" t="n">
        <f aca="false">BF114*(1+AY115)*(1+BA115)*(1-BE115)</f>
        <v>123.443105369338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133939641.117294</v>
      </c>
      <c r="E116" s="9"/>
      <c r="F116" s="67" t="n">
        <f aca="false">'Low pensions'!I116</f>
        <v>24345115.2467382</v>
      </c>
      <c r="G116" s="82" t="n">
        <f aca="false">'Low pensions'!K116</f>
        <v>4624778.48678078</v>
      </c>
      <c r="H116" s="82" t="n">
        <f aca="false">'Low pensions'!V116</f>
        <v>25444166.7040123</v>
      </c>
      <c r="I116" s="82" t="n">
        <f aca="false">'Low pensions'!M116</f>
        <v>143034.386189097</v>
      </c>
      <c r="J116" s="82" t="n">
        <f aca="false">'Low pensions'!W116</f>
        <v>786932.990845744</v>
      </c>
      <c r="K116" s="9"/>
      <c r="L116" s="82" t="n">
        <f aca="false">'Low pensions'!N116</f>
        <v>3560081.67637546</v>
      </c>
      <c r="M116" s="67"/>
      <c r="N116" s="82" t="n">
        <f aca="false">'Low pensions'!L116</f>
        <v>1069945.51920062</v>
      </c>
      <c r="O116" s="9"/>
      <c r="P116" s="82" t="n">
        <f aca="false">'Low pensions'!X116</f>
        <v>24359805.3043058</v>
      </c>
      <c r="Q116" s="67"/>
      <c r="R116" s="82" t="n">
        <f aca="false">'Low SIPA income'!G111</f>
        <v>24724972.0146706</v>
      </c>
      <c r="S116" s="67"/>
      <c r="T116" s="82" t="n">
        <f aca="false">'Low SIPA income'!J111</f>
        <v>94538073.4534502</v>
      </c>
      <c r="U116" s="9"/>
      <c r="V116" s="82" t="n">
        <f aca="false">'Low SIPA income'!F111</f>
        <v>124220.271229582</v>
      </c>
      <c r="W116" s="67"/>
      <c r="X116" s="82" t="n">
        <f aca="false">'Low SIPA income'!M111</f>
        <v>312005.507630753</v>
      </c>
      <c r="Y116" s="9"/>
      <c r="Z116" s="9" t="n">
        <f aca="false">R116+V116-N116-L116-F116</f>
        <v>-4125950.15641405</v>
      </c>
      <c r="AA116" s="9"/>
      <c r="AB116" s="9" t="n">
        <f aca="false">T116-P116-D116</f>
        <v>-63761372.9681494</v>
      </c>
      <c r="AC116" s="50"/>
      <c r="AD116" s="9"/>
      <c r="AE116" s="9"/>
      <c r="AF116" s="9"/>
      <c r="AG116" s="9" t="n">
        <f aca="false">BF116/100*$AG$57</f>
        <v>6729558144.83244</v>
      </c>
      <c r="AH116" s="40" t="n">
        <f aca="false">(AG116-AG115)/AG115</f>
        <v>0.00261439379041554</v>
      </c>
      <c r="AI116" s="40"/>
      <c r="AJ116" s="40" t="n">
        <f aca="false">AB116/AG116</f>
        <v>-0.00947482310069809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13711232</v>
      </c>
      <c r="AX116" s="7"/>
      <c r="AY116" s="40" t="n">
        <f aca="false">(AW116-AW115)/AW115</f>
        <v>0.0023980822360461</v>
      </c>
      <c r="AZ116" s="39" t="n">
        <f aca="false">workers_and_wage_low!B104</f>
        <v>6574.01009614513</v>
      </c>
      <c r="BA116" s="40" t="n">
        <f aca="false">(AZ116-AZ115)/AZ115</f>
        <v>0.000215794062461458</v>
      </c>
      <c r="BB116" s="40"/>
      <c r="BC116" s="40"/>
      <c r="BD116" s="40"/>
      <c r="BE116" s="40"/>
      <c r="BF116" s="7" t="n">
        <f aca="false">BF115*(1+AY116)*(1+BA116)*(1-BE116)</f>
        <v>123.765834257486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134163338.000215</v>
      </c>
      <c r="E117" s="9"/>
      <c r="F117" s="67" t="n">
        <f aca="false">'Low pensions'!I117</f>
        <v>24385774.8031595</v>
      </c>
      <c r="G117" s="82" t="n">
        <f aca="false">'Low pensions'!K117</f>
        <v>4690911.24287362</v>
      </c>
      <c r="H117" s="82" t="n">
        <f aca="false">'Low pensions'!V117</f>
        <v>25808009.6157175</v>
      </c>
      <c r="I117" s="82" t="n">
        <f aca="false">'Low pensions'!M117</f>
        <v>145079.72916104</v>
      </c>
      <c r="J117" s="82" t="n">
        <f aca="false">'Low pensions'!W117</f>
        <v>798185.864403636</v>
      </c>
      <c r="K117" s="9"/>
      <c r="L117" s="82" t="n">
        <f aca="false">'Low pensions'!N117</f>
        <v>3597600.81679648</v>
      </c>
      <c r="M117" s="67"/>
      <c r="N117" s="82" t="n">
        <f aca="false">'Low pensions'!L117</f>
        <v>1071555.96196818</v>
      </c>
      <c r="O117" s="9"/>
      <c r="P117" s="82" t="n">
        <f aca="false">'Low pensions'!X117</f>
        <v>24563352.4832586</v>
      </c>
      <c r="Q117" s="67"/>
      <c r="R117" s="82" t="n">
        <f aca="false">'Low SIPA income'!G112</f>
        <v>28440768.2987414</v>
      </c>
      <c r="S117" s="67"/>
      <c r="T117" s="82" t="n">
        <f aca="false">'Low SIPA income'!J112</f>
        <v>108745742.599975</v>
      </c>
      <c r="U117" s="9"/>
      <c r="V117" s="82" t="n">
        <f aca="false">'Low SIPA income'!F112</f>
        <v>124763.800430674</v>
      </c>
      <c r="W117" s="67"/>
      <c r="X117" s="82" t="n">
        <f aca="false">'Low SIPA income'!M112</f>
        <v>313370.696280077</v>
      </c>
      <c r="Y117" s="9"/>
      <c r="Z117" s="9" t="n">
        <f aca="false">R117+V117-N117-L117-F117</f>
        <v>-489399.482752085</v>
      </c>
      <c r="AA117" s="9"/>
      <c r="AB117" s="9" t="n">
        <f aca="false">T117-P117-D117</f>
        <v>-49980947.8834983</v>
      </c>
      <c r="AC117" s="50"/>
      <c r="AD117" s="9"/>
      <c r="AE117" s="9"/>
      <c r="AF117" s="9"/>
      <c r="AG117" s="9" t="n">
        <f aca="false">BF117/100*$AG$57</f>
        <v>6759784920.70724</v>
      </c>
      <c r="AH117" s="40" t="n">
        <f aca="false">(AG117-AG116)/AG116</f>
        <v>0.0044916434666681</v>
      </c>
      <c r="AI117" s="40" t="n">
        <f aca="false">(AG117-AG113)/AG113</f>
        <v>0.0169514740627235</v>
      </c>
      <c r="AJ117" s="40" t="n">
        <f aca="false">AB117/AG117</f>
        <v>-0.00739386659039871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13762680</v>
      </c>
      <c r="AX117" s="7"/>
      <c r="AY117" s="40" t="n">
        <f aca="false">(AW117-AW116)/AW116</f>
        <v>0.00375225216814944</v>
      </c>
      <c r="AZ117" s="39" t="n">
        <f aca="false">workers_and_wage_low!B105</f>
        <v>6578.85269136817</v>
      </c>
      <c r="BA117" s="40" t="n">
        <f aca="false">(AZ117-AZ116)/AZ116</f>
        <v>0.000736627287183451</v>
      </c>
      <c r="BB117" s="40"/>
      <c r="BC117" s="40"/>
      <c r="BD117" s="40"/>
      <c r="BE117" s="40"/>
      <c r="BF117" s="7" t="n">
        <f aca="false">BF116*(1+AY117)*(1+BA117)*(1-BE117)</f>
        <v>124.321746258325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0.0135245698830079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281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-0.0329745750899215</v>
      </c>
      <c r="C6" s="52" t="n">
        <f aca="false">'Central scenario'!BO4</f>
        <v>-0.0329745750899215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-0.0331795977538115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-0.0366051126539163</v>
      </c>
      <c r="C8" s="52" t="n">
        <f aca="false">'Central scenario'!BO6</f>
        <v>-0.0370530841535635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-0.0376961884096757</v>
      </c>
      <c r="C10" s="52" t="n">
        <f aca="false">'Central scenario'!BO8</f>
        <v>-0.0385800679980237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-0.0466196684132554</v>
      </c>
      <c r="E11" s="32" t="n">
        <f aca="false">'Low scenario'!BO9</f>
        <v>-0.0480034414406569</v>
      </c>
      <c r="F11" s="32" t="n">
        <f aca="false">'High scenario'!AL9</f>
        <v>-0.0462005002089527</v>
      </c>
      <c r="G11" s="32" t="n">
        <f aca="false">'High scenario'!BO9</f>
        <v>-0.0475742926541286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-0.0360534773795272</v>
      </c>
      <c r="C12" s="52" t="n">
        <f aca="false">'Central scenario'!BO10</f>
        <v>-0.0375617164580465</v>
      </c>
      <c r="D12" s="32" t="n">
        <f aca="false">'Low scenario'!AL10</f>
        <v>-0.0370043688205311</v>
      </c>
      <c r="E12" s="32" t="n">
        <f aca="false">'Low scenario'!BO10</f>
        <v>-0.0385283065692347</v>
      </c>
      <c r="F12" s="32" t="n">
        <f aca="false">'High scenario'!AL10</f>
        <v>-0.0347445682567747</v>
      </c>
      <c r="G12" s="32" t="n">
        <f aca="false">'High scenario'!BO10</f>
        <v>-0.0362260633424428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-0.0402714430145308</v>
      </c>
      <c r="C13" s="52" t="n">
        <f aca="false">'Central scenario'!BO11</f>
        <v>-0.0421420091934734</v>
      </c>
      <c r="D13" s="32" t="n">
        <f aca="false">'Low scenario'!AL11</f>
        <v>-0.041932648062877</v>
      </c>
      <c r="E13" s="32" t="n">
        <f aca="false">'Low scenario'!BO11</f>
        <v>-0.0438253451645566</v>
      </c>
      <c r="F13" s="32" t="n">
        <f aca="false">'High scenario'!AL11</f>
        <v>-0.0392118569581186</v>
      </c>
      <c r="G13" s="32" t="n">
        <f aca="false">'High scenario'!BO11</f>
        <v>-0.041108217275102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-0.0425258697260034</v>
      </c>
      <c r="C14" s="52" t="n">
        <f aca="false">'Central scenario'!BO12</f>
        <v>-0.0447306364468187</v>
      </c>
      <c r="D14" s="32" t="n">
        <f aca="false">'Low scenario'!AL12</f>
        <v>-0.0447440319607941</v>
      </c>
      <c r="E14" s="32" t="n">
        <f aca="false">'Low scenario'!BO12</f>
        <v>-0.0469310039119423</v>
      </c>
      <c r="F14" s="32" t="n">
        <f aca="false">'High scenario'!AL12</f>
        <v>-0.0426060763223517</v>
      </c>
      <c r="G14" s="32" t="n">
        <f aca="false">'High scenario'!BO12</f>
        <v>-0.0448590454865833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-0.0448059169493496</v>
      </c>
      <c r="C15" s="59" t="n">
        <f aca="false">'Central scenario'!BO13</f>
        <v>-0.0473752693162867</v>
      </c>
      <c r="D15" s="32" t="n">
        <f aca="false">'Low scenario'!AL13</f>
        <v>-0.0466388009436124</v>
      </c>
      <c r="E15" s="32" t="n">
        <f aca="false">'Low scenario'!BO13</f>
        <v>-0.0493006047176969</v>
      </c>
      <c r="F15" s="32" t="n">
        <f aca="false">'High scenario'!AL13</f>
        <v>-0.0437567818572988</v>
      </c>
      <c r="G15" s="32" t="n">
        <f aca="false">'High scenario'!BO13</f>
        <v>-0.0465002816180733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-0.0458369743199365</v>
      </c>
      <c r="C16" s="63" t="n">
        <f aca="false">'Central scenario'!BO14</f>
        <v>-0.0493026075165562</v>
      </c>
      <c r="D16" s="32" t="n">
        <f aca="false">'Low scenario'!AL14</f>
        <v>-0.0478665632615032</v>
      </c>
      <c r="E16" s="32" t="n">
        <f aca="false">'Low scenario'!BO14</f>
        <v>-0.0515144887667785</v>
      </c>
      <c r="F16" s="32" t="n">
        <f aca="false">'High scenario'!AL14</f>
        <v>-0.0442892293802801</v>
      </c>
      <c r="G16" s="32" t="n">
        <f aca="false">'High scenario'!BO14</f>
        <v>-0.0479333135862351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-0.0458922437780094</v>
      </c>
      <c r="C17" s="69" t="n">
        <f aca="false">'Central scenario'!BO15</f>
        <v>-0.050407246590893</v>
      </c>
      <c r="D17" s="32" t="n">
        <f aca="false">'Low scenario'!AL15</f>
        <v>-0.0487369032217682</v>
      </c>
      <c r="E17" s="32" t="n">
        <f aca="false">'Low scenario'!BO15</f>
        <v>-0.0535340970166234</v>
      </c>
      <c r="F17" s="32" t="n">
        <f aca="false">'High scenario'!AL15</f>
        <v>-0.0442404498623131</v>
      </c>
      <c r="G17" s="32" t="n">
        <f aca="false">'High scenario'!BO15</f>
        <v>-0.0489373177603514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-0.0458122306448693</v>
      </c>
      <c r="C18" s="69" t="n">
        <f aca="false">'Central scenario'!BO16</f>
        <v>-0.0511885842920729</v>
      </c>
      <c r="D18" s="32" t="n">
        <f aca="false">'Low scenario'!AL16</f>
        <v>-0.0476317296793073</v>
      </c>
      <c r="E18" s="32" t="n">
        <f aca="false">'Low scenario'!BO16</f>
        <v>-0.0532836459320114</v>
      </c>
      <c r="F18" s="32" t="n">
        <f aca="false">'High scenario'!AL16</f>
        <v>-0.0440791094429514</v>
      </c>
      <c r="G18" s="32" t="n">
        <f aca="false">'High scenario'!BO16</f>
        <v>-0.0494825370460818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-0.0456409451568934</v>
      </c>
      <c r="C19" s="69" t="n">
        <f aca="false">'Central scenario'!BO17</f>
        <v>-0.0518467884345717</v>
      </c>
      <c r="D19" s="32" t="n">
        <f aca="false">'Low scenario'!AL17</f>
        <v>-0.0460042414951905</v>
      </c>
      <c r="E19" s="32" t="n">
        <f aca="false">'Low scenario'!BO17</f>
        <v>-0.0524428125469393</v>
      </c>
      <c r="F19" s="32" t="n">
        <f aca="false">'High scenario'!AL17</f>
        <v>-0.041917923789826</v>
      </c>
      <c r="G19" s="32" t="n">
        <f aca="false">'High scenario'!BO17</f>
        <v>-0.0480228181219091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-0.0440261230363049</v>
      </c>
      <c r="C20" s="63" t="n">
        <f aca="false">'Central scenario'!BO18</f>
        <v>-0.0511091427663353</v>
      </c>
      <c r="D20" s="32" t="n">
        <f aca="false">'Low scenario'!AL18</f>
        <v>-0.0446132709973281</v>
      </c>
      <c r="E20" s="32" t="n">
        <f aca="false">'Low scenario'!BO18</f>
        <v>-0.0519376803210926</v>
      </c>
      <c r="F20" s="32" t="n">
        <f aca="false">'High scenario'!AL18</f>
        <v>-0.0407984583494418</v>
      </c>
      <c r="G20" s="32" t="n">
        <f aca="false">'High scenario'!BO18</f>
        <v>-0.0478576857421132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-0.0430776517237123</v>
      </c>
      <c r="C21" s="69" t="n">
        <f aca="false">'Central scenario'!BO19</f>
        <v>-0.0508586875406001</v>
      </c>
      <c r="D21" s="32" t="n">
        <f aca="false">'Low scenario'!AL19</f>
        <v>-0.0439396290764242</v>
      </c>
      <c r="E21" s="32" t="n">
        <f aca="false">'Low scenario'!BO19</f>
        <v>-0.0518864822933799</v>
      </c>
      <c r="F21" s="32" t="n">
        <f aca="false">'High scenario'!AL19</f>
        <v>-0.0390961039010693</v>
      </c>
      <c r="G21" s="32" t="n">
        <f aca="false">'High scenario'!BO19</f>
        <v>-0.0468186770658491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-0.0422230068663907</v>
      </c>
      <c r="C22" s="69" t="n">
        <f aca="false">'Central scenario'!BO20</f>
        <v>-0.0508766642930631</v>
      </c>
      <c r="D22" s="32" t="n">
        <f aca="false">'Low scenario'!AL20</f>
        <v>-0.0439124404244875</v>
      </c>
      <c r="E22" s="32" t="n">
        <f aca="false">'Low scenario'!BO20</f>
        <v>-0.0528229286098893</v>
      </c>
      <c r="F22" s="32" t="n">
        <f aca="false">'High scenario'!AL20</f>
        <v>-0.0386426945577926</v>
      </c>
      <c r="G22" s="32" t="n">
        <f aca="false">'High scenario'!BO20</f>
        <v>-0.0472134810097206</v>
      </c>
      <c r="H22" s="32" t="n">
        <f aca="false">B31-D31</f>
        <v>0.002309090630172</v>
      </c>
      <c r="I22" s="32" t="n">
        <f aca="false">C31-E31</f>
        <v>0.00288200572106134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-0.0405663308386471</v>
      </c>
      <c r="C23" s="69" t="n">
        <f aca="false">'Central scenario'!BO21</f>
        <v>-0.0500304899031464</v>
      </c>
      <c r="D23" s="32" t="n">
        <f aca="false">'Low scenario'!AL21</f>
        <v>-0.0435894108879853</v>
      </c>
      <c r="E23" s="32" t="n">
        <f aca="false">'Low scenario'!BO21</f>
        <v>-0.0534729521643625</v>
      </c>
      <c r="F23" s="32" t="n">
        <f aca="false">'High scenario'!AL21</f>
        <v>-0.0366977649519881</v>
      </c>
      <c r="G23" s="32" t="n">
        <f aca="false">'High scenario'!BO21</f>
        <v>-0.0460478037969424</v>
      </c>
      <c r="H23" s="32" t="n">
        <f aca="false">B31-F31</f>
        <v>-0.00928934238112036</v>
      </c>
      <c r="I23" s="32" t="n">
        <f aca="false">C31-G31</f>
        <v>-0.00922777099199185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-0.0395859493838531</v>
      </c>
      <c r="C24" s="63" t="n">
        <f aca="false">'Central scenario'!BO22</f>
        <v>-0.0499683516844673</v>
      </c>
      <c r="D24" s="32" t="n">
        <f aca="false">'Low scenario'!AL22</f>
        <v>-0.0424548780947794</v>
      </c>
      <c r="E24" s="32" t="n">
        <f aca="false">'Low scenario'!BO22</f>
        <v>-0.053092061830144</v>
      </c>
      <c r="F24" s="32" t="n">
        <f aca="false">'High scenario'!AL22</f>
        <v>-0.0351943521715372</v>
      </c>
      <c r="G24" s="32" t="n">
        <f aca="false">'High scenario'!BO22</f>
        <v>-0.0453141955857052</v>
      </c>
      <c r="H24" s="32" t="n">
        <f aca="false">H22-I22</f>
        <v>-0.000572915090889345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-0.0380384577662801</v>
      </c>
      <c r="C25" s="69" t="n">
        <f aca="false">'Central scenario'!BO23</f>
        <v>-0.0491160355993957</v>
      </c>
      <c r="D25" s="32" t="n">
        <f aca="false">'Low scenario'!AL23</f>
        <v>-0.0432025969692482</v>
      </c>
      <c r="E25" s="32" t="n">
        <f aca="false">'Low scenario'!BO23</f>
        <v>-0.0544357195996025</v>
      </c>
      <c r="F25" s="32" t="n">
        <f aca="false">'High scenario'!AL23</f>
        <v>-0.0333682721155591</v>
      </c>
      <c r="G25" s="32" t="n">
        <f aca="false">'High scenario'!BO23</f>
        <v>-0.043929955218184</v>
      </c>
      <c r="H25" s="32" t="n">
        <f aca="false">H23-I23</f>
        <v>-6.1571389128507E-005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-0.0365664122983473</v>
      </c>
      <c r="C26" s="69" t="n">
        <f aca="false">'Central scenario'!BO24</f>
        <v>-0.0482221286801964</v>
      </c>
      <c r="D26" s="32" t="n">
        <f aca="false">'Low scenario'!AL24</f>
        <v>-0.0419183747047501</v>
      </c>
      <c r="E26" s="32" t="n">
        <f aca="false">'Low scenario'!BO24</f>
        <v>-0.0536377973025707</v>
      </c>
      <c r="F26" s="32" t="n">
        <f aca="false">'High scenario'!AL24</f>
        <v>-0.0317412515288214</v>
      </c>
      <c r="G26" s="32" t="n">
        <f aca="false">'High scenario'!BO24</f>
        <v>-0.0429167926587359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-0.0349179521316241</v>
      </c>
      <c r="C27" s="69" t="n">
        <f aca="false">'Central scenario'!BO25</f>
        <v>-0.0472259304322618</v>
      </c>
      <c r="D27" s="32" t="n">
        <f aca="false">'Low scenario'!AL25</f>
        <v>-0.039764034581559</v>
      </c>
      <c r="E27" s="32" t="n">
        <f aca="false">'Low scenario'!BO25</f>
        <v>-0.0522414898963034</v>
      </c>
      <c r="F27" s="32" t="n">
        <f aca="false">'High scenario'!AL25</f>
        <v>-0.0293756252350876</v>
      </c>
      <c r="G27" s="32" t="n">
        <f aca="false">'High scenario'!BO25</f>
        <v>-0.0412088451253336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-0.0338558120563807</v>
      </c>
      <c r="C28" s="63" t="n">
        <f aca="false">'Central scenario'!BO26</f>
        <v>-0.0466649848671752</v>
      </c>
      <c r="D28" s="32" t="n">
        <f aca="false">'Low scenario'!AL26</f>
        <v>-0.0395918848268734</v>
      </c>
      <c r="E28" s="32" t="n">
        <f aca="false">'Low scenario'!BO26</f>
        <v>-0.0530754565082424</v>
      </c>
      <c r="F28" s="32" t="n">
        <f aca="false">'High scenario'!AL26</f>
        <v>-0.0273662694502638</v>
      </c>
      <c r="G28" s="32" t="n">
        <f aca="false">'High scenario'!BO26</f>
        <v>-0.0401283758522299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-0.0321724910779188</v>
      </c>
      <c r="C29" s="69" t="n">
        <f aca="false">'Central scenario'!BO27</f>
        <v>-0.0455579189078258</v>
      </c>
      <c r="D29" s="32" t="n">
        <f aca="false">'Low scenario'!AL27</f>
        <v>-0.0372622228313234</v>
      </c>
      <c r="E29" s="32" t="n">
        <f aca="false">'Low scenario'!BO27</f>
        <v>-0.0513480970909546</v>
      </c>
      <c r="F29" s="32" t="n">
        <f aca="false">'High scenario'!AL27</f>
        <v>-0.0252293555231728</v>
      </c>
      <c r="G29" s="32" t="n">
        <f aca="false">'High scenario'!BO27</f>
        <v>-0.0387465504745147</v>
      </c>
      <c r="I29" s="32" t="n">
        <f aca="false">C31-E31</f>
        <v>0.00288200572106134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-0.0322780900263813</v>
      </c>
      <c r="C30" s="69" t="n">
        <f aca="false">'Central scenario'!BO28</f>
        <v>-0.0466659186772056</v>
      </c>
      <c r="D30" s="32" t="n">
        <f aca="false">'Low scenario'!AL28</f>
        <v>-0.0362333941330909</v>
      </c>
      <c r="E30" s="32" t="n">
        <f aca="false">'Low scenario'!BO28</f>
        <v>-0.0511845312020811</v>
      </c>
      <c r="F30" s="32" t="n">
        <f aca="false">'High scenario'!AL28</f>
        <v>-0.0241932452810167</v>
      </c>
      <c r="G30" s="32" t="n">
        <f aca="false">'High scenario'!BO28</f>
        <v>-0.0385886007664137</v>
      </c>
      <c r="I30" s="32" t="n">
        <f aca="false">C31-G31</f>
        <v>-0.00922777099199185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-0.0322898191216915</v>
      </c>
      <c r="C31" s="69" t="n">
        <f aca="false">'Central scenario'!BO29</f>
        <v>-0.0472218130600067</v>
      </c>
      <c r="D31" s="32" t="n">
        <f aca="false">'Low scenario'!AL29</f>
        <v>-0.0345989097518635</v>
      </c>
      <c r="E31" s="32" t="n">
        <f aca="false">'Low scenario'!BO29</f>
        <v>-0.0501038187810681</v>
      </c>
      <c r="F31" s="32" t="n">
        <f aca="false">'High scenario'!AL29</f>
        <v>-0.0230004767405712</v>
      </c>
      <c r="G31" s="32" t="n">
        <f aca="false">'High scenario'!BO29</f>
        <v>-0.0379940420680148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91" t="n">
        <v>124.428366303447</v>
      </c>
      <c r="E19" s="28" t="n">
        <f aca="false">(D19/D18)^(1/3)-1</f>
        <v>0.0364147067883644</v>
      </c>
      <c r="F19" s="92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3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91" t="n">
        <v>140.604053922895</v>
      </c>
      <c r="E21" s="28" t="n">
        <f aca="false">(D21/D20)^(1/3)-1</f>
        <v>0.0199438851128948</v>
      </c>
      <c r="F21" s="92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3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91" t="n">
        <v>156.779741542343</v>
      </c>
      <c r="E23" s="28" t="n">
        <f aca="false">(D23/D22)^(1/3)-1</f>
        <v>0.017811952455925</v>
      </c>
      <c r="F23" s="92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3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91" t="n">
        <v>173.241614404289</v>
      </c>
      <c r="E25" s="28" t="n">
        <f aca="false">(D25/D24)^(1/3)-1</f>
        <v>0.0163580340504399</v>
      </c>
      <c r="F25" s="92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3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91" t="n">
        <v>189.703487266235</v>
      </c>
      <c r="E27" s="28" t="n">
        <f aca="false">(D27/D26)^(1/3)-1</f>
        <v>0.0148958038073606</v>
      </c>
      <c r="F27" s="92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3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91" t="n">
        <v>205.828283683865</v>
      </c>
      <c r="E29" s="28" t="n">
        <f aca="false">(D29/D28)^(1/3)-1</f>
        <v>0.0134085362833618</v>
      </c>
      <c r="F29" s="92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3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91" t="n">
        <v>221.953080101495</v>
      </c>
      <c r="E31" s="28" t="n">
        <f aca="false">(D31/D30)^(1/3)-1</f>
        <v>0.0124100252895021</v>
      </c>
      <c r="F31" s="92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3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91" t="n">
        <v>238.153221096888</v>
      </c>
      <c r="E33" s="28" t="n">
        <f aca="false">(D33/D32)^(1/3)-1</f>
        <v>0.0116014072790902</v>
      </c>
      <c r="F33" s="92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3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91" t="n">
        <v>254.353362092282</v>
      </c>
      <c r="E35" s="28" t="n">
        <f aca="false">(D35/D34)^(1/3)-1</f>
        <v>0.0108463472906526</v>
      </c>
      <c r="F35" s="92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3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91" t="n">
        <v>272.254054498543</v>
      </c>
      <c r="E37" s="28" t="n">
        <f aca="false">(D37/D36)^(1/3)-1</f>
        <v>0.0112048101911155</v>
      </c>
      <c r="F37" s="92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3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91" t="n">
        <v>290.154746904804</v>
      </c>
      <c r="E39" s="28" t="n">
        <f aca="false">(D39/D38)^(1/3)-1</f>
        <v>0.0104989246796106</v>
      </c>
      <c r="F39" s="92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Z89" colorId="64" zoomScale="60" zoomScaleNormal="60" zoomScalePageLayoutView="100" workbookViewId="0">
      <selection pane="topLeft" activeCell="AG14" activeCellId="0" sqref="AG14"/>
    </sheetView>
  </sheetViews>
  <sheetFormatPr defaultColWidth="9.3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-0.0462005002089527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0.0866020009734095</v>
      </c>
      <c r="BN9" s="51" t="n">
        <f aca="false">(SUM(H34:H37)+SUM(J34:J37))/AVERAGE(AG34:AG37)</f>
        <v>0.0013737924451759</v>
      </c>
      <c r="BO9" s="52" t="n">
        <f aca="false">AL9-BN9</f>
        <v>-0.0475742926541286</v>
      </c>
      <c r="BP9" s="32" t="n">
        <f aca="false">BN9+BM9</f>
        <v>0.0879757934185854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-0.0347445682567747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0.0576579087090271</v>
      </c>
      <c r="BL10" s="51" t="n">
        <f aca="false">SUM(P38:P41)/AVERAGE(AG38:AG41)</f>
        <v>0.0161778202204778</v>
      </c>
      <c r="BM10" s="51" t="n">
        <f aca="false">SUM(D38:D41)/AVERAGE(AG38:AG41)</f>
        <v>0.0762246567453241</v>
      </c>
      <c r="BN10" s="51" t="n">
        <f aca="false">(SUM(H38:H41)+SUM(J38:J41))/AVERAGE(AG38:AG41)</f>
        <v>0.00148149508566814</v>
      </c>
      <c r="BO10" s="52" t="n">
        <f aca="false">AL10-BN10</f>
        <v>-0.0362260633424428</v>
      </c>
      <c r="BP10" s="32" t="n">
        <f aca="false">BN10+BM10</f>
        <v>0.0777061518309922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-0.0392118569581186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0.0608477445219211</v>
      </c>
      <c r="BL11" s="51" t="n">
        <f aca="false">SUM(P42:P45)/AVERAGE(AG42:AG45)</f>
        <v>0.0175896543023414</v>
      </c>
      <c r="BM11" s="51" t="n">
        <f aca="false">SUM(D42:D45)/AVERAGE(AG42:AG45)</f>
        <v>0.0824699471776983</v>
      </c>
      <c r="BN11" s="51" t="n">
        <f aca="false">(SUM(H42:H45)+SUM(J42:J45))/AVERAGE(AG42:AG45)</f>
        <v>0.00189636031698334</v>
      </c>
      <c r="BO11" s="52" t="n">
        <f aca="false">AL11-BN11</f>
        <v>-0.041108217275102</v>
      </c>
      <c r="BP11" s="32" t="n">
        <f aca="false">BN11+BM11</f>
        <v>0.0843663074946816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-0.0426060763223517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0.0617228463204646</v>
      </c>
      <c r="BL12" s="51" t="n">
        <f aca="false">SUM(P46:P49)/AVERAGE(AG46:AG49)</f>
        <v>0.0183743400240468</v>
      </c>
      <c r="BM12" s="51" t="n">
        <f aca="false">SUM(D46:D49)/AVERAGE(AG46:AG49)</f>
        <v>0.0859545826187695</v>
      </c>
      <c r="BN12" s="51" t="n">
        <f aca="false">(SUM(H46:H49)+SUM(J46:J49))/AVERAGE(AG46:AG49)</f>
        <v>0.00225296916423165</v>
      </c>
      <c r="BO12" s="52" t="n">
        <f aca="false">AL12-BN12</f>
        <v>-0.0448590454865833</v>
      </c>
      <c r="BP12" s="32" t="n">
        <f aca="false">BN12+BM12</f>
        <v>0.0882075517830011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-0.0437567818572988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0.0623035495357729</v>
      </c>
      <c r="BL13" s="32" t="n">
        <f aca="false">SUM(P50:P53)/AVERAGE(AG50:AG53)</f>
        <v>0.0186977801241371</v>
      </c>
      <c r="BM13" s="32" t="n">
        <f aca="false">SUM(D50:D53)/AVERAGE(AG50:AG53)</f>
        <v>0.0873625512689346</v>
      </c>
      <c r="BN13" s="32" t="n">
        <f aca="false">(SUM(H50:H53)+SUM(J50:J53))/AVERAGE(AG50:AG53)</f>
        <v>0.00274349976077445</v>
      </c>
      <c r="BO13" s="59" t="n">
        <f aca="false">AL13-BN13</f>
        <v>-0.0465002816180733</v>
      </c>
      <c r="BP13" s="32" t="n">
        <f aca="false">BN13+BM13</f>
        <v>0.090106051029709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-0.0442892293802801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0.0627886207287787</v>
      </c>
      <c r="BL14" s="61" t="n">
        <f aca="false">SUM(P54:P57)/AVERAGE(AG54:AG57)</f>
        <v>0.0186931273986854</v>
      </c>
      <c r="BM14" s="61" t="n">
        <f aca="false">SUM(D54:D57)/AVERAGE(AG54:AG57)</f>
        <v>0.0883847227103733</v>
      </c>
      <c r="BN14" s="61" t="n">
        <f aca="false">(SUM(H54:H57)+SUM(J54:J57))/AVERAGE(AG54:AG57)</f>
        <v>0.003644084205955</v>
      </c>
      <c r="BO14" s="63" t="n">
        <f aca="false">AL14-BN14</f>
        <v>-0.0479333135862351</v>
      </c>
      <c r="BP14" s="32" t="n">
        <f aca="false">BN14+BM14</f>
        <v>0.0920288069163283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-0.0442404498623131</v>
      </c>
      <c r="AM15" s="9" t="n">
        <f aca="false">'Central scenario'!AM15</f>
        <v>13032040.9288315</v>
      </c>
      <c r="AN15" s="69" t="n">
        <f aca="false">AM15/AVERAGE(AG58:AG61)</f>
        <v>0.00208943542153601</v>
      </c>
      <c r="AO15" s="69" t="n">
        <f aca="false">'GDP evolution by scenario'!M57</f>
        <v>0.0384089696169552</v>
      </c>
      <c r="AP15" s="69"/>
      <c r="AQ15" s="9" t="n">
        <f aca="false">AQ14*(1+AO15)</f>
        <v>514672520.083887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384081268.278074</v>
      </c>
      <c r="AS15" s="70" t="n">
        <f aca="false">AQ15/AG61</f>
        <v>0.0812152402912247</v>
      </c>
      <c r="AT15" s="70" t="n">
        <f aca="false">AR15/AG61</f>
        <v>0.0606079619123203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0.0636251564246203</v>
      </c>
      <c r="BL15" s="40" t="n">
        <f aca="false">SUM(P58:P61)/AVERAGE(AG58:AG61)</f>
        <v>0.018671580247268</v>
      </c>
      <c r="BM15" s="40" t="n">
        <f aca="false">SUM(D58:D61)/AVERAGE(AG58:AG61)</f>
        <v>0.0891940260396653</v>
      </c>
      <c r="BN15" s="40" t="n">
        <f aca="false">(SUM(H58:H61)+SUM(J58:J61))/AVERAGE(AG58:AG61)</f>
        <v>0.00469686789803834</v>
      </c>
      <c r="BO15" s="69" t="n">
        <f aca="false">AL15-BN15</f>
        <v>-0.0489373177603514</v>
      </c>
      <c r="BP15" s="32" t="n">
        <f aca="false">BN15+BM15</f>
        <v>0.0938908939377037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-0.0440791094429514</v>
      </c>
      <c r="AM16" s="9" t="n">
        <f aca="false">'Central scenario'!AM16</f>
        <v>12139889.4651339</v>
      </c>
      <c r="AN16" s="69" t="n">
        <f aca="false">AM16/AVERAGE(AG62:AG65)</f>
        <v>0.00188042617149083</v>
      </c>
      <c r="AO16" s="69" t="n">
        <f aca="false">'GDP evolution by scenario'!M61</f>
        <v>0.0350824928448243</v>
      </c>
      <c r="AP16" s="69"/>
      <c r="AQ16" s="9" t="n">
        <f aca="false">AQ15*(1+AO16)</f>
        <v>532728515.087158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385221919.362167</v>
      </c>
      <c r="AS16" s="70" t="n">
        <f aca="false">AQ16/AG65</f>
        <v>0.081330242321732</v>
      </c>
      <c r="AT16" s="70" t="n">
        <f aca="false">AR16/AG65</f>
        <v>0.0588108035558073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0.0644228927427988</v>
      </c>
      <c r="BL16" s="40" t="n">
        <f aca="false">SUM(P62:P65)/AVERAGE(AG62:AG65)</f>
        <v>0.0187116343067163</v>
      </c>
      <c r="BM16" s="40" t="n">
        <f aca="false">SUM(D62:D65)/AVERAGE(AG62:AG65)</f>
        <v>0.0897903678790339</v>
      </c>
      <c r="BN16" s="40" t="n">
        <f aca="false">(SUM(H62:H65)+SUM(J62:J65))/AVERAGE(AG62:AG65)</f>
        <v>0.00540342760313038</v>
      </c>
      <c r="BO16" s="69" t="n">
        <f aca="false">AL16-BN16</f>
        <v>-0.0494825370460818</v>
      </c>
      <c r="BP16" s="32" t="n">
        <f aca="false">BN16+BM16</f>
        <v>0.0951937954821643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-0.041917923789826</v>
      </c>
      <c r="AM17" s="9" t="n">
        <f aca="false">'Central scenario'!AM17</f>
        <v>11273018.6820578</v>
      </c>
      <c r="AN17" s="69" t="n">
        <f aca="false">AM17/AVERAGE(AG66:AG69)</f>
        <v>0.00168218028866499</v>
      </c>
      <c r="AO17" s="69" t="n">
        <f aca="false">'GDP evolution by scenario'!M65</f>
        <v>0.038028413782192</v>
      </c>
      <c r="AP17" s="69"/>
      <c r="AQ17" s="9" t="n">
        <f aca="false">AQ16*(1+AO17)</f>
        <v>552987335.492465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388403118.074502</v>
      </c>
      <c r="AS17" s="70" t="n">
        <f aca="false">AQ17/AG69</f>
        <v>0.0815786945741134</v>
      </c>
      <c r="AT17" s="70" t="n">
        <f aca="false">AR17/AG69</f>
        <v>0.0572986347197546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0.0649087384472126</v>
      </c>
      <c r="BL17" s="40" t="n">
        <f aca="false">SUM(P66:P69)/AVERAGE(AG66:AG69)</f>
        <v>0.0180696262041117</v>
      </c>
      <c r="BM17" s="40" t="n">
        <f aca="false">SUM(D66:D69)/AVERAGE(AG66:AG69)</f>
        <v>0.0887570360329269</v>
      </c>
      <c r="BN17" s="40" t="n">
        <f aca="false">(SUM(H66:H69)+SUM(J66:J69))/AVERAGE(AG66:AG69)</f>
        <v>0.00610489433208307</v>
      </c>
      <c r="BO17" s="69" t="n">
        <f aca="false">AL17-BN17</f>
        <v>-0.0480228181219091</v>
      </c>
      <c r="BP17" s="32" t="n">
        <f aca="false">BN17+BM17</f>
        <v>0.09486193036501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-0.0407984583494418</v>
      </c>
      <c r="AM18" s="6" t="n">
        <f aca="false">'Central scenario'!AM18</f>
        <v>10452476.7322336</v>
      </c>
      <c r="AN18" s="63" t="n">
        <f aca="false">AM18/AVERAGE(AG70:AG73)</f>
        <v>0.00151166933374833</v>
      </c>
      <c r="AO18" s="63" t="n">
        <f aca="false">'GDP evolution by scenario'!M69</f>
        <v>0.0317980898559078</v>
      </c>
      <c r="AP18" s="63"/>
      <c r="AQ18" s="6" t="n">
        <f aca="false">AQ17*(1+AO18)</f>
        <v>570571276.475634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390149643.870292</v>
      </c>
      <c r="AS18" s="64" t="n">
        <f aca="false">AQ18/AG73</f>
        <v>0.0815338371529848</v>
      </c>
      <c r="AT18" s="64" t="n">
        <f aca="false">AR18/AG73</f>
        <v>0.0557518382718199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0.0653797691785004</v>
      </c>
      <c r="BL18" s="61" t="n">
        <f aca="false">SUM(P70:P73)/AVERAGE(AG70:AG73)</f>
        <v>0.0178334821544908</v>
      </c>
      <c r="BM18" s="61" t="n">
        <f aca="false">SUM(D70:D73)/AVERAGE(AG70:AG73)</f>
        <v>0.0883447453734514</v>
      </c>
      <c r="BN18" s="61" t="n">
        <f aca="false">(SUM(H70:H73)+SUM(J70:J73))/AVERAGE(AG70:AG73)</f>
        <v>0.0070592273926714</v>
      </c>
      <c r="BO18" s="63" t="n">
        <f aca="false">AL18-BN18</f>
        <v>-0.0478576857421132</v>
      </c>
      <c r="BP18" s="32" t="n">
        <f aca="false">BN18+BM18</f>
        <v>0.0954039727661228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-0.0390961039010693</v>
      </c>
      <c r="AM19" s="9" t="n">
        <f aca="false">'Central scenario'!AM19</f>
        <v>9649081.86791266</v>
      </c>
      <c r="AN19" s="69" t="n">
        <f aca="false">AM19/AVERAGE(AG74:AG77)</f>
        <v>0.00134776564531811</v>
      </c>
      <c r="AO19" s="69" t="n">
        <f aca="false">'GDP evolution by scenario'!M73</f>
        <v>0.0354024843357903</v>
      </c>
      <c r="AP19" s="69"/>
      <c r="AQ19" s="9" t="n">
        <f aca="false">AQ18*(1+AO19)</f>
        <v>590770917.153514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394157244.786317</v>
      </c>
      <c r="AS19" s="70" t="n">
        <f aca="false">AQ19/AG77</f>
        <v>0.0818872525550811</v>
      </c>
      <c r="AT19" s="70" t="n">
        <f aca="false">AR19/AG77</f>
        <v>0.0546344664455527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0.0657613729640069</v>
      </c>
      <c r="BL19" s="40" t="n">
        <f aca="false">SUM(P74:P77)/AVERAGE(AG74:AG77)</f>
        <v>0.017371581880163</v>
      </c>
      <c r="BM19" s="40" t="n">
        <f aca="false">SUM(D74:D77)/AVERAGE(AG74:AG77)</f>
        <v>0.0874858949849132</v>
      </c>
      <c r="BN19" s="40" t="n">
        <f aca="false">(SUM(H74:H77)+SUM(J74:J77))/AVERAGE(AG74:AG77)</f>
        <v>0.00772257316477978</v>
      </c>
      <c r="BO19" s="69" t="n">
        <f aca="false">AL19-BN19</f>
        <v>-0.0468186770658491</v>
      </c>
      <c r="BP19" s="32" t="n">
        <f aca="false">BN19+BM19</f>
        <v>0.0952084681496929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-0.0386426945577926</v>
      </c>
      <c r="AM20" s="9" t="n">
        <f aca="false">'Central scenario'!AM20</f>
        <v>8873587.4679367</v>
      </c>
      <c r="AN20" s="69" t="n">
        <f aca="false">AM20/AVERAGE(AG78:AG81)</f>
        <v>0.00121176810260817</v>
      </c>
      <c r="AO20" s="69" t="n">
        <f aca="false">'GDP evolution by scenario'!M77</f>
        <v>0.0228409547647288</v>
      </c>
      <c r="AP20" s="69"/>
      <c r="AQ20" s="9" t="n">
        <f aca="false">AQ19*(1+AO20)</f>
        <v>604264688.948535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394194068.356127</v>
      </c>
      <c r="AS20" s="70" t="n">
        <f aca="false">AQ20/AG81</f>
        <v>0.0817195797670897</v>
      </c>
      <c r="AT20" s="70" t="n">
        <f aca="false">AR20/AG81</f>
        <v>0.0533100381370881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0.0662031093366262</v>
      </c>
      <c r="BL20" s="40" t="n">
        <f aca="false">SUM(P78:P81)/AVERAGE(AG78:AG81)</f>
        <v>0.0173090780312188</v>
      </c>
      <c r="BM20" s="40" t="n">
        <f aca="false">SUM(D78:D81)/AVERAGE(AG78:AG81)</f>
        <v>0.0875367258632</v>
      </c>
      <c r="BN20" s="40" t="n">
        <f aca="false">(SUM(H78:H81)+SUM(J78:J81))/AVERAGE(AG78:AG81)</f>
        <v>0.00857078645192804</v>
      </c>
      <c r="BO20" s="69" t="n">
        <f aca="false">AL20-BN20</f>
        <v>-0.0472134810097206</v>
      </c>
      <c r="BP20" s="32" t="n">
        <f aca="false">BN20+BM20</f>
        <v>0.096107512315128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-0.0366977649519881</v>
      </c>
      <c r="AM21" s="9" t="n">
        <f aca="false">'Central scenario'!AM21</f>
        <v>8126011.66426731</v>
      </c>
      <c r="AN21" s="69" t="n">
        <f aca="false">AM21/AVERAGE(AG82:AG85)</f>
        <v>0.00107420107244327</v>
      </c>
      <c r="AO21" s="69" t="n">
        <f aca="false">'GDP evolution by scenario'!M81</f>
        <v>0.0330281152395833</v>
      </c>
      <c r="AP21" s="69"/>
      <c r="AQ21" s="9" t="n">
        <f aca="false">AQ20*(1+AO21)</f>
        <v>624222412.730338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398965254.865099</v>
      </c>
      <c r="AS21" s="70" t="n">
        <f aca="false">AQ21/AG85</f>
        <v>0.0819788114002023</v>
      </c>
      <c r="AT21" s="70" t="n">
        <f aca="false">AR21/AG85</f>
        <v>0.052395903634349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0.0666531646214386</v>
      </c>
      <c r="BL21" s="40" t="n">
        <f aca="false">SUM(P82:P85)/AVERAGE(AG82:AG85)</f>
        <v>0.0169295554000249</v>
      </c>
      <c r="BM21" s="40" t="n">
        <f aca="false">SUM(D82:D85)/AVERAGE(AG82:AG85)</f>
        <v>0.0864213741734018</v>
      </c>
      <c r="BN21" s="40" t="n">
        <f aca="false">(SUM(H82:H85)+SUM(J82:J85))/AVERAGE(AG82:AG85)</f>
        <v>0.00935003884495422</v>
      </c>
      <c r="BO21" s="69" t="n">
        <f aca="false">AL21-BN21</f>
        <v>-0.0460478037969424</v>
      </c>
      <c r="BP21" s="32" t="n">
        <f aca="false">BN21+BM21</f>
        <v>0.095771413018356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-0.0351943521715372</v>
      </c>
      <c r="AM22" s="6" t="n">
        <f aca="false">'Central scenario'!AM22</f>
        <v>7406781.38079157</v>
      </c>
      <c r="AN22" s="63" t="n">
        <f aca="false">AM22/AVERAGE(AG86:AG89)</f>
        <v>0.000957106586785194</v>
      </c>
      <c r="AO22" s="63" t="n">
        <f aca="false">'GDP evolution by scenario'!M85</f>
        <v>0.0230040695562213</v>
      </c>
      <c r="AP22" s="63"/>
      <c r="AQ22" s="6" t="n">
        <f aca="false">AQ21*(1+AO22)</f>
        <v>638582068.531339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400658525.00765</v>
      </c>
      <c r="AS22" s="64" t="n">
        <f aca="false">AQ22/AG89</f>
        <v>0.0816835860910006</v>
      </c>
      <c r="AT22" s="64" t="n">
        <f aca="false">AR22/AG89</f>
        <v>0.051249834176873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0.0670267674603556</v>
      </c>
      <c r="BL22" s="61" t="n">
        <f aca="false">SUM(P86:P89)/AVERAGE(AG86:AG89)</f>
        <v>0.0167056569593608</v>
      </c>
      <c r="BM22" s="61" t="n">
        <f aca="false">SUM(D86:D89)/AVERAGE(AG86:AG89)</f>
        <v>0.085515462672532</v>
      </c>
      <c r="BN22" s="61" t="n">
        <f aca="false">(SUM(H86:H89)+SUM(J86:J89))/AVERAGE(AG86:AG89)</f>
        <v>0.010119843414168</v>
      </c>
      <c r="BO22" s="63" t="n">
        <f aca="false">AL22-BN22</f>
        <v>-0.0453141955857052</v>
      </c>
      <c r="BP22" s="32" t="n">
        <f aca="false">BN22+BM22</f>
        <v>0.0956353060866999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-0.0333682721155591</v>
      </c>
      <c r="AM23" s="9" t="n">
        <f aca="false">'Central scenario'!AM23</f>
        <v>6738583.40306814</v>
      </c>
      <c r="AN23" s="69" t="n">
        <f aca="false">AM23/AVERAGE(AG90:AG93)</f>
        <v>0.000845421981704704</v>
      </c>
      <c r="AO23" s="69" t="n">
        <f aca="false">'GDP evolution by scenario'!M89</f>
        <v>0.0299730261890312</v>
      </c>
      <c r="AP23" s="69"/>
      <c r="AQ23" s="9" t="n">
        <f aca="false">AQ22*(1+AO23)</f>
        <v>657722305.595275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405836811.468287</v>
      </c>
      <c r="AS23" s="70" t="n">
        <f aca="false">AQ23/AG93</f>
        <v>0.081712000138492</v>
      </c>
      <c r="AT23" s="70" t="n">
        <f aca="false">AR23/AG93</f>
        <v>0.0504190557516347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0.0673614840793952</v>
      </c>
      <c r="BL23" s="40" t="n">
        <f aca="false">SUM(P90:P93)/AVERAGE(AG90:AG93)</f>
        <v>0.0163539082709595</v>
      </c>
      <c r="BM23" s="40" t="n">
        <f aca="false">SUM(D90:D93)/AVERAGE(AG90:AG93)</f>
        <v>0.0843758479239948</v>
      </c>
      <c r="BN23" s="40" t="n">
        <f aca="false">(SUM(H90:H93)+SUM(J90:J93))/AVERAGE(AG90:AG93)</f>
        <v>0.010561683102625</v>
      </c>
      <c r="BO23" s="69" t="n">
        <f aca="false">AL23-BN23</f>
        <v>-0.043929955218184</v>
      </c>
      <c r="BP23" s="32" t="n">
        <f aca="false">BN23+BM23</f>
        <v>0.0949375310266197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-0.0317412515288214</v>
      </c>
      <c r="AM24" s="9" t="n">
        <f aca="false">'Central scenario'!AM24</f>
        <v>6098422.29766839</v>
      </c>
      <c r="AN24" s="69" t="n">
        <f aca="false">AM24/AVERAGE(AG94:AG97)</f>
        <v>0.000748740165072294</v>
      </c>
      <c r="AO24" s="69" t="n">
        <f aca="false">'GDP evolution by scenario'!M93</f>
        <v>0.0218597463529078</v>
      </c>
      <c r="AP24" s="69"/>
      <c r="AQ24" s="9" t="n">
        <f aca="false">AQ23*(1+AO24)</f>
        <v>672099948.366237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408549017.086749</v>
      </c>
      <c r="AS24" s="70" t="n">
        <f aca="false">AQ24/AG97</f>
        <v>0.0815191387221489</v>
      </c>
      <c r="AT24" s="70" t="n">
        <f aca="false">AR24/AG97</f>
        <v>0.0495529929434604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0.0679098531787498</v>
      </c>
      <c r="BL24" s="40" t="n">
        <f aca="false">SUM(P94:P97)/AVERAGE(AG94:AG97)</f>
        <v>0.0160712943684836</v>
      </c>
      <c r="BM24" s="40" t="n">
        <f aca="false">SUM(D94:D97)/AVERAGE(AG94:AG97)</f>
        <v>0.0835798103390876</v>
      </c>
      <c r="BN24" s="40" t="n">
        <f aca="false">(SUM(H94:H97)+SUM(J94:J97))/AVERAGE(AG94:AG97)</f>
        <v>0.0111755411299145</v>
      </c>
      <c r="BO24" s="69" t="n">
        <f aca="false">AL24-BN24</f>
        <v>-0.0429167926587359</v>
      </c>
      <c r="BP24" s="32" t="n">
        <f aca="false">BN24+BM24</f>
        <v>0.0947553514690021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-0.0293756252350876</v>
      </c>
      <c r="AM25" s="9" t="n">
        <f aca="false">'Central scenario'!AM25</f>
        <v>5493111.4769607</v>
      </c>
      <c r="AN25" s="69" t="n">
        <f aca="false">AM25/AVERAGE(AG98:AG101)</f>
        <v>0.000654622391375754</v>
      </c>
      <c r="AO25" s="69" t="n">
        <f aca="false">'GDP evolution by scenario'!M97</f>
        <v>0.0302466061789681</v>
      </c>
      <c r="AP25" s="69"/>
      <c r="AQ25" s="9" t="n">
        <f aca="false">AQ24*(1+AO25)</f>
        <v>692428690.817375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415337385.381764</v>
      </c>
      <c r="AS25" s="70" t="n">
        <f aca="false">AQ25/AG101</f>
        <v>0.0817120309798229</v>
      </c>
      <c r="AT25" s="70" t="n">
        <f aca="false">AR25/AG101</f>
        <v>0.0490130778107003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0.068262370237145</v>
      </c>
      <c r="BL25" s="40" t="n">
        <f aca="false">SUM(P98:P101)/AVERAGE(AG98:AG101)</f>
        <v>0.0157399098072122</v>
      </c>
      <c r="BM25" s="40" t="n">
        <f aca="false">SUM(D98:D101)/AVERAGE(AG98:AG101)</f>
        <v>0.0818980856650204</v>
      </c>
      <c r="BN25" s="40" t="n">
        <f aca="false">(SUM(H98:H101)+SUM(J98:J101))/AVERAGE(AG98:AG101)</f>
        <v>0.011833219890246</v>
      </c>
      <c r="BO25" s="69" t="n">
        <f aca="false">AL25-BN25</f>
        <v>-0.0412088451253336</v>
      </c>
      <c r="BP25" s="32" t="n">
        <f aca="false">BN25+BM25</f>
        <v>0.0937313055552664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-0.0273662694502638</v>
      </c>
      <c r="AM26" s="6" t="n">
        <f aca="false">'Central scenario'!AM26</f>
        <v>4920541.96276278</v>
      </c>
      <c r="AN26" s="63" t="n">
        <f aca="false">AM26/AVERAGE(AG102:AG105)</f>
        <v>0.00057201177412474</v>
      </c>
      <c r="AO26" s="63" t="n">
        <f aca="false">'GDP evolution by scenario'!M101</f>
        <v>0.0251334746920573</v>
      </c>
      <c r="AP26" s="63"/>
      <c r="AQ26" s="6" t="n">
        <f aca="false">AQ25*(1+AO26)</f>
        <v>709831829.794088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420799286.895961</v>
      </c>
      <c r="AS26" s="64" t="n">
        <f aca="false">AQ26/AG105</f>
        <v>0.0816069481926121</v>
      </c>
      <c r="AT26" s="64" t="n">
        <f aca="false">AR26/AG105</f>
        <v>0.0483778610141621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0.068688325729047</v>
      </c>
      <c r="BL26" s="61" t="n">
        <f aca="false">SUM(P102:P105)/AVERAGE(AG102:AG105)</f>
        <v>0.0153636152797704</v>
      </c>
      <c r="BM26" s="61" t="n">
        <f aca="false">SUM(D102:D105)/AVERAGE(AG102:AG105)</f>
        <v>0.0806909798995404</v>
      </c>
      <c r="BN26" s="61" t="n">
        <f aca="false">(SUM(H102:H105)+SUM(J102:J105))/AVERAGE(AG102:AG105)</f>
        <v>0.0127621064019661</v>
      </c>
      <c r="BO26" s="63" t="n">
        <f aca="false">AL26-BN26</f>
        <v>-0.0401283758522299</v>
      </c>
      <c r="BP26" s="32" t="n">
        <f aca="false">BN26+BM26</f>
        <v>0.0934530863015065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-0.0252293555231728</v>
      </c>
      <c r="AM27" s="9" t="n">
        <f aca="false">'Central scenario'!AM27</f>
        <v>4379286.21321994</v>
      </c>
      <c r="AN27" s="69" t="n">
        <f aca="false">AM27/AVERAGE(AG106:AG109)</f>
        <v>0.000496639351760821</v>
      </c>
      <c r="AO27" s="69" t="n">
        <f aca="false">'GDP evolution by scenario'!M105</f>
        <v>0.0250716674576019</v>
      </c>
      <c r="AP27" s="69"/>
      <c r="AQ27" s="9" t="n">
        <f aca="false">AQ26*(1+AO27)</f>
        <v>727628497.381506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426920042.293221</v>
      </c>
      <c r="AS27" s="70" t="n">
        <f aca="false">AQ27/AG109</f>
        <v>0.0817377840109752</v>
      </c>
      <c r="AT27" s="70" t="n">
        <f aca="false">AR27/AG109</f>
        <v>0.0479578498265214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0.0689842772832512</v>
      </c>
      <c r="BL27" s="40" t="n">
        <f aca="false">SUM(P106:P109)/AVERAGE(AG106:AG109)</f>
        <v>0.0150215436042385</v>
      </c>
      <c r="BM27" s="40" t="n">
        <f aca="false">SUM(D106:D109)/AVERAGE(AG106:AG109)</f>
        <v>0.0791920892021855</v>
      </c>
      <c r="BN27" s="40" t="n">
        <f aca="false">(SUM(H106:H109)+SUM(J106:J109))/AVERAGE(AG106:AG109)</f>
        <v>0.0135171949513419</v>
      </c>
      <c r="BO27" s="69" t="n">
        <f aca="false">AL27-BN27</f>
        <v>-0.0387465504745147</v>
      </c>
      <c r="BP27" s="32" t="n">
        <f aca="false">BN27+BM27</f>
        <v>0.0927092841535274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-0.0241932452810167</v>
      </c>
      <c r="AM28" s="9" t="n">
        <f aca="false">'Central scenario'!AM28</f>
        <v>3887732.69163583</v>
      </c>
      <c r="AN28" s="69" t="n">
        <f aca="false">AM28/AVERAGE(AG110:AG113)</f>
        <v>0.000433129573265913</v>
      </c>
      <c r="AO28" s="69" t="n">
        <f aca="false">'GDP evolution by scenario'!M109</f>
        <v>0.0179263519056503</v>
      </c>
      <c r="AP28" s="69"/>
      <c r="AQ28" s="9" t="n">
        <f aca="false">AQ27*(1+AO28)</f>
        <v>740672221.882147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430653588.424749</v>
      </c>
      <c r="AS28" s="70" t="n">
        <f aca="false">AQ28/AG113</f>
        <v>0.0819037955816443</v>
      </c>
      <c r="AT28" s="70" t="n">
        <f aca="false">AR28/AG113</f>
        <v>0.0476218257290801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0.0692293419263102</v>
      </c>
      <c r="BL28" s="40" t="n">
        <f aca="false">SUM(P110:P113)/AVERAGE(AG110:AG113)</f>
        <v>0.0148073564948837</v>
      </c>
      <c r="BM28" s="40" t="n">
        <f aca="false">SUM(D110:D113)/AVERAGE(AG110:AG113)</f>
        <v>0.0786152307124432</v>
      </c>
      <c r="BN28" s="40" t="n">
        <f aca="false">(SUM(H110:H113)+SUM(J110:J113))/AVERAGE(AG110:AG113)</f>
        <v>0.0143953554853971</v>
      </c>
      <c r="BO28" s="69" t="n">
        <f aca="false">AL28-BN28</f>
        <v>-0.0385886007664137</v>
      </c>
      <c r="BP28" s="32" t="n">
        <f aca="false">BN28+BM28</f>
        <v>0.0930105861978403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-0.0230004767405712</v>
      </c>
      <c r="AM29" s="9" t="n">
        <f aca="false">'Central scenario'!AM29</f>
        <v>3427469.19706586</v>
      </c>
      <c r="AN29" s="69" t="n">
        <f aca="false">AM29/AVERAGE(AG114:AG117)</f>
        <v>0.00037209716230032</v>
      </c>
      <c r="AO29" s="69" t="n">
        <f aca="false">'GDP evolution by scenario'!M113</f>
        <v>0.0262156735945309</v>
      </c>
      <c r="AP29" s="69"/>
      <c r="AQ29" s="9" t="n">
        <f aca="false">AQ28*(1+AO29)</f>
        <v>760089443.091545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438475002.740122</v>
      </c>
      <c r="AS29" s="70" t="n">
        <f aca="false">AQ29/AG117</f>
        <v>0.0816632822989263</v>
      </c>
      <c r="AT29" s="70" t="n">
        <f aca="false">AR29/AG117</f>
        <v>0.0471093346384978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0.0694073254213344</v>
      </c>
      <c r="BL29" s="40" t="n">
        <f aca="false">SUM(P114:P117)/AVERAGE(AG114:AG117)</f>
        <v>0.0145180626630862</v>
      </c>
      <c r="BM29" s="40" t="n">
        <f aca="false">SUM(D114:D117)/AVERAGE(AG114:AG117)</f>
        <v>0.0778897394988194</v>
      </c>
      <c r="BN29" s="40" t="n">
        <f aca="false">(SUM(H114:H117)+SUM(J114:J117))/AVERAGE(AG114:AG117)</f>
        <v>0.0149935653274437</v>
      </c>
      <c r="BO29" s="69" t="n">
        <f aca="false">AL29-BN29</f>
        <v>-0.0379940420680148</v>
      </c>
      <c r="BP29" s="32" t="n">
        <f aca="false">BN29+BM29</f>
        <v>0.0928833048262631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-0.244888086998876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0.0153704245312826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0.0133372505673612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0.0157410303228797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-0.0114772688541477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0.0137404786422156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0.0162841687594517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0.0141738205552284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-0.00999480044020477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0.0166161264090639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93388465.7243261</v>
      </c>
      <c r="E39" s="9"/>
      <c r="F39" s="82" t="n">
        <f aca="false">'High pensions'!I39</f>
        <v>16974459.1056787</v>
      </c>
      <c r="G39" s="82" t="n">
        <f aca="false">'High pensions'!K39</f>
        <v>318527.02195774</v>
      </c>
      <c r="H39" s="82" t="n">
        <f aca="false">'High pensions'!V39</f>
        <v>1752441.69414627</v>
      </c>
      <c r="I39" s="82" t="n">
        <f aca="false">'High pensions'!M39</f>
        <v>9851.35119456932</v>
      </c>
      <c r="J39" s="82" t="n">
        <f aca="false">'High pensions'!W39</f>
        <v>54199.2276540085</v>
      </c>
      <c r="K39" s="9"/>
      <c r="L39" s="82" t="n">
        <f aca="false">'High pensions'!N39</f>
        <v>2920270.0300548</v>
      </c>
      <c r="M39" s="67"/>
      <c r="N39" s="82" t="n">
        <f aca="false">'High pensions'!L39</f>
        <v>704497.242642697</v>
      </c>
      <c r="O39" s="9"/>
      <c r="P39" s="82" t="n">
        <f aca="false">'High pensions'!X39</f>
        <v>19029231.037063</v>
      </c>
      <c r="Q39" s="67"/>
      <c r="R39" s="82" t="n">
        <f aca="false">'High SIPA income'!G34</f>
        <v>19767768.037686</v>
      </c>
      <c r="S39" s="67"/>
      <c r="T39" s="82" t="n">
        <f aca="false">'High SIPA income'!J34</f>
        <v>75583774.3981534</v>
      </c>
      <c r="U39" s="9"/>
      <c r="V39" s="82" t="n">
        <f aca="false">'High SIPA income'!F34</f>
        <v>97742.8609021736</v>
      </c>
      <c r="W39" s="67"/>
      <c r="X39" s="82" t="n">
        <f aca="false">'High SIPA income'!M34</f>
        <v>245501.886537519</v>
      </c>
      <c r="Y39" s="9"/>
      <c r="Z39" s="9" t="n">
        <f aca="false">R39+V39-N39-L39-F39</f>
        <v>-733715.479787998</v>
      </c>
      <c r="AA39" s="9"/>
      <c r="AB39" s="9" t="n">
        <f aca="false">T39-P39-D39</f>
        <v>-36833922.3632358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-0.00749040423534433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0.0143222255659855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96379545.481645</v>
      </c>
      <c r="E40" s="9"/>
      <c r="F40" s="82" t="n">
        <f aca="false">'High pensions'!I40</f>
        <v>17518123.2576555</v>
      </c>
      <c r="G40" s="82" t="n">
        <f aca="false">'High pensions'!K40</f>
        <v>340736.605245315</v>
      </c>
      <c r="H40" s="82" t="n">
        <f aca="false">'High pensions'!V40</f>
        <v>1874632.26850804</v>
      </c>
      <c r="I40" s="82" t="n">
        <f aca="false">'High pensions'!M40</f>
        <v>10538.245523051</v>
      </c>
      <c r="J40" s="82" t="n">
        <f aca="false">'High pensions'!W40</f>
        <v>57978.3175827227</v>
      </c>
      <c r="K40" s="9"/>
      <c r="L40" s="82" t="n">
        <f aca="false">'High pensions'!N40</f>
        <v>3051933.22723136</v>
      </c>
      <c r="M40" s="67"/>
      <c r="N40" s="82" t="n">
        <f aca="false">'High pensions'!L40</f>
        <v>727911.549883451</v>
      </c>
      <c r="O40" s="9"/>
      <c r="P40" s="82" t="n">
        <f aca="false">'High pensions'!X40</f>
        <v>19841250.6032139</v>
      </c>
      <c r="Q40" s="67"/>
      <c r="R40" s="82" t="n">
        <f aca="false">'High SIPA income'!G35</f>
        <v>17787745.9668557</v>
      </c>
      <c r="S40" s="67"/>
      <c r="T40" s="82" t="n">
        <f aca="false">'High SIPA income'!J35</f>
        <v>68012988.3984548</v>
      </c>
      <c r="U40" s="9"/>
      <c r="V40" s="82" t="n">
        <f aca="false">'High SIPA income'!F35</f>
        <v>103078.392125795</v>
      </c>
      <c r="W40" s="67"/>
      <c r="X40" s="82" t="n">
        <f aca="false">'High SIPA income'!M35</f>
        <v>258903.202694919</v>
      </c>
      <c r="Y40" s="9"/>
      <c r="Z40" s="9" t="n">
        <f aca="false">R40+V40-N40-L40-F40</f>
        <v>-3407143.67578881</v>
      </c>
      <c r="AA40" s="9"/>
      <c r="AB40" s="9" t="n">
        <f aca="false">T40-P40-D40</f>
        <v>-48207807.686404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-0.00945348271788832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0.0163733682817209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101413536.275775</v>
      </c>
      <c r="E41" s="9"/>
      <c r="F41" s="82" t="n">
        <f aca="false">'High pensions'!I41</f>
        <v>18433110.6729704</v>
      </c>
      <c r="G41" s="82" t="n">
        <f aca="false">'High pensions'!K41</f>
        <v>357157.963589971</v>
      </c>
      <c r="H41" s="82" t="n">
        <f aca="false">'High pensions'!V41</f>
        <v>1964977.73703632</v>
      </c>
      <c r="I41" s="82" t="n">
        <f aca="false">'High pensions'!M41</f>
        <v>11046.1225852569</v>
      </c>
      <c r="J41" s="82" t="n">
        <f aca="false">'High pensions'!W41</f>
        <v>60772.507331021</v>
      </c>
      <c r="K41" s="9"/>
      <c r="L41" s="82" t="n">
        <f aca="false">'High pensions'!N41</f>
        <v>3201530.00722401</v>
      </c>
      <c r="M41" s="67"/>
      <c r="N41" s="82" t="n">
        <f aca="false">'High pensions'!L41</f>
        <v>768480.91802337</v>
      </c>
      <c r="O41" s="9"/>
      <c r="P41" s="82" t="n">
        <f aca="false">'High pensions'!X41</f>
        <v>20840709.699356</v>
      </c>
      <c r="Q41" s="67"/>
      <c r="R41" s="82" t="n">
        <f aca="false">'High SIPA income'!G36</f>
        <v>21339249.9031759</v>
      </c>
      <c r="S41" s="67"/>
      <c r="T41" s="82" t="n">
        <f aca="false">'High SIPA income'!J36</f>
        <v>81592471.5138589</v>
      </c>
      <c r="U41" s="9"/>
      <c r="V41" s="82" t="n">
        <f aca="false">'High SIPA income'!F36</f>
        <v>104067.465375712</v>
      </c>
      <c r="W41" s="67"/>
      <c r="X41" s="82" t="n">
        <f aca="false">'High SIPA income'!M36</f>
        <v>261387.46954098</v>
      </c>
      <c r="Y41" s="9"/>
      <c r="Z41" s="9" t="n">
        <f aca="false">R41+V41-N41-L41-F41</f>
        <v>-959804.229666215</v>
      </c>
      <c r="AA41" s="9"/>
      <c r="AB41" s="9" t="n">
        <f aca="false">T41-P41-D41</f>
        <v>-40661774.4612725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-0.00784457454102573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0.014334127385096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105549165.161366</v>
      </c>
      <c r="E42" s="6"/>
      <c r="F42" s="81" t="n">
        <f aca="false">'High pensions'!I42</f>
        <v>19184810.1772963</v>
      </c>
      <c r="G42" s="81" t="n">
        <f aca="false">'High pensions'!K42</f>
        <v>402245.719054138</v>
      </c>
      <c r="H42" s="81" t="n">
        <f aca="false">'High pensions'!V42</f>
        <v>2213037.26456163</v>
      </c>
      <c r="I42" s="81" t="n">
        <f aca="false">'High pensions'!M42</f>
        <v>12440.5892490971</v>
      </c>
      <c r="J42" s="81" t="n">
        <f aca="false">'High pensions'!W42</f>
        <v>68444.4514812877</v>
      </c>
      <c r="K42" s="6"/>
      <c r="L42" s="81" t="n">
        <f aca="false">'High pensions'!N42</f>
        <v>4026020.60861718</v>
      </c>
      <c r="M42" s="8"/>
      <c r="N42" s="81" t="n">
        <f aca="false">'High pensions'!L42</f>
        <v>800792.037861474</v>
      </c>
      <c r="O42" s="6"/>
      <c r="P42" s="81" t="n">
        <f aca="false">'High pensions'!X42</f>
        <v>25296761.5974762</v>
      </c>
      <c r="Q42" s="8"/>
      <c r="R42" s="81" t="n">
        <f aca="false">'High SIPA income'!G37</f>
        <v>18857419.3794594</v>
      </c>
      <c r="S42" s="8"/>
      <c r="T42" s="81" t="n">
        <f aca="false">'High SIPA income'!J37</f>
        <v>72102977.4019582</v>
      </c>
      <c r="U42" s="6"/>
      <c r="V42" s="81" t="n">
        <f aca="false">'High SIPA income'!F37</f>
        <v>107431.320970696</v>
      </c>
      <c r="W42" s="8"/>
      <c r="X42" s="81" t="n">
        <f aca="false">'High SIPA income'!M37</f>
        <v>269836.504969102</v>
      </c>
      <c r="Y42" s="6"/>
      <c r="Z42" s="6" t="n">
        <f aca="false">R42+V42-N42-L42-F42</f>
        <v>-5046772.12334486</v>
      </c>
      <c r="AA42" s="6"/>
      <c r="AB42" s="6" t="n">
        <f aca="false">T42-P42-D42</f>
        <v>-58742949.3568844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-0.0111944925175462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6343.74064745071</v>
      </c>
      <c r="BA42" s="61" t="n">
        <f aca="false">(AZ42-AZ41)/AZ41</f>
        <v>0.0175734915196161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0.0166588136534334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108563604.49243</v>
      </c>
      <c r="E43" s="9"/>
      <c r="F43" s="82" t="n">
        <f aca="false">'High pensions'!I43</f>
        <v>19732720.2083137</v>
      </c>
      <c r="G43" s="82" t="n">
        <f aca="false">'High pensions'!K43</f>
        <v>429226.590994116</v>
      </c>
      <c r="H43" s="82" t="n">
        <f aca="false">'High pensions'!V43</f>
        <v>2361478.06133118</v>
      </c>
      <c r="I43" s="82" t="n">
        <f aca="false">'High pensions'!M43</f>
        <v>13275.0492060035</v>
      </c>
      <c r="J43" s="82" t="n">
        <f aca="false">'High pensions'!W43</f>
        <v>73035.4039586959</v>
      </c>
      <c r="K43" s="9"/>
      <c r="L43" s="82" t="n">
        <f aca="false">'High pensions'!N43</f>
        <v>3394204.32476686</v>
      </c>
      <c r="M43" s="67"/>
      <c r="N43" s="82" t="n">
        <f aca="false">'High pensions'!L43</f>
        <v>824635.912315972</v>
      </c>
      <c r="O43" s="9"/>
      <c r="P43" s="82" t="n">
        <f aca="false">'High pensions'!X43</f>
        <v>22149445.859217</v>
      </c>
      <c r="Q43" s="67"/>
      <c r="R43" s="82" t="n">
        <f aca="false">'High SIPA income'!G38</f>
        <v>22618360.5842299</v>
      </c>
      <c r="S43" s="67"/>
      <c r="T43" s="82" t="n">
        <f aca="false">'High SIPA income'!J38</f>
        <v>86483262.0655659</v>
      </c>
      <c r="U43" s="9"/>
      <c r="V43" s="82" t="n">
        <f aca="false">'High SIPA income'!F38</f>
        <v>109519.895736201</v>
      </c>
      <c r="W43" s="67"/>
      <c r="X43" s="82" t="n">
        <f aca="false">'High SIPA income'!M38</f>
        <v>275082.402627236</v>
      </c>
      <c r="Y43" s="9"/>
      <c r="Z43" s="9" t="n">
        <f aca="false">R43+V43-N43-L43-F43</f>
        <v>-1223679.96543049</v>
      </c>
      <c r="AA43" s="9"/>
      <c r="AB43" s="9" t="n">
        <f aca="false">T43-P43-D43</f>
        <v>-44229788.2860809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-0.00832814719800135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11762922</v>
      </c>
      <c r="AX43" s="7"/>
      <c r="AY43" s="40" t="n">
        <f aca="false">(AW43-AW42)/AW42</f>
        <v>0.00890688078540701</v>
      </c>
      <c r="AZ43" s="12" t="n">
        <f aca="false">workers_and_wage_high!B31</f>
        <v>6465.01061979855</v>
      </c>
      <c r="BA43" s="40" t="n">
        <f aca="false">(AZ43-AZ42)/AZ42</f>
        <v>0.0191164770263078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0.01438556597713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111560628.473942</v>
      </c>
      <c r="E44" s="9"/>
      <c r="F44" s="82" t="n">
        <f aca="false">'High pensions'!I44</f>
        <v>20277464.7934007</v>
      </c>
      <c r="G44" s="82" t="n">
        <f aca="false">'High pensions'!K44</f>
        <v>465721.835378346</v>
      </c>
      <c r="H44" s="82" t="n">
        <f aca="false">'High pensions'!V44</f>
        <v>2562264.12809529</v>
      </c>
      <c r="I44" s="82" t="n">
        <f aca="false">'High pensions'!M44</f>
        <v>14403.768104485</v>
      </c>
      <c r="J44" s="82" t="n">
        <f aca="false">'High pensions'!W44</f>
        <v>79245.2823122259</v>
      </c>
      <c r="K44" s="9"/>
      <c r="L44" s="82" t="n">
        <f aca="false">'High pensions'!N44</f>
        <v>3493004.95473787</v>
      </c>
      <c r="M44" s="67"/>
      <c r="N44" s="82" t="n">
        <f aca="false">'High pensions'!L44</f>
        <v>849896.386627447</v>
      </c>
      <c r="O44" s="9"/>
      <c r="P44" s="82" t="n">
        <f aca="false">'High pensions'!X44</f>
        <v>22801098.4744319</v>
      </c>
      <c r="Q44" s="67"/>
      <c r="R44" s="82" t="n">
        <f aca="false">'High SIPA income'!G39</f>
        <v>19943161.1216041</v>
      </c>
      <c r="S44" s="67"/>
      <c r="T44" s="82" t="n">
        <f aca="false">'High SIPA income'!J39</f>
        <v>76254405.0561312</v>
      </c>
      <c r="U44" s="9"/>
      <c r="V44" s="82" t="n">
        <f aca="false">'High SIPA income'!F39</f>
        <v>110545.283976574</v>
      </c>
      <c r="W44" s="67"/>
      <c r="X44" s="82" t="n">
        <f aca="false">'High SIPA income'!M39</f>
        <v>277657.882259421</v>
      </c>
      <c r="Y44" s="9"/>
      <c r="Z44" s="9" t="n">
        <f aca="false">R44+V44-N44-L44-F44</f>
        <v>-4566659.72918533</v>
      </c>
      <c r="AA44" s="9"/>
      <c r="AB44" s="9" t="n">
        <f aca="false">T44-P44-D44</f>
        <v>-58107321.8922423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-0.010800723615105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11817213</v>
      </c>
      <c r="AX44" s="7"/>
      <c r="AY44" s="40" t="n">
        <f aca="false">(AW44-AW43)/AW43</f>
        <v>0.00461543483838454</v>
      </c>
      <c r="AZ44" s="12" t="n">
        <f aca="false">workers_and_wage_high!B32</f>
        <v>6547.69103981239</v>
      </c>
      <c r="BA44" s="40" t="n">
        <f aca="false">(AZ44-AZ43)/AZ43</f>
        <v>0.0127889070685561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0.0167343023044313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114699707.924617</v>
      </c>
      <c r="E45" s="9"/>
      <c r="F45" s="82" t="n">
        <f aca="false">'High pensions'!I45</f>
        <v>20848029.6415508</v>
      </c>
      <c r="G45" s="82" t="n">
        <f aca="false">'High pensions'!K45</f>
        <v>488143.525836161</v>
      </c>
      <c r="H45" s="82" t="n">
        <f aca="false">'High pensions'!V45</f>
        <v>2685621.65352599</v>
      </c>
      <c r="I45" s="82" t="n">
        <f aca="false">'High pensions'!M45</f>
        <v>15097.2224485411</v>
      </c>
      <c r="J45" s="82" t="n">
        <f aca="false">'High pensions'!W45</f>
        <v>83060.4635111135</v>
      </c>
      <c r="K45" s="9"/>
      <c r="L45" s="82" t="n">
        <f aca="false">'High pensions'!N45</f>
        <v>3634977.81526241</v>
      </c>
      <c r="M45" s="67"/>
      <c r="N45" s="82" t="n">
        <f aca="false">'High pensions'!L45</f>
        <v>875370.545024887</v>
      </c>
      <c r="O45" s="9"/>
      <c r="P45" s="82" t="n">
        <f aca="false">'High pensions'!X45</f>
        <v>23677947.6260152</v>
      </c>
      <c r="Q45" s="67"/>
      <c r="R45" s="82" t="n">
        <f aca="false">'High SIPA income'!G40</f>
        <v>23557515.4933644</v>
      </c>
      <c r="S45" s="67" t="n">
        <f aca="false">SUM(T42:T45)/AVERAGE(AG42:AG45)</f>
        <v>0.0608477445219211</v>
      </c>
      <c r="T45" s="82" t="n">
        <f aca="false">'High SIPA income'!J40</f>
        <v>90074202.2587944</v>
      </c>
      <c r="U45" s="9"/>
      <c r="V45" s="82" t="n">
        <f aca="false">'High SIPA income'!F40</f>
        <v>112099.308761257</v>
      </c>
      <c r="W45" s="67"/>
      <c r="X45" s="82" t="n">
        <f aca="false">'High SIPA income'!M40</f>
        <v>281561.144480767</v>
      </c>
      <c r="Y45" s="9"/>
      <c r="Z45" s="9" t="n">
        <f aca="false">R45+V45-N45-L45-F45</f>
        <v>-1688763.1997124</v>
      </c>
      <c r="AA45" s="9"/>
      <c r="AB45" s="9" t="n">
        <f aca="false">T45-P45-D45</f>
        <v>-48303453.2918378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-0.00891061220376365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11919185</v>
      </c>
      <c r="AX45" s="7"/>
      <c r="AY45" s="40" t="n">
        <f aca="false">(AW45-AW44)/AW44</f>
        <v>0.00862910738767254</v>
      </c>
      <c r="AZ45" s="12" t="n">
        <f aca="false">workers_and_wage_high!B33</f>
        <v>6587.14133701759</v>
      </c>
      <c r="BA45" s="40" t="n">
        <f aca="false">(AZ45-AZ44)/AZ44</f>
        <v>0.00602507005375384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0.014498444161539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116967122.269895</v>
      </c>
      <c r="E46" s="6"/>
      <c r="F46" s="81" t="n">
        <f aca="false">'High pensions'!I46</f>
        <v>21260159.0386988</v>
      </c>
      <c r="G46" s="81" t="n">
        <f aca="false">'High pensions'!K46</f>
        <v>529295.543897983</v>
      </c>
      <c r="H46" s="81" t="n">
        <f aca="false">'High pensions'!V46</f>
        <v>2912027.91509386</v>
      </c>
      <c r="I46" s="81" t="n">
        <f aca="false">'High pensions'!M46</f>
        <v>16369.9652751954</v>
      </c>
      <c r="J46" s="81" t="n">
        <f aca="false">'High pensions'!W46</f>
        <v>90062.7190235217</v>
      </c>
      <c r="K46" s="6"/>
      <c r="L46" s="81" t="n">
        <f aca="false">'High pensions'!N46</f>
        <v>4489489.35879214</v>
      </c>
      <c r="M46" s="8"/>
      <c r="N46" s="81" t="n">
        <f aca="false">'High pensions'!L46</f>
        <v>894377.643383957</v>
      </c>
      <c r="O46" s="6"/>
      <c r="P46" s="81" t="n">
        <f aca="false">'High pensions'!X46</f>
        <v>28216583.5347388</v>
      </c>
      <c r="Q46" s="8"/>
      <c r="R46" s="81" t="n">
        <f aca="false">'High SIPA income'!G41</f>
        <v>20540319.6585456</v>
      </c>
      <c r="S46" s="8"/>
      <c r="T46" s="81" t="n">
        <f aca="false">'High SIPA income'!J41</f>
        <v>78537692.4788723</v>
      </c>
      <c r="U46" s="6"/>
      <c r="V46" s="81" t="n">
        <f aca="false">'High SIPA income'!F41</f>
        <v>110801.595298826</v>
      </c>
      <c r="W46" s="8"/>
      <c r="X46" s="81" t="n">
        <f aca="false">'High SIPA income'!M41</f>
        <v>278301.662404313</v>
      </c>
      <c r="Y46" s="6"/>
      <c r="Z46" s="6" t="n">
        <f aca="false">R46+V46-N46-L46-F46</f>
        <v>-5992904.78703054</v>
      </c>
      <c r="AA46" s="6"/>
      <c r="AB46" s="6" t="n">
        <f aca="false">T46-P46-D46</f>
        <v>-66646013.3257615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-0.0121536450307858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11900509</v>
      </c>
      <c r="AX46" s="5"/>
      <c r="AY46" s="61" t="n">
        <f aca="false">(AW46-AW45)/AW45</f>
        <v>-0.00156688565535311</v>
      </c>
      <c r="AZ46" s="11" t="n">
        <f aca="false">workers_and_wage_high!B34</f>
        <v>6631.41866059352</v>
      </c>
      <c r="BA46" s="61" t="n">
        <f aca="false">(AZ46-AZ45)/AZ45</f>
        <v>0.00672178131765609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0.0166628555655508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119144588.582634</v>
      </c>
      <c r="E47" s="9"/>
      <c r="F47" s="82" t="n">
        <f aca="false">'High pensions'!I47</f>
        <v>21655939.3161979</v>
      </c>
      <c r="G47" s="82" t="n">
        <f aca="false">'High pensions'!K47</f>
        <v>542852.097644588</v>
      </c>
      <c r="H47" s="82" t="n">
        <f aca="false">'High pensions'!V47</f>
        <v>2986612.07397767</v>
      </c>
      <c r="I47" s="82" t="n">
        <f aca="false">'High pensions'!M47</f>
        <v>16789.2401333379</v>
      </c>
      <c r="J47" s="82" t="n">
        <f aca="false">'High pensions'!W47</f>
        <v>92369.4455869391</v>
      </c>
      <c r="K47" s="9"/>
      <c r="L47" s="82" t="n">
        <f aca="false">'High pensions'!N47</f>
        <v>3751114.85020022</v>
      </c>
      <c r="M47" s="67"/>
      <c r="N47" s="82" t="n">
        <f aca="false">'High pensions'!L47</f>
        <v>912864.033438638</v>
      </c>
      <c r="O47" s="9"/>
      <c r="P47" s="82" t="n">
        <f aca="false">'High pensions'!X47</f>
        <v>24486861.3632846</v>
      </c>
      <c r="Q47" s="67"/>
      <c r="R47" s="82" t="n">
        <f aca="false">'High SIPA income'!G42</f>
        <v>23879369.6446663</v>
      </c>
      <c r="S47" s="67"/>
      <c r="T47" s="82" t="n">
        <f aca="false">'High SIPA income'!J42</f>
        <v>91304839.5019436</v>
      </c>
      <c r="U47" s="9"/>
      <c r="V47" s="82" t="n">
        <f aca="false">'High SIPA income'!F42</f>
        <v>111388.733311888</v>
      </c>
      <c r="W47" s="67"/>
      <c r="X47" s="82" t="n">
        <f aca="false">'High SIPA income'!M42</f>
        <v>279776.383816539</v>
      </c>
      <c r="Y47" s="9"/>
      <c r="Z47" s="9" t="n">
        <f aca="false">R47+V47-N47-L47-F47</f>
        <v>-2329159.82185862</v>
      </c>
      <c r="AA47" s="9"/>
      <c r="AB47" s="9" t="n">
        <f aca="false">T47-P47-D47</f>
        <v>-52326610.4439755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-0.00938354273888313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11928114</v>
      </c>
      <c r="AX47" s="7"/>
      <c r="AY47" s="40" t="n">
        <f aca="false">(AW47-AW46)/AW46</f>
        <v>0.00231964868057324</v>
      </c>
      <c r="AZ47" s="12" t="n">
        <f aca="false">workers_and_wage_high!B35</f>
        <v>6654.55003239622</v>
      </c>
      <c r="BA47" s="40" t="n">
        <f aca="false">(AZ47-AZ46)/AZ46</f>
        <v>0.00348814831133532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0.0144549466841422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120920201.592359</v>
      </c>
      <c r="E48" s="9"/>
      <c r="F48" s="82" t="n">
        <f aca="false">'High pensions'!I48</f>
        <v>21978677.999046</v>
      </c>
      <c r="G48" s="82" t="n">
        <f aca="false">'High pensions'!K48</f>
        <v>561052.724918924</v>
      </c>
      <c r="H48" s="82" t="n">
        <f aca="false">'High pensions'!V48</f>
        <v>3086746.55518785</v>
      </c>
      <c r="I48" s="82" t="n">
        <f aca="false">'High pensions'!M48</f>
        <v>17352.1461315131</v>
      </c>
      <c r="J48" s="82" t="n">
        <f aca="false">'High pensions'!W48</f>
        <v>95466.3883047787</v>
      </c>
      <c r="K48" s="9"/>
      <c r="L48" s="82" t="n">
        <f aca="false">'High pensions'!N48</f>
        <v>3740273.10479768</v>
      </c>
      <c r="M48" s="67"/>
      <c r="N48" s="82" t="n">
        <f aca="false">'High pensions'!L48</f>
        <v>928464.405395981</v>
      </c>
      <c r="O48" s="9"/>
      <c r="P48" s="82" t="n">
        <f aca="false">'High pensions'!X48</f>
        <v>24516432.1385068</v>
      </c>
      <c r="Q48" s="67"/>
      <c r="R48" s="82" t="n">
        <f aca="false">'High SIPA income'!G43</f>
        <v>20975468.3502073</v>
      </c>
      <c r="S48" s="67"/>
      <c r="T48" s="82" t="n">
        <f aca="false">'High SIPA income'!J43</f>
        <v>80201521.2165179</v>
      </c>
      <c r="U48" s="9"/>
      <c r="V48" s="82" t="n">
        <f aca="false">'High SIPA income'!F43</f>
        <v>109331.302274512</v>
      </c>
      <c r="W48" s="67"/>
      <c r="X48" s="82" t="n">
        <f aca="false">'High SIPA income'!M43</f>
        <v>274608.710224479</v>
      </c>
      <c r="Y48" s="9"/>
      <c r="Z48" s="9" t="n">
        <f aca="false">R48+V48-N48-L48-F48</f>
        <v>-5562615.85675788</v>
      </c>
      <c r="AA48" s="9"/>
      <c r="AB48" s="9" t="n">
        <f aca="false">T48-P48-D48</f>
        <v>-65235112.5143476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-0.0116592353683329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11966543</v>
      </c>
      <c r="AX48" s="7"/>
      <c r="AY48" s="40" t="n">
        <f aca="false">(AW48-AW47)/AW47</f>
        <v>0.00322171635851233</v>
      </c>
      <c r="AZ48" s="12" t="n">
        <f aca="false">workers_and_wage_high!B36</f>
        <v>6677.86739448206</v>
      </c>
      <c r="BA48" s="40" t="n">
        <f aca="false">(AZ48-AZ47)/AZ47</f>
        <v>0.00350397276635134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0.0167773927756439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122602569.868502</v>
      </c>
      <c r="E49" s="9"/>
      <c r="F49" s="82" t="n">
        <f aca="false">'High pensions'!I49</f>
        <v>22284468.347807</v>
      </c>
      <c r="G49" s="82" t="n">
        <f aca="false">'High pensions'!K49</f>
        <v>583316.540110323</v>
      </c>
      <c r="H49" s="82" t="n">
        <f aca="false">'High pensions'!V49</f>
        <v>3209235.49748346</v>
      </c>
      <c r="I49" s="82" t="n">
        <f aca="false">'High pensions'!M49</f>
        <v>18040.7177353706</v>
      </c>
      <c r="J49" s="82" t="n">
        <f aca="false">'High pensions'!W49</f>
        <v>99254.706107735</v>
      </c>
      <c r="K49" s="9"/>
      <c r="L49" s="82" t="n">
        <f aca="false">'High pensions'!N49</f>
        <v>3878564.04331852</v>
      </c>
      <c r="M49" s="67"/>
      <c r="N49" s="82" t="n">
        <f aca="false">'High pensions'!L49</f>
        <v>942388.635322716</v>
      </c>
      <c r="O49" s="9"/>
      <c r="P49" s="82" t="n">
        <f aca="false">'High pensions'!X49</f>
        <v>25310631.4806438</v>
      </c>
      <c r="Q49" s="67"/>
      <c r="R49" s="82" t="n">
        <f aca="false">'High SIPA income'!G44</f>
        <v>24682351.5129118</v>
      </c>
      <c r="S49" s="67"/>
      <c r="T49" s="82" t="n">
        <f aca="false">'High SIPA income'!J44</f>
        <v>94375110.2709841</v>
      </c>
      <c r="U49" s="9"/>
      <c r="V49" s="82" t="n">
        <f aca="false">'High SIPA income'!F44</f>
        <v>110287.026779381</v>
      </c>
      <c r="W49" s="67"/>
      <c r="X49" s="82" t="n">
        <f aca="false">'High SIPA income'!M44</f>
        <v>277009.214637687</v>
      </c>
      <c r="Y49" s="9"/>
      <c r="Z49" s="9" t="n">
        <f aca="false">R49+V49-N49-L49-F49</f>
        <v>-2312782.486757</v>
      </c>
      <c r="AA49" s="9"/>
      <c r="AB49" s="9" t="n">
        <f aca="false">T49-P49-D49</f>
        <v>-53538091.078162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-0.00945038453540072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12027062</v>
      </c>
      <c r="AX49" s="7"/>
      <c r="AY49" s="40" t="n">
        <f aca="false">(AW49-AW48)/AW48</f>
        <v>0.00505735031412163</v>
      </c>
      <c r="AZ49" s="12" t="n">
        <f aca="false">workers_and_wage_high!B37</f>
        <v>6733.94172967054</v>
      </c>
      <c r="BA49" s="40" t="n">
        <f aca="false">(AZ49-AZ48)/AZ48</f>
        <v>0.00839704233043228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0.014609931920182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124127063.045577</v>
      </c>
      <c r="E50" s="6"/>
      <c r="F50" s="81" t="n">
        <f aca="false">'High pensions'!I50</f>
        <v>22561563.0285091</v>
      </c>
      <c r="G50" s="81" t="n">
        <f aca="false">'High pensions'!K50</f>
        <v>630963.646104112</v>
      </c>
      <c r="H50" s="81" t="n">
        <f aca="false">'High pensions'!V50</f>
        <v>3471375.81649226</v>
      </c>
      <c r="I50" s="81" t="n">
        <f aca="false">'High pensions'!M50</f>
        <v>19514.3395702303</v>
      </c>
      <c r="J50" s="81" t="n">
        <f aca="false">'High pensions'!W50</f>
        <v>107362.1386544</v>
      </c>
      <c r="K50" s="6"/>
      <c r="L50" s="81" t="n">
        <f aca="false">'High pensions'!N50</f>
        <v>4730662.64280196</v>
      </c>
      <c r="M50" s="8"/>
      <c r="N50" s="81" t="n">
        <f aca="false">'High pensions'!L50</f>
        <v>955710.955679495</v>
      </c>
      <c r="O50" s="6"/>
      <c r="P50" s="81" t="n">
        <f aca="false">'High pensions'!X50</f>
        <v>29805470.6399527</v>
      </c>
      <c r="Q50" s="8"/>
      <c r="R50" s="81" t="n">
        <f aca="false">'High SIPA income'!G45</f>
        <v>21559561.9396232</v>
      </c>
      <c r="S50" s="8"/>
      <c r="T50" s="81" t="n">
        <f aca="false">'High SIPA income'!J45</f>
        <v>82434853.6800339</v>
      </c>
      <c r="U50" s="6"/>
      <c r="V50" s="81" t="n">
        <f aca="false">'High SIPA income'!F45</f>
        <v>109498.655764253</v>
      </c>
      <c r="W50" s="8"/>
      <c r="X50" s="81" t="n">
        <f aca="false">'High SIPA income'!M45</f>
        <v>275029.053941359</v>
      </c>
      <c r="Y50" s="6"/>
      <c r="Z50" s="6" t="n">
        <f aca="false">R50+V50-N50-L50-F50</f>
        <v>-6578876.03160311</v>
      </c>
      <c r="AA50" s="6"/>
      <c r="AB50" s="6" t="n">
        <f aca="false">T50-P50-D50</f>
        <v>-71497680.0054959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-0.0124769384188269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12071136</v>
      </c>
      <c r="AX50" s="5"/>
      <c r="AY50" s="61" t="n">
        <f aca="false">(AW50-AW49)/AW49</f>
        <v>0.003664569119208</v>
      </c>
      <c r="AZ50" s="11" t="n">
        <f aca="false">workers_and_wage_high!B38</f>
        <v>6746.96883746282</v>
      </c>
      <c r="BA50" s="61" t="n">
        <f aca="false">(AZ50-AZ49)/AZ49</f>
        <v>0.00193454418158643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0.0169208200790627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125805836.854177</v>
      </c>
      <c r="E51" s="9"/>
      <c r="F51" s="82" t="n">
        <f aca="false">'High pensions'!I51</f>
        <v>22866700.0402454</v>
      </c>
      <c r="G51" s="82" t="n">
        <f aca="false">'High pensions'!K51</f>
        <v>673174.09079042</v>
      </c>
      <c r="H51" s="82" t="n">
        <f aca="false">'High pensions'!V51</f>
        <v>3703605.2290617</v>
      </c>
      <c r="I51" s="82" t="n">
        <f aca="false">'High pensions'!M51</f>
        <v>20819.8172409409</v>
      </c>
      <c r="J51" s="82" t="n">
        <f aca="false">'High pensions'!W51</f>
        <v>114544.491620465</v>
      </c>
      <c r="K51" s="9"/>
      <c r="L51" s="82" t="n">
        <f aca="false">'High pensions'!N51</f>
        <v>3979795.5164799</v>
      </c>
      <c r="M51" s="67"/>
      <c r="N51" s="82" t="n">
        <f aca="false">'High pensions'!L51</f>
        <v>970800.445708334</v>
      </c>
      <c r="O51" s="9"/>
      <c r="P51" s="82" t="n">
        <f aca="false">'High pensions'!X51</f>
        <v>25992235.4740147</v>
      </c>
      <c r="Q51" s="67"/>
      <c r="R51" s="82" t="n">
        <f aca="false">'High SIPA income'!G46</f>
        <v>25259967.5291854</v>
      </c>
      <c r="S51" s="67"/>
      <c r="T51" s="82" t="n">
        <f aca="false">'High SIPA income'!J46</f>
        <v>96583675.1721681</v>
      </c>
      <c r="U51" s="9"/>
      <c r="V51" s="82" t="n">
        <f aca="false">'High SIPA income'!F46</f>
        <v>104948.68397675</v>
      </c>
      <c r="W51" s="67"/>
      <c r="X51" s="82" t="n">
        <f aca="false">'High SIPA income'!M46</f>
        <v>263600.836604416</v>
      </c>
      <c r="Y51" s="9"/>
      <c r="Z51" s="9" t="n">
        <f aca="false">R51+V51-N51-L51-F51</f>
        <v>-2452379.78927148</v>
      </c>
      <c r="AA51" s="9"/>
      <c r="AB51" s="9" t="n">
        <f aca="false">T51-P51-D51</f>
        <v>-55214397.1560234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-0.00956656921491927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12143418</v>
      </c>
      <c r="AX51" s="7"/>
      <c r="AY51" s="40" t="n">
        <f aca="false">(AW51-AW50)/AW50</f>
        <v>0.00598800311751935</v>
      </c>
      <c r="AZ51" s="12" t="n">
        <f aca="false">workers_and_wage_high!B39</f>
        <v>6765.94484959943</v>
      </c>
      <c r="BA51" s="40" t="n">
        <f aca="false">(AZ51-AZ50)/AZ50</f>
        <v>0.00281252405246786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0.0146651531199103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127467668.633064</v>
      </c>
      <c r="E52" s="9"/>
      <c r="F52" s="82" t="n">
        <f aca="false">'High pensions'!I52</f>
        <v>23168757.6375348</v>
      </c>
      <c r="G52" s="82" t="n">
        <f aca="false">'High pensions'!K52</f>
        <v>702479.774820023</v>
      </c>
      <c r="H52" s="82" t="n">
        <f aca="false">'High pensions'!V52</f>
        <v>3864836.45601791</v>
      </c>
      <c r="I52" s="82" t="n">
        <f aca="false">'High pensions'!M52</f>
        <v>21726.178602681</v>
      </c>
      <c r="J52" s="82" t="n">
        <f aca="false">'High pensions'!W52</f>
        <v>119531.024412925</v>
      </c>
      <c r="K52" s="9"/>
      <c r="L52" s="82" t="n">
        <f aca="false">'High pensions'!N52</f>
        <v>3966714.45329872</v>
      </c>
      <c r="M52" s="67"/>
      <c r="N52" s="82" t="n">
        <f aca="false">'High pensions'!L52</f>
        <v>984793.630284227</v>
      </c>
      <c r="O52" s="9"/>
      <c r="P52" s="82" t="n">
        <f aca="false">'High pensions'!X52</f>
        <v>26001344.1478625</v>
      </c>
      <c r="Q52" s="67"/>
      <c r="R52" s="82" t="n">
        <f aca="false">'High SIPA income'!G47</f>
        <v>22064553.6631664</v>
      </c>
      <c r="S52" s="67"/>
      <c r="T52" s="82" t="n">
        <f aca="false">'High SIPA income'!J47</f>
        <v>84365733.3034925</v>
      </c>
      <c r="U52" s="9"/>
      <c r="V52" s="82" t="n">
        <f aca="false">'High SIPA income'!F47</f>
        <v>107955.127522231</v>
      </c>
      <c r="W52" s="67"/>
      <c r="X52" s="82" t="n">
        <f aca="false">'High SIPA income'!M47</f>
        <v>271152.156008939</v>
      </c>
      <c r="Y52" s="9"/>
      <c r="Z52" s="9" t="n">
        <f aca="false">R52+V52-N52-L52-F52</f>
        <v>-5947756.93042908</v>
      </c>
      <c r="AA52" s="9"/>
      <c r="AB52" s="9" t="n">
        <f aca="false">T52-P52-D52</f>
        <v>-69103279.4774334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-0.011875556575543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12239128</v>
      </c>
      <c r="AX52" s="7"/>
      <c r="AY52" s="40" t="n">
        <f aca="false">(AW52-AW51)/AW51</f>
        <v>0.00788163596114372</v>
      </c>
      <c r="AZ52" s="12" t="n">
        <f aca="false">workers_and_wage_high!B40</f>
        <v>6773.71663526057</v>
      </c>
      <c r="BA52" s="40" t="n">
        <f aca="false">(AZ52-AZ51)/AZ51</f>
        <v>0.00114866228352328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0.0169822134463173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129590151.517456</v>
      </c>
      <c r="E53" s="9"/>
      <c r="F53" s="82" t="n">
        <f aca="false">'High pensions'!I53</f>
        <v>23554544.0260806</v>
      </c>
      <c r="G53" s="82" t="n">
        <f aca="false">'High pensions'!K53</f>
        <v>800457.812463892</v>
      </c>
      <c r="H53" s="82" t="n">
        <f aca="false">'High pensions'!V53</f>
        <v>4403882.71093982</v>
      </c>
      <c r="I53" s="82" t="n">
        <f aca="false">'High pensions'!M53</f>
        <v>24756.4271896051</v>
      </c>
      <c r="J53" s="82" t="n">
        <f aca="false">'High pensions'!W53</f>
        <v>136202.558070305</v>
      </c>
      <c r="K53" s="9"/>
      <c r="L53" s="82" t="n">
        <f aca="false">'High pensions'!N53</f>
        <v>4083190.908249</v>
      </c>
      <c r="M53" s="67"/>
      <c r="N53" s="82" t="n">
        <f aca="false">'High pensions'!L53</f>
        <v>1003688.8854525</v>
      </c>
      <c r="O53" s="9"/>
      <c r="P53" s="82" t="n">
        <f aca="false">'High pensions'!X53</f>
        <v>26709697.1452395</v>
      </c>
      <c r="Q53" s="67"/>
      <c r="R53" s="82" t="n">
        <f aca="false">'High SIPA income'!G48</f>
        <v>25677895.8518834</v>
      </c>
      <c r="S53" s="67"/>
      <c r="T53" s="82" t="n">
        <f aca="false">'High SIPA income'!J48</f>
        <v>98181660.3365619</v>
      </c>
      <c r="U53" s="9"/>
      <c r="V53" s="82" t="n">
        <f aca="false">'High SIPA income'!F48</f>
        <v>111058.116910993</v>
      </c>
      <c r="W53" s="67"/>
      <c r="X53" s="82" t="n">
        <f aca="false">'High SIPA income'!M48</f>
        <v>278945.970736845</v>
      </c>
      <c r="Y53" s="9"/>
      <c r="Z53" s="9" t="n">
        <f aca="false">R53+V53-N53-L53-F53</f>
        <v>-2852469.85098771</v>
      </c>
      <c r="AA53" s="9"/>
      <c r="AB53" s="9" t="n">
        <f aca="false">T53-P53-D53</f>
        <v>-58118188.3261334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-0.00986350174248597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12270106</v>
      </c>
      <c r="AX53" s="7"/>
      <c r="AY53" s="40" t="n">
        <f aca="false">(AW53-AW52)/AW52</f>
        <v>0.00253106267047783</v>
      </c>
      <c r="AZ53" s="12" t="n">
        <f aca="false">workers_and_wage_high!B41</f>
        <v>6817.1195860532</v>
      </c>
      <c r="BA53" s="40" t="n">
        <f aca="false">(AZ53-AZ52)/AZ52</f>
        <v>0.00640755336098655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0.0148059058188353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130847675.594372</v>
      </c>
      <c r="E54" s="6"/>
      <c r="F54" s="81" t="n">
        <f aca="false">'High pensions'!I54</f>
        <v>23783113.9126555</v>
      </c>
      <c r="G54" s="81" t="n">
        <f aca="false">'High pensions'!K54</f>
        <v>861862.225014628</v>
      </c>
      <c r="H54" s="81" t="n">
        <f aca="false">'High pensions'!V54</f>
        <v>4741711.67156327</v>
      </c>
      <c r="I54" s="81" t="n">
        <f aca="false">'High pensions'!M54</f>
        <v>26655.5327324112</v>
      </c>
      <c r="J54" s="81" t="n">
        <f aca="false">'High pensions'!W54</f>
        <v>146650.876440101</v>
      </c>
      <c r="K54" s="6"/>
      <c r="L54" s="81" t="n">
        <f aca="false">'High pensions'!N54</f>
        <v>4948932.54906621</v>
      </c>
      <c r="M54" s="8"/>
      <c r="N54" s="81" t="n">
        <f aca="false">'High pensions'!L54</f>
        <v>1016442.56557522</v>
      </c>
      <c r="O54" s="6"/>
      <c r="P54" s="81" t="n">
        <f aca="false">'High pensions'!X54</f>
        <v>31272201.6200938</v>
      </c>
      <c r="Q54" s="8"/>
      <c r="R54" s="81" t="n">
        <f aca="false">'High SIPA income'!G49</f>
        <v>22421766.3751623</v>
      </c>
      <c r="S54" s="8"/>
      <c r="T54" s="81" t="n">
        <f aca="false">'High SIPA income'!J49</f>
        <v>85731567.0680416</v>
      </c>
      <c r="U54" s="6"/>
      <c r="V54" s="81" t="n">
        <f aca="false">'High SIPA income'!F49</f>
        <v>114593.311789548</v>
      </c>
      <c r="W54" s="8"/>
      <c r="X54" s="81" t="n">
        <f aca="false">'High SIPA income'!M49</f>
        <v>287825.361046808</v>
      </c>
      <c r="Y54" s="6"/>
      <c r="Z54" s="6" t="n">
        <f aca="false">R54+V54-N54-L54-F54</f>
        <v>-7212129.34034517</v>
      </c>
      <c r="AA54" s="6"/>
      <c r="AB54" s="6" t="n">
        <f aca="false">T54-P54-D54</f>
        <v>-76388310.1464242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-0.0128796076896849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12313093</v>
      </c>
      <c r="AX54" s="5"/>
      <c r="AY54" s="61" t="n">
        <f aca="false">(AW54-AW53)/AW53</f>
        <v>0.00350339271722673</v>
      </c>
      <c r="AZ54" s="11" t="n">
        <f aca="false">workers_and_wage_high!B42</f>
        <v>6827.12259410407</v>
      </c>
      <c r="BA54" s="61" t="n">
        <f aca="false">(AZ54-AZ53)/AZ53</f>
        <v>0.00146733644974279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0.0171388128447821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131895402.911172</v>
      </c>
      <c r="E55" s="9"/>
      <c r="F55" s="82" t="n">
        <f aca="false">'High pensions'!I55</f>
        <v>23973550.7546679</v>
      </c>
      <c r="G55" s="82" t="n">
        <f aca="false">'High pensions'!K55</f>
        <v>932900.470952273</v>
      </c>
      <c r="H55" s="82" t="n">
        <f aca="false">'High pensions'!V55</f>
        <v>5132543.14104112</v>
      </c>
      <c r="I55" s="82" t="n">
        <f aca="false">'High pensions'!M55</f>
        <v>28852.5918851219</v>
      </c>
      <c r="J55" s="82" t="n">
        <f aca="false">'High pensions'!W55</f>
        <v>158738.447661066</v>
      </c>
      <c r="K55" s="9"/>
      <c r="L55" s="82" t="n">
        <f aca="false">'High pensions'!N55</f>
        <v>4109937.15590965</v>
      </c>
      <c r="M55" s="67"/>
      <c r="N55" s="82" t="n">
        <f aca="false">'High pensions'!L55</f>
        <v>1026062.73727622</v>
      </c>
      <c r="O55" s="9"/>
      <c r="P55" s="82" t="n">
        <f aca="false">'High pensions'!X55</f>
        <v>26971577.8828775</v>
      </c>
      <c r="Q55" s="67"/>
      <c r="R55" s="82" t="n">
        <f aca="false">'High SIPA income'!G50</f>
        <v>26211386.8055799</v>
      </c>
      <c r="S55" s="67"/>
      <c r="T55" s="82" t="n">
        <f aca="false">'High SIPA income'!J50</f>
        <v>100221509.236588</v>
      </c>
      <c r="U55" s="9"/>
      <c r="V55" s="82" t="n">
        <f aca="false">'High SIPA income'!F50</f>
        <v>112654.54111301</v>
      </c>
      <c r="W55" s="67"/>
      <c r="X55" s="82" t="n">
        <f aca="false">'High SIPA income'!M50</f>
        <v>282955.728070442</v>
      </c>
      <c r="Y55" s="9"/>
      <c r="Z55" s="9" t="n">
        <f aca="false">R55+V55-N55-L55-F55</f>
        <v>-2785509.30116092</v>
      </c>
      <c r="AA55" s="9"/>
      <c r="AB55" s="9" t="n">
        <f aca="false">T55-P55-D55</f>
        <v>-58645471.557461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-0.00981743458392436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12333664</v>
      </c>
      <c r="AX55" s="7"/>
      <c r="AY55" s="40" t="n">
        <f aca="false">(AW55-AW54)/AW54</f>
        <v>0.00167066065366354</v>
      </c>
      <c r="AZ55" s="12" t="n">
        <f aca="false">workers_and_wage_high!B43</f>
        <v>6887.65147914984</v>
      </c>
      <c r="BA55" s="40" t="n">
        <f aca="false">(AZ55-AZ54)/AZ54</f>
        <v>0.00886594377227641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0.0149351329716353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133379414.362563</v>
      </c>
      <c r="E56" s="9"/>
      <c r="F56" s="82" t="n">
        <f aca="false">'High pensions'!I56</f>
        <v>24243287.4025358</v>
      </c>
      <c r="G56" s="82" t="n">
        <f aca="false">'High pensions'!K56</f>
        <v>1007735.70229607</v>
      </c>
      <c r="H56" s="82" t="n">
        <f aca="false">'High pensions'!V56</f>
        <v>5544264.50393181</v>
      </c>
      <c r="I56" s="82" t="n">
        <f aca="false">'High pensions'!M56</f>
        <v>31167.0835761669</v>
      </c>
      <c r="J56" s="82" t="n">
        <f aca="false">'High pensions'!W56</f>
        <v>171472.098059745</v>
      </c>
      <c r="K56" s="9"/>
      <c r="L56" s="82" t="n">
        <f aca="false">'High pensions'!N56</f>
        <v>4083138.73573761</v>
      </c>
      <c r="M56" s="67"/>
      <c r="N56" s="82" t="n">
        <f aca="false">'High pensions'!L56</f>
        <v>1039292.10773796</v>
      </c>
      <c r="O56" s="9"/>
      <c r="P56" s="82" t="n">
        <f aca="false">'High pensions'!X56</f>
        <v>26905304.8461956</v>
      </c>
      <c r="Q56" s="67"/>
      <c r="R56" s="82" t="n">
        <f aca="false">'High SIPA income'!G51</f>
        <v>23012419.8218128</v>
      </c>
      <c r="S56" s="67"/>
      <c r="T56" s="82" t="n">
        <f aca="false">'High SIPA income'!J51</f>
        <v>87989981.7142483</v>
      </c>
      <c r="U56" s="9"/>
      <c r="V56" s="82" t="n">
        <f aca="false">'High SIPA income'!F51</f>
        <v>115291.181716038</v>
      </c>
      <c r="W56" s="67"/>
      <c r="X56" s="82" t="n">
        <f aca="false">'High SIPA income'!M51</f>
        <v>289578.20910067</v>
      </c>
      <c r="Y56" s="9"/>
      <c r="Z56" s="9" t="n">
        <f aca="false">R56+V56-N56-L56-F56</f>
        <v>-6238007.24248255</v>
      </c>
      <c r="AA56" s="9"/>
      <c r="AB56" s="9" t="n">
        <f aca="false">T56-P56-D56</f>
        <v>-72294737.4945108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-0.0120038801282215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12410578</v>
      </c>
      <c r="AX56" s="7"/>
      <c r="AY56" s="40" t="n">
        <f aca="false">(AW56-AW55)/AW55</f>
        <v>0.00623610307529052</v>
      </c>
      <c r="AZ56" s="12" t="n">
        <f aca="false">workers_and_wage_high!B44</f>
        <v>6909.33004898995</v>
      </c>
      <c r="BA56" s="40" t="n">
        <f aca="false">(AZ56-AZ55)/AZ55</f>
        <v>0.00314745452869351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0.0172271605918028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134752484.247641</v>
      </c>
      <c r="E57" s="9"/>
      <c r="F57" s="82" t="n">
        <f aca="false">'High pensions'!I57</f>
        <v>24492859.1074858</v>
      </c>
      <c r="G57" s="82" t="n">
        <f aca="false">'High pensions'!K57</f>
        <v>1056529.28055039</v>
      </c>
      <c r="H57" s="82" t="n">
        <f aca="false">'High pensions'!V57</f>
        <v>5812712.37505403</v>
      </c>
      <c r="I57" s="82" t="n">
        <f aca="false">'High pensions'!M57</f>
        <v>32676.1633159916</v>
      </c>
      <c r="J57" s="82" t="n">
        <f aca="false">'High pensions'!W57</f>
        <v>179774.609537755</v>
      </c>
      <c r="K57" s="9"/>
      <c r="L57" s="82" t="n">
        <f aca="false">'High pensions'!N57</f>
        <v>4112668.2808704</v>
      </c>
      <c r="M57" s="67"/>
      <c r="N57" s="82" t="n">
        <f aca="false">'High pensions'!L57</f>
        <v>1052195.24228043</v>
      </c>
      <c r="O57" s="9"/>
      <c r="P57" s="82" t="n">
        <f aca="false">'High pensions'!X57</f>
        <v>27129523.0354797</v>
      </c>
      <c r="Q57" s="67"/>
      <c r="R57" s="82" t="n">
        <f aca="false">'High SIPA income'!G52</f>
        <v>26988065.8149913</v>
      </c>
      <c r="S57" s="67"/>
      <c r="T57" s="82" t="n">
        <f aca="false">'High SIPA income'!J52</f>
        <v>103191208.745163</v>
      </c>
      <c r="U57" s="9"/>
      <c r="V57" s="82" t="n">
        <f aca="false">'High SIPA income'!F52</f>
        <v>114873.152756601</v>
      </c>
      <c r="W57" s="67"/>
      <c r="X57" s="82" t="n">
        <f aca="false">'High SIPA income'!M52</f>
        <v>288528.240875657</v>
      </c>
      <c r="Y57" s="9"/>
      <c r="Z57" s="9" t="n">
        <f aca="false">R57+V57-N57-L57-F57</f>
        <v>-2554783.66288878</v>
      </c>
      <c r="AA57" s="9"/>
      <c r="AB57" s="9" t="n">
        <f aca="false">T57-P57-D57</f>
        <v>-58690798.5379576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-0.00962384736484489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12555442</v>
      </c>
      <c r="AX57" s="7"/>
      <c r="AY57" s="40" t="n">
        <f aca="false">(AW57-AW56)/AW56</f>
        <v>0.0116726231445465</v>
      </c>
      <c r="AZ57" s="12" t="n">
        <f aca="false">workers_and_wage_high!B45</f>
        <v>6932.26593009955</v>
      </c>
      <c r="BA57" s="40" t="n">
        <f aca="false">(AZ57-AZ56)/AZ56</f>
        <v>0.00331955210519317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0.0149767651657259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136377119.007376</v>
      </c>
      <c r="E58" s="6"/>
      <c r="F58" s="81" t="n">
        <f aca="false">'High pensions'!I58</f>
        <v>24788155.706235</v>
      </c>
      <c r="G58" s="81" t="n">
        <f aca="false">'High pensions'!K58</f>
        <v>1179071.39070793</v>
      </c>
      <c r="H58" s="81" t="n">
        <f aca="false">'High pensions'!V58</f>
        <v>6486902.90937307</v>
      </c>
      <c r="I58" s="81" t="n">
        <f aca="false">'High pensions'!M58</f>
        <v>36466.1254858123</v>
      </c>
      <c r="J58" s="81" t="n">
        <f aca="false">'High pensions'!W58</f>
        <v>200625.863176487</v>
      </c>
      <c r="K58" s="6"/>
      <c r="L58" s="81" t="n">
        <f aca="false">'High pensions'!N58</f>
        <v>5059665.53817212</v>
      </c>
      <c r="M58" s="8"/>
      <c r="N58" s="81" t="n">
        <f aca="false">'High pensions'!L58</f>
        <v>1065155.13665409</v>
      </c>
      <c r="O58" s="6"/>
      <c r="P58" s="81" t="n">
        <f aca="false">'High pensions'!X58</f>
        <v>32114797.8205107</v>
      </c>
      <c r="Q58" s="8"/>
      <c r="R58" s="81" t="n">
        <f aca="false">'High SIPA income'!G53</f>
        <v>23510066.8463633</v>
      </c>
      <c r="S58" s="8"/>
      <c r="T58" s="81" t="n">
        <f aca="false">'High SIPA income'!J53</f>
        <v>89892778.2445308</v>
      </c>
      <c r="U58" s="6"/>
      <c r="V58" s="81" t="n">
        <f aca="false">'High SIPA income'!F53</f>
        <v>114638.705067089</v>
      </c>
      <c r="W58" s="8"/>
      <c r="X58" s="81" t="n">
        <f aca="false">'High SIPA income'!M53</f>
        <v>287939.375872747</v>
      </c>
      <c r="Y58" s="6"/>
      <c r="Z58" s="6" t="n">
        <f aca="false">R58+V58-N58-L58-F58</f>
        <v>-7288270.82963078</v>
      </c>
      <c r="AA58" s="6"/>
      <c r="AB58" s="6" t="n">
        <f aca="false">T58-P58-D58</f>
        <v>-78599138.5833564</v>
      </c>
      <c r="AC58" s="50"/>
      <c r="AD58" s="6"/>
      <c r="AE58" s="6"/>
      <c r="AF58" s="6"/>
      <c r="AG58" s="6" t="n">
        <f aca="false">BF58/100*$AG$57</f>
        <v>6129685623.43115</v>
      </c>
      <c r="AH58" s="61" t="n">
        <f aca="false">(AG58-AG57)/AG57</f>
        <v>0.00511767268311488</v>
      </c>
      <c r="AI58" s="61"/>
      <c r="AJ58" s="61" t="n">
        <f aca="false">AB58/AG58</f>
        <v>-0.0128227030572181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0.00964988264988956</v>
      </c>
      <c r="AV58" s="5"/>
      <c r="AW58" s="5" t="n">
        <f aca="false">workers_and_wage_high!C46</f>
        <v>12584323</v>
      </c>
      <c r="AX58" s="5"/>
      <c r="AY58" s="61" t="n">
        <f aca="false">(AW58-AW57)/AW57</f>
        <v>0.0023002774414473</v>
      </c>
      <c r="AZ58" s="11" t="n">
        <f aca="false">workers_and_wage_high!B46</f>
        <v>6951.75203968668</v>
      </c>
      <c r="BA58" s="61" t="n">
        <f aca="false">(AZ58-AZ57)/AZ57</f>
        <v>0.00281092932435315</v>
      </c>
      <c r="BB58" s="66"/>
      <c r="BC58" s="66"/>
      <c r="BD58" s="66"/>
      <c r="BE58" s="66"/>
      <c r="BF58" s="5" t="n">
        <f aca="false">BF57*(1+AY58)*(1+BA58)*(1-BE58)</f>
        <v>100.511767268311</v>
      </c>
      <c r="BG58" s="5"/>
      <c r="BH58" s="5"/>
      <c r="BI58" s="61" t="n">
        <f aca="false">T65/AG65</f>
        <v>0.0172564251193623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138445626.685639</v>
      </c>
      <c r="E59" s="9"/>
      <c r="F59" s="82" t="n">
        <f aca="false">'High pensions'!I59</f>
        <v>25164131.4621501</v>
      </c>
      <c r="G59" s="82" t="n">
        <f aca="false">'High pensions'!K59</f>
        <v>1274546.10451391</v>
      </c>
      <c r="H59" s="82" t="n">
        <f aca="false">'High pensions'!V59</f>
        <v>7012176.61513884</v>
      </c>
      <c r="I59" s="82" t="n">
        <f aca="false">'High pensions'!M59</f>
        <v>39418.9516859972</v>
      </c>
      <c r="J59" s="82" t="n">
        <f aca="false">'High pensions'!W59</f>
        <v>216871.441705325</v>
      </c>
      <c r="K59" s="9"/>
      <c r="L59" s="82" t="n">
        <f aca="false">'High pensions'!N59</f>
        <v>4203100.86421501</v>
      </c>
      <c r="M59" s="67"/>
      <c r="N59" s="82" t="n">
        <f aca="false">'High pensions'!L59</f>
        <v>1082316.64032898</v>
      </c>
      <c r="O59" s="9"/>
      <c r="P59" s="82" t="n">
        <f aca="false">'High pensions'!X59</f>
        <v>27764497.1851672</v>
      </c>
      <c r="Q59" s="67"/>
      <c r="R59" s="82" t="n">
        <f aca="false">'High SIPA income'!G54</f>
        <v>27615574.2864449</v>
      </c>
      <c r="S59" s="67"/>
      <c r="T59" s="82" t="n">
        <f aca="false">'High SIPA income'!J54</f>
        <v>105590541.772992</v>
      </c>
      <c r="U59" s="9"/>
      <c r="V59" s="82" t="n">
        <f aca="false">'High SIPA income'!F54</f>
        <v>116275.296008091</v>
      </c>
      <c r="W59" s="67"/>
      <c r="X59" s="82" t="n">
        <f aca="false">'High SIPA income'!M54</f>
        <v>292050.020474283</v>
      </c>
      <c r="Y59" s="9"/>
      <c r="Z59" s="9" t="n">
        <f aca="false">R59+V59-N59-L59-F59</f>
        <v>-2717699.38424109</v>
      </c>
      <c r="AA59" s="9"/>
      <c r="AB59" s="9" t="n">
        <f aca="false">T59-P59-D59</f>
        <v>-60619582.0978146</v>
      </c>
      <c r="AC59" s="50"/>
      <c r="AD59" s="9"/>
      <c r="AE59" s="9"/>
      <c r="AF59" s="9"/>
      <c r="AG59" s="9" t="n">
        <f aca="false">BF59/100*$AG$57</f>
        <v>6217713733.65291</v>
      </c>
      <c r="AH59" s="40" t="n">
        <f aca="false">(AG59-AG58)/AG58</f>
        <v>0.0143609502394813</v>
      </c>
      <c r="AI59" s="40"/>
      <c r="AJ59" s="40" t="n">
        <f aca="false">AB59/AG59</f>
        <v>-0.00974949711333857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12698491</v>
      </c>
      <c r="AX59" s="7"/>
      <c r="AY59" s="40" t="n">
        <f aca="false">(AW59-AW58)/AW58</f>
        <v>0.00907224011971085</v>
      </c>
      <c r="AZ59" s="12" t="n">
        <f aca="false">workers_and_wage_high!B47</f>
        <v>6988.18729169407</v>
      </c>
      <c r="BA59" s="40" t="n">
        <f aca="false">(AZ59-AZ58)/AZ58</f>
        <v>0.00524116104823479</v>
      </c>
      <c r="BB59" s="39"/>
      <c r="BC59" s="39"/>
      <c r="BD59" s="39"/>
      <c r="BE59" s="39"/>
      <c r="BF59" s="7" t="n">
        <f aca="false">BF58*(1+AY59)*(1+BA59)*(1-BE59)</f>
        <v>101.955211756534</v>
      </c>
      <c r="BG59" s="7"/>
      <c r="BH59" s="7"/>
      <c r="BI59" s="40" t="n">
        <f aca="false">T66/AG66</f>
        <v>0.0150765774316391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140253923.062847</v>
      </c>
      <c r="E60" s="9"/>
      <c r="F60" s="82" t="n">
        <f aca="false">'High pensions'!I60</f>
        <v>25492810.7339186</v>
      </c>
      <c r="G60" s="82" t="n">
        <f aca="false">'High pensions'!K60</f>
        <v>1336411.45659134</v>
      </c>
      <c r="H60" s="82" t="n">
        <f aca="false">'High pensions'!V60</f>
        <v>7352541.52903905</v>
      </c>
      <c r="I60" s="82" t="n">
        <f aca="false">'High pensions'!M60</f>
        <v>41332.3130904541</v>
      </c>
      <c r="J60" s="82" t="n">
        <f aca="false">'High pensions'!W60</f>
        <v>227398.191619765</v>
      </c>
      <c r="K60" s="9"/>
      <c r="L60" s="82" t="n">
        <f aca="false">'High pensions'!N60</f>
        <v>4241167.89702759</v>
      </c>
      <c r="M60" s="67"/>
      <c r="N60" s="82" t="n">
        <f aca="false">'High pensions'!L60</f>
        <v>1098158.75641933</v>
      </c>
      <c r="O60" s="9"/>
      <c r="P60" s="82" t="n">
        <f aca="false">'High pensions'!X60</f>
        <v>28049185.8479439</v>
      </c>
      <c r="Q60" s="67"/>
      <c r="R60" s="82" t="n">
        <f aca="false">'High SIPA income'!G55</f>
        <v>24255435.1788048</v>
      </c>
      <c r="S60" s="67"/>
      <c r="T60" s="82" t="n">
        <f aca="false">'High SIPA income'!J55</f>
        <v>92742758.6659614</v>
      </c>
      <c r="U60" s="9"/>
      <c r="V60" s="82" t="n">
        <f aca="false">'High SIPA income'!F55</f>
        <v>120019.854118454</v>
      </c>
      <c r="W60" s="67"/>
      <c r="X60" s="82" t="n">
        <f aca="false">'High SIPA income'!M55</f>
        <v>301455.270861454</v>
      </c>
      <c r="Y60" s="9"/>
      <c r="Z60" s="9" t="n">
        <f aca="false">R60+V60-N60-L60-F60</f>
        <v>-6456682.35444225</v>
      </c>
      <c r="AA60" s="9"/>
      <c r="AB60" s="9" t="n">
        <f aca="false">T60-P60-D60</f>
        <v>-75560350.2448291</v>
      </c>
      <c r="AC60" s="50"/>
      <c r="AD60" s="9"/>
      <c r="AE60" s="9"/>
      <c r="AF60" s="9"/>
      <c r="AG60" s="9" t="n">
        <f aca="false">BF60/100*$AG$57</f>
        <v>6263903053.33289</v>
      </c>
      <c r="AH60" s="40" t="n">
        <f aca="false">(AG60-AG59)/AG59</f>
        <v>0.00742866617193762</v>
      </c>
      <c r="AI60" s="40"/>
      <c r="AJ60" s="40" t="n">
        <f aca="false">AB60/AG60</f>
        <v>-0.0120628224290006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12744700</v>
      </c>
      <c r="AX60" s="7"/>
      <c r="AY60" s="40" t="n">
        <f aca="false">(AW60-AW59)/AW59</f>
        <v>0.00363893631140897</v>
      </c>
      <c r="AZ60" s="12" t="n">
        <f aca="false">workers_and_wage_high!B48</f>
        <v>7014.57461196647</v>
      </c>
      <c r="BA60" s="40" t="n">
        <f aca="false">(AZ60-AZ59)/AZ59</f>
        <v>0.0037759892760407</v>
      </c>
      <c r="BB60" s="39"/>
      <c r="BC60" s="39"/>
      <c r="BD60" s="39"/>
      <c r="BE60" s="39"/>
      <c r="BF60" s="7" t="n">
        <f aca="false">BF59*(1+AY60)*(1+BA60)*(1-BE60)</f>
        <v>102.712602989163</v>
      </c>
      <c r="BG60" s="7"/>
      <c r="BH60" s="7"/>
      <c r="BI60" s="40" t="n">
        <f aca="false">T67/AG67</f>
        <v>0.0173414488065467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141236384.031228</v>
      </c>
      <c r="E61" s="9"/>
      <c r="F61" s="82" t="n">
        <f aca="false">'High pensions'!I61</f>
        <v>25671384.6445334</v>
      </c>
      <c r="G61" s="82" t="n">
        <f aca="false">'High pensions'!K61</f>
        <v>1374922.7659938</v>
      </c>
      <c r="H61" s="82" t="n">
        <f aca="false">'High pensions'!V61</f>
        <v>7564419.39069809</v>
      </c>
      <c r="I61" s="82" t="n">
        <f aca="false">'High pensions'!M61</f>
        <v>42523.384515272</v>
      </c>
      <c r="J61" s="82" t="n">
        <f aca="false">'High pensions'!W61</f>
        <v>233951.115176229</v>
      </c>
      <c r="K61" s="9"/>
      <c r="L61" s="82" t="n">
        <f aca="false">'High pensions'!N61</f>
        <v>4324905.17675879</v>
      </c>
      <c r="M61" s="67"/>
      <c r="N61" s="82" t="n">
        <f aca="false">'High pensions'!L61</f>
        <v>1106254.64352307</v>
      </c>
      <c r="O61" s="9"/>
      <c r="P61" s="82" t="n">
        <f aca="false">'High pensions'!X61</f>
        <v>28528240.1727114</v>
      </c>
      <c r="Q61" s="67"/>
      <c r="R61" s="82" t="n">
        <f aca="false">'High SIPA income'!G56</f>
        <v>28405552.7182283</v>
      </c>
      <c r="S61" s="67"/>
      <c r="T61" s="82" t="n">
        <f aca="false">'High SIPA income'!J56</f>
        <v>108611092.775689</v>
      </c>
      <c r="U61" s="9"/>
      <c r="V61" s="82" t="n">
        <f aca="false">'High SIPA income'!F56</f>
        <v>115500.149248437</v>
      </c>
      <c r="W61" s="67"/>
      <c r="X61" s="82" t="n">
        <f aca="false">'High SIPA income'!M56</f>
        <v>290103.075295044</v>
      </c>
      <c r="Y61" s="9"/>
      <c r="Z61" s="9" t="n">
        <f aca="false">R61+V61-N61-L61-F61</f>
        <v>-2581491.5973386</v>
      </c>
      <c r="AA61" s="9"/>
      <c r="AB61" s="9" t="n">
        <f aca="false">T61-P61-D61</f>
        <v>-61153531.4282499</v>
      </c>
      <c r="AC61" s="50"/>
      <c r="AD61" s="9"/>
      <c r="AE61" s="9"/>
      <c r="AF61" s="9"/>
      <c r="AG61" s="9" t="n">
        <f aca="false">BF61/100*$AG$57</f>
        <v>6337142120.59652</v>
      </c>
      <c r="AH61" s="40" t="n">
        <f aca="false">(AG61-AG60)/AG60</f>
        <v>0.0116922415050244</v>
      </c>
      <c r="AI61" s="40" t="n">
        <f aca="false">(AG61-AG57)/AG57</f>
        <v>0.0391354354892152</v>
      </c>
      <c r="AJ61" s="40" t="n">
        <f aca="false">AB61/AG61</f>
        <v>-0.00965001735237926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12813927</v>
      </c>
      <c r="AX61" s="7"/>
      <c r="AY61" s="40" t="n">
        <f aca="false">(AW61-AW60)/AW60</f>
        <v>0.00543182656319882</v>
      </c>
      <c r="AZ61" s="12" t="n">
        <f aca="false">workers_and_wage_high!B49</f>
        <v>7058.25151431938</v>
      </c>
      <c r="BA61" s="40" t="n">
        <f aca="false">(AZ61-AZ60)/AZ60</f>
        <v>0.00622659316765956</v>
      </c>
      <c r="BB61" s="39"/>
      <c r="BC61" s="39"/>
      <c r="BD61" s="39"/>
      <c r="BE61" s="39"/>
      <c r="BF61" s="7" t="n">
        <f aca="false">BF60*(1+AY61)*(1+BA61)*(1-BE61)</f>
        <v>103.913543548922</v>
      </c>
      <c r="BG61" s="7"/>
      <c r="BH61" s="7"/>
      <c r="BI61" s="40" t="n">
        <f aca="false">T68/AG68</f>
        <v>0.0150915444828935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142970161.160543</v>
      </c>
      <c r="E62" s="6"/>
      <c r="F62" s="81" t="n">
        <f aca="false">'High pensions'!I62</f>
        <v>25986519.1608966</v>
      </c>
      <c r="G62" s="81" t="n">
        <f aca="false">'High pensions'!K62</f>
        <v>1410265.22030957</v>
      </c>
      <c r="H62" s="81" t="n">
        <f aca="false">'High pensions'!V62</f>
        <v>7758863.14663364</v>
      </c>
      <c r="I62" s="81" t="n">
        <f aca="false">'High pensions'!M62</f>
        <v>43616.4501126672</v>
      </c>
      <c r="J62" s="81" t="n">
        <f aca="false">'High pensions'!W62</f>
        <v>239964.839586607</v>
      </c>
      <c r="K62" s="6"/>
      <c r="L62" s="81" t="n">
        <f aca="false">'High pensions'!N62</f>
        <v>5306144.1618579</v>
      </c>
      <c r="M62" s="8"/>
      <c r="N62" s="81" t="n">
        <f aca="false">'High pensions'!L62</f>
        <v>1120501.01100884</v>
      </c>
      <c r="O62" s="6"/>
      <c r="P62" s="81" t="n">
        <f aca="false">'High pensions'!X62</f>
        <v>33698273.2415533</v>
      </c>
      <c r="Q62" s="8"/>
      <c r="R62" s="81" t="n">
        <f aca="false">'High SIPA income'!G57</f>
        <v>25010839.0179529</v>
      </c>
      <c r="S62" s="8"/>
      <c r="T62" s="81" t="n">
        <f aca="false">'High SIPA income'!J57</f>
        <v>95631110.717079</v>
      </c>
      <c r="U62" s="6"/>
      <c r="V62" s="81" t="n">
        <f aca="false">'High SIPA income'!F57</f>
        <v>114226.56589542</v>
      </c>
      <c r="W62" s="8"/>
      <c r="X62" s="81" t="n">
        <f aca="false">'High SIPA income'!M57</f>
        <v>286904.201096536</v>
      </c>
      <c r="Y62" s="6"/>
      <c r="Z62" s="6" t="n">
        <f aca="false">R62+V62-N62-L62-F62</f>
        <v>-7288098.74991498</v>
      </c>
      <c r="AA62" s="6"/>
      <c r="AB62" s="6" t="n">
        <f aca="false">T62-P62-D62</f>
        <v>-81037323.6850177</v>
      </c>
      <c r="AC62" s="50"/>
      <c r="AD62" s="6"/>
      <c r="AE62" s="6"/>
      <c r="AF62" s="6"/>
      <c r="AG62" s="6" t="n">
        <f aca="false">BF62/100*$AG$57</f>
        <v>6403097374.40577</v>
      </c>
      <c r="AH62" s="61" t="n">
        <f aca="false">(AG62-AG61)/AG61</f>
        <v>0.0104077283662135</v>
      </c>
      <c r="AI62" s="61"/>
      <c r="AJ62" s="61" t="n">
        <f aca="false">AB62/AG62</f>
        <v>-0.0126559567888093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0.00832525927291285</v>
      </c>
      <c r="AV62" s="5"/>
      <c r="AW62" s="5" t="n">
        <f aca="false">workers_and_wage_high!C50</f>
        <v>12893639</v>
      </c>
      <c r="AX62" s="5"/>
      <c r="AY62" s="61" t="n">
        <f aca="false">(AW62-AW61)/AW61</f>
        <v>0.00622073155247412</v>
      </c>
      <c r="AZ62" s="11" t="n">
        <f aca="false">workers_and_wage_high!B50</f>
        <v>7087.62168696076</v>
      </c>
      <c r="BA62" s="61" t="n">
        <f aca="false">(AZ62-AZ61)/AZ61</f>
        <v>0.00416111165517269</v>
      </c>
      <c r="BB62" s="66"/>
      <c r="BC62" s="66"/>
      <c r="BD62" s="66"/>
      <c r="BE62" s="66"/>
      <c r="BF62" s="5" t="n">
        <f aca="false">BF61*(1+AY62)*(1+BA62)*(1-BE62)</f>
        <v>104.995047483749</v>
      </c>
      <c r="BG62" s="5"/>
      <c r="BH62" s="5"/>
      <c r="BI62" s="61" t="n">
        <f aca="false">T69/AG69</f>
        <v>0.017383747170516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144553929.135449</v>
      </c>
      <c r="E63" s="9"/>
      <c r="F63" s="82" t="n">
        <f aca="false">'High pensions'!I63</f>
        <v>26274387.7377535</v>
      </c>
      <c r="G63" s="82" t="n">
        <f aca="false">'High pensions'!K63</f>
        <v>1521517.24410025</v>
      </c>
      <c r="H63" s="82" t="n">
        <f aca="false">'High pensions'!V63</f>
        <v>8370938.95687617</v>
      </c>
      <c r="I63" s="82" t="n">
        <f aca="false">'High pensions'!M63</f>
        <v>47057.2343536159</v>
      </c>
      <c r="J63" s="82" t="n">
        <f aca="false">'High pensions'!W63</f>
        <v>258895.01928483</v>
      </c>
      <c r="K63" s="9"/>
      <c r="L63" s="82" t="n">
        <f aca="false">'High pensions'!N63</f>
        <v>4377194.00294365</v>
      </c>
      <c r="M63" s="67"/>
      <c r="N63" s="82" t="n">
        <f aca="false">'High pensions'!L63</f>
        <v>1133867.55304987</v>
      </c>
      <c r="O63" s="9"/>
      <c r="P63" s="82" t="n">
        <f aca="false">'High pensions'!X63</f>
        <v>28951485.2214462</v>
      </c>
      <c r="Q63" s="67"/>
      <c r="R63" s="82" t="n">
        <f aca="false">'High SIPA income'!G58</f>
        <v>29006784.4801842</v>
      </c>
      <c r="S63" s="67"/>
      <c r="T63" s="82" t="n">
        <f aca="false">'High SIPA income'!J58</f>
        <v>110909954.527307</v>
      </c>
      <c r="U63" s="9"/>
      <c r="V63" s="82" t="n">
        <f aca="false">'High SIPA income'!F58</f>
        <v>114001.38047332</v>
      </c>
      <c r="W63" s="67"/>
      <c r="X63" s="82" t="n">
        <f aca="false">'High SIPA income'!M58</f>
        <v>286338.600238978</v>
      </c>
      <c r="Y63" s="9"/>
      <c r="Z63" s="9" t="n">
        <f aca="false">R63+V63-N63-L63-F63</f>
        <v>-2664663.43308954</v>
      </c>
      <c r="AA63" s="9"/>
      <c r="AB63" s="9" t="n">
        <f aca="false">T63-P63-D63</f>
        <v>-62595459.8295885</v>
      </c>
      <c r="AC63" s="50"/>
      <c r="AD63" s="9"/>
      <c r="AE63" s="9"/>
      <c r="AF63" s="9"/>
      <c r="AG63" s="9" t="n">
        <f aca="false">BF63/100*$AG$57</f>
        <v>6438086760.51241</v>
      </c>
      <c r="AH63" s="40" t="n">
        <f aca="false">(AG63-AG62)/AG62</f>
        <v>0.00546444697944051</v>
      </c>
      <c r="AI63" s="40"/>
      <c r="AJ63" s="40" t="n">
        <f aca="false">AB63/AG63</f>
        <v>-0.00972268037975408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12899166</v>
      </c>
      <c r="AX63" s="7"/>
      <c r="AY63" s="40" t="n">
        <f aca="false">(AW63-AW62)/AW62</f>
        <v>0.00042866098546733</v>
      </c>
      <c r="AZ63" s="12" t="n">
        <f aca="false">workers_and_wage_high!B51</f>
        <v>7123.29813987907</v>
      </c>
      <c r="BA63" s="40" t="n">
        <f aca="false">(AZ63-AZ62)/AZ62</f>
        <v>0.00503362827391673</v>
      </c>
      <c r="BB63" s="39"/>
      <c r="BC63" s="39"/>
      <c r="BD63" s="39"/>
      <c r="BE63" s="39"/>
      <c r="BF63" s="7" t="n">
        <f aca="false">BF62*(1+AY63)*(1+BA63)*(1-BE63)</f>
        <v>105.568787353828</v>
      </c>
      <c r="BG63" s="7"/>
      <c r="BH63" s="7"/>
      <c r="BI63" s="40" t="n">
        <f aca="false">T70/AG70</f>
        <v>0.0151441620967756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145565367.2081</v>
      </c>
      <c r="E64" s="9"/>
      <c r="F64" s="82" t="n">
        <f aca="false">'High pensions'!I64</f>
        <v>26458228.5800778</v>
      </c>
      <c r="G64" s="82" t="n">
        <f aca="false">'High pensions'!K64</f>
        <v>1589464.91749519</v>
      </c>
      <c r="H64" s="82" t="n">
        <f aca="false">'High pensions'!V64</f>
        <v>8744767.00809041</v>
      </c>
      <c r="I64" s="82" t="n">
        <f aca="false">'High pensions'!M64</f>
        <v>49158.7087885111</v>
      </c>
      <c r="J64" s="82" t="n">
        <f aca="false">'High pensions'!W64</f>
        <v>270456.711590425</v>
      </c>
      <c r="K64" s="9"/>
      <c r="L64" s="82" t="n">
        <f aca="false">'High pensions'!N64</f>
        <v>4361276.42415046</v>
      </c>
      <c r="M64" s="67"/>
      <c r="N64" s="82" t="n">
        <f aca="false">'High pensions'!L64</f>
        <v>1141968.8172937</v>
      </c>
      <c r="O64" s="9"/>
      <c r="P64" s="82" t="n">
        <f aca="false">'High pensions'!X64</f>
        <v>28913459.5950295</v>
      </c>
      <c r="Q64" s="67"/>
      <c r="R64" s="82" t="n">
        <f aca="false">'High SIPA income'!G59</f>
        <v>25195037.8559658</v>
      </c>
      <c r="S64" s="67"/>
      <c r="T64" s="82" t="n">
        <f aca="false">'High SIPA income'!J59</f>
        <v>96335410.9390476</v>
      </c>
      <c r="U64" s="9"/>
      <c r="V64" s="82" t="n">
        <f aca="false">'High SIPA income'!F59</f>
        <v>114961.2287132</v>
      </c>
      <c r="W64" s="67"/>
      <c r="X64" s="82" t="n">
        <f aca="false">'High SIPA income'!M59</f>
        <v>288749.46228563</v>
      </c>
      <c r="Y64" s="9"/>
      <c r="Z64" s="9" t="n">
        <f aca="false">R64+V64-N64-L64-F64</f>
        <v>-6651474.73684305</v>
      </c>
      <c r="AA64" s="9"/>
      <c r="AB64" s="9" t="n">
        <f aca="false">T64-P64-D64</f>
        <v>-78143415.8640816</v>
      </c>
      <c r="AC64" s="50"/>
      <c r="AD64" s="9"/>
      <c r="AE64" s="9"/>
      <c r="AF64" s="9"/>
      <c r="AG64" s="9" t="n">
        <f aca="false">BF64/100*$AG$57</f>
        <v>6432324328.58799</v>
      </c>
      <c r="AH64" s="40" t="n">
        <f aca="false">(AG64-AG63)/AG63</f>
        <v>-0.000895053474544798</v>
      </c>
      <c r="AI64" s="40"/>
      <c r="AJ64" s="40" t="n">
        <f aca="false">AB64/AG64</f>
        <v>-0.0121485503330078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12903091</v>
      </c>
      <c r="AX64" s="7"/>
      <c r="AY64" s="40" t="n">
        <f aca="false">(AW64-AW63)/AW63</f>
        <v>0.000304283238156637</v>
      </c>
      <c r="AZ64" s="12" t="n">
        <f aca="false">workers_and_wage_high!B52</f>
        <v>7114.75750567623</v>
      </c>
      <c r="BA64" s="40" t="n">
        <f aca="false">(AZ64-AZ63)/AZ63</f>
        <v>-0.00119897188565348</v>
      </c>
      <c r="BB64" s="39"/>
      <c r="BC64" s="39"/>
      <c r="BD64" s="39"/>
      <c r="BE64" s="39"/>
      <c r="BF64" s="7" t="n">
        <f aca="false">BF63*(1+AY64)*(1+BA64)*(1-BE64)</f>
        <v>105.474297643904</v>
      </c>
      <c r="BG64" s="7"/>
      <c r="BH64" s="7"/>
      <c r="BI64" s="40" t="n">
        <f aca="false">T71/AG71</f>
        <v>0.0174478832517351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146590381.891558</v>
      </c>
      <c r="E65" s="9"/>
      <c r="F65" s="82" t="n">
        <f aca="false">'High pensions'!I65</f>
        <v>26644537.1321259</v>
      </c>
      <c r="G65" s="82" t="n">
        <f aca="false">'High pensions'!K65</f>
        <v>1629136.45868786</v>
      </c>
      <c r="H65" s="82" t="n">
        <f aca="false">'High pensions'!V65</f>
        <v>8963028.12273546</v>
      </c>
      <c r="I65" s="82" t="n">
        <f aca="false">'High pensions'!M65</f>
        <v>50385.6636707585</v>
      </c>
      <c r="J65" s="82" t="n">
        <f aca="false">'High pensions'!W65</f>
        <v>277207.055342334</v>
      </c>
      <c r="K65" s="9"/>
      <c r="L65" s="82" t="n">
        <f aca="false">'High pensions'!N65</f>
        <v>4414463.57897173</v>
      </c>
      <c r="M65" s="67"/>
      <c r="N65" s="82" t="n">
        <f aca="false">'High pensions'!L65</f>
        <v>1150735.74353182</v>
      </c>
      <c r="O65" s="9"/>
      <c r="P65" s="82" t="n">
        <f aca="false">'High pensions'!X65</f>
        <v>29237681.0357389</v>
      </c>
      <c r="Q65" s="67"/>
      <c r="R65" s="82" t="n">
        <f aca="false">'High SIPA income'!G60</f>
        <v>29561997.0676102</v>
      </c>
      <c r="S65" s="67"/>
      <c r="T65" s="82" t="n">
        <f aca="false">'High SIPA income'!J60</f>
        <v>113032857.976549</v>
      </c>
      <c r="U65" s="9"/>
      <c r="V65" s="82" t="n">
        <f aca="false">'High SIPA income'!F60</f>
        <v>116597.74093401</v>
      </c>
      <c r="W65" s="67"/>
      <c r="X65" s="82" t="n">
        <f aca="false">'High SIPA income'!M60</f>
        <v>292859.909164739</v>
      </c>
      <c r="Y65" s="9"/>
      <c r="Z65" s="9" t="n">
        <f aca="false">R65+V65-N65-L65-F65</f>
        <v>-2531141.64608526</v>
      </c>
      <c r="AA65" s="9"/>
      <c r="AB65" s="9" t="n">
        <f aca="false">T65-P65-D65</f>
        <v>-62795204.9507485</v>
      </c>
      <c r="AC65" s="50"/>
      <c r="AD65" s="9"/>
      <c r="AE65" s="9"/>
      <c r="AF65" s="9"/>
      <c r="AG65" s="9" t="n">
        <f aca="false">BF65/100*$AG$57</f>
        <v>6550189694.25607</v>
      </c>
      <c r="AH65" s="40" t="n">
        <f aca="false">(AG65-AG64)/AG64</f>
        <v>0.0183239152205422</v>
      </c>
      <c r="AI65" s="40" t="n">
        <f aca="false">(AG65-AG61)/AG61</f>
        <v>0.03361887260933</v>
      </c>
      <c r="AJ65" s="40" t="n">
        <f aca="false">AB65/AG65</f>
        <v>-0.00958677654874854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13037176</v>
      </c>
      <c r="AX65" s="7"/>
      <c r="AY65" s="40" t="n">
        <f aca="false">(AW65-AW64)/AW64</f>
        <v>0.0103916960672447</v>
      </c>
      <c r="AZ65" s="12" t="n">
        <f aca="false">workers_and_wage_high!B53</f>
        <v>7170.61288926386</v>
      </c>
      <c r="BA65" s="40" t="n">
        <f aca="false">(AZ65-AZ64)/AZ64</f>
        <v>0.00785063771225754</v>
      </c>
      <c r="BB65" s="39"/>
      <c r="BC65" s="39"/>
      <c r="BD65" s="39"/>
      <c r="BE65" s="39"/>
      <c r="BF65" s="7" t="n">
        <f aca="false">BF64*(1+AY65)*(1+BA65)*(1-BE65)</f>
        <v>107.406999731877</v>
      </c>
      <c r="BG65" s="7"/>
      <c r="BH65" s="7"/>
      <c r="BI65" s="40" t="n">
        <f aca="false">T72/AG72</f>
        <v>0.0151848055666807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147460465.017833</v>
      </c>
      <c r="E66" s="6"/>
      <c r="F66" s="81" t="n">
        <f aca="false">'High pensions'!I66</f>
        <v>26802685.039696</v>
      </c>
      <c r="G66" s="81" t="n">
        <f aca="false">'High pensions'!K66</f>
        <v>1674483.85557116</v>
      </c>
      <c r="H66" s="81" t="n">
        <f aca="false">'High pensions'!V66</f>
        <v>9212516.12074224</v>
      </c>
      <c r="I66" s="81" t="n">
        <f aca="false">'High pensions'!M66</f>
        <v>51788.1604815819</v>
      </c>
      <c r="J66" s="81" t="n">
        <f aca="false">'High pensions'!W66</f>
        <v>284923.178992026</v>
      </c>
      <c r="K66" s="6"/>
      <c r="L66" s="81" t="n">
        <f aca="false">'High pensions'!N66</f>
        <v>5278557.14021324</v>
      </c>
      <c r="M66" s="8"/>
      <c r="N66" s="81" t="n">
        <f aca="false">'High pensions'!L66</f>
        <v>1157758.79052804</v>
      </c>
      <c r="O66" s="6"/>
      <c r="P66" s="81" t="n">
        <f aca="false">'High pensions'!X66</f>
        <v>33760105.3651884</v>
      </c>
      <c r="Q66" s="8"/>
      <c r="R66" s="81" t="n">
        <f aca="false">'High SIPA income'!G61</f>
        <v>26152087.8574267</v>
      </c>
      <c r="S66" s="8"/>
      <c r="T66" s="81" t="n">
        <f aca="false">'High SIPA income'!J61</f>
        <v>99994774.5687842</v>
      </c>
      <c r="U66" s="6"/>
      <c r="V66" s="81" t="n">
        <f aca="false">'High SIPA income'!F61</f>
        <v>114411.282374409</v>
      </c>
      <c r="W66" s="8"/>
      <c r="X66" s="81" t="n">
        <f aca="false">'High SIPA income'!M61</f>
        <v>287368.155636515</v>
      </c>
      <c r="Y66" s="6"/>
      <c r="Z66" s="6" t="n">
        <f aca="false">R66+V66-N66-L66-F66</f>
        <v>-6972501.83063618</v>
      </c>
      <c r="AA66" s="6"/>
      <c r="AB66" s="6" t="n">
        <f aca="false">T66-P66-D66</f>
        <v>-81225795.8142369</v>
      </c>
      <c r="AC66" s="50"/>
      <c r="AD66" s="6"/>
      <c r="AE66" s="6"/>
      <c r="AF66" s="6"/>
      <c r="AG66" s="6" t="n">
        <f aca="false">BF66/100*$AG$57</f>
        <v>6632458528.61401</v>
      </c>
      <c r="AH66" s="61" t="n">
        <f aca="false">(AG66-AG65)/AG65</f>
        <v>0.0125597636401403</v>
      </c>
      <c r="AI66" s="61"/>
      <c r="AJ66" s="61" t="n">
        <f aca="false">AB66/AG66</f>
        <v>-0.0122467099438028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0.00860834635095735</v>
      </c>
      <c r="AV66" s="5"/>
      <c r="AW66" s="5" t="n">
        <f aca="false">workers_and_wage_high!C54</f>
        <v>13124881</v>
      </c>
      <c r="AX66" s="5"/>
      <c r="AY66" s="61" t="n">
        <f aca="false">(AW66-AW65)/AW65</f>
        <v>0.00672730045218382</v>
      </c>
      <c r="AZ66" s="11" t="n">
        <f aca="false">workers_and_wage_high!B54</f>
        <v>7212.15575364523</v>
      </c>
      <c r="BA66" s="61" t="n">
        <f aca="false">(AZ66-AZ65)/AZ65</f>
        <v>0.00579348864914728</v>
      </c>
      <c r="BB66" s="66"/>
      <c r="BC66" s="66"/>
      <c r="BD66" s="66"/>
      <c r="BE66" s="66"/>
      <c r="BF66" s="5" t="n">
        <f aca="false">BF65*(1+AY66)*(1+BA66)*(1-BE66)</f>
        <v>108.756006261806</v>
      </c>
      <c r="BG66" s="5"/>
      <c r="BH66" s="5"/>
      <c r="BI66" s="61" t="n">
        <f aca="false">T73/AG73</f>
        <v>0.0175842330189167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148114735.951167</v>
      </c>
      <c r="E67" s="9"/>
      <c r="F67" s="82" t="n">
        <f aca="false">'High pensions'!I67</f>
        <v>26921606.5265818</v>
      </c>
      <c r="G67" s="82" t="n">
        <f aca="false">'High pensions'!K67</f>
        <v>1754139.15311318</v>
      </c>
      <c r="H67" s="82" t="n">
        <f aca="false">'High pensions'!V67</f>
        <v>9650756.06570614</v>
      </c>
      <c r="I67" s="82" t="n">
        <f aca="false">'High pensions'!M67</f>
        <v>54251.7263849436</v>
      </c>
      <c r="J67" s="82" t="n">
        <f aca="false">'High pensions'!W67</f>
        <v>298476.991722869</v>
      </c>
      <c r="K67" s="9"/>
      <c r="L67" s="82" t="n">
        <f aca="false">'High pensions'!N67</f>
        <v>4322067.16086574</v>
      </c>
      <c r="M67" s="67"/>
      <c r="N67" s="82" t="n">
        <f aca="false">'High pensions'!L67</f>
        <v>1165028.90875441</v>
      </c>
      <c r="O67" s="9"/>
      <c r="P67" s="82" t="n">
        <f aca="false">'High pensions'!X67</f>
        <v>28836872.360842</v>
      </c>
      <c r="Q67" s="67"/>
      <c r="R67" s="82" t="n">
        <f aca="false">'High SIPA income'!G62</f>
        <v>30243383.6023555</v>
      </c>
      <c r="S67" s="67"/>
      <c r="T67" s="82" t="n">
        <f aca="false">'High SIPA income'!J62</f>
        <v>115638198.449077</v>
      </c>
      <c r="U67" s="9"/>
      <c r="V67" s="82" t="n">
        <f aca="false">'High SIPA income'!F62</f>
        <v>113441.365530575</v>
      </c>
      <c r="W67" s="67"/>
      <c r="X67" s="82" t="n">
        <f aca="false">'High SIPA income'!M62</f>
        <v>284932.004159592</v>
      </c>
      <c r="Y67" s="9"/>
      <c r="Z67" s="9" t="n">
        <f aca="false">R67+V67-N67-L67-F67</f>
        <v>-2051877.62831582</v>
      </c>
      <c r="AA67" s="9"/>
      <c r="AB67" s="9" t="n">
        <f aca="false">T67-P67-D67</f>
        <v>-61313409.862932</v>
      </c>
      <c r="AC67" s="50"/>
      <c r="AD67" s="9"/>
      <c r="AE67" s="9"/>
      <c r="AF67" s="9"/>
      <c r="AG67" s="9" t="n">
        <f aca="false">BF67/100*$AG$57</f>
        <v>6668312419.5149</v>
      </c>
      <c r="AH67" s="40" t="n">
        <f aca="false">(AG67-AG66)/AG66</f>
        <v>0.00540582210144355</v>
      </c>
      <c r="AI67" s="40"/>
      <c r="AJ67" s="40" t="n">
        <f aca="false">AB67/AG67</f>
        <v>-0.00919474163860373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13147349</v>
      </c>
      <c r="AX67" s="7"/>
      <c r="AY67" s="40" t="n">
        <f aca="false">(AW67-AW66)/AW66</f>
        <v>0.00171186313994009</v>
      </c>
      <c r="AZ67" s="12" t="n">
        <f aca="false">workers_and_wage_high!B55</f>
        <v>7238.75163251845</v>
      </c>
      <c r="BA67" s="40" t="n">
        <f aca="false">(AZ67-AZ66)/AZ66</f>
        <v>0.00368764621587342</v>
      </c>
      <c r="BB67" s="39"/>
      <c r="BC67" s="39"/>
      <c r="BD67" s="39"/>
      <c r="BE67" s="39"/>
      <c r="BF67" s="7" t="n">
        <f aca="false">BF66*(1+AY67)*(1+BA67)*(1-BE67)</f>
        <v>109.343921884121</v>
      </c>
      <c r="BG67" s="7"/>
      <c r="BH67" s="7"/>
      <c r="BI67" s="40" t="n">
        <f aca="false">T74/AG74</f>
        <v>0.0152642896984605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149069385.505448</v>
      </c>
      <c r="E68" s="9"/>
      <c r="F68" s="82" t="n">
        <f aca="false">'High pensions'!I68</f>
        <v>27095125.3834739</v>
      </c>
      <c r="G68" s="82" t="n">
        <f aca="false">'High pensions'!K68</f>
        <v>1831758.21357101</v>
      </c>
      <c r="H68" s="82" t="n">
        <f aca="false">'High pensions'!V68</f>
        <v>10077793.2350198</v>
      </c>
      <c r="I68" s="82" t="n">
        <f aca="false">'High pensions'!M68</f>
        <v>56652.3158836393</v>
      </c>
      <c r="J68" s="82" t="n">
        <f aca="false">'High pensions'!W68</f>
        <v>311684.326856282</v>
      </c>
      <c r="K68" s="9"/>
      <c r="L68" s="82" t="n">
        <f aca="false">'High pensions'!N68</f>
        <v>4378540.33795762</v>
      </c>
      <c r="M68" s="67"/>
      <c r="N68" s="82" t="n">
        <f aca="false">'High pensions'!L68</f>
        <v>1173610.84456142</v>
      </c>
      <c r="O68" s="9"/>
      <c r="P68" s="82" t="n">
        <f aca="false">'High pensions'!X68</f>
        <v>29177127.2239637</v>
      </c>
      <c r="Q68" s="67"/>
      <c r="R68" s="82" t="n">
        <f aca="false">'High SIPA income'!G63</f>
        <v>26548778.1427028</v>
      </c>
      <c r="S68" s="67"/>
      <c r="T68" s="82" t="n">
        <f aca="false">'High SIPA income'!J63</f>
        <v>101511554.256359</v>
      </c>
      <c r="U68" s="9"/>
      <c r="V68" s="82" t="n">
        <f aca="false">'High SIPA income'!F63</f>
        <v>114973.614927914</v>
      </c>
      <c r="W68" s="67"/>
      <c r="X68" s="82" t="n">
        <f aca="false">'High SIPA income'!M63</f>
        <v>288780.572885948</v>
      </c>
      <c r="Y68" s="9"/>
      <c r="Z68" s="9" t="n">
        <f aca="false">R68+V68-N68-L68-F68</f>
        <v>-5983524.80836228</v>
      </c>
      <c r="AA68" s="9"/>
      <c r="AB68" s="9" t="n">
        <f aca="false">T68-P68-D68</f>
        <v>-76734958.473053</v>
      </c>
      <c r="AC68" s="50"/>
      <c r="AD68" s="9"/>
      <c r="AE68" s="9"/>
      <c r="AF68" s="9"/>
      <c r="AG68" s="9" t="n">
        <f aca="false">BF68/100*$AG$57</f>
        <v>6726386048.25525</v>
      </c>
      <c r="AH68" s="40" t="n">
        <f aca="false">(AG68-AG67)/AG67</f>
        <v>0.00870889440788567</v>
      </c>
      <c r="AI68" s="40"/>
      <c r="AJ68" s="40" t="n">
        <f aca="false">AB68/AG68</f>
        <v>-0.0114080515038172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13174953</v>
      </c>
      <c r="AX68" s="7"/>
      <c r="AY68" s="40" t="n">
        <f aca="false">(AW68-AW67)/AW67</f>
        <v>0.00209958676840479</v>
      </c>
      <c r="AZ68" s="12" t="n">
        <f aca="false">workers_and_wage_high!B56</f>
        <v>7286.4945286306</v>
      </c>
      <c r="BA68" s="40" t="n">
        <f aca="false">(AZ68-AZ67)/AZ67</f>
        <v>0.00659545989914501</v>
      </c>
      <c r="BB68" s="39"/>
      <c r="BC68" s="39"/>
      <c r="BD68" s="39"/>
      <c r="BE68" s="39"/>
      <c r="BF68" s="7" t="n">
        <f aca="false">BF67*(1+AY68)*(1+BA68)*(1-BE68)</f>
        <v>110.296186553953</v>
      </c>
      <c r="BG68" s="7"/>
      <c r="BH68" s="7"/>
      <c r="BI68" s="40" t="n">
        <f aca="false">T75/AG75</f>
        <v>0.0175353782820905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150154753.468671</v>
      </c>
      <c r="E69" s="9"/>
      <c r="F69" s="82" t="n">
        <f aca="false">'High pensions'!I69</f>
        <v>27292403.8585345</v>
      </c>
      <c r="G69" s="82" t="n">
        <f aca="false">'High pensions'!K69</f>
        <v>1952690.9288209</v>
      </c>
      <c r="H69" s="82" t="n">
        <f aca="false">'High pensions'!V69</f>
        <v>10743129.3534053</v>
      </c>
      <c r="I69" s="82" t="n">
        <f aca="false">'High pensions'!M69</f>
        <v>60392.5029532234</v>
      </c>
      <c r="J69" s="82" t="n">
        <f aca="false">'High pensions'!W69</f>
        <v>332261.732579542</v>
      </c>
      <c r="K69" s="9"/>
      <c r="L69" s="82" t="n">
        <f aca="false">'High pensions'!N69</f>
        <v>4395338.36635784</v>
      </c>
      <c r="M69" s="67"/>
      <c r="N69" s="82" t="n">
        <f aca="false">'High pensions'!L69</f>
        <v>1183424.90981963</v>
      </c>
      <c r="O69" s="9"/>
      <c r="P69" s="82" t="n">
        <f aca="false">'High pensions'!X69</f>
        <v>29318286.3646202</v>
      </c>
      <c r="Q69" s="67"/>
      <c r="R69" s="82" t="n">
        <f aca="false">'High SIPA income'!G64</f>
        <v>30818457.0530973</v>
      </c>
      <c r="S69" s="67"/>
      <c r="T69" s="82" t="n">
        <f aca="false">'High SIPA income'!J64</f>
        <v>117837041.630582</v>
      </c>
      <c r="U69" s="9"/>
      <c r="V69" s="82" t="n">
        <f aca="false">'High SIPA income'!F64</f>
        <v>116400.533833556</v>
      </c>
      <c r="W69" s="67"/>
      <c r="X69" s="82" t="n">
        <f aca="false">'High SIPA income'!M64</f>
        <v>292364.581784785</v>
      </c>
      <c r="Y69" s="9"/>
      <c r="Z69" s="9" t="n">
        <f aca="false">R69+V69-N69-L69-F69</f>
        <v>-1936309.54778108</v>
      </c>
      <c r="AA69" s="9"/>
      <c r="AB69" s="9" t="n">
        <f aca="false">T69-P69-D69</f>
        <v>-61635998.2027093</v>
      </c>
      <c r="AC69" s="50"/>
      <c r="AD69" s="9"/>
      <c r="AE69" s="9"/>
      <c r="AF69" s="9"/>
      <c r="AG69" s="9" t="n">
        <f aca="false">BF69/100*$AG$57</f>
        <v>6778575440.30791</v>
      </c>
      <c r="AH69" s="40" t="n">
        <f aca="false">(AG69-AG68)/AG68</f>
        <v>0.00775890525435993</v>
      </c>
      <c r="AI69" s="40" t="n">
        <f aca="false">(AG69-AG65)/AG65</f>
        <v>0.0348670430494724</v>
      </c>
      <c r="AJ69" s="40" t="n">
        <f aca="false">AB69/AG69</f>
        <v>-0.00909276569177041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13247527</v>
      </c>
      <c r="AX69" s="7"/>
      <c r="AY69" s="40" t="n">
        <f aca="false">(AW69-AW68)/AW68</f>
        <v>0.00550848264885651</v>
      </c>
      <c r="AZ69" s="12" t="n">
        <f aca="false">workers_and_wage_high!B57</f>
        <v>7302.80238906646</v>
      </c>
      <c r="BA69" s="40" t="n">
        <f aca="false">(AZ69-AZ68)/AZ68</f>
        <v>0.00223809410297066</v>
      </c>
      <c r="BB69" s="39"/>
      <c r="BC69" s="39"/>
      <c r="BD69" s="39"/>
      <c r="BE69" s="39"/>
      <c r="BF69" s="7" t="n">
        <f aca="false">BF68*(1+AY69)*(1+BA69)*(1-BE69)</f>
        <v>111.151964215343</v>
      </c>
      <c r="BG69" s="7"/>
      <c r="BH69" s="7"/>
      <c r="BI69" s="40" t="n">
        <f aca="false">T76/AG76</f>
        <v>0.0153117063613833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151419943.788221</v>
      </c>
      <c r="E70" s="6"/>
      <c r="F70" s="81" t="n">
        <f aca="false">'High pensions'!I70</f>
        <v>27522367.1754552</v>
      </c>
      <c r="G70" s="81" t="n">
        <f aca="false">'High pensions'!K70</f>
        <v>2013089.48613207</v>
      </c>
      <c r="H70" s="81" t="n">
        <f aca="false">'High pensions'!V70</f>
        <v>11075424.3952759</v>
      </c>
      <c r="I70" s="81" t="n">
        <f aca="false">'High pensions'!M70</f>
        <v>62260.4995710955</v>
      </c>
      <c r="J70" s="81" t="n">
        <f aca="false">'High pensions'!W70</f>
        <v>342538.898822968</v>
      </c>
      <c r="K70" s="6"/>
      <c r="L70" s="81" t="n">
        <f aca="false">'High pensions'!N70</f>
        <v>5435113.88158202</v>
      </c>
      <c r="M70" s="8"/>
      <c r="N70" s="81" t="n">
        <f aca="false">'High pensions'!L70</f>
        <v>1195457.19739074</v>
      </c>
      <c r="O70" s="6"/>
      <c r="P70" s="81" t="n">
        <f aca="false">'High pensions'!X70</f>
        <v>34779884.5521208</v>
      </c>
      <c r="Q70" s="8"/>
      <c r="R70" s="81" t="n">
        <f aca="false">'High SIPA income'!G65</f>
        <v>27102982.0164944</v>
      </c>
      <c r="S70" s="8"/>
      <c r="T70" s="81" t="n">
        <f aca="false">'High SIPA income'!J65</f>
        <v>103630600.801593</v>
      </c>
      <c r="U70" s="6"/>
      <c r="V70" s="81" t="n">
        <f aca="false">'High SIPA income'!F65</f>
        <v>117851.634796216</v>
      </c>
      <c r="W70" s="8"/>
      <c r="X70" s="81" t="n">
        <f aca="false">'High SIPA income'!M65</f>
        <v>296009.32903897</v>
      </c>
      <c r="Y70" s="6"/>
      <c r="Z70" s="6" t="n">
        <f aca="false">R70+V70-N70-L70-F70</f>
        <v>-6932104.60313731</v>
      </c>
      <c r="AA70" s="6"/>
      <c r="AB70" s="6" t="n">
        <f aca="false">T70-P70-D70</f>
        <v>-82569227.5387488</v>
      </c>
      <c r="AC70" s="50"/>
      <c r="AD70" s="6"/>
      <c r="AE70" s="6"/>
      <c r="AF70" s="6"/>
      <c r="AG70" s="6" t="n">
        <f aca="false">BF70/100*$AG$57</f>
        <v>6842940542.98701</v>
      </c>
      <c r="AH70" s="61" t="n">
        <f aca="false">(AG70-AG69)/AG69</f>
        <v>0.00949537306856014</v>
      </c>
      <c r="AI70" s="61"/>
      <c r="AJ70" s="61" t="n">
        <f aca="false">AB70/AG70</f>
        <v>-0.0120663371280304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0.00799612472674025</v>
      </c>
      <c r="AV70" s="5"/>
      <c r="AW70" s="5" t="n">
        <f aca="false">workers_and_wage_high!C58</f>
        <v>13312435</v>
      </c>
      <c r="AX70" s="5"/>
      <c r="AY70" s="61" t="n">
        <f aca="false">(AW70-AW69)/AW69</f>
        <v>0.00489963145574265</v>
      </c>
      <c r="AZ70" s="11" t="n">
        <f aca="false">workers_and_wage_high!B58</f>
        <v>7336.20054324927</v>
      </c>
      <c r="BA70" s="61" t="n">
        <f aca="false">(AZ70-AZ69)/AZ69</f>
        <v>0.00457333396188027</v>
      </c>
      <c r="BB70" s="66"/>
      <c r="BC70" s="66"/>
      <c r="BD70" s="66"/>
      <c r="BE70" s="66"/>
      <c r="BF70" s="5" t="n">
        <f aca="false">BF69*(1+AY70)*(1+BA70)*(1-BE70)</f>
        <v>112.207393582871</v>
      </c>
      <c r="BG70" s="5"/>
      <c r="BH70" s="5"/>
      <c r="BI70" s="61" t="n">
        <f aca="false">T77/AG77</f>
        <v>0.0176317074494132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152109610.780209</v>
      </c>
      <c r="E71" s="9"/>
      <c r="F71" s="82" t="n">
        <f aca="false">'High pensions'!I71</f>
        <v>27647722.3149925</v>
      </c>
      <c r="G71" s="82" t="n">
        <f aca="false">'High pensions'!K71</f>
        <v>2105204.31722894</v>
      </c>
      <c r="H71" s="82" t="n">
        <f aca="false">'High pensions'!V71</f>
        <v>11582213.0177018</v>
      </c>
      <c r="I71" s="82" t="n">
        <f aca="false">'High pensions'!M71</f>
        <v>65109.4118730598</v>
      </c>
      <c r="J71" s="82" t="n">
        <f aca="false">'High pensions'!W71</f>
        <v>358212.773743354</v>
      </c>
      <c r="K71" s="9"/>
      <c r="L71" s="82" t="n">
        <f aca="false">'High pensions'!N71</f>
        <v>4444678.28731437</v>
      </c>
      <c r="M71" s="67"/>
      <c r="N71" s="82" t="n">
        <f aca="false">'High pensions'!L71</f>
        <v>1201287.44830851</v>
      </c>
      <c r="O71" s="9"/>
      <c r="P71" s="82" t="n">
        <f aca="false">'High pensions'!X71</f>
        <v>29672585.8654807</v>
      </c>
      <c r="Q71" s="67"/>
      <c r="R71" s="82" t="n">
        <f aca="false">'High SIPA income'!G66</f>
        <v>31403469.1314977</v>
      </c>
      <c r="S71" s="67"/>
      <c r="T71" s="82" t="n">
        <f aca="false">'High SIPA income'!J66</f>
        <v>120073886.016337</v>
      </c>
      <c r="U71" s="9"/>
      <c r="V71" s="82" t="n">
        <f aca="false">'High SIPA income'!F66</f>
        <v>116354.425074992</v>
      </c>
      <c r="W71" s="67"/>
      <c r="X71" s="82" t="n">
        <f aca="false">'High SIPA income'!M66</f>
        <v>292248.769876795</v>
      </c>
      <c r="Y71" s="9"/>
      <c r="Z71" s="9" t="n">
        <f aca="false">R71+V71-N71-L71-F71</f>
        <v>-1773864.49404269</v>
      </c>
      <c r="AA71" s="9"/>
      <c r="AB71" s="9" t="n">
        <f aca="false">T71-P71-D71</f>
        <v>-61708310.6293531</v>
      </c>
      <c r="AC71" s="50"/>
      <c r="AD71" s="9"/>
      <c r="AE71" s="9"/>
      <c r="AF71" s="9"/>
      <c r="AG71" s="9" t="n">
        <f aca="false">BF71/100*$AG$57</f>
        <v>6881859781.15116</v>
      </c>
      <c r="AH71" s="40" t="n">
        <f aca="false">(AG71-AG70)/AG70</f>
        <v>0.00568750202046336</v>
      </c>
      <c r="AI71" s="40"/>
      <c r="AJ71" s="40" t="n">
        <f aca="false">AB71/AG71</f>
        <v>-0.00896680731542468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13332248</v>
      </c>
      <c r="AX71" s="7"/>
      <c r="AY71" s="40" t="n">
        <f aca="false">(AW71-AW70)/AW70</f>
        <v>0.00148830773633824</v>
      </c>
      <c r="AZ71" s="12" t="n">
        <f aca="false">workers_and_wage_high!B59</f>
        <v>7366.96089377003</v>
      </c>
      <c r="BA71" s="40" t="n">
        <f aca="false">(AZ71-AZ70)/AZ70</f>
        <v>0.00419295387842948</v>
      </c>
      <c r="BB71" s="39"/>
      <c r="BC71" s="39"/>
      <c r="BD71" s="39"/>
      <c r="BE71" s="39"/>
      <c r="BF71" s="7" t="n">
        <f aca="false">BF70*(1+AY71)*(1+BA71)*(1-BE71)</f>
        <v>112.845573360584</v>
      </c>
      <c r="BG71" s="7"/>
      <c r="BH71" s="7"/>
      <c r="BI71" s="40" t="n">
        <f aca="false">T78/AG78</f>
        <v>0.0153800555113038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153165019.206911</v>
      </c>
      <c r="E72" s="9"/>
      <c r="F72" s="82" t="n">
        <f aca="false">'High pensions'!I72</f>
        <v>27839555.2896526</v>
      </c>
      <c r="G72" s="82" t="n">
        <f aca="false">'High pensions'!K72</f>
        <v>2203432.095978</v>
      </c>
      <c r="H72" s="82" t="n">
        <f aca="false">'High pensions'!V72</f>
        <v>12122633.2744989</v>
      </c>
      <c r="I72" s="82" t="n">
        <f aca="false">'High pensions'!M72</f>
        <v>68147.3844116903</v>
      </c>
      <c r="J72" s="82" t="n">
        <f aca="false">'High pensions'!W72</f>
        <v>374926.802304088</v>
      </c>
      <c r="K72" s="9"/>
      <c r="L72" s="82" t="n">
        <f aca="false">'High pensions'!N72</f>
        <v>4381062.27485257</v>
      </c>
      <c r="M72" s="67"/>
      <c r="N72" s="82" t="n">
        <f aca="false">'High pensions'!L72</f>
        <v>1210670.65803628</v>
      </c>
      <c r="O72" s="9"/>
      <c r="P72" s="82" t="n">
        <f aca="false">'High pensions'!X72</f>
        <v>29394105.7258263</v>
      </c>
      <c r="Q72" s="67"/>
      <c r="R72" s="82" t="n">
        <f aca="false">'High SIPA income'!G67</f>
        <v>27542647.3262614</v>
      </c>
      <c r="S72" s="67"/>
      <c r="T72" s="82" t="n">
        <f aca="false">'High SIPA income'!J67</f>
        <v>105311699.220027</v>
      </c>
      <c r="U72" s="9"/>
      <c r="V72" s="82" t="n">
        <f aca="false">'High SIPA income'!F67</f>
        <v>117116.843806922</v>
      </c>
      <c r="W72" s="67"/>
      <c r="X72" s="82" t="n">
        <f aca="false">'High SIPA income'!M67</f>
        <v>294163.745919985</v>
      </c>
      <c r="Y72" s="9"/>
      <c r="Z72" s="9" t="n">
        <f aca="false">R72+V72-N72-L72-F72</f>
        <v>-5771524.05247313</v>
      </c>
      <c r="AA72" s="9"/>
      <c r="AB72" s="9" t="n">
        <f aca="false">T72-P72-D72</f>
        <v>-77247425.7127109</v>
      </c>
      <c r="AC72" s="50"/>
      <c r="AD72" s="9"/>
      <c r="AE72" s="9"/>
      <c r="AF72" s="9"/>
      <c r="AG72" s="9" t="n">
        <f aca="false">BF72/100*$AG$57</f>
        <v>6935334058.61364</v>
      </c>
      <c r="AH72" s="40" t="n">
        <f aca="false">(AG72-AG71)/AG71</f>
        <v>0.00777032359899853</v>
      </c>
      <c r="AI72" s="40"/>
      <c r="AJ72" s="40" t="n">
        <f aca="false">AB72/AG72</f>
        <v>-0.0111382415122124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13389427</v>
      </c>
      <c r="AX72" s="7"/>
      <c r="AY72" s="40" t="n">
        <f aca="false">(AW72-AW71)/AW71</f>
        <v>0.00428877410621225</v>
      </c>
      <c r="AZ72" s="12" t="n">
        <f aca="false">workers_and_wage_high!B60</f>
        <v>7392.49980212426</v>
      </c>
      <c r="BA72" s="40" t="n">
        <f aca="false">(AZ72-AZ71)/AZ71</f>
        <v>0.00346668167817053</v>
      </c>
      <c r="BB72" s="39"/>
      <c r="BC72" s="39"/>
      <c r="BD72" s="39"/>
      <c r="BE72" s="39"/>
      <c r="BF72" s="7" t="n">
        <f aca="false">BF71*(1+AY72)*(1+BA72)*(1-BE72)</f>
        <v>113.722419982311</v>
      </c>
      <c r="BG72" s="7"/>
      <c r="BH72" s="7"/>
      <c r="BI72" s="40" t="n">
        <f aca="false">T79/AG79</f>
        <v>0.017674987213852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154167454.589944</v>
      </c>
      <c r="E73" s="9"/>
      <c r="F73" s="82" t="n">
        <f aca="false">'High pensions'!I73</f>
        <v>28021759.786572</v>
      </c>
      <c r="G73" s="82" t="n">
        <f aca="false">'High pensions'!K73</f>
        <v>2284128.94095794</v>
      </c>
      <c r="H73" s="82" t="n">
        <f aca="false">'High pensions'!V73</f>
        <v>12566603.5061601</v>
      </c>
      <c r="I73" s="82" t="n">
        <f aca="false">'High pensions'!M73</f>
        <v>70643.1631224109</v>
      </c>
      <c r="J73" s="82" t="n">
        <f aca="false">'High pensions'!W73</f>
        <v>388657.840396705</v>
      </c>
      <c r="K73" s="9"/>
      <c r="L73" s="82" t="n">
        <f aca="false">'High pensions'!N73</f>
        <v>4384304.54250774</v>
      </c>
      <c r="M73" s="67"/>
      <c r="N73" s="82" t="n">
        <f aca="false">'High pensions'!L73</f>
        <v>1220225.49614573</v>
      </c>
      <c r="O73" s="9"/>
      <c r="P73" s="82" t="n">
        <f aca="false">'High pensions'!X73</f>
        <v>29463497.7682473</v>
      </c>
      <c r="Q73" s="67"/>
      <c r="R73" s="82" t="n">
        <f aca="false">'High SIPA income'!G68</f>
        <v>32182850.9796093</v>
      </c>
      <c r="S73" s="67"/>
      <c r="T73" s="82" t="n">
        <f aca="false">'High SIPA income'!J68</f>
        <v>123053920.062941</v>
      </c>
      <c r="U73" s="9"/>
      <c r="V73" s="82" t="n">
        <f aca="false">'High SIPA income'!F68</f>
        <v>115371.080969315</v>
      </c>
      <c r="W73" s="67"/>
      <c r="X73" s="82" t="n">
        <f aca="false">'High SIPA income'!M68</f>
        <v>289778.892989306</v>
      </c>
      <c r="Y73" s="9"/>
      <c r="Z73" s="9" t="n">
        <f aca="false">R73+V73-N73-L73-F73</f>
        <v>-1328067.76464694</v>
      </c>
      <c r="AA73" s="9"/>
      <c r="AB73" s="9" t="n">
        <f aca="false">T73-P73-D73</f>
        <v>-60577032.2952504</v>
      </c>
      <c r="AC73" s="50"/>
      <c r="AD73" s="9"/>
      <c r="AE73" s="9"/>
      <c r="AF73" s="9"/>
      <c r="AG73" s="9" t="n">
        <f aca="false">BF73/100*$AG$57</f>
        <v>6997969142.61561</v>
      </c>
      <c r="AH73" s="40" t="n">
        <f aca="false">(AG73-AG72)/AG72</f>
        <v>0.00903130021893897</v>
      </c>
      <c r="AI73" s="40" t="n">
        <f aca="false">(AG73-AG69)/AG69</f>
        <v>0.0323657535775299</v>
      </c>
      <c r="AJ73" s="40" t="n">
        <f aca="false">AB73/AG73</f>
        <v>-0.00865637316494493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13367923</v>
      </c>
      <c r="AX73" s="7"/>
      <c r="AY73" s="40" t="n">
        <f aca="false">(AW73-AW72)/AW72</f>
        <v>-0.00160604333553632</v>
      </c>
      <c r="AZ73" s="12" t="n">
        <f aca="false">workers_and_wage_high!B61</f>
        <v>7471.26285912863</v>
      </c>
      <c r="BA73" s="40" t="n">
        <f aca="false">(AZ73-AZ72)/AZ72</f>
        <v>0.0106544550710359</v>
      </c>
      <c r="BB73" s="39"/>
      <c r="BC73" s="39"/>
      <c r="BD73" s="39"/>
      <c r="BE73" s="39"/>
      <c r="BF73" s="7" t="n">
        <f aca="false">BF72*(1+AY73)*(1+BA73)*(1-BE73)</f>
        <v>114.749481298795</v>
      </c>
      <c r="BG73" s="7"/>
      <c r="BH73" s="7"/>
      <c r="BI73" s="40" t="n">
        <f aca="false">T80/AG80</f>
        <v>0.0153661887234043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155452464.278575</v>
      </c>
      <c r="E74" s="6"/>
      <c r="F74" s="81" t="n">
        <f aca="false">'High pensions'!I74</f>
        <v>28255325.5084294</v>
      </c>
      <c r="G74" s="81" t="n">
        <f aca="false">'High pensions'!K74</f>
        <v>2344488.81753645</v>
      </c>
      <c r="H74" s="81" t="n">
        <f aca="false">'High pensions'!V74</f>
        <v>12898685.7380523</v>
      </c>
      <c r="I74" s="81" t="n">
        <f aca="false">'High pensions'!M74</f>
        <v>72509.9634289625</v>
      </c>
      <c r="J74" s="81" t="n">
        <f aca="false">'High pensions'!W74</f>
        <v>398928.424888215</v>
      </c>
      <c r="K74" s="6"/>
      <c r="L74" s="81" t="n">
        <f aca="false">'High pensions'!N74</f>
        <v>5396295.01520038</v>
      </c>
      <c r="M74" s="8"/>
      <c r="N74" s="81" t="n">
        <f aca="false">'High pensions'!L74</f>
        <v>1232472.04508511</v>
      </c>
      <c r="O74" s="6"/>
      <c r="P74" s="81" t="n">
        <f aca="false">'High pensions'!X74</f>
        <v>34782098.0407981</v>
      </c>
      <c r="Q74" s="8"/>
      <c r="R74" s="81" t="n">
        <f aca="false">'High SIPA income'!G69</f>
        <v>28210466.295892</v>
      </c>
      <c r="S74" s="8"/>
      <c r="T74" s="81" t="n">
        <f aca="false">'High SIPA income'!J69</f>
        <v>107865162.931415</v>
      </c>
      <c r="U74" s="6"/>
      <c r="V74" s="81" t="n">
        <f aca="false">'High SIPA income'!F69</f>
        <v>119056.11352954</v>
      </c>
      <c r="W74" s="8"/>
      <c r="X74" s="81" t="n">
        <f aca="false">'High SIPA income'!M69</f>
        <v>299034.632356224</v>
      </c>
      <c r="Y74" s="6"/>
      <c r="Z74" s="6" t="n">
        <f aca="false">R74+V74-N74-L74-F74</f>
        <v>-6554570.15929336</v>
      </c>
      <c r="AA74" s="6"/>
      <c r="AB74" s="6" t="n">
        <f aca="false">T74-P74-D74</f>
        <v>-82369399.387958</v>
      </c>
      <c r="AC74" s="50"/>
      <c r="AD74" s="6"/>
      <c r="AE74" s="6"/>
      <c r="AF74" s="6"/>
      <c r="AG74" s="6" t="n">
        <f aca="false">BF74/100*$AG$57</f>
        <v>7066503916.1497</v>
      </c>
      <c r="AH74" s="61" t="n">
        <f aca="false">(AG74-AG73)/AG73</f>
        <v>0.00979352325473043</v>
      </c>
      <c r="AI74" s="61"/>
      <c r="AJ74" s="61" t="n">
        <f aca="false">AB74/AG74</f>
        <v>-0.0116563155366987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0.00765362329209411</v>
      </c>
      <c r="AV74" s="5"/>
      <c r="AW74" s="5" t="n">
        <f aca="false">workers_and_wage_high!C62</f>
        <v>13437519</v>
      </c>
      <c r="AX74" s="5"/>
      <c r="AY74" s="61" t="n">
        <f aca="false">(AW74-AW73)/AW73</f>
        <v>0.00520619396147031</v>
      </c>
      <c r="AZ74" s="11" t="n">
        <f aca="false">workers_and_wage_high!B62</f>
        <v>7505.35849361359</v>
      </c>
      <c r="BA74" s="61" t="n">
        <f aca="false">(AZ74-AZ73)/AZ73</f>
        <v>0.00456357046028717</v>
      </c>
      <c r="BB74" s="66"/>
      <c r="BC74" s="66"/>
      <c r="BD74" s="66"/>
      <c r="BE74" s="66"/>
      <c r="BF74" s="5" t="n">
        <f aca="false">BF73*(1+AY74)*(1+BA74)*(1-BE74)</f>
        <v>115.873283012363</v>
      </c>
      <c r="BG74" s="5"/>
      <c r="BH74" s="5"/>
      <c r="BI74" s="61" t="n">
        <f aca="false">T81/AG81</f>
        <v>0.0177633732246532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155817761.59858</v>
      </c>
      <c r="E75" s="9"/>
      <c r="F75" s="82" t="n">
        <f aca="false">'High pensions'!I75</f>
        <v>28321722.6204471</v>
      </c>
      <c r="G75" s="82" t="n">
        <f aca="false">'High pensions'!K75</f>
        <v>2413413.30532767</v>
      </c>
      <c r="H75" s="82" t="n">
        <f aca="false">'High pensions'!V75</f>
        <v>13277887.933868</v>
      </c>
      <c r="I75" s="82" t="n">
        <f aca="false">'High pensions'!M75</f>
        <v>74641.6486183819</v>
      </c>
      <c r="J75" s="82" t="n">
        <f aca="false">'High pensions'!W75</f>
        <v>410656.327851588</v>
      </c>
      <c r="K75" s="9"/>
      <c r="L75" s="82" t="n">
        <f aca="false">'High pensions'!N75</f>
        <v>4421243.59371507</v>
      </c>
      <c r="M75" s="67"/>
      <c r="N75" s="82" t="n">
        <f aca="false">'High pensions'!L75</f>
        <v>1235630.59983528</v>
      </c>
      <c r="O75" s="9"/>
      <c r="P75" s="82" t="n">
        <f aca="false">'High pensions'!X75</f>
        <v>29739929.0158225</v>
      </c>
      <c r="Q75" s="67"/>
      <c r="R75" s="82" t="n">
        <f aca="false">'High SIPA income'!G70</f>
        <v>32830631.9765075</v>
      </c>
      <c r="S75" s="67"/>
      <c r="T75" s="82" t="n">
        <f aca="false">'High SIPA income'!J70</f>
        <v>125530766.848862</v>
      </c>
      <c r="U75" s="9"/>
      <c r="V75" s="82" t="n">
        <f aca="false">'High SIPA income'!F70</f>
        <v>122389.32918518</v>
      </c>
      <c r="W75" s="67"/>
      <c r="X75" s="82" t="n">
        <f aca="false">'High SIPA income'!M70</f>
        <v>307406.709090454</v>
      </c>
      <c r="Y75" s="9"/>
      <c r="Z75" s="9" t="n">
        <f aca="false">R75+V75-N75-L75-F75</f>
        <v>-1025575.50830469</v>
      </c>
      <c r="AA75" s="9"/>
      <c r="AB75" s="9" t="n">
        <f aca="false">T75-P75-D75</f>
        <v>-60026923.7655409</v>
      </c>
      <c r="AC75" s="50"/>
      <c r="AD75" s="9"/>
      <c r="AE75" s="9"/>
      <c r="AF75" s="9"/>
      <c r="AG75" s="9" t="n">
        <f aca="false">BF75/100*$AG$57</f>
        <v>7158714504.44105</v>
      </c>
      <c r="AH75" s="40" t="n">
        <f aca="false">(AG75-AG74)/AG74</f>
        <v>0.0130489686817562</v>
      </c>
      <c r="AI75" s="40"/>
      <c r="AJ75" s="40" t="n">
        <f aca="false">AB75/AG75</f>
        <v>-0.00838515402846448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13578054</v>
      </c>
      <c r="AX75" s="7"/>
      <c r="AY75" s="40" t="n">
        <f aca="false">(AW75-AW74)/AW74</f>
        <v>0.0104584038169546</v>
      </c>
      <c r="AZ75" s="12" t="n">
        <f aca="false">workers_and_wage_high!B63</f>
        <v>7524.60037228752</v>
      </c>
      <c r="BA75" s="40" t="n">
        <f aca="false">(AZ75-AZ74)/AZ74</f>
        <v>0.00256375210994886</v>
      </c>
      <c r="BB75" s="39"/>
      <c r="BC75" s="39"/>
      <c r="BD75" s="39"/>
      <c r="BE75" s="39"/>
      <c r="BF75" s="7" t="n">
        <f aca="false">BF74*(1+AY75)*(1+BA75)*(1-BE75)</f>
        <v>117.385309853444</v>
      </c>
      <c r="BG75" s="7"/>
      <c r="BH75" s="7"/>
      <c r="BI75" s="40" t="n">
        <f aca="false">T82/AG82</f>
        <v>0.0154797092313874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157029183.477029</v>
      </c>
      <c r="E76" s="9"/>
      <c r="F76" s="82" t="n">
        <f aca="false">'High pensions'!I76</f>
        <v>28541912.8867284</v>
      </c>
      <c r="G76" s="82" t="n">
        <f aca="false">'High pensions'!K76</f>
        <v>2461113.75377458</v>
      </c>
      <c r="H76" s="82" t="n">
        <f aca="false">'High pensions'!V76</f>
        <v>13540321.7273153</v>
      </c>
      <c r="I76" s="82" t="n">
        <f aca="false">'High pensions'!M76</f>
        <v>76116.920219833</v>
      </c>
      <c r="J76" s="82" t="n">
        <f aca="false">'High pensions'!W76</f>
        <v>418772.836927279</v>
      </c>
      <c r="K76" s="9"/>
      <c r="L76" s="82" t="n">
        <f aca="false">'High pensions'!N76</f>
        <v>4438468.41285056</v>
      </c>
      <c r="M76" s="67"/>
      <c r="N76" s="82" t="n">
        <f aca="false">'High pensions'!L76</f>
        <v>1246956.17880718</v>
      </c>
      <c r="O76" s="9"/>
      <c r="P76" s="82" t="n">
        <f aca="false">'High pensions'!X76</f>
        <v>29891618.6781172</v>
      </c>
      <c r="Q76" s="67"/>
      <c r="R76" s="82" t="n">
        <f aca="false">'High SIPA income'!G71</f>
        <v>28823108.9207953</v>
      </c>
      <c r="S76" s="67"/>
      <c r="T76" s="82" t="n">
        <f aca="false">'High SIPA income'!J71</f>
        <v>110207655.10651</v>
      </c>
      <c r="U76" s="9"/>
      <c r="V76" s="82" t="n">
        <f aca="false">'High SIPA income'!F71</f>
        <v>122020.009140243</v>
      </c>
      <c r="W76" s="67"/>
      <c r="X76" s="82" t="n">
        <f aca="false">'High SIPA income'!M71</f>
        <v>306479.083615496</v>
      </c>
      <c r="Y76" s="9"/>
      <c r="Z76" s="9" t="n">
        <f aca="false">R76+V76-N76-L76-F76</f>
        <v>-5282208.54845066</v>
      </c>
      <c r="AA76" s="9"/>
      <c r="AB76" s="9" t="n">
        <f aca="false">T76-P76-D76</f>
        <v>-76713147.0486361</v>
      </c>
      <c r="AC76" s="50"/>
      <c r="AD76" s="9"/>
      <c r="AE76" s="9"/>
      <c r="AF76" s="9"/>
      <c r="AG76" s="9" t="n">
        <f aca="false">BF76/100*$AG$57</f>
        <v>7197607667.32425</v>
      </c>
      <c r="AH76" s="40" t="n">
        <f aca="false">(AG76-AG75)/AG75</f>
        <v>0.00543298141853277</v>
      </c>
      <c r="AI76" s="40"/>
      <c r="AJ76" s="40" t="n">
        <f aca="false">AB76/AG76</f>
        <v>-0.0106581451218714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13658472</v>
      </c>
      <c r="AX76" s="7"/>
      <c r="AY76" s="40" t="n">
        <f aca="false">(AW76-AW75)/AW75</f>
        <v>0.00592264546893097</v>
      </c>
      <c r="AZ76" s="12" t="n">
        <f aca="false">workers_and_wage_high!B64</f>
        <v>7520.93753965072</v>
      </c>
      <c r="BA76" s="40" t="n">
        <f aca="false">(AZ76-AZ75)/AZ75</f>
        <v>-0.00048678101900146</v>
      </c>
      <c r="BB76" s="39"/>
      <c r="BC76" s="39"/>
      <c r="BD76" s="39"/>
      <c r="BE76" s="39"/>
      <c r="BF76" s="7" t="n">
        <f aca="false">BF75*(1+AY76)*(1+BA76)*(1-BE76)</f>
        <v>118.023062060686</v>
      </c>
      <c r="BG76" s="7"/>
      <c r="BH76" s="7"/>
      <c r="BI76" s="40" t="n">
        <f aca="false">T83/AG83</f>
        <v>0.0177876935404585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158039869.977862</v>
      </c>
      <c r="E77" s="9"/>
      <c r="F77" s="82" t="n">
        <f aca="false">'High pensions'!I77</f>
        <v>28725617.1219783</v>
      </c>
      <c r="G77" s="82" t="n">
        <f aca="false">'High pensions'!K77</f>
        <v>2528817.09352877</v>
      </c>
      <c r="H77" s="82" t="n">
        <f aca="false">'High pensions'!V77</f>
        <v>13912805.5269281</v>
      </c>
      <c r="I77" s="82" t="n">
        <f aca="false">'High pensions'!M77</f>
        <v>78210.8379441886</v>
      </c>
      <c r="J77" s="82" t="n">
        <f aca="false">'High pensions'!W77</f>
        <v>430292.954441075</v>
      </c>
      <c r="K77" s="9"/>
      <c r="L77" s="82" t="n">
        <f aca="false">'High pensions'!N77</f>
        <v>4441618.11789062</v>
      </c>
      <c r="M77" s="67"/>
      <c r="N77" s="82" t="n">
        <f aca="false">'High pensions'!L77</f>
        <v>1255509.52932871</v>
      </c>
      <c r="O77" s="9"/>
      <c r="P77" s="82" t="n">
        <f aca="false">'High pensions'!X77</f>
        <v>29955020.5234662</v>
      </c>
      <c r="Q77" s="67"/>
      <c r="R77" s="82" t="n">
        <f aca="false">'High SIPA income'!G72</f>
        <v>33267965.279694</v>
      </c>
      <c r="S77" s="67"/>
      <c r="T77" s="82" t="n">
        <f aca="false">'High SIPA income'!J72</f>
        <v>127202948.638016</v>
      </c>
      <c r="U77" s="9"/>
      <c r="V77" s="82" t="n">
        <f aca="false">'High SIPA income'!F72</f>
        <v>115940.535883383</v>
      </c>
      <c r="W77" s="67"/>
      <c r="X77" s="82" t="n">
        <f aca="false">'High SIPA income'!M72</f>
        <v>291209.199555038</v>
      </c>
      <c r="Y77" s="9"/>
      <c r="Z77" s="9" t="n">
        <f aca="false">R77+V77-N77-L77-F77</f>
        <v>-1038838.95362023</v>
      </c>
      <c r="AA77" s="9"/>
      <c r="AB77" s="9" t="n">
        <f aca="false">T77-P77-D77</f>
        <v>-60791941.8633115</v>
      </c>
      <c r="AC77" s="50"/>
      <c r="AD77" s="9"/>
      <c r="AE77" s="9"/>
      <c r="AF77" s="9"/>
      <c r="AG77" s="9" t="n">
        <f aca="false">BF77/100*$AG$57</f>
        <v>7214443014.2669</v>
      </c>
      <c r="AH77" s="40" t="n">
        <f aca="false">(AG77-AG76)/AG76</f>
        <v>0.00233901981335707</v>
      </c>
      <c r="AI77" s="40" t="n">
        <f aca="false">(AG77-AG73)/AG73</f>
        <v>0.0309338134020947</v>
      </c>
      <c r="AJ77" s="40" t="n">
        <f aca="false">AB77/AG77</f>
        <v>-0.00842642207348407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13644097</v>
      </c>
      <c r="AX77" s="7"/>
      <c r="AY77" s="40" t="n">
        <f aca="false">(AW77-AW76)/AW76</f>
        <v>-0.00105246033377672</v>
      </c>
      <c r="AZ77" s="12" t="n">
        <f aca="false">workers_and_wage_high!B65</f>
        <v>7546.47152350945</v>
      </c>
      <c r="BA77" s="40" t="n">
        <f aca="false">(AZ77-AZ76)/AZ76</f>
        <v>0.00339505330606962</v>
      </c>
      <c r="BB77" s="39"/>
      <c r="BC77" s="39"/>
      <c r="BD77" s="39"/>
      <c r="BE77" s="39"/>
      <c r="BF77" s="7" t="n">
        <f aca="false">BF76*(1+AY77)*(1+BA77)*(1-BE77)</f>
        <v>118.299120341279</v>
      </c>
      <c r="BG77" s="7"/>
      <c r="BH77" s="7"/>
      <c r="BI77" s="40" t="n">
        <f aca="false">T84/AG84</f>
        <v>0.0155166814025015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159002901.290678</v>
      </c>
      <c r="E78" s="6"/>
      <c r="F78" s="81" t="n">
        <f aca="false">'High pensions'!I78</f>
        <v>28900659.462701</v>
      </c>
      <c r="G78" s="81" t="n">
        <f aca="false">'High pensions'!K78</f>
        <v>2643701.91384783</v>
      </c>
      <c r="H78" s="81" t="n">
        <f aca="false">'High pensions'!V78</f>
        <v>14544867.9118216</v>
      </c>
      <c r="I78" s="81" t="n">
        <f aca="false">'High pensions'!M78</f>
        <v>81763.9767169431</v>
      </c>
      <c r="J78" s="81" t="n">
        <f aca="false">'High pensions'!W78</f>
        <v>449841.275623348</v>
      </c>
      <c r="K78" s="6"/>
      <c r="L78" s="81" t="n">
        <f aca="false">'High pensions'!N78</f>
        <v>5512437.6509692</v>
      </c>
      <c r="M78" s="8"/>
      <c r="N78" s="81" t="n">
        <f aca="false">'High pensions'!L78</f>
        <v>1263776.40767522</v>
      </c>
      <c r="O78" s="6"/>
      <c r="P78" s="81" t="n">
        <f aca="false">'High pensions'!X78</f>
        <v>35556990.0966119</v>
      </c>
      <c r="Q78" s="8"/>
      <c r="R78" s="81" t="n">
        <f aca="false">'High SIPA income'!G73</f>
        <v>29201939.7554854</v>
      </c>
      <c r="S78" s="8"/>
      <c r="T78" s="81" t="n">
        <f aca="false">'High SIPA income'!J73</f>
        <v>111656147.63686</v>
      </c>
      <c r="U78" s="6"/>
      <c r="V78" s="81" t="n">
        <f aca="false">'High SIPA income'!F73</f>
        <v>120469.013536916</v>
      </c>
      <c r="W78" s="8"/>
      <c r="X78" s="81" t="n">
        <f aca="false">'High SIPA income'!M73</f>
        <v>302583.429824378</v>
      </c>
      <c r="Y78" s="6"/>
      <c r="Z78" s="6" t="n">
        <f aca="false">R78+V78-N78-L78-F78</f>
        <v>-6354464.75232315</v>
      </c>
      <c r="AA78" s="6"/>
      <c r="AB78" s="6" t="n">
        <f aca="false">T78-P78-D78</f>
        <v>-82903743.7504298</v>
      </c>
      <c r="AC78" s="50"/>
      <c r="AD78" s="6"/>
      <c r="AE78" s="6"/>
      <c r="AF78" s="6"/>
      <c r="AG78" s="6" t="n">
        <f aca="false">BF78/100*$AG$57</f>
        <v>7259801341.73097</v>
      </c>
      <c r="AH78" s="61" t="n">
        <f aca="false">(AG78-AG77)/AG77</f>
        <v>0.00628715583093112</v>
      </c>
      <c r="AI78" s="61"/>
      <c r="AJ78" s="61" t="n">
        <f aca="false">AB78/AG78</f>
        <v>-0.0114195609284624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0.00617959260432645</v>
      </c>
      <c r="AV78" s="5"/>
      <c r="AW78" s="5" t="n">
        <f aca="false">workers_and_wage_high!C66</f>
        <v>13677641</v>
      </c>
      <c r="AX78" s="5"/>
      <c r="AY78" s="61" t="n">
        <f aca="false">(AW78-AW77)/AW77</f>
        <v>0.00245849908572183</v>
      </c>
      <c r="AZ78" s="11" t="n">
        <f aca="false">workers_and_wage_high!B66</f>
        <v>7575.29351377375</v>
      </c>
      <c r="BA78" s="61" t="n">
        <f aca="false">(AZ78-AZ77)/AZ77</f>
        <v>0.0038192670805835</v>
      </c>
      <c r="BB78" s="66"/>
      <c r="BC78" s="66"/>
      <c r="BD78" s="66"/>
      <c r="BE78" s="66"/>
      <c r="BF78" s="5" t="n">
        <f aca="false">BF77*(1+AY78)*(1+BA78)*(1-BE78)</f>
        <v>119.042885345527</v>
      </c>
      <c r="BG78" s="5"/>
      <c r="BH78" s="5"/>
      <c r="BI78" s="61" t="n">
        <f aca="false">T85/AG85</f>
        <v>0.0178584677926036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159789324.289846</v>
      </c>
      <c r="E79" s="9"/>
      <c r="F79" s="82" t="n">
        <f aca="false">'High pensions'!I79</f>
        <v>29043601.1518658</v>
      </c>
      <c r="G79" s="82" t="n">
        <f aca="false">'High pensions'!K79</f>
        <v>2725436.38550713</v>
      </c>
      <c r="H79" s="82" t="n">
        <f aca="false">'High pensions'!V79</f>
        <v>14994546.8593232</v>
      </c>
      <c r="I79" s="82" t="n">
        <f aca="false">'High pensions'!M79</f>
        <v>84291.8469744478</v>
      </c>
      <c r="J79" s="82" t="n">
        <f aca="false">'High pensions'!W79</f>
        <v>463748.871937833</v>
      </c>
      <c r="K79" s="9"/>
      <c r="L79" s="82" t="n">
        <f aca="false">'High pensions'!N79</f>
        <v>4520975.20558936</v>
      </c>
      <c r="M79" s="67"/>
      <c r="N79" s="82" t="n">
        <f aca="false">'High pensions'!L79</f>
        <v>1271585.35173382</v>
      </c>
      <c r="O79" s="9"/>
      <c r="P79" s="82" t="n">
        <f aca="false">'High pensions'!X79</f>
        <v>30455249.2605212</v>
      </c>
      <c r="Q79" s="67"/>
      <c r="R79" s="82" t="n">
        <f aca="false">'High SIPA income'!G74</f>
        <v>33780483.5600018</v>
      </c>
      <c r="S79" s="67"/>
      <c r="T79" s="82" t="n">
        <f aca="false">'High SIPA income'!J74</f>
        <v>129162606.703604</v>
      </c>
      <c r="U79" s="9"/>
      <c r="V79" s="82" t="n">
        <f aca="false">'High SIPA income'!F74</f>
        <v>120144.43138164</v>
      </c>
      <c r="W79" s="67"/>
      <c r="X79" s="82" t="n">
        <f aca="false">'High SIPA income'!M74</f>
        <v>301768.173029958</v>
      </c>
      <c r="Y79" s="9"/>
      <c r="Z79" s="9" t="n">
        <f aca="false">R79+V79-N79-L79-F79</f>
        <v>-935533.717805598</v>
      </c>
      <c r="AA79" s="9"/>
      <c r="AB79" s="9" t="n">
        <f aca="false">T79-P79-D79</f>
        <v>-61081966.8467637</v>
      </c>
      <c r="AC79" s="50"/>
      <c r="AD79" s="9"/>
      <c r="AE79" s="9"/>
      <c r="AF79" s="9"/>
      <c r="AG79" s="9" t="n">
        <f aca="false">BF79/100*$AG$57</f>
        <v>7307649230.00216</v>
      </c>
      <c r="AH79" s="40" t="n">
        <f aca="false">(AG79-AG78)/AG78</f>
        <v>0.00659079856581721</v>
      </c>
      <c r="AI79" s="40"/>
      <c r="AJ79" s="40" t="n">
        <f aca="false">AB79/AG79</f>
        <v>-0.00835863420975196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13745081</v>
      </c>
      <c r="AX79" s="7"/>
      <c r="AY79" s="40" t="n">
        <f aca="false">(AW79-AW78)/AW78</f>
        <v>0.00493067481446545</v>
      </c>
      <c r="AZ79" s="12" t="n">
        <f aca="false">workers_and_wage_high!B67</f>
        <v>7587.80773490448</v>
      </c>
      <c r="BA79" s="40" t="n">
        <f aca="false">(AZ79-AZ78)/AZ78</f>
        <v>0.00165197838314382</v>
      </c>
      <c r="BB79" s="39"/>
      <c r="BC79" s="39"/>
      <c r="BD79" s="39"/>
      <c r="BE79" s="39"/>
      <c r="BF79" s="7" t="n">
        <f aca="false">BF78*(1+AY79)*(1+BA79)*(1-BE79)</f>
        <v>119.827473023533</v>
      </c>
      <c r="BG79" s="7"/>
      <c r="BH79" s="7"/>
      <c r="BI79" s="40" t="n">
        <f aca="false">T86/AG86</f>
        <v>0.0155512055623186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160560563.475437</v>
      </c>
      <c r="E80" s="9"/>
      <c r="F80" s="82" t="n">
        <f aca="false">'High pensions'!I80</f>
        <v>29183783.0031787</v>
      </c>
      <c r="G80" s="82" t="n">
        <f aca="false">'High pensions'!K80</f>
        <v>2823053.31076981</v>
      </c>
      <c r="H80" s="82" t="n">
        <f aca="false">'High pensions'!V80</f>
        <v>15531606.3804692</v>
      </c>
      <c r="I80" s="82" t="n">
        <f aca="false">'High pensions'!M80</f>
        <v>87310.92713721</v>
      </c>
      <c r="J80" s="82" t="n">
        <f aca="false">'High pensions'!W80</f>
        <v>480358.960220693</v>
      </c>
      <c r="K80" s="9"/>
      <c r="L80" s="82" t="n">
        <f aca="false">'High pensions'!N80</f>
        <v>4426394.64156079</v>
      </c>
      <c r="M80" s="67"/>
      <c r="N80" s="82" t="n">
        <f aca="false">'High pensions'!L80</f>
        <v>1278821.60906325</v>
      </c>
      <c r="O80" s="9"/>
      <c r="P80" s="82" t="n">
        <f aca="false">'High pensions'!X80</f>
        <v>30004282.0169453</v>
      </c>
      <c r="Q80" s="67"/>
      <c r="R80" s="82" t="n">
        <f aca="false">'High SIPA income'!G75</f>
        <v>29455926.5138138</v>
      </c>
      <c r="S80" s="67"/>
      <c r="T80" s="82" t="n">
        <f aca="false">'High SIPA income'!J75</f>
        <v>112627288.020793</v>
      </c>
      <c r="U80" s="9"/>
      <c r="V80" s="82" t="n">
        <f aca="false">'High SIPA income'!F75</f>
        <v>124448.582571349</v>
      </c>
      <c r="W80" s="67"/>
      <c r="X80" s="82" t="n">
        <f aca="false">'High SIPA income'!M75</f>
        <v>312578.959897285</v>
      </c>
      <c r="Y80" s="9"/>
      <c r="Z80" s="9" t="n">
        <f aca="false">R80+V80-N80-L80-F80</f>
        <v>-5308624.15741758</v>
      </c>
      <c r="AA80" s="9"/>
      <c r="AB80" s="9" t="n">
        <f aca="false">T80-P80-D80</f>
        <v>-77937557.4715891</v>
      </c>
      <c r="AC80" s="50"/>
      <c r="AD80" s="9"/>
      <c r="AE80" s="9"/>
      <c r="AF80" s="9"/>
      <c r="AG80" s="9" t="n">
        <f aca="false">BF80/100*$AG$57</f>
        <v>7329552568.18172</v>
      </c>
      <c r="AH80" s="40" t="n">
        <f aca="false">(AG80-AG79)/AG79</f>
        <v>0.00299731657748828</v>
      </c>
      <c r="AI80" s="40"/>
      <c r="AJ80" s="40" t="n">
        <f aca="false">AB80/AG80</f>
        <v>-0.0106333308543175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13717111</v>
      </c>
      <c r="AX80" s="7"/>
      <c r="AY80" s="40" t="n">
        <f aca="false">(AW80-AW79)/AW79</f>
        <v>-0.00203490979791243</v>
      </c>
      <c r="AZ80" s="12" t="n">
        <f aca="false">workers_and_wage_high!B68</f>
        <v>7626.06915966766</v>
      </c>
      <c r="BA80" s="40" t="n">
        <f aca="false">(AZ80-AZ79)/AZ79</f>
        <v>0.0050424873823808</v>
      </c>
      <c r="BB80" s="39"/>
      <c r="BC80" s="39"/>
      <c r="BD80" s="39"/>
      <c r="BE80" s="39"/>
      <c r="BF80" s="7" t="n">
        <f aca="false">BF79*(1+AY80)*(1+BA80)*(1-BE80)</f>
        <v>120.186633894865</v>
      </c>
      <c r="BG80" s="7"/>
      <c r="BH80" s="7"/>
      <c r="BI80" s="40" t="n">
        <f aca="false">T87/AG87</f>
        <v>0.0179044494890486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161664903.959738</v>
      </c>
      <c r="E81" s="9"/>
      <c r="F81" s="82" t="n">
        <f aca="false">'High pensions'!I81</f>
        <v>29384509.9585272</v>
      </c>
      <c r="G81" s="82" t="n">
        <f aca="false">'High pensions'!K81</f>
        <v>2873404.91121075</v>
      </c>
      <c r="H81" s="82" t="n">
        <f aca="false">'High pensions'!V81</f>
        <v>15808626.0299713</v>
      </c>
      <c r="I81" s="82" t="n">
        <f aca="false">'High pensions'!M81</f>
        <v>88868.1931302296</v>
      </c>
      <c r="J81" s="82" t="n">
        <f aca="false">'High pensions'!W81</f>
        <v>488926.578246537</v>
      </c>
      <c r="K81" s="9"/>
      <c r="L81" s="82" t="n">
        <f aca="false">'High pensions'!N81</f>
        <v>4557088.54818222</v>
      </c>
      <c r="M81" s="67"/>
      <c r="N81" s="82" t="n">
        <f aca="false">'High pensions'!L81</f>
        <v>1288397.69092802</v>
      </c>
      <c r="O81" s="9"/>
      <c r="P81" s="82" t="n">
        <f aca="false">'High pensions'!X81</f>
        <v>30735138.0967157</v>
      </c>
      <c r="Q81" s="67"/>
      <c r="R81" s="82" t="n">
        <f aca="false">'High SIPA income'!G76</f>
        <v>34352282.0964327</v>
      </c>
      <c r="S81" s="67"/>
      <c r="T81" s="82" t="n">
        <f aca="false">'High SIPA income'!J76</f>
        <v>131348927.966399</v>
      </c>
      <c r="U81" s="9"/>
      <c r="V81" s="82" t="n">
        <f aca="false">'High SIPA income'!F76</f>
        <v>121240.919540761</v>
      </c>
      <c r="W81" s="67"/>
      <c r="X81" s="82" t="n">
        <f aca="false">'High SIPA income'!M76</f>
        <v>304522.23515936</v>
      </c>
      <c r="Y81" s="9"/>
      <c r="Z81" s="9" t="n">
        <f aca="false">R81+V81-N81-L81-F81</f>
        <v>-756473.181663979</v>
      </c>
      <c r="AA81" s="9"/>
      <c r="AB81" s="9" t="n">
        <f aca="false">T81-P81-D81</f>
        <v>-61051114.0900548</v>
      </c>
      <c r="AC81" s="50"/>
      <c r="AD81" s="9"/>
      <c r="AE81" s="9"/>
      <c r="AF81" s="9"/>
      <c r="AG81" s="9" t="n">
        <f aca="false">BF81/100*$AG$57</f>
        <v>7394368530.41535</v>
      </c>
      <c r="AH81" s="40" t="n">
        <f aca="false">(AG81-AG80)/AG80</f>
        <v>0.00884309944306918</v>
      </c>
      <c r="AI81" s="40" t="n">
        <f aca="false">(AG81-AG77)/AG77</f>
        <v>0.0249396267726621</v>
      </c>
      <c r="AJ81" s="40" t="n">
        <f aca="false">AB81/AG81</f>
        <v>-0.00825643377645197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13782114</v>
      </c>
      <c r="AX81" s="7"/>
      <c r="AY81" s="40" t="n">
        <f aca="false">(AW81-AW80)/AW80</f>
        <v>0.00473882583584838</v>
      </c>
      <c r="AZ81" s="12" t="n">
        <f aca="false">workers_and_wage_high!B69</f>
        <v>7657.22101084931</v>
      </c>
      <c r="BA81" s="40" t="n">
        <f aca="false">(AZ81-AZ80)/AZ80</f>
        <v>0.00408491590220638</v>
      </c>
      <c r="BB81" s="39"/>
      <c r="BC81" s="39"/>
      <c r="BD81" s="39"/>
      <c r="BE81" s="39"/>
      <c r="BF81" s="7" t="n">
        <f aca="false">BF80*(1+AY81)*(1+BA81)*(1-BE81)</f>
        <v>121.249456250125</v>
      </c>
      <c r="BG81" s="7"/>
      <c r="BH81" s="7"/>
      <c r="BI81" s="40" t="n">
        <f aca="false">T88/AG88</f>
        <v>0.0155875312465563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162492996.404872</v>
      </c>
      <c r="E82" s="6"/>
      <c r="F82" s="81" t="n">
        <f aca="false">'High pensions'!I82</f>
        <v>29535025.5627469</v>
      </c>
      <c r="G82" s="81" t="n">
        <f aca="false">'High pensions'!K82</f>
        <v>2964532.19444971</v>
      </c>
      <c r="H82" s="81" t="n">
        <f aca="false">'High pensions'!V82</f>
        <v>16309981.4554567</v>
      </c>
      <c r="I82" s="81" t="n">
        <f aca="false">'High pensions'!M82</f>
        <v>91686.5627149399</v>
      </c>
      <c r="J82" s="81" t="n">
        <f aca="false">'High pensions'!W82</f>
        <v>504432.41614815</v>
      </c>
      <c r="K82" s="6"/>
      <c r="L82" s="81" t="n">
        <f aca="false">'High pensions'!N82</f>
        <v>5480135.96379088</v>
      </c>
      <c r="M82" s="8"/>
      <c r="N82" s="81" t="n">
        <f aca="false">'High pensions'!L82</f>
        <v>1295373.98056931</v>
      </c>
      <c r="O82" s="6"/>
      <c r="P82" s="81" t="n">
        <f aca="false">'High pensions'!X82</f>
        <v>35563217.0115599</v>
      </c>
      <c r="Q82" s="8"/>
      <c r="R82" s="81" t="n">
        <f aca="false">'High SIPA income'!G77</f>
        <v>30395089.4475703</v>
      </c>
      <c r="S82" s="8"/>
      <c r="T82" s="81" t="n">
        <f aca="false">'High SIPA income'!J77</f>
        <v>116218258.896859</v>
      </c>
      <c r="U82" s="6"/>
      <c r="V82" s="81" t="n">
        <f aca="false">'High SIPA income'!F77</f>
        <v>119052.42887707</v>
      </c>
      <c r="W82" s="8"/>
      <c r="X82" s="81" t="n">
        <f aca="false">'High SIPA income'!M77</f>
        <v>299025.377571536</v>
      </c>
      <c r="Y82" s="6"/>
      <c r="Z82" s="6" t="n">
        <f aca="false">R82+V82-N82-L82-F82</f>
        <v>-5796393.63065972</v>
      </c>
      <c r="AA82" s="6"/>
      <c r="AB82" s="6" t="n">
        <f aca="false">T82-P82-D82</f>
        <v>-81837954.5195726</v>
      </c>
      <c r="AC82" s="50"/>
      <c r="AD82" s="6"/>
      <c r="AE82" s="6"/>
      <c r="AF82" s="6"/>
      <c r="AG82" s="6" t="n">
        <f aca="false">BF82/100*$AG$57</f>
        <v>7507780486.03198</v>
      </c>
      <c r="AH82" s="61" t="n">
        <f aca="false">(AG82-AG81)/AG81</f>
        <v>0.0153376120151609</v>
      </c>
      <c r="AI82" s="61"/>
      <c r="AJ82" s="61" t="n">
        <f aca="false">AB82/AG82</f>
        <v>-0.0109004191947047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0.0073695465595151</v>
      </c>
      <c r="AV82" s="5"/>
      <c r="AW82" s="5" t="n">
        <f aca="false">workers_and_wage_high!C70</f>
        <v>13915643</v>
      </c>
      <c r="AX82" s="5"/>
      <c r="AY82" s="61" t="n">
        <f aca="false">(AW82-AW81)/AW81</f>
        <v>0.00968857172419268</v>
      </c>
      <c r="AZ82" s="11" t="n">
        <f aca="false">workers_and_wage_high!B70</f>
        <v>7700.0618938884</v>
      </c>
      <c r="BA82" s="61" t="n">
        <f aca="false">(AZ82-AZ81)/AZ81</f>
        <v>0.00559483433720736</v>
      </c>
      <c r="BB82" s="66"/>
      <c r="BC82" s="66"/>
      <c r="BD82" s="66"/>
      <c r="BE82" s="66"/>
      <c r="BF82" s="5" t="n">
        <f aca="false">BF81*(1+AY82)*(1+BA82)*(1-BE82)</f>
        <v>123.109133367138</v>
      </c>
      <c r="BG82" s="5"/>
      <c r="BH82" s="5"/>
      <c r="BI82" s="61" t="n">
        <f aca="false">T89/AG89</f>
        <v>0.0179669375754592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163209683.57976</v>
      </c>
      <c r="E83" s="9"/>
      <c r="F83" s="82" t="n">
        <f aca="false">'High pensions'!I83</f>
        <v>29665291.9403701</v>
      </c>
      <c r="G83" s="82" t="n">
        <f aca="false">'High pensions'!K83</f>
        <v>3075768.72722264</v>
      </c>
      <c r="H83" s="82" t="n">
        <f aca="false">'High pensions'!V83</f>
        <v>16921972.0386902</v>
      </c>
      <c r="I83" s="82" t="n">
        <f aca="false">'High pensions'!M83</f>
        <v>95126.8678522464</v>
      </c>
      <c r="J83" s="82" t="n">
        <f aca="false">'High pensions'!W83</f>
        <v>523359.959959492</v>
      </c>
      <c r="K83" s="9"/>
      <c r="L83" s="82" t="n">
        <f aca="false">'High pensions'!N83</f>
        <v>4523173.90955849</v>
      </c>
      <c r="M83" s="67"/>
      <c r="N83" s="82" t="n">
        <f aca="false">'High pensions'!L83</f>
        <v>1302027.84590195</v>
      </c>
      <c r="O83" s="9"/>
      <c r="P83" s="82" t="n">
        <f aca="false">'High pensions'!X83</f>
        <v>30634143.9667944</v>
      </c>
      <c r="Q83" s="67"/>
      <c r="R83" s="82" t="n">
        <f aca="false">'High SIPA income'!G78</f>
        <v>35113293.734318</v>
      </c>
      <c r="S83" s="67"/>
      <c r="T83" s="82" t="n">
        <f aca="false">'High SIPA income'!J78</f>
        <v>134258721.922025</v>
      </c>
      <c r="U83" s="9"/>
      <c r="V83" s="82" t="n">
        <f aca="false">'High SIPA income'!F78</f>
        <v>120707.436997698</v>
      </c>
      <c r="W83" s="67"/>
      <c r="X83" s="82" t="n">
        <f aca="false">'High SIPA income'!M78</f>
        <v>303182.280818471</v>
      </c>
      <c r="Y83" s="9"/>
      <c r="Z83" s="9" t="n">
        <f aca="false">R83+V83-N83-L83-F83</f>
        <v>-256492.524514917</v>
      </c>
      <c r="AA83" s="9"/>
      <c r="AB83" s="9" t="n">
        <f aca="false">T83-P83-D83</f>
        <v>-59585105.6245288</v>
      </c>
      <c r="AC83" s="50"/>
      <c r="AD83" s="9"/>
      <c r="AE83" s="9"/>
      <c r="AF83" s="9"/>
      <c r="AG83" s="9" t="n">
        <f aca="false">BF83/100*$AG$57</f>
        <v>7547843210.62485</v>
      </c>
      <c r="AH83" s="40" t="n">
        <f aca="false">(AG83-AG82)/AG82</f>
        <v>0.00533616088901458</v>
      </c>
      <c r="AI83" s="40"/>
      <c r="AJ83" s="40" t="n">
        <f aca="false">AB83/AG83</f>
        <v>-0.00789432212113956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13949592</v>
      </c>
      <c r="AX83" s="7"/>
      <c r="AY83" s="40" t="n">
        <f aca="false">(AW83-AW82)/AW82</f>
        <v>0.00243962855327634</v>
      </c>
      <c r="AZ83" s="12" t="n">
        <f aca="false">workers_and_wage_high!B71</f>
        <v>7722.31109237133</v>
      </c>
      <c r="BA83" s="40" t="n">
        <f aca="false">(AZ83-AZ82)/AZ82</f>
        <v>0.00288948307033534</v>
      </c>
      <c r="BB83" s="39"/>
      <c r="BC83" s="39"/>
      <c r="BD83" s="39"/>
      <c r="BE83" s="39"/>
      <c r="BF83" s="7" t="n">
        <f aca="false">BF82*(1+AY83)*(1+BA83)*(1-BE83)</f>
        <v>123.766063509693</v>
      </c>
      <c r="BG83" s="7"/>
      <c r="BH83" s="7"/>
      <c r="BI83" s="40" t="n">
        <f aca="false">T90/AG90</f>
        <v>0.0156281223748521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163805369.96745</v>
      </c>
      <c r="E84" s="9"/>
      <c r="F84" s="82" t="n">
        <f aca="false">'High pensions'!I84</f>
        <v>29773564.9926067</v>
      </c>
      <c r="G84" s="82" t="n">
        <f aca="false">'High pensions'!K84</f>
        <v>3176810.2269045</v>
      </c>
      <c r="H84" s="82" t="n">
        <f aca="false">'High pensions'!V84</f>
        <v>17477872.5578778</v>
      </c>
      <c r="I84" s="82" t="n">
        <f aca="false">'High pensions'!M84</f>
        <v>98251.862687768</v>
      </c>
      <c r="J84" s="82" t="n">
        <f aca="false">'High pensions'!W84</f>
        <v>540552.759521993</v>
      </c>
      <c r="K84" s="9"/>
      <c r="L84" s="82" t="n">
        <f aca="false">'High pensions'!N84</f>
        <v>4561834.30597266</v>
      </c>
      <c r="M84" s="67"/>
      <c r="N84" s="82" t="n">
        <f aca="false">'High pensions'!L84</f>
        <v>1307578.24499867</v>
      </c>
      <c r="O84" s="9"/>
      <c r="P84" s="82" t="n">
        <f aca="false">'High pensions'!X84</f>
        <v>30865289.605769</v>
      </c>
      <c r="Q84" s="67"/>
      <c r="R84" s="82" t="n">
        <f aca="false">'High SIPA income'!G79</f>
        <v>30796275.3560901</v>
      </c>
      <c r="S84" s="67"/>
      <c r="T84" s="82" t="n">
        <f aca="false">'High SIPA income'!J79</f>
        <v>117752227.989549</v>
      </c>
      <c r="U84" s="9"/>
      <c r="V84" s="82" t="n">
        <f aca="false">'High SIPA income'!F79</f>
        <v>121768.374945498</v>
      </c>
      <c r="W84" s="67"/>
      <c r="X84" s="82" t="n">
        <f aca="false">'High SIPA income'!M79</f>
        <v>305847.051066446</v>
      </c>
      <c r="Y84" s="9"/>
      <c r="Z84" s="9" t="n">
        <f aca="false">R84+V84-N84-L84-F84</f>
        <v>-4724933.81254242</v>
      </c>
      <c r="AA84" s="9"/>
      <c r="AB84" s="9" t="n">
        <f aca="false">T84-P84-D84</f>
        <v>-76918431.5836698</v>
      </c>
      <c r="AC84" s="50"/>
      <c r="AD84" s="9"/>
      <c r="AE84" s="9"/>
      <c r="AF84" s="9"/>
      <c r="AG84" s="9" t="n">
        <f aca="false">BF84/100*$AG$57</f>
        <v>7588750773.12383</v>
      </c>
      <c r="AH84" s="40" t="n">
        <f aca="false">(AG84-AG83)/AG83</f>
        <v>0.00541976845006533</v>
      </c>
      <c r="AI84" s="40"/>
      <c r="AJ84" s="40" t="n">
        <f aca="false">AB84/AG84</f>
        <v>-0.0101358489537016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13943655</v>
      </c>
      <c r="AX84" s="7"/>
      <c r="AY84" s="40" t="n">
        <f aca="false">(AW84-AW83)/AW83</f>
        <v>-0.00042560384561785</v>
      </c>
      <c r="AZ84" s="12" t="n">
        <f aca="false">workers_and_wage_high!B72</f>
        <v>7767.47009553473</v>
      </c>
      <c r="BA84" s="40" t="n">
        <f aca="false">(AZ84-AZ83)/AZ83</f>
        <v>0.00584786116788501</v>
      </c>
      <c r="BB84" s="39"/>
      <c r="BC84" s="39"/>
      <c r="BD84" s="39"/>
      <c r="BE84" s="39"/>
      <c r="BF84" s="7" t="n">
        <f aca="false">BF83*(1+AY84)*(1+BA84)*(1-BE84)</f>
        <v>124.436846915891</v>
      </c>
      <c r="BG84" s="7"/>
      <c r="BH84" s="7"/>
      <c r="BI84" s="40" t="n">
        <f aca="false">T91/AG91</f>
        <v>0.0179520990041706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164243945.452075</v>
      </c>
      <c r="E85" s="9"/>
      <c r="F85" s="82" t="n">
        <f aca="false">'High pensions'!I85</f>
        <v>29853281.2784539</v>
      </c>
      <c r="G85" s="82" t="n">
        <f aca="false">'High pensions'!K85</f>
        <v>3253269.5820996</v>
      </c>
      <c r="H85" s="82" t="n">
        <f aca="false">'High pensions'!V85</f>
        <v>17898529.3710043</v>
      </c>
      <c r="I85" s="82" t="n">
        <f aca="false">'High pensions'!M85</f>
        <v>100616.585013389</v>
      </c>
      <c r="J85" s="82" t="n">
        <f aca="false">'High pensions'!W85</f>
        <v>553562.764051677</v>
      </c>
      <c r="K85" s="9"/>
      <c r="L85" s="82" t="n">
        <f aca="false">'High pensions'!N85</f>
        <v>4584004.31634943</v>
      </c>
      <c r="M85" s="67"/>
      <c r="N85" s="82" t="n">
        <f aca="false">'High pensions'!L85</f>
        <v>1311953.53704891</v>
      </c>
      <c r="O85" s="9"/>
      <c r="P85" s="82" t="n">
        <f aca="false">'High pensions'!X85</f>
        <v>31004401.4609464</v>
      </c>
      <c r="Q85" s="67"/>
      <c r="R85" s="82" t="n">
        <f aca="false">'High SIPA income'!G80</f>
        <v>35564032.3427758</v>
      </c>
      <c r="S85" s="67"/>
      <c r="T85" s="82" t="n">
        <f aca="false">'High SIPA income'!J80</f>
        <v>135982160.057745</v>
      </c>
      <c r="U85" s="9"/>
      <c r="V85" s="82" t="n">
        <f aca="false">'High SIPA income'!F80</f>
        <v>124660.881643612</v>
      </c>
      <c r="W85" s="67"/>
      <c r="X85" s="82" t="n">
        <f aca="false">'High SIPA income'!M80</f>
        <v>313112.193959289</v>
      </c>
      <c r="Y85" s="9"/>
      <c r="Z85" s="9" t="n">
        <f aca="false">R85+V85-N85-L85-F85</f>
        <v>-60545.9074327908</v>
      </c>
      <c r="AA85" s="9"/>
      <c r="AB85" s="9" t="n">
        <f aca="false">T85-P85-D85</f>
        <v>-59266186.8552757</v>
      </c>
      <c r="AC85" s="50"/>
      <c r="AD85" s="9"/>
      <c r="AE85" s="9"/>
      <c r="AF85" s="9"/>
      <c r="AG85" s="9" t="n">
        <f aca="false">BF85/100*$AG$57</f>
        <v>7614435999.60267</v>
      </c>
      <c r="AH85" s="40" t="n">
        <f aca="false">(AG85-AG84)/AG84</f>
        <v>0.00338464488381966</v>
      </c>
      <c r="AI85" s="40" t="n">
        <f aca="false">(AG85-AG81)/AG81</f>
        <v>0.0297614959657624</v>
      </c>
      <c r="AJ85" s="40" t="n">
        <f aca="false">AB85/AG85</f>
        <v>-0.0077833981214588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13988049</v>
      </c>
      <c r="AX85" s="7"/>
      <c r="AY85" s="40" t="n">
        <f aca="false">(AW85-AW84)/AW84</f>
        <v>0.00318381371311898</v>
      </c>
      <c r="AZ85" s="12" t="n">
        <f aca="false">workers_and_wage_high!B73</f>
        <v>7769.02509481935</v>
      </c>
      <c r="BA85" s="40" t="n">
        <f aca="false">(AZ85-AZ84)/AZ84</f>
        <v>0.000200193790963636</v>
      </c>
      <c r="BB85" s="39"/>
      <c r="BC85" s="39"/>
      <c r="BD85" s="39"/>
      <c r="BE85" s="39"/>
      <c r="BF85" s="7" t="n">
        <f aca="false">BF84*(1+AY85)*(1+BA85)*(1-BE85)</f>
        <v>124.858021453164</v>
      </c>
      <c r="BG85" s="7"/>
      <c r="BH85" s="7"/>
      <c r="BI85" s="40" t="n">
        <f aca="false">T92/AG92</f>
        <v>0.0156632392758273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164326163.368067</v>
      </c>
      <c r="E86" s="6"/>
      <c r="F86" s="81" t="n">
        <f aca="false">'High pensions'!I86</f>
        <v>29868225.3579174</v>
      </c>
      <c r="G86" s="81" t="n">
        <f aca="false">'High pensions'!K86</f>
        <v>3356991.5997521</v>
      </c>
      <c r="H86" s="81" t="n">
        <f aca="false">'High pensions'!V86</f>
        <v>18469177.3091856</v>
      </c>
      <c r="I86" s="81" t="n">
        <f aca="false">'High pensions'!M86</f>
        <v>103824.482466559</v>
      </c>
      <c r="J86" s="81" t="n">
        <f aca="false">'High pensions'!W86</f>
        <v>571211.669356254</v>
      </c>
      <c r="K86" s="6"/>
      <c r="L86" s="81" t="n">
        <f aca="false">'High pensions'!N86</f>
        <v>5585133.44024482</v>
      </c>
      <c r="M86" s="8"/>
      <c r="N86" s="81" t="n">
        <f aca="false">'High pensions'!L86</f>
        <v>1313432.49910597</v>
      </c>
      <c r="O86" s="6"/>
      <c r="P86" s="81" t="n">
        <f aca="false">'High pensions'!X86</f>
        <v>36207402.0568808</v>
      </c>
      <c r="Q86" s="8"/>
      <c r="R86" s="81" t="n">
        <f aca="false">'High SIPA income'!G81</f>
        <v>31136883.877129</v>
      </c>
      <c r="S86" s="8"/>
      <c r="T86" s="81" t="n">
        <f aca="false">'High SIPA income'!J81</f>
        <v>119054574.190861</v>
      </c>
      <c r="U86" s="6"/>
      <c r="V86" s="81" t="n">
        <f aca="false">'High SIPA income'!F81</f>
        <v>121945.414700175</v>
      </c>
      <c r="W86" s="8"/>
      <c r="X86" s="81" t="n">
        <f aca="false">'High SIPA income'!M81</f>
        <v>306291.723888219</v>
      </c>
      <c r="Y86" s="6"/>
      <c r="Z86" s="6" t="n">
        <f aca="false">R86+V86-N86-L86-F86</f>
        <v>-5507962.00543907</v>
      </c>
      <c r="AA86" s="6"/>
      <c r="AB86" s="6" t="n">
        <f aca="false">T86-P86-D86</f>
        <v>-81478991.2340866</v>
      </c>
      <c r="AC86" s="50"/>
      <c r="AD86" s="6"/>
      <c r="AE86" s="6"/>
      <c r="AF86" s="6"/>
      <c r="AG86" s="6" t="n">
        <f aca="false">BF86/100*$AG$57</f>
        <v>7655649185.12407</v>
      </c>
      <c r="AH86" s="61" t="n">
        <f aca="false">(AG86-AG85)/AG85</f>
        <v>0.00541250665493214</v>
      </c>
      <c r="AI86" s="61"/>
      <c r="AJ86" s="61" t="n">
        <f aca="false">AB86/AG86</f>
        <v>-0.0106429891526914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0.00660991136683305</v>
      </c>
      <c r="AV86" s="5"/>
      <c r="AW86" s="5" t="n">
        <f aca="false">workers_and_wage_high!C74</f>
        <v>13992399</v>
      </c>
      <c r="AX86" s="5"/>
      <c r="AY86" s="61" t="n">
        <f aca="false">(AW86-AW85)/AW85</f>
        <v>0.000310979751357748</v>
      </c>
      <c r="AZ86" s="11" t="n">
        <f aca="false">workers_and_wage_high!B74</f>
        <v>7808.64666384943</v>
      </c>
      <c r="BA86" s="61" t="n">
        <f aca="false">(AZ86-AZ85)/AZ85</f>
        <v>0.00509994092521358</v>
      </c>
      <c r="BB86" s="66"/>
      <c r="BC86" s="66"/>
      <c r="BD86" s="66"/>
      <c r="BE86" s="66"/>
      <c r="BF86" s="5" t="n">
        <f aca="false">BF85*(1+AY86)*(1+BA86)*(1-BE86)</f>
        <v>125.533816325201</v>
      </c>
      <c r="BG86" s="5"/>
      <c r="BH86" s="5"/>
      <c r="BI86" s="61" t="n">
        <f aca="false">T93/AG93</f>
        <v>0.018099065892455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165230819.199995</v>
      </c>
      <c r="E87" s="9"/>
      <c r="F87" s="82" t="n">
        <f aca="false">'High pensions'!I87</f>
        <v>30032657.263985</v>
      </c>
      <c r="G87" s="82" t="n">
        <f aca="false">'High pensions'!K87</f>
        <v>3413236.22221777</v>
      </c>
      <c r="H87" s="82" t="n">
        <f aca="false">'High pensions'!V87</f>
        <v>18778618.6271453</v>
      </c>
      <c r="I87" s="82" t="n">
        <f aca="false">'High pensions'!M87</f>
        <v>105564.006872714</v>
      </c>
      <c r="J87" s="82" t="n">
        <f aca="false">'High pensions'!W87</f>
        <v>580782.019396239</v>
      </c>
      <c r="K87" s="9"/>
      <c r="L87" s="82" t="n">
        <f aca="false">'High pensions'!N87</f>
        <v>4539195.76974236</v>
      </c>
      <c r="M87" s="67"/>
      <c r="N87" s="82" t="n">
        <f aca="false">'High pensions'!L87</f>
        <v>1320930.38203371</v>
      </c>
      <c r="O87" s="9"/>
      <c r="P87" s="82" t="n">
        <f aca="false">'High pensions'!X87</f>
        <v>30821277.6521003</v>
      </c>
      <c r="Q87" s="67"/>
      <c r="R87" s="82" t="n">
        <f aca="false">'High SIPA income'!G82</f>
        <v>36111745.1670745</v>
      </c>
      <c r="S87" s="67"/>
      <c r="T87" s="82" t="n">
        <f aca="false">'High SIPA income'!J82</f>
        <v>138076387.512653</v>
      </c>
      <c r="U87" s="9"/>
      <c r="V87" s="82" t="n">
        <f aca="false">'High SIPA income'!F82</f>
        <v>126436.766344461</v>
      </c>
      <c r="W87" s="67"/>
      <c r="X87" s="82" t="n">
        <f aca="false">'High SIPA income'!M82</f>
        <v>317572.704326054</v>
      </c>
      <c r="Y87" s="9"/>
      <c r="Z87" s="9" t="n">
        <f aca="false">R87+V87-N87-L87-F87</f>
        <v>345398.517657917</v>
      </c>
      <c r="AA87" s="9"/>
      <c r="AB87" s="9" t="n">
        <f aca="false">T87-P87-D87</f>
        <v>-57975709.3394421</v>
      </c>
      <c r="AC87" s="50"/>
      <c r="AD87" s="9"/>
      <c r="AE87" s="9"/>
      <c r="AF87" s="9"/>
      <c r="AG87" s="9" t="n">
        <f aca="false">BF87/100*$AG$57</f>
        <v>7711847694.45767</v>
      </c>
      <c r="AH87" s="40" t="n">
        <f aca="false">(AG87-AG86)/AG86</f>
        <v>0.00734078952348002</v>
      </c>
      <c r="AI87" s="40"/>
      <c r="AJ87" s="40" t="n">
        <f aca="false">AB87/AG87</f>
        <v>-0.00751774563456536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14024716</v>
      </c>
      <c r="AX87" s="7"/>
      <c r="AY87" s="40" t="n">
        <f aca="false">(AW87-AW86)/AW86</f>
        <v>0.00230961109671043</v>
      </c>
      <c r="AZ87" s="12" t="n">
        <f aca="false">workers_and_wage_high!B75</f>
        <v>7847.84283058522</v>
      </c>
      <c r="BA87" s="40" t="n">
        <f aca="false">(AZ87-AZ86)/AZ86</f>
        <v>0.00501958513723557</v>
      </c>
      <c r="BB87" s="39"/>
      <c r="BC87" s="39"/>
      <c r="BD87" s="39"/>
      <c r="BE87" s="39"/>
      <c r="BF87" s="7" t="n">
        <f aca="false">BF86*(1+AY87)*(1+BA87)*(1-BE87)</f>
        <v>126.455333648923</v>
      </c>
      <c r="BG87" s="7"/>
      <c r="BH87" s="7"/>
      <c r="BI87" s="40" t="n">
        <f aca="false">T94/AG94</f>
        <v>0.0157700256033288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165618656.142417</v>
      </c>
      <c r="E88" s="9"/>
      <c r="F88" s="82" t="n">
        <f aca="false">'High pensions'!I88</f>
        <v>30103151.2191834</v>
      </c>
      <c r="G88" s="82" t="n">
        <f aca="false">'High pensions'!K88</f>
        <v>3487024.62515331</v>
      </c>
      <c r="H88" s="82" t="n">
        <f aca="false">'High pensions'!V88</f>
        <v>19184580.648998</v>
      </c>
      <c r="I88" s="82" t="n">
        <f aca="false">'High pensions'!M88</f>
        <v>107846.122427423</v>
      </c>
      <c r="J88" s="82" t="n">
        <f aca="false">'High pensions'!W88</f>
        <v>593337.545845303</v>
      </c>
      <c r="K88" s="9"/>
      <c r="L88" s="82" t="n">
        <f aca="false">'High pensions'!N88</f>
        <v>4593517.92595635</v>
      </c>
      <c r="M88" s="67"/>
      <c r="N88" s="82" t="n">
        <f aca="false">'High pensions'!L88</f>
        <v>1324777.31901772</v>
      </c>
      <c r="O88" s="9"/>
      <c r="P88" s="82" t="n">
        <f aca="false">'High pensions'!X88</f>
        <v>31124320.2911875</v>
      </c>
      <c r="Q88" s="67"/>
      <c r="R88" s="82" t="n">
        <f aca="false">'High SIPA income'!G83</f>
        <v>31674306.3894035</v>
      </c>
      <c r="S88" s="67"/>
      <c r="T88" s="82" t="n">
        <f aca="false">'High SIPA income'!J83</f>
        <v>121109455.745866</v>
      </c>
      <c r="U88" s="9"/>
      <c r="V88" s="82" t="n">
        <f aca="false">'High SIPA income'!F83</f>
        <v>128120.497866366</v>
      </c>
      <c r="W88" s="67"/>
      <c r="X88" s="82" t="n">
        <f aca="false">'High SIPA income'!M83</f>
        <v>321801.752475813</v>
      </c>
      <c r="Y88" s="9"/>
      <c r="Z88" s="9" t="n">
        <f aca="false">R88+V88-N88-L88-F88</f>
        <v>-4219019.57688753</v>
      </c>
      <c r="AA88" s="9"/>
      <c r="AB88" s="9" t="n">
        <f aca="false">T88-P88-D88</f>
        <v>-75633520.6877389</v>
      </c>
      <c r="AC88" s="50"/>
      <c r="AD88" s="9"/>
      <c r="AE88" s="9"/>
      <c r="AF88" s="9"/>
      <c r="AG88" s="9" t="n">
        <f aca="false">BF88/100*$AG$57</f>
        <v>7769636758.39445</v>
      </c>
      <c r="AH88" s="40" t="n">
        <f aca="false">(AG88-AG87)/AG87</f>
        <v>0.0074935432112222</v>
      </c>
      <c r="AI88" s="40"/>
      <c r="AJ88" s="40" t="n">
        <f aca="false">AB88/AG88</f>
        <v>-0.00973449892699592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14074177</v>
      </c>
      <c r="AX88" s="7"/>
      <c r="AY88" s="40" t="n">
        <f aca="false">(AW88-AW87)/AW87</f>
        <v>0.00352670243019538</v>
      </c>
      <c r="AZ88" s="12" t="n">
        <f aca="false">workers_and_wage_high!B76</f>
        <v>7878.86456912796</v>
      </c>
      <c r="BA88" s="40" t="n">
        <f aca="false">(AZ88-AZ87)/AZ87</f>
        <v>0.00395290007871267</v>
      </c>
      <c r="BB88" s="39"/>
      <c r="BC88" s="39"/>
      <c r="BD88" s="39"/>
      <c r="BE88" s="39"/>
      <c r="BF88" s="7" t="n">
        <f aca="false">BF87*(1+AY88)*(1+BA88)*(1-BE88)</f>
        <v>127.402932155911</v>
      </c>
      <c r="BG88" s="7"/>
      <c r="BH88" s="7"/>
      <c r="BI88" s="40" t="n">
        <f aca="false">T95/AG95</f>
        <v>0.0181189933249017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166604716.20295</v>
      </c>
      <c r="E89" s="9"/>
      <c r="F89" s="82" t="n">
        <f aca="false">'High pensions'!I89</f>
        <v>30282379.3074001</v>
      </c>
      <c r="G89" s="82" t="n">
        <f aca="false">'High pensions'!K89</f>
        <v>3550323.85587475</v>
      </c>
      <c r="H89" s="82" t="n">
        <f aca="false">'High pensions'!V89</f>
        <v>19532834.3401349</v>
      </c>
      <c r="I89" s="82" t="n">
        <f aca="false">'High pensions'!M89</f>
        <v>109803.830594065</v>
      </c>
      <c r="J89" s="82" t="n">
        <f aca="false">'High pensions'!W89</f>
        <v>604108.278560878</v>
      </c>
      <c r="K89" s="9"/>
      <c r="L89" s="82" t="n">
        <f aca="false">'High pensions'!N89</f>
        <v>4584142.8130772</v>
      </c>
      <c r="M89" s="67"/>
      <c r="N89" s="82" t="n">
        <f aca="false">'High pensions'!L89</f>
        <v>1334184.39227612</v>
      </c>
      <c r="O89" s="9"/>
      <c r="P89" s="82" t="n">
        <f aca="false">'High pensions'!X89</f>
        <v>31127427.7274226</v>
      </c>
      <c r="Q89" s="67"/>
      <c r="R89" s="82" t="n">
        <f aca="false">'High SIPA income'!G84</f>
        <v>36735422.8432156</v>
      </c>
      <c r="S89" s="67"/>
      <c r="T89" s="82" t="n">
        <f aca="false">'High SIPA income'!J84</f>
        <v>140461073.162583</v>
      </c>
      <c r="U89" s="9"/>
      <c r="V89" s="82" t="n">
        <f aca="false">'High SIPA income'!F84</f>
        <v>124490.613445602</v>
      </c>
      <c r="W89" s="67"/>
      <c r="X89" s="82" t="n">
        <f aca="false">'High SIPA income'!M84</f>
        <v>312684.529335572</v>
      </c>
      <c r="Y89" s="9"/>
      <c r="Z89" s="9" t="n">
        <f aca="false">R89+V89-N89-L89-F89</f>
        <v>659206.943907771</v>
      </c>
      <c r="AA89" s="9"/>
      <c r="AB89" s="9" t="n">
        <f aca="false">T89-P89-D89</f>
        <v>-57271070.76779</v>
      </c>
      <c r="AC89" s="50"/>
      <c r="AD89" s="9"/>
      <c r="AE89" s="9"/>
      <c r="AF89" s="9"/>
      <c r="AG89" s="9" t="n">
        <f aca="false">BF89/100*$AG$57</f>
        <v>7817752612.13334</v>
      </c>
      <c r="AH89" s="40" t="n">
        <f aca="false">(AG89-AG88)/AG88</f>
        <v>0.00619280607769784</v>
      </c>
      <c r="AI89" s="40" t="n">
        <f aca="false">(AG89-AG85)/AG85</f>
        <v>0.0267014671265585</v>
      </c>
      <c r="AJ89" s="40" t="n">
        <f aca="false">AB89/AG89</f>
        <v>-0.00732577169030699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14128465</v>
      </c>
      <c r="AX89" s="7"/>
      <c r="AY89" s="40" t="n">
        <f aca="false">(AW89-AW88)/AW88</f>
        <v>0.00385727705428175</v>
      </c>
      <c r="AZ89" s="12" t="n">
        <f aca="false">workers_and_wage_high!B77</f>
        <v>7897.19517975695</v>
      </c>
      <c r="BA89" s="40" t="n">
        <f aca="false">(AZ89-AZ88)/AZ88</f>
        <v>0.00232655485675173</v>
      </c>
      <c r="BB89" s="39"/>
      <c r="BC89" s="39"/>
      <c r="BD89" s="39"/>
      <c r="BE89" s="39"/>
      <c r="BF89" s="7" t="n">
        <f aca="false">BF88*(1+AY89)*(1+BA89)*(1-BE89)</f>
        <v>128.191913808483</v>
      </c>
      <c r="BG89" s="7"/>
      <c r="BH89" s="7"/>
      <c r="BI89" s="40" t="n">
        <f aca="false">T96/AG96</f>
        <v>0.0158082689691106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167381651.249373</v>
      </c>
      <c r="E90" s="6"/>
      <c r="F90" s="81" t="n">
        <f aca="false">'High pensions'!I90</f>
        <v>30423596.4488424</v>
      </c>
      <c r="G90" s="81" t="n">
        <f aca="false">'High pensions'!K90</f>
        <v>3621411.73062599</v>
      </c>
      <c r="H90" s="81" t="n">
        <f aca="false">'High pensions'!V90</f>
        <v>19923938.8527023</v>
      </c>
      <c r="I90" s="81" t="n">
        <f aca="false">'High pensions'!M90</f>
        <v>112002.424658536</v>
      </c>
      <c r="J90" s="81" t="n">
        <f aca="false">'High pensions'!W90</f>
        <v>616204.294413478</v>
      </c>
      <c r="K90" s="6"/>
      <c r="L90" s="81" t="n">
        <f aca="false">'High pensions'!N90</f>
        <v>5635850.64446431</v>
      </c>
      <c r="M90" s="8"/>
      <c r="N90" s="81" t="n">
        <f aca="false">'High pensions'!L90</f>
        <v>1341055.00997553</v>
      </c>
      <c r="O90" s="6"/>
      <c r="P90" s="81" t="n">
        <f aca="false">'High pensions'!X90</f>
        <v>36622544.7755212</v>
      </c>
      <c r="Q90" s="8"/>
      <c r="R90" s="81" t="n">
        <f aca="false">'High SIPA income'!G85</f>
        <v>32306016.3963436</v>
      </c>
      <c r="S90" s="8"/>
      <c r="T90" s="81" t="n">
        <f aca="false">'High SIPA income'!J85</f>
        <v>123524853.708781</v>
      </c>
      <c r="U90" s="6"/>
      <c r="V90" s="81" t="n">
        <f aca="false">'High SIPA income'!F85</f>
        <v>126515.737801858</v>
      </c>
      <c r="W90" s="8"/>
      <c r="X90" s="81" t="n">
        <f aca="false">'High SIPA income'!M85</f>
        <v>317771.057858933</v>
      </c>
      <c r="Y90" s="6"/>
      <c r="Z90" s="6" t="n">
        <f aca="false">R90+V90-N90-L90-F90</f>
        <v>-4967969.96913684</v>
      </c>
      <c r="AA90" s="6"/>
      <c r="AB90" s="6" t="n">
        <f aca="false">T90-P90-D90</f>
        <v>-80479342.3161134</v>
      </c>
      <c r="AC90" s="50"/>
      <c r="AD90" s="6"/>
      <c r="AE90" s="6"/>
      <c r="AF90" s="6"/>
      <c r="AG90" s="6" t="n">
        <f aca="false">BF90/100*$AG$57</f>
        <v>7904011163.07806</v>
      </c>
      <c r="AH90" s="61" t="n">
        <f aca="false">(AG90-AG89)/AG89</f>
        <v>0.0110336762013733</v>
      </c>
      <c r="AI90" s="61"/>
      <c r="AJ90" s="61" t="n">
        <f aca="false">AB90/AG90</f>
        <v>-0.0101820886453268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0.00732726361498916</v>
      </c>
      <c r="AV90" s="5"/>
      <c r="AW90" s="5" t="n">
        <f aca="false">workers_and_wage_high!C78</f>
        <v>14190557</v>
      </c>
      <c r="AX90" s="5"/>
      <c r="AY90" s="61" t="n">
        <f aca="false">(AW90-AW89)/AW89</f>
        <v>0.00439481571423364</v>
      </c>
      <c r="AZ90" s="11" t="n">
        <f aca="false">workers_and_wage_high!B78</f>
        <v>7949.39415193189</v>
      </c>
      <c r="BA90" s="61" t="n">
        <f aca="false">(AZ90-AZ89)/AZ89</f>
        <v>0.00660981158332513</v>
      </c>
      <c r="BB90" s="66"/>
      <c r="BC90" s="66"/>
      <c r="BD90" s="66"/>
      <c r="BE90" s="66"/>
      <c r="BF90" s="5" t="n">
        <f aca="false">BF89*(1+AY90)*(1+BA90)*(1-BE90)</f>
        <v>129.60634187708</v>
      </c>
      <c r="BG90" s="5"/>
      <c r="BH90" s="5"/>
      <c r="BI90" s="61" t="n">
        <f aca="false">T97/AG97</f>
        <v>0.0181903792922949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168095960.542432</v>
      </c>
      <c r="E91" s="9"/>
      <c r="F91" s="82" t="n">
        <f aca="false">'High pensions'!I91</f>
        <v>30553430.6182957</v>
      </c>
      <c r="G91" s="82" t="n">
        <f aca="false">'High pensions'!K91</f>
        <v>3681914.98127544</v>
      </c>
      <c r="H91" s="82" t="n">
        <f aca="false">'High pensions'!V91</f>
        <v>20256809.8864306</v>
      </c>
      <c r="I91" s="82" t="n">
        <f aca="false">'High pensions'!M91</f>
        <v>113873.659214704</v>
      </c>
      <c r="J91" s="82" t="n">
        <f aca="false">'High pensions'!W91</f>
        <v>626499.274838061</v>
      </c>
      <c r="K91" s="9"/>
      <c r="L91" s="82" t="n">
        <f aca="false">'High pensions'!N91</f>
        <v>4647512.61624281</v>
      </c>
      <c r="M91" s="67"/>
      <c r="N91" s="82" t="n">
        <f aca="false">'High pensions'!L91</f>
        <v>1346785.49987799</v>
      </c>
      <c r="O91" s="9"/>
      <c r="P91" s="82" t="n">
        <f aca="false">'High pensions'!X91</f>
        <v>31525581.513394</v>
      </c>
      <c r="Q91" s="67"/>
      <c r="R91" s="82" t="n">
        <f aca="false">'High SIPA income'!G86</f>
        <v>37335492.2190891</v>
      </c>
      <c r="S91" s="67"/>
      <c r="T91" s="82" t="n">
        <f aca="false">'High SIPA income'!J86</f>
        <v>142755490.430268</v>
      </c>
      <c r="U91" s="9"/>
      <c r="V91" s="82" t="n">
        <f aca="false">'High SIPA income'!F86</f>
        <v>128050.495485955</v>
      </c>
      <c r="W91" s="67"/>
      <c r="X91" s="82" t="n">
        <f aca="false">'High SIPA income'!M86</f>
        <v>321625.926678466</v>
      </c>
      <c r="Y91" s="9"/>
      <c r="Z91" s="9" t="n">
        <f aca="false">R91+V91-N91-L91-F91</f>
        <v>915813.98015862</v>
      </c>
      <c r="AA91" s="9"/>
      <c r="AB91" s="9" t="n">
        <f aca="false">T91-P91-D91</f>
        <v>-56866051.6255574</v>
      </c>
      <c r="AC91" s="50"/>
      <c r="AD91" s="9"/>
      <c r="AE91" s="9"/>
      <c r="AF91" s="9"/>
      <c r="AG91" s="9" t="n">
        <f aca="false">BF91/100*$AG$57</f>
        <v>7952022234.1189</v>
      </c>
      <c r="AH91" s="40" t="n">
        <f aca="false">(AG91-AG90)/AG90</f>
        <v>0.00607426660340663</v>
      </c>
      <c r="AI91" s="40"/>
      <c r="AJ91" s="40" t="n">
        <f aca="false">AB91/AG91</f>
        <v>-0.00715114343890643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14187780</v>
      </c>
      <c r="AX91" s="7"/>
      <c r="AY91" s="40" t="n">
        <f aca="false">(AW91-AW90)/AW90</f>
        <v>-0.000195693516470143</v>
      </c>
      <c r="AZ91" s="12" t="n">
        <f aca="false">workers_and_wage_high!B79</f>
        <v>7999.24629198228</v>
      </c>
      <c r="BA91" s="40" t="n">
        <f aca="false">(AZ91-AZ90)/AZ90</f>
        <v>0.00627118735058191</v>
      </c>
      <c r="BB91" s="39"/>
      <c r="BC91" s="39"/>
      <c r="BD91" s="39"/>
      <c r="BE91" s="39"/>
      <c r="BF91" s="7" t="n">
        <f aca="false">BF90*(1+AY91)*(1+BA91)*(1-BE91)</f>
        <v>130.393605351133</v>
      </c>
      <c r="BG91" s="7"/>
      <c r="BH91" s="7"/>
      <c r="BI91" s="40" t="n">
        <f aca="false">T98/AG98</f>
        <v>0.0158224440114686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168139187.169839</v>
      </c>
      <c r="E92" s="9"/>
      <c r="F92" s="82" t="n">
        <f aca="false">'High pensions'!I92</f>
        <v>30561287.5695103</v>
      </c>
      <c r="G92" s="82" t="n">
        <f aca="false">'High pensions'!K92</f>
        <v>3733104.89851628</v>
      </c>
      <c r="H92" s="82" t="n">
        <f aca="false">'High pensions'!V92</f>
        <v>20538441.7076224</v>
      </c>
      <c r="I92" s="82" t="n">
        <f aca="false">'High pensions'!M92</f>
        <v>115456.852531431</v>
      </c>
      <c r="J92" s="82" t="n">
        <f aca="false">'High pensions'!W92</f>
        <v>635209.537349144</v>
      </c>
      <c r="K92" s="9"/>
      <c r="L92" s="82" t="n">
        <f aca="false">'High pensions'!N92</f>
        <v>4603240.29897671</v>
      </c>
      <c r="M92" s="67"/>
      <c r="N92" s="82" t="n">
        <f aca="false">'High pensions'!L92</f>
        <v>1345648.68527734</v>
      </c>
      <c r="O92" s="9"/>
      <c r="P92" s="82" t="n">
        <f aca="false">'High pensions'!X92</f>
        <v>31289597.8301202</v>
      </c>
      <c r="Q92" s="67"/>
      <c r="R92" s="82" t="n">
        <f aca="false">'High SIPA income'!G87</f>
        <v>32679204.4206138</v>
      </c>
      <c r="S92" s="67"/>
      <c r="T92" s="82" t="n">
        <f aca="false">'High SIPA income'!J87</f>
        <v>124951770.464419</v>
      </c>
      <c r="U92" s="9"/>
      <c r="V92" s="82" t="n">
        <f aca="false">'High SIPA income'!F87</f>
        <v>127699.43786797</v>
      </c>
      <c r="W92" s="67"/>
      <c r="X92" s="82" t="n">
        <f aca="false">'High SIPA income'!M87</f>
        <v>320744.171154808</v>
      </c>
      <c r="Y92" s="9"/>
      <c r="Z92" s="9" t="n">
        <f aca="false">R92+V92-N92-L92-F92</f>
        <v>-3703272.69528255</v>
      </c>
      <c r="AA92" s="9"/>
      <c r="AB92" s="9" t="n">
        <f aca="false">T92-P92-D92</f>
        <v>-74477014.5355406</v>
      </c>
      <c r="AC92" s="50"/>
      <c r="AD92" s="9"/>
      <c r="AE92" s="9"/>
      <c r="AF92" s="9"/>
      <c r="AG92" s="9" t="n">
        <f aca="false">BF92/100*$AG$57</f>
        <v>7977390133.93314</v>
      </c>
      <c r="AH92" s="40" t="n">
        <f aca="false">(AG92-AG91)/AG91</f>
        <v>0.00319011932655246</v>
      </c>
      <c r="AI92" s="40"/>
      <c r="AJ92" s="40" t="n">
        <f aca="false">AB92/AG92</f>
        <v>-0.0093360125661575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14238421</v>
      </c>
      <c r="AX92" s="7"/>
      <c r="AY92" s="40" t="n">
        <f aca="false">(AW92-AW91)/AW91</f>
        <v>0.00356933924828268</v>
      </c>
      <c r="AZ92" s="12" t="n">
        <f aca="false">workers_and_wage_high!B80</f>
        <v>7996.22360741619</v>
      </c>
      <c r="BA92" s="40" t="n">
        <f aca="false">(AZ92-AZ91)/AZ91</f>
        <v>-0.000377871171327572</v>
      </c>
      <c r="BB92" s="39"/>
      <c r="BC92" s="39"/>
      <c r="BD92" s="39"/>
      <c r="BE92" s="39"/>
      <c r="BF92" s="7" t="n">
        <f aca="false">BF91*(1+AY92)*(1+BA92)*(1-BE92)</f>
        <v>130.809576511623</v>
      </c>
      <c r="BG92" s="7"/>
      <c r="BH92" s="7"/>
      <c r="BI92" s="40" t="n">
        <f aca="false">T99/AG99</f>
        <v>0.0182127903302527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168915617.683076</v>
      </c>
      <c r="E93" s="9"/>
      <c r="F93" s="82" t="n">
        <f aca="false">'High pensions'!I93</f>
        <v>30702413.0060738</v>
      </c>
      <c r="G93" s="82" t="n">
        <f aca="false">'High pensions'!K93</f>
        <v>3805917.51651388</v>
      </c>
      <c r="H93" s="82" t="n">
        <f aca="false">'High pensions'!V93</f>
        <v>20939035.2486497</v>
      </c>
      <c r="I93" s="82" t="n">
        <f aca="false">'High pensions'!M93</f>
        <v>117708.789170532</v>
      </c>
      <c r="J93" s="82" t="n">
        <f aca="false">'High pensions'!W93</f>
        <v>647599.028308753</v>
      </c>
      <c r="K93" s="9"/>
      <c r="L93" s="82" t="n">
        <f aca="false">'High pensions'!N93</f>
        <v>4524018.18779947</v>
      </c>
      <c r="M93" s="67"/>
      <c r="N93" s="82" t="n">
        <f aca="false">'High pensions'!L93</f>
        <v>1352090.5150299</v>
      </c>
      <c r="O93" s="9"/>
      <c r="P93" s="82" t="n">
        <f aca="false">'High pensions'!X93</f>
        <v>30913954.965267</v>
      </c>
      <c r="Q93" s="67"/>
      <c r="R93" s="82" t="n">
        <f aca="false">'High SIPA income'!G88</f>
        <v>38101489.2791868</v>
      </c>
      <c r="S93" s="67"/>
      <c r="T93" s="82" t="n">
        <f aca="false">'High SIPA income'!J88</f>
        <v>145684346.579819</v>
      </c>
      <c r="U93" s="9"/>
      <c r="V93" s="82" t="n">
        <f aca="false">'High SIPA income'!F88</f>
        <v>124489.621044028</v>
      </c>
      <c r="W93" s="67"/>
      <c r="X93" s="82" t="n">
        <f aca="false">'High SIPA income'!M88</f>
        <v>312682.036708936</v>
      </c>
      <c r="Y93" s="9"/>
      <c r="Z93" s="9" t="n">
        <f aca="false">R93+V93-N93-L93-F93</f>
        <v>1647457.19132768</v>
      </c>
      <c r="AA93" s="9"/>
      <c r="AB93" s="9" t="n">
        <f aca="false">T93-P93-D93</f>
        <v>-54145226.0685239</v>
      </c>
      <c r="AC93" s="50"/>
      <c r="AD93" s="9"/>
      <c r="AE93" s="9"/>
      <c r="AF93" s="9"/>
      <c r="AG93" s="9" t="n">
        <f aca="false">BF93/100*$AG$57</f>
        <v>8049274335.23245</v>
      </c>
      <c r="AH93" s="40" t="n">
        <f aca="false">(AG93-AG92)/AG92</f>
        <v>0.00901099232862428</v>
      </c>
      <c r="AI93" s="40" t="n">
        <f aca="false">(AG93-AG89)/AG89</f>
        <v>0.0296148694625847</v>
      </c>
      <c r="AJ93" s="40" t="n">
        <f aca="false">AB93/AG93</f>
        <v>-0.00672672141779601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14271788</v>
      </c>
      <c r="AX93" s="7"/>
      <c r="AY93" s="40" t="n">
        <f aca="false">(AW93-AW92)/AW92</f>
        <v>0.00234344805508982</v>
      </c>
      <c r="AZ93" s="12" t="n">
        <f aca="false">workers_and_wage_high!B81</f>
        <v>8049.41413310574</v>
      </c>
      <c r="BA93" s="40" t="n">
        <f aca="false">(AZ93-AZ92)/AZ92</f>
        <v>0.00665195576074429</v>
      </c>
      <c r="BB93" s="39"/>
      <c r="BC93" s="39"/>
      <c r="BD93" s="39"/>
      <c r="BE93" s="39"/>
      <c r="BF93" s="7" t="n">
        <f aca="false">BF92*(1+AY93)*(1+BA93)*(1-BE93)</f>
        <v>131.98830060208</v>
      </c>
      <c r="BG93" s="7"/>
      <c r="BH93" s="7"/>
      <c r="BI93" s="40" t="n">
        <f aca="false">T100/AG100</f>
        <v>0.0159208062962964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169217090.586162</v>
      </c>
      <c r="E94" s="6"/>
      <c r="F94" s="81" t="n">
        <f aca="false">'High pensions'!I94</f>
        <v>30757209.2748123</v>
      </c>
      <c r="G94" s="81" t="n">
        <f aca="false">'High pensions'!K94</f>
        <v>3892745.06144546</v>
      </c>
      <c r="H94" s="81" t="n">
        <f aca="false">'High pensions'!V94</f>
        <v>21416734.7825958</v>
      </c>
      <c r="I94" s="81" t="n">
        <f aca="false">'High pensions'!M94</f>
        <v>120394.177158107</v>
      </c>
      <c r="J94" s="81" t="n">
        <f aca="false">'High pensions'!W94</f>
        <v>662373.240698839</v>
      </c>
      <c r="K94" s="6"/>
      <c r="L94" s="81" t="n">
        <f aca="false">'High pensions'!N94</f>
        <v>5589526.19437741</v>
      </c>
      <c r="M94" s="8"/>
      <c r="N94" s="81" t="n">
        <f aca="false">'High pensions'!L94</f>
        <v>1354020.94481789</v>
      </c>
      <c r="O94" s="6"/>
      <c r="P94" s="81" t="n">
        <f aca="false">'High pensions'!X94</f>
        <v>36453501.7317365</v>
      </c>
      <c r="Q94" s="8"/>
      <c r="R94" s="81" t="n">
        <f aca="false">'High SIPA income'!G89</f>
        <v>33247723.6725716</v>
      </c>
      <c r="S94" s="8"/>
      <c r="T94" s="81" t="n">
        <f aca="false">'High SIPA income'!J89</f>
        <v>127125553.09881</v>
      </c>
      <c r="U94" s="6"/>
      <c r="V94" s="81" t="n">
        <f aca="false">'High SIPA income'!F89</f>
        <v>123805.323473387</v>
      </c>
      <c r="W94" s="8"/>
      <c r="X94" s="81" t="n">
        <f aca="false">'High SIPA income'!M89</f>
        <v>310963.278499948</v>
      </c>
      <c r="Y94" s="6"/>
      <c r="Z94" s="6" t="n">
        <f aca="false">R94+V94-N94-L94-F94</f>
        <v>-4329227.41796257</v>
      </c>
      <c r="AA94" s="6"/>
      <c r="AB94" s="6" t="n">
        <f aca="false">T94-P94-D94</f>
        <v>-78545039.2190893</v>
      </c>
      <c r="AC94" s="50"/>
      <c r="AD94" s="6"/>
      <c r="AE94" s="6"/>
      <c r="AF94" s="6"/>
      <c r="AG94" s="6" t="n">
        <f aca="false">BF94/100*$AG$57</f>
        <v>8061214122.06049</v>
      </c>
      <c r="AH94" s="61" t="n">
        <f aca="false">(AG94-AG93)/AG93</f>
        <v>0.00148333704763581</v>
      </c>
      <c r="AI94" s="61"/>
      <c r="AJ94" s="61" t="n">
        <f aca="false">AB94/AG94</f>
        <v>-0.00974357435862438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0.0060209656239629</v>
      </c>
      <c r="AV94" s="5"/>
      <c r="AW94" s="5" t="n">
        <f aca="false">workers_and_wage_high!C82</f>
        <v>14288755</v>
      </c>
      <c r="AX94" s="5"/>
      <c r="AY94" s="61" t="n">
        <f aca="false">(AW94-AW93)/AW93</f>
        <v>0.00118884893749823</v>
      </c>
      <c r="AZ94" s="11" t="n">
        <f aca="false">workers_and_wage_high!B82</f>
        <v>8051.78177509285</v>
      </c>
      <c r="BA94" s="61" t="n">
        <f aca="false">(AZ94-AZ93)/AZ93</f>
        <v>0.00029413842398479</v>
      </c>
      <c r="BB94" s="66"/>
      <c r="BC94" s="66"/>
      <c r="BD94" s="66"/>
      <c r="BE94" s="66"/>
      <c r="BF94" s="5" t="n">
        <f aca="false">BF93*(1+AY94)*(1+BA94)*(1-BE94)</f>
        <v>132.184083738217</v>
      </c>
      <c r="BG94" s="5"/>
      <c r="BH94" s="5"/>
      <c r="BI94" s="61" t="n">
        <f aca="false">T101/AG101</f>
        <v>0.0182896560786836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170153005.875389</v>
      </c>
      <c r="E95" s="9"/>
      <c r="F95" s="82" t="n">
        <f aca="false">'High pensions'!I95</f>
        <v>30927322.9572692</v>
      </c>
      <c r="G95" s="82" t="n">
        <f aca="false">'High pensions'!K95</f>
        <v>3948664.96138561</v>
      </c>
      <c r="H95" s="82" t="n">
        <f aca="false">'High pensions'!V95</f>
        <v>21724389.5730287</v>
      </c>
      <c r="I95" s="82" t="n">
        <f aca="false">'High pensions'!M95</f>
        <v>122123.658599555</v>
      </c>
      <c r="J95" s="82" t="n">
        <f aca="false">'High pensions'!W95</f>
        <v>671888.337310166</v>
      </c>
      <c r="K95" s="9"/>
      <c r="L95" s="82" t="n">
        <f aca="false">'High pensions'!N95</f>
        <v>4623495.59723919</v>
      </c>
      <c r="M95" s="67"/>
      <c r="N95" s="82" t="n">
        <f aca="false">'High pensions'!L95</f>
        <v>1361284.53131577</v>
      </c>
      <c r="O95" s="9"/>
      <c r="P95" s="82" t="n">
        <f aca="false">'High pensions'!X95</f>
        <v>31480726.4806769</v>
      </c>
      <c r="Q95" s="67"/>
      <c r="R95" s="82" t="n">
        <f aca="false">'High SIPA income'!G90</f>
        <v>38473225.8473874</v>
      </c>
      <c r="S95" s="67"/>
      <c r="T95" s="82" t="n">
        <f aca="false">'High SIPA income'!J90</f>
        <v>147105713.567374</v>
      </c>
      <c r="U95" s="9"/>
      <c r="V95" s="82" t="n">
        <f aca="false">'High SIPA income'!F90</f>
        <v>125572.010146034</v>
      </c>
      <c r="W95" s="67"/>
      <c r="X95" s="82" t="n">
        <f aca="false">'High SIPA income'!M90</f>
        <v>315400.686071736</v>
      </c>
      <c r="Y95" s="9"/>
      <c r="Z95" s="9" t="n">
        <f aca="false">R95+V95-N95-L95-F95</f>
        <v>1686694.77170928</v>
      </c>
      <c r="AA95" s="9"/>
      <c r="AB95" s="9" t="n">
        <f aca="false">T95-P95-D95</f>
        <v>-54528018.7886918</v>
      </c>
      <c r="AC95" s="50"/>
      <c r="AD95" s="9"/>
      <c r="AE95" s="9"/>
      <c r="AF95" s="9"/>
      <c r="AG95" s="9" t="n">
        <f aca="false">BF95/100*$AG$57</f>
        <v>8118867915.53707</v>
      </c>
      <c r="AH95" s="40" t="n">
        <f aca="false">(AG95-AG94)/AG94</f>
        <v>0.00715199876887081</v>
      </c>
      <c r="AI95" s="40"/>
      <c r="AJ95" s="40" t="n">
        <f aca="false">AB95/AG95</f>
        <v>-0.0067162096188733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14373422</v>
      </c>
      <c r="AX95" s="7"/>
      <c r="AY95" s="40" t="n">
        <f aca="false">(AW95-AW94)/AW94</f>
        <v>0.00592542877248578</v>
      </c>
      <c r="AZ95" s="12" t="n">
        <f aca="false">workers_and_wage_high!B83</f>
        <v>8061.59967377628</v>
      </c>
      <c r="BA95" s="40" t="n">
        <f aca="false">(AZ95-AZ94)/AZ94</f>
        <v>0.0012193448552961</v>
      </c>
      <c r="BB95" s="39"/>
      <c r="BC95" s="39"/>
      <c r="BD95" s="39"/>
      <c r="BE95" s="39"/>
      <c r="BF95" s="7" t="n">
        <f aca="false">BF94*(1+AY95)*(1+BA95)*(1-BE95)</f>
        <v>133.129464142377</v>
      </c>
      <c r="BG95" s="7"/>
      <c r="BH95" s="7"/>
      <c r="BI95" s="40" t="n">
        <f aca="false">T102/AG102</f>
        <v>0.0159661980520314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170446765.750774</v>
      </c>
      <c r="E96" s="9"/>
      <c r="F96" s="82" t="n">
        <f aca="false">'High pensions'!I96</f>
        <v>30980717.2919222</v>
      </c>
      <c r="G96" s="82" t="n">
        <f aca="false">'High pensions'!K96</f>
        <v>4051814.19156524</v>
      </c>
      <c r="H96" s="82" t="n">
        <f aca="false">'High pensions'!V96</f>
        <v>22291886.2035339</v>
      </c>
      <c r="I96" s="82" t="n">
        <f aca="false">'High pensions'!M96</f>
        <v>125313.840976244</v>
      </c>
      <c r="J96" s="82" t="n">
        <f aca="false">'High pensions'!W96</f>
        <v>689439.779490738</v>
      </c>
      <c r="K96" s="9"/>
      <c r="L96" s="82" t="n">
        <f aca="false">'High pensions'!N96</f>
        <v>4582213.33830587</v>
      </c>
      <c r="M96" s="67"/>
      <c r="N96" s="82" t="n">
        <f aca="false">'High pensions'!L96</f>
        <v>1364539.14657748</v>
      </c>
      <c r="O96" s="9"/>
      <c r="P96" s="82" t="n">
        <f aca="false">'High pensions'!X96</f>
        <v>31284418.5757275</v>
      </c>
      <c r="Q96" s="67"/>
      <c r="R96" s="82" t="n">
        <f aca="false">'High SIPA income'!G91</f>
        <v>33715581.8468972</v>
      </c>
      <c r="S96" s="67"/>
      <c r="T96" s="82" t="n">
        <f aca="false">'High SIPA income'!J91</f>
        <v>128914449.378406</v>
      </c>
      <c r="U96" s="9"/>
      <c r="V96" s="82" t="n">
        <f aca="false">'High SIPA income'!F91</f>
        <v>125917.263715172</v>
      </c>
      <c r="W96" s="67"/>
      <c r="X96" s="82" t="n">
        <f aca="false">'High SIPA income'!M91</f>
        <v>316267.863498045</v>
      </c>
      <c r="Y96" s="9"/>
      <c r="Z96" s="9" t="n">
        <f aca="false">R96+V96-N96-L96-F96</f>
        <v>-3085970.66619318</v>
      </c>
      <c r="AA96" s="9"/>
      <c r="AB96" s="9" t="n">
        <f aca="false">T96-P96-D96</f>
        <v>-72816734.9480954</v>
      </c>
      <c r="AC96" s="50"/>
      <c r="AD96" s="9"/>
      <c r="AE96" s="9"/>
      <c r="AF96" s="9"/>
      <c r="AG96" s="9" t="n">
        <f aca="false">BF96/100*$AG$57</f>
        <v>8154874491.97033</v>
      </c>
      <c r="AH96" s="40" t="n">
        <f aca="false">(AG96-AG95)/AG95</f>
        <v>0.00443492575662696</v>
      </c>
      <c r="AI96" s="40"/>
      <c r="AJ96" s="40" t="n">
        <f aca="false">AB96/AG96</f>
        <v>-0.00892922815915734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14383855</v>
      </c>
      <c r="AX96" s="7"/>
      <c r="AY96" s="40" t="n">
        <f aca="false">(AW96-AW95)/AW95</f>
        <v>0.00072585359283266</v>
      </c>
      <c r="AZ96" s="12" t="n">
        <f aca="false">workers_and_wage_high!B84</f>
        <v>8091.47904067612</v>
      </c>
      <c r="BA96" s="40" t="n">
        <f aca="false">(AZ96-AZ95)/AZ95</f>
        <v>0.00370638187319495</v>
      </c>
      <c r="BB96" s="39"/>
      <c r="BC96" s="39"/>
      <c r="BD96" s="39"/>
      <c r="BE96" s="39"/>
      <c r="BF96" s="7" t="n">
        <f aca="false">BF95*(1+AY96)*(1+BA96)*(1-BE96)</f>
        <v>133.719883431868</v>
      </c>
      <c r="BG96" s="7"/>
      <c r="BH96" s="7"/>
      <c r="BI96" s="40" t="n">
        <f aca="false">T103/AG103</f>
        <v>0.018308710653637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170933286.883219</v>
      </c>
      <c r="E97" s="9"/>
      <c r="F97" s="82" t="n">
        <f aca="false">'High pensions'!I97</f>
        <v>31069148.266804</v>
      </c>
      <c r="G97" s="82" t="n">
        <f aca="false">'High pensions'!K97</f>
        <v>4155087.94022213</v>
      </c>
      <c r="H97" s="82" t="n">
        <f aca="false">'High pensions'!V97</f>
        <v>22860067.8979621</v>
      </c>
      <c r="I97" s="82" t="n">
        <f aca="false">'High pensions'!M97</f>
        <v>128507.87443986</v>
      </c>
      <c r="J97" s="82" t="n">
        <f aca="false">'High pensions'!W97</f>
        <v>707012.409215326</v>
      </c>
      <c r="K97" s="9"/>
      <c r="L97" s="82" t="n">
        <f aca="false">'High pensions'!N97</f>
        <v>4654335.25074279</v>
      </c>
      <c r="M97" s="67"/>
      <c r="N97" s="82" t="n">
        <f aca="false">'High pensions'!L97</f>
        <v>1368531.04049323</v>
      </c>
      <c r="O97" s="9"/>
      <c r="P97" s="82" t="n">
        <f aca="false">'High pensions'!X97</f>
        <v>31680621.7447411</v>
      </c>
      <c r="Q97" s="67"/>
      <c r="R97" s="82" t="n">
        <f aca="false">'High SIPA income'!G92</f>
        <v>39223387.1996224</v>
      </c>
      <c r="S97" s="67"/>
      <c r="T97" s="82" t="n">
        <f aca="false">'High SIPA income'!J92</f>
        <v>149974020.515404</v>
      </c>
      <c r="U97" s="9"/>
      <c r="V97" s="82" t="n">
        <f aca="false">'High SIPA income'!F92</f>
        <v>125406.175712425</v>
      </c>
      <c r="W97" s="67"/>
      <c r="X97" s="82" t="n">
        <f aca="false">'High SIPA income'!M92</f>
        <v>314984.157785905</v>
      </c>
      <c r="Y97" s="9"/>
      <c r="Z97" s="9" t="n">
        <f aca="false">R97+V97-N97-L97-F97</f>
        <v>2256778.81729477</v>
      </c>
      <c r="AA97" s="9"/>
      <c r="AB97" s="9" t="n">
        <f aca="false">T97-P97-D97</f>
        <v>-52639888.1125552</v>
      </c>
      <c r="AC97" s="50"/>
      <c r="AD97" s="9"/>
      <c r="AE97" s="9"/>
      <c r="AF97" s="9"/>
      <c r="AG97" s="9" t="n">
        <f aca="false">BF97/100*$AG$57</f>
        <v>8244689025.19975</v>
      </c>
      <c r="AH97" s="40" t="n">
        <f aca="false">(AG97-AG96)/AG96</f>
        <v>0.011013600922718</v>
      </c>
      <c r="AI97" s="40" t="n">
        <f aca="false">(AG97-AG93)/AG93</f>
        <v>0.0242773052363177</v>
      </c>
      <c r="AJ97" s="40" t="n">
        <f aca="false">AB97/AG97</f>
        <v>-0.00638470267970839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14461046</v>
      </c>
      <c r="AX97" s="7"/>
      <c r="AY97" s="40" t="n">
        <f aca="false">(AW97-AW96)/AW96</f>
        <v>0.00536650292984739</v>
      </c>
      <c r="AZ97" s="12" t="n">
        <f aca="false">workers_and_wage_high!B85</f>
        <v>8136.92851101036</v>
      </c>
      <c r="BA97" s="40" t="n">
        <f aca="false">(AZ97-AZ96)/AZ96</f>
        <v>0.00561695458960866</v>
      </c>
      <c r="BB97" s="39"/>
      <c r="BC97" s="39"/>
      <c r="BD97" s="39"/>
      <c r="BE97" s="39"/>
      <c r="BF97" s="7" t="n">
        <f aca="false">BF96*(1+AY97)*(1+BA97)*(1-BE97)</f>
        <v>135.192620863419</v>
      </c>
      <c r="BG97" s="7"/>
      <c r="BH97" s="7"/>
      <c r="BI97" s="40" t="n">
        <f aca="false">T104/AG104</f>
        <v>0.0160039069067118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171493595.638193</v>
      </c>
      <c r="E98" s="6"/>
      <c r="F98" s="81" t="n">
        <f aca="false">'High pensions'!I98</f>
        <v>31170991.0155214</v>
      </c>
      <c r="G98" s="81" t="n">
        <f aca="false">'High pensions'!K98</f>
        <v>4233964.74928476</v>
      </c>
      <c r="H98" s="81" t="n">
        <f aca="false">'High pensions'!V98</f>
        <v>23294024.8290036</v>
      </c>
      <c r="I98" s="81" t="n">
        <f aca="false">'High pensions'!M98</f>
        <v>130947.363379941</v>
      </c>
      <c r="J98" s="81" t="n">
        <f aca="false">'High pensions'!W98</f>
        <v>720433.757598051</v>
      </c>
      <c r="K98" s="6"/>
      <c r="L98" s="81" t="n">
        <f aca="false">'High pensions'!N98</f>
        <v>5635282.97541549</v>
      </c>
      <c r="M98" s="8"/>
      <c r="N98" s="81" t="n">
        <f aca="false">'High pensions'!L98</f>
        <v>1371623.79251812</v>
      </c>
      <c r="O98" s="6"/>
      <c r="P98" s="81" t="n">
        <f aca="false">'High pensions'!X98</f>
        <v>36787779.5604286</v>
      </c>
      <c r="Q98" s="8"/>
      <c r="R98" s="81" t="n">
        <f aca="false">'High SIPA income'!G93</f>
        <v>34442933.025132</v>
      </c>
      <c r="S98" s="8"/>
      <c r="T98" s="81" t="n">
        <f aca="false">'High SIPA income'!J93</f>
        <v>131695539.649151</v>
      </c>
      <c r="U98" s="6"/>
      <c r="V98" s="81" t="n">
        <f aca="false">'High SIPA income'!F93</f>
        <v>126061.546763896</v>
      </c>
      <c r="W98" s="8"/>
      <c r="X98" s="81" t="n">
        <f aca="false">'High SIPA income'!M93</f>
        <v>316630.260918482</v>
      </c>
      <c r="Y98" s="6"/>
      <c r="Z98" s="6" t="n">
        <f aca="false">R98+V98-N98-L98-F98</f>
        <v>-3608903.21155909</v>
      </c>
      <c r="AA98" s="6"/>
      <c r="AB98" s="6" t="n">
        <f aca="false">T98-P98-D98</f>
        <v>-76585835.549471</v>
      </c>
      <c r="AC98" s="50"/>
      <c r="AD98" s="6"/>
      <c r="AE98" s="6"/>
      <c r="AF98" s="6"/>
      <c r="AG98" s="6" t="n">
        <f aca="false">BF98/100*$AG$57</f>
        <v>8323337377.82186</v>
      </c>
      <c r="AH98" s="61" t="n">
        <f aca="false">(AG98-AG97)/AG97</f>
        <v>0.00953927460231986</v>
      </c>
      <c r="AI98" s="61"/>
      <c r="AJ98" s="61" t="n">
        <f aca="false">AB98/AG98</f>
        <v>-0.00920133740505816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0.0068844628070928</v>
      </c>
      <c r="AV98" s="5"/>
      <c r="AW98" s="5" t="n">
        <f aca="false">workers_and_wage_high!C86</f>
        <v>14538226</v>
      </c>
      <c r="AX98" s="5"/>
      <c r="AY98" s="61" t="n">
        <f aca="false">(AW98-AW97)/AW97</f>
        <v>0.00533709663879086</v>
      </c>
      <c r="AZ98" s="11" t="n">
        <f aca="false">workers_and_wage_high!B86</f>
        <v>8170.93981109478</v>
      </c>
      <c r="BA98" s="61" t="n">
        <f aca="false">(AZ98-AZ97)/AZ97</f>
        <v>0.00417986959555979</v>
      </c>
      <c r="BB98" s="66"/>
      <c r="BC98" s="66"/>
      <c r="BD98" s="66"/>
      <c r="BE98" s="66"/>
      <c r="BF98" s="5" t="n">
        <f aca="false">BF97*(1+AY98)*(1+BA98)*(1-BE98)</f>
        <v>136.482260398043</v>
      </c>
      <c r="BG98" s="5"/>
      <c r="BH98" s="5"/>
      <c r="BI98" s="61" t="n">
        <f aca="false">T105/AG105</f>
        <v>0.0183923057418236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171837232.787588</v>
      </c>
      <c r="E99" s="9"/>
      <c r="F99" s="82" t="n">
        <f aca="false">'High pensions'!I99</f>
        <v>31233451.1351342</v>
      </c>
      <c r="G99" s="82" t="n">
        <f aca="false">'High pensions'!K99</f>
        <v>4332788.27171648</v>
      </c>
      <c r="H99" s="82" t="n">
        <f aca="false">'High pensions'!V99</f>
        <v>23837722.6917699</v>
      </c>
      <c r="I99" s="82" t="n">
        <f aca="false">'High pensions'!M99</f>
        <v>134003.760980922</v>
      </c>
      <c r="J99" s="82" t="n">
        <f aca="false">'High pensions'!W99</f>
        <v>737249.155415563</v>
      </c>
      <c r="K99" s="9"/>
      <c r="L99" s="82" t="n">
        <f aca="false">'High pensions'!N99</f>
        <v>4710307.93338875</v>
      </c>
      <c r="M99" s="67"/>
      <c r="N99" s="82" t="n">
        <f aca="false">'High pensions'!L99</f>
        <v>1373721.69308899</v>
      </c>
      <c r="O99" s="9"/>
      <c r="P99" s="82" t="n">
        <f aca="false">'High pensions'!X99</f>
        <v>31999621.7001657</v>
      </c>
      <c r="Q99" s="67"/>
      <c r="R99" s="82" t="n">
        <f aca="false">'High SIPA income'!G94</f>
        <v>39839436.0776661</v>
      </c>
      <c r="S99" s="67"/>
      <c r="T99" s="82" t="n">
        <f aca="false">'High SIPA income'!J94</f>
        <v>152329536.794608</v>
      </c>
      <c r="U99" s="9"/>
      <c r="V99" s="82" t="n">
        <f aca="false">'High SIPA income'!F94</f>
        <v>127814.2086846</v>
      </c>
      <c r="W99" s="67"/>
      <c r="X99" s="82" t="n">
        <f aca="false">'High SIPA income'!M94</f>
        <v>321032.442356837</v>
      </c>
      <c r="Y99" s="9"/>
      <c r="Z99" s="9" t="n">
        <f aca="false">R99+V99-N99-L99-F99</f>
        <v>2649769.52473872</v>
      </c>
      <c r="AA99" s="9"/>
      <c r="AB99" s="9" t="n">
        <f aca="false">T99-P99-D99</f>
        <v>-51507317.6931456</v>
      </c>
      <c r="AC99" s="50"/>
      <c r="AD99" s="9"/>
      <c r="AE99" s="9"/>
      <c r="AF99" s="9"/>
      <c r="AG99" s="9" t="n">
        <f aca="false">BF99/100*$AG$57</f>
        <v>8363876925.63386</v>
      </c>
      <c r="AH99" s="40" t="n">
        <f aca="false">(AG99-AG98)/AG98</f>
        <v>0.00487058807925085</v>
      </c>
      <c r="AI99" s="40"/>
      <c r="AJ99" s="40" t="n">
        <f aca="false">AB99/AG99</f>
        <v>-0.00615830650679285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14547325</v>
      </c>
      <c r="AX99" s="7"/>
      <c r="AY99" s="40" t="n">
        <f aca="false">(AW99-AW98)/AW98</f>
        <v>0.000625867282569414</v>
      </c>
      <c r="AZ99" s="12" t="n">
        <f aca="false">workers_and_wage_high!B87</f>
        <v>8205.60147563757</v>
      </c>
      <c r="BA99" s="40" t="n">
        <f aca="false">(AZ99-AZ98)/AZ98</f>
        <v>0.00424206582647012</v>
      </c>
      <c r="BB99" s="39"/>
      <c r="BC99" s="39"/>
      <c r="BD99" s="39"/>
      <c r="BE99" s="39"/>
      <c r="BF99" s="7" t="n">
        <f aca="false">BF98*(1+AY99)*(1+BA99)*(1-BE99)</f>
        <v>137.147009268567</v>
      </c>
      <c r="BG99" s="7"/>
      <c r="BH99" s="7"/>
      <c r="BI99" s="40" t="n">
        <f aca="false">T106/AG106</f>
        <v>0.0160269201153219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171276858.695126</v>
      </c>
      <c r="E100" s="9"/>
      <c r="F100" s="82" t="n">
        <f aca="false">'High pensions'!I100</f>
        <v>31131596.510555</v>
      </c>
      <c r="G100" s="82" t="n">
        <f aca="false">'High pensions'!K100</f>
        <v>4424005.22548058</v>
      </c>
      <c r="H100" s="82" t="n">
        <f aca="false">'High pensions'!V100</f>
        <v>24339571.4580276</v>
      </c>
      <c r="I100" s="82" t="n">
        <f aca="false">'High pensions'!M100</f>
        <v>136824.903880843</v>
      </c>
      <c r="J100" s="82" t="n">
        <f aca="false">'High pensions'!W100</f>
        <v>752770.251279205</v>
      </c>
      <c r="K100" s="9"/>
      <c r="L100" s="82" t="n">
        <f aca="false">'High pensions'!N100</f>
        <v>4632314.68745057</v>
      </c>
      <c r="M100" s="67"/>
      <c r="N100" s="82" t="n">
        <f aca="false">'High pensions'!L100</f>
        <v>1368179.23220369</v>
      </c>
      <c r="O100" s="9"/>
      <c r="P100" s="82" t="n">
        <f aca="false">'High pensions'!X100</f>
        <v>31564421.3917276</v>
      </c>
      <c r="Q100" s="67"/>
      <c r="R100" s="82" t="n">
        <f aca="false">'High SIPA income'!G95</f>
        <v>34992266.4865934</v>
      </c>
      <c r="S100" s="67"/>
      <c r="T100" s="82" t="n">
        <f aca="false">'High SIPA income'!J95</f>
        <v>133795963.750713</v>
      </c>
      <c r="U100" s="9"/>
      <c r="V100" s="82" t="n">
        <f aca="false">'High SIPA income'!F95</f>
        <v>127022.437789351</v>
      </c>
      <c r="W100" s="67"/>
      <c r="X100" s="82" t="n">
        <f aca="false">'High SIPA income'!M95</f>
        <v>319043.742141856</v>
      </c>
      <c r="Y100" s="9"/>
      <c r="Z100" s="9" t="n">
        <f aca="false">R100+V100-N100-L100-F100</f>
        <v>-2012801.50582645</v>
      </c>
      <c r="AA100" s="9"/>
      <c r="AB100" s="9" t="n">
        <f aca="false">T100-P100-D100</f>
        <v>-69045316.3361401</v>
      </c>
      <c r="AC100" s="50"/>
      <c r="AD100" s="9"/>
      <c r="AE100" s="9"/>
      <c r="AF100" s="9"/>
      <c r="AG100" s="9" t="n">
        <f aca="false">BF100/100*$AG$57</f>
        <v>8403843452.44106</v>
      </c>
      <c r="AH100" s="40" t="n">
        <f aca="false">(AG100-AG99)/AG99</f>
        <v>0.00477846902370123</v>
      </c>
      <c r="AI100" s="40"/>
      <c r="AJ100" s="40" t="n">
        <f aca="false">AB100/AG100</f>
        <v>-0.00821592128969091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14578808</v>
      </c>
      <c r="AX100" s="7"/>
      <c r="AY100" s="40" t="n">
        <f aca="false">(AW100-AW99)/AW99</f>
        <v>0.00216417795024171</v>
      </c>
      <c r="AZ100" s="12" t="n">
        <f aca="false">workers_and_wage_high!B88</f>
        <v>8227.00698100497</v>
      </c>
      <c r="BA100" s="40" t="n">
        <f aca="false">(AZ100-AZ99)/AZ99</f>
        <v>0.00260864550038768</v>
      </c>
      <c r="BB100" s="39"/>
      <c r="BC100" s="39"/>
      <c r="BD100" s="39"/>
      <c r="BE100" s="39"/>
      <c r="BF100" s="7" t="n">
        <f aca="false">BF99*(1+AY100)*(1+BA100)*(1-BE100)</f>
        <v>137.80236200405</v>
      </c>
      <c r="BG100" s="7"/>
      <c r="BH100" s="7"/>
      <c r="BI100" s="40" t="n">
        <f aca="false">T107/AG107</f>
        <v>0.0184624065393824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172621042.348882</v>
      </c>
      <c r="E101" s="9"/>
      <c r="F101" s="82" t="n">
        <f aca="false">'High pensions'!I101</f>
        <v>31375917.8010296</v>
      </c>
      <c r="G101" s="82" t="n">
        <f aca="false">'High pensions'!K101</f>
        <v>4515967.54160031</v>
      </c>
      <c r="H101" s="82" t="n">
        <f aca="false">'High pensions'!V101</f>
        <v>24845520.9880485</v>
      </c>
      <c r="I101" s="82" t="n">
        <f aca="false">'High pensions'!M101</f>
        <v>139669.099224751</v>
      </c>
      <c r="J101" s="82" t="n">
        <f aca="false">'High pensions'!W101</f>
        <v>768418.174888092</v>
      </c>
      <c r="K101" s="9"/>
      <c r="L101" s="82" t="n">
        <f aca="false">'High pensions'!N101</f>
        <v>4650999.4343257</v>
      </c>
      <c r="M101" s="67"/>
      <c r="N101" s="82" t="n">
        <f aca="false">'High pensions'!L101</f>
        <v>1379919.49008672</v>
      </c>
      <c r="O101" s="9"/>
      <c r="P101" s="82" t="n">
        <f aca="false">'High pensions'!X101</f>
        <v>31725968.0670226</v>
      </c>
      <c r="Q101" s="67"/>
      <c r="R101" s="82" t="n">
        <f aca="false">'High SIPA income'!G96</f>
        <v>40534390.7134561</v>
      </c>
      <c r="S101" s="67"/>
      <c r="T101" s="82" t="n">
        <f aca="false">'High SIPA income'!J96</f>
        <v>154986756.077451</v>
      </c>
      <c r="U101" s="9"/>
      <c r="V101" s="82" t="n">
        <f aca="false">'High SIPA income'!F96</f>
        <v>126940.483195984</v>
      </c>
      <c r="W101" s="67"/>
      <c r="X101" s="82" t="n">
        <f aca="false">'High SIPA income'!M96</f>
        <v>318837.895831481</v>
      </c>
      <c r="Y101" s="9"/>
      <c r="Z101" s="9" t="n">
        <f aca="false">R101+V101-N101-L101-F101</f>
        <v>3254494.47121006</v>
      </c>
      <c r="AA101" s="9"/>
      <c r="AB101" s="9" t="n">
        <f aca="false">T101-P101-D101</f>
        <v>-49360254.3384539</v>
      </c>
      <c r="AC101" s="50"/>
      <c r="AD101" s="9"/>
      <c r="AE101" s="9"/>
      <c r="AF101" s="9"/>
      <c r="AG101" s="9" t="n">
        <f aca="false">BF101/100*$AG$57</f>
        <v>8474011507.41628</v>
      </c>
      <c r="AH101" s="40" t="n">
        <f aca="false">(AG101-AG100)/AG100</f>
        <v>0.00834951952309925</v>
      </c>
      <c r="AI101" s="40" t="n">
        <f aca="false">(AG101-AG97)/AG97</f>
        <v>0.0278145702664603</v>
      </c>
      <c r="AJ101" s="40" t="n">
        <f aca="false">AB101/AG101</f>
        <v>-0.00582489819553051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14625959</v>
      </c>
      <c r="AX101" s="7"/>
      <c r="AY101" s="40" t="n">
        <f aca="false">(AW101-AW100)/AW100</f>
        <v>0.00323421503321808</v>
      </c>
      <c r="AZ101" s="12" t="n">
        <f aca="false">workers_and_wage_high!B89</f>
        <v>8268.95495797545</v>
      </c>
      <c r="BA101" s="40" t="n">
        <f aca="false">(AZ101-AZ100)/AZ100</f>
        <v>0.005098813829542</v>
      </c>
      <c r="BB101" s="39"/>
      <c r="BC101" s="39"/>
      <c r="BD101" s="39"/>
      <c r="BE101" s="39"/>
      <c r="BF101" s="7" t="n">
        <f aca="false">BF100*(1+AY101)*(1+BA101)*(1-BE101)</f>
        <v>138.952945515932</v>
      </c>
      <c r="BG101" s="7"/>
      <c r="BH101" s="7"/>
      <c r="BI101" s="40" t="n">
        <f aca="false">T108/AG108</f>
        <v>0.0160771352569499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172849173.634487</v>
      </c>
      <c r="E102" s="6"/>
      <c r="F102" s="81" t="n">
        <f aca="false">'High pensions'!I102</f>
        <v>31417383.3626297</v>
      </c>
      <c r="G102" s="81" t="n">
        <f aca="false">'High pensions'!K102</f>
        <v>4637944.84730954</v>
      </c>
      <c r="H102" s="81" t="n">
        <f aca="false">'High pensions'!V102</f>
        <v>25516604.1349372</v>
      </c>
      <c r="I102" s="81" t="n">
        <f aca="false">'High pensions'!M102</f>
        <v>143441.593215759</v>
      </c>
      <c r="J102" s="81" t="n">
        <f aca="false">'High pensions'!W102</f>
        <v>789173.323760943</v>
      </c>
      <c r="K102" s="6"/>
      <c r="L102" s="81" t="n">
        <f aca="false">'High pensions'!N102</f>
        <v>5628126.98192844</v>
      </c>
      <c r="M102" s="8"/>
      <c r="N102" s="81" t="n">
        <f aca="false">'High pensions'!L102</f>
        <v>1380825.32850228</v>
      </c>
      <c r="O102" s="6"/>
      <c r="P102" s="81" t="n">
        <f aca="false">'High pensions'!X102</f>
        <v>36801271.212299</v>
      </c>
      <c r="Q102" s="8"/>
      <c r="R102" s="81" t="n">
        <f aca="false">'High SIPA income'!G97</f>
        <v>35540788.3415267</v>
      </c>
      <c r="S102" s="8"/>
      <c r="T102" s="81" t="n">
        <f aca="false">'High SIPA income'!J97</f>
        <v>135893284.604372</v>
      </c>
      <c r="U102" s="6"/>
      <c r="V102" s="81" t="n">
        <f aca="false">'High SIPA income'!F97</f>
        <v>122593.967169665</v>
      </c>
      <c r="W102" s="8"/>
      <c r="X102" s="81" t="n">
        <f aca="false">'High SIPA income'!M97</f>
        <v>307920.700708712</v>
      </c>
      <c r="Y102" s="6"/>
      <c r="Z102" s="6" t="n">
        <f aca="false">R102+V102-N102-L102-F102</f>
        <v>-2762953.36436402</v>
      </c>
      <c r="AA102" s="6"/>
      <c r="AB102" s="6" t="n">
        <f aca="false">T102-P102-D102</f>
        <v>-73757160.2424139</v>
      </c>
      <c r="AC102" s="50"/>
      <c r="AD102" s="6"/>
      <c r="AE102" s="6"/>
      <c r="AF102" s="6"/>
      <c r="AG102" s="6" t="n">
        <f aca="false">BF102/100*$AG$57</f>
        <v>8511311469.48805</v>
      </c>
      <c r="AH102" s="61" t="n">
        <f aca="false">(AG102-AG101)/AG101</f>
        <v>0.00440168886236789</v>
      </c>
      <c r="AI102" s="61"/>
      <c r="AJ102" s="61" t="n">
        <f aca="false">AB102/AG102</f>
        <v>-0.00866578088545153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0.00654970223188001</v>
      </c>
      <c r="AV102" s="5"/>
      <c r="AW102" s="5" t="n">
        <f aca="false">workers_and_wage_high!C90</f>
        <v>14610163</v>
      </c>
      <c r="AX102" s="5"/>
      <c r="AY102" s="61" t="n">
        <f aca="false">(AW102-AW101)/AW101</f>
        <v>-0.00107999755776698</v>
      </c>
      <c r="AZ102" s="11" t="n">
        <f aca="false">workers_and_wage_high!B90</f>
        <v>8314.33178293743</v>
      </c>
      <c r="BA102" s="61" t="n">
        <f aca="false">(AZ102-AZ101)/AZ101</f>
        <v>0.00548761302880392</v>
      </c>
      <c r="BB102" s="66"/>
      <c r="BC102" s="66"/>
      <c r="BD102" s="66"/>
      <c r="BE102" s="66"/>
      <c r="BF102" s="5" t="n">
        <f aca="false">BF101*(1+AY102)*(1+BA102)*(1-BE102)</f>
        <v>139.564573148602</v>
      </c>
      <c r="BG102" s="5"/>
      <c r="BH102" s="5"/>
      <c r="BI102" s="61" t="n">
        <f aca="false">T109/AG109</f>
        <v>0.0184015201235145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173513371.645835</v>
      </c>
      <c r="E103" s="9"/>
      <c r="F103" s="82" t="n">
        <f aca="false">'High pensions'!I103</f>
        <v>31538109.2134534</v>
      </c>
      <c r="G103" s="82" t="n">
        <f aca="false">'High pensions'!K103</f>
        <v>4786080.80968139</v>
      </c>
      <c r="H103" s="82" t="n">
        <f aca="false">'High pensions'!V103</f>
        <v>26331604.4927321</v>
      </c>
      <c r="I103" s="82" t="n">
        <f aca="false">'High pensions'!M103</f>
        <v>148023.117825197</v>
      </c>
      <c r="J103" s="82" t="n">
        <f aca="false">'High pensions'!W103</f>
        <v>814379.520393773</v>
      </c>
      <c r="K103" s="9"/>
      <c r="L103" s="82" t="n">
        <f aca="false">'High pensions'!N103</f>
        <v>4624959.72057743</v>
      </c>
      <c r="M103" s="67"/>
      <c r="N103" s="82" t="n">
        <f aca="false">'High pensions'!L103</f>
        <v>1387794.88127132</v>
      </c>
      <c r="O103" s="9"/>
      <c r="P103" s="82" t="n">
        <f aca="false">'High pensions'!X103</f>
        <v>31634175.9472768</v>
      </c>
      <c r="Q103" s="67"/>
      <c r="R103" s="82" t="n">
        <f aca="false">'High SIPA income'!G98</f>
        <v>41014230.6215264</v>
      </c>
      <c r="S103" s="67"/>
      <c r="T103" s="82" t="n">
        <f aca="false">'High SIPA income'!J98</f>
        <v>156821465.554499</v>
      </c>
      <c r="U103" s="9"/>
      <c r="V103" s="82" t="n">
        <f aca="false">'High SIPA income'!F98</f>
        <v>123459.902767469</v>
      </c>
      <c r="W103" s="67"/>
      <c r="X103" s="82" t="n">
        <f aca="false">'High SIPA income'!M98</f>
        <v>310095.681274234</v>
      </c>
      <c r="Y103" s="9"/>
      <c r="Z103" s="9" t="n">
        <f aca="false">R103+V103-N103-L103-F103</f>
        <v>3586826.70899172</v>
      </c>
      <c r="AA103" s="9"/>
      <c r="AB103" s="9" t="n">
        <f aca="false">T103-P103-D103</f>
        <v>-48326082.0386133</v>
      </c>
      <c r="AC103" s="50"/>
      <c r="AD103" s="9"/>
      <c r="AE103" s="9"/>
      <c r="AF103" s="9"/>
      <c r="AG103" s="9" t="n">
        <f aca="false">BF103/100*$AG$57</f>
        <v>8565401929.23667</v>
      </c>
      <c r="AH103" s="40" t="n">
        <f aca="false">(AG103-AG102)/AG102</f>
        <v>0.00635512634480839</v>
      </c>
      <c r="AI103" s="40"/>
      <c r="AJ103" s="40" t="n">
        <f aca="false">AB103/AG103</f>
        <v>-0.00564200984820803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14720401</v>
      </c>
      <c r="AX103" s="7"/>
      <c r="AY103" s="40" t="n">
        <f aca="false">(AW103-AW102)/AW102</f>
        <v>0.00754529569587964</v>
      </c>
      <c r="AZ103" s="12" t="n">
        <f aca="false">workers_and_wage_high!B91</f>
        <v>8304.51042512358</v>
      </c>
      <c r="BA103" s="40" t="n">
        <f aca="false">(AZ103-AZ102)/AZ102</f>
        <v>-0.00118125642207428</v>
      </c>
      <c r="BB103" s="39"/>
      <c r="BC103" s="39"/>
      <c r="BD103" s="39"/>
      <c r="BE103" s="39"/>
      <c r="BF103" s="7" t="n">
        <f aca="false">BF102*(1+AY103)*(1+BA103)*(1-BE103)</f>
        <v>140.451523644221</v>
      </c>
      <c r="BG103" s="7"/>
      <c r="BH103" s="7"/>
      <c r="BI103" s="40" t="n">
        <f aca="false">T110/AG110</f>
        <v>0.0160977237489309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173355211.356497</v>
      </c>
      <c r="E104" s="9"/>
      <c r="F104" s="82" t="n">
        <f aca="false">'High pensions'!I104</f>
        <v>31509361.7086873</v>
      </c>
      <c r="G104" s="82" t="n">
        <f aca="false">'High pensions'!K104</f>
        <v>4909602.67989879</v>
      </c>
      <c r="H104" s="82" t="n">
        <f aca="false">'High pensions'!V104</f>
        <v>27011185.3778245</v>
      </c>
      <c r="I104" s="82" t="n">
        <f aca="false">'High pensions'!M104</f>
        <v>151843.381852539</v>
      </c>
      <c r="J104" s="82" t="n">
        <f aca="false">'High pensions'!W104</f>
        <v>835397.485912095</v>
      </c>
      <c r="K104" s="9"/>
      <c r="L104" s="82" t="n">
        <f aca="false">'High pensions'!N104</f>
        <v>4627207.42932703</v>
      </c>
      <c r="M104" s="67"/>
      <c r="N104" s="82" t="n">
        <f aca="false">'High pensions'!L104</f>
        <v>1387052.01024434</v>
      </c>
      <c r="O104" s="9"/>
      <c r="P104" s="82" t="n">
        <f aca="false">'High pensions'!X104</f>
        <v>31641752.2614556</v>
      </c>
      <c r="Q104" s="67"/>
      <c r="R104" s="82" t="n">
        <f aca="false">'High SIPA income'!G99</f>
        <v>36137345.581759</v>
      </c>
      <c r="S104" s="67"/>
      <c r="T104" s="82" t="n">
        <f aca="false">'High SIPA income'!J99</f>
        <v>138174272.91703</v>
      </c>
      <c r="U104" s="9"/>
      <c r="V104" s="82" t="n">
        <f aca="false">'High SIPA income'!F99</f>
        <v>125067.336097381</v>
      </c>
      <c r="W104" s="67"/>
      <c r="X104" s="82" t="n">
        <f aca="false">'High SIPA income'!M99</f>
        <v>314133.090363084</v>
      </c>
      <c r="Y104" s="9"/>
      <c r="Z104" s="9" t="n">
        <f aca="false">R104+V104-N104-L104-F104</f>
        <v>-1261208.23040229</v>
      </c>
      <c r="AA104" s="9"/>
      <c r="AB104" s="9" t="n">
        <f aca="false">T104-P104-D104</f>
        <v>-66822690.7009219</v>
      </c>
      <c r="AC104" s="50"/>
      <c r="AD104" s="9"/>
      <c r="AE104" s="9"/>
      <c r="AF104" s="9"/>
      <c r="AG104" s="9" t="n">
        <f aca="false">BF104/100*$AG$57</f>
        <v>8633783845.56101</v>
      </c>
      <c r="AH104" s="40" t="n">
        <f aca="false">(AG104-AG103)/AG103</f>
        <v>0.00798350350506387</v>
      </c>
      <c r="AI104" s="40"/>
      <c r="AJ104" s="40" t="n">
        <f aca="false">AB104/AG104</f>
        <v>-0.00773967612535009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14780571</v>
      </c>
      <c r="AX104" s="7"/>
      <c r="AY104" s="40" t="n">
        <f aca="false">(AW104-AW103)/AW103</f>
        <v>0.00408752451784432</v>
      </c>
      <c r="AZ104" s="12" t="n">
        <f aca="false">workers_and_wage_high!B92</f>
        <v>8336.73291302967</v>
      </c>
      <c r="BA104" s="40" t="n">
        <f aca="false">(AZ104-AZ103)/AZ103</f>
        <v>0.00388011890605909</v>
      </c>
      <c r="BB104" s="39"/>
      <c r="BC104" s="39"/>
      <c r="BD104" s="39"/>
      <c r="BE104" s="39"/>
      <c r="BF104" s="7" t="n">
        <f aca="false">BF103*(1+AY104)*(1+BA104)*(1-BE104)</f>
        <v>141.572818875526</v>
      </c>
      <c r="BG104" s="7"/>
      <c r="BH104" s="7"/>
      <c r="BI104" s="40" t="n">
        <f aca="false">T111/AG111</f>
        <v>0.0184738995400726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174399690.89242</v>
      </c>
      <c r="E105" s="9"/>
      <c r="F105" s="82" t="n">
        <f aca="false">'High pensions'!I105</f>
        <v>31699208.2280807</v>
      </c>
      <c r="G105" s="82" t="n">
        <f aca="false">'High pensions'!K105</f>
        <v>5021888.4276973</v>
      </c>
      <c r="H105" s="82" t="n">
        <f aca="false">'High pensions'!V105</f>
        <v>27628948.4325603</v>
      </c>
      <c r="I105" s="82" t="n">
        <f aca="false">'High pensions'!M105</f>
        <v>155316.136939092</v>
      </c>
      <c r="J105" s="82" t="n">
        <f aca="false">'High pensions'!W105</f>
        <v>854503.559769905</v>
      </c>
      <c r="K105" s="9"/>
      <c r="L105" s="82" t="n">
        <f aca="false">'High pensions'!N105</f>
        <v>4702109.36662558</v>
      </c>
      <c r="M105" s="67"/>
      <c r="N105" s="82" t="n">
        <f aca="false">'High pensions'!L105</f>
        <v>1396648.52850034</v>
      </c>
      <c r="O105" s="9"/>
      <c r="P105" s="82" t="n">
        <f aca="false">'High pensions'!X105</f>
        <v>32083215.9821805</v>
      </c>
      <c r="Q105" s="67"/>
      <c r="R105" s="82" t="n">
        <f aca="false">'High SIPA income'!G100</f>
        <v>41840182.6137964</v>
      </c>
      <c r="S105" s="67"/>
      <c r="T105" s="82" t="n">
        <f aca="false">'High SIPA income'!J100</f>
        <v>159979564.583606</v>
      </c>
      <c r="U105" s="9"/>
      <c r="V105" s="82" t="n">
        <f aca="false">'High SIPA income'!F100</f>
        <v>126596.015716909</v>
      </c>
      <c r="W105" s="67"/>
      <c r="X105" s="82" t="n">
        <f aca="false">'High SIPA income'!M100</f>
        <v>317972.692836776</v>
      </c>
      <c r="Y105" s="9"/>
      <c r="Z105" s="9" t="n">
        <f aca="false">R105+V105-N105-L105-F105</f>
        <v>4168812.50630668</v>
      </c>
      <c r="AA105" s="9"/>
      <c r="AB105" s="9" t="n">
        <f aca="false">T105-P105-D105</f>
        <v>-46503342.290995</v>
      </c>
      <c r="AC105" s="50"/>
      <c r="AD105" s="9"/>
      <c r="AE105" s="9"/>
      <c r="AF105" s="9"/>
      <c r="AG105" s="9" t="n">
        <f aca="false">BF105/100*$AG$57</f>
        <v>8698178837.89397</v>
      </c>
      <c r="AH105" s="40" t="n">
        <f aca="false">(AG105-AG104)/AG104</f>
        <v>0.00745849021527987</v>
      </c>
      <c r="AI105" s="40" t="n">
        <f aca="false">(AG105-AG101)/AG101</f>
        <v>0.0264535079143447</v>
      </c>
      <c r="AJ105" s="40" t="n">
        <f aca="false">AB105/AG105</f>
        <v>-0.00534633089956731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14830136</v>
      </c>
      <c r="AX105" s="7"/>
      <c r="AY105" s="40" t="n">
        <f aca="false">(AW105-AW104)/AW104</f>
        <v>0.00335338871549685</v>
      </c>
      <c r="AZ105" s="12" t="n">
        <f aca="false">workers_and_wage_high!B93</f>
        <v>8370.84166790055</v>
      </c>
      <c r="BA105" s="40" t="n">
        <f aca="false">(AZ105-AZ104)/AZ104</f>
        <v>0.00409138150720583</v>
      </c>
      <c r="BB105" s="39"/>
      <c r="BC105" s="39"/>
      <c r="BD105" s="39"/>
      <c r="BE105" s="39"/>
      <c r="BF105" s="7" t="n">
        <f aca="false">BF104*(1+AY105)*(1+BA105)*(1-BE105)</f>
        <v>142.628738359859</v>
      </c>
      <c r="BG105" s="7"/>
      <c r="BH105" s="7"/>
      <c r="BI105" s="40" t="n">
        <f aca="false">T112/AG112</f>
        <v>0.0161601022363733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174362166.983909</v>
      </c>
      <c r="E106" s="6"/>
      <c r="F106" s="81" t="n">
        <f aca="false">'High pensions'!I106</f>
        <v>31692387.8135298</v>
      </c>
      <c r="G106" s="81" t="n">
        <f aca="false">'High pensions'!K106</f>
        <v>5083693.39238504</v>
      </c>
      <c r="H106" s="81" t="n">
        <f aca="false">'High pensions'!V106</f>
        <v>27968981.1128595</v>
      </c>
      <c r="I106" s="81" t="n">
        <f aca="false">'High pensions'!M106</f>
        <v>157227.630692321</v>
      </c>
      <c r="J106" s="81" t="n">
        <f aca="false">'High pensions'!W106</f>
        <v>865020.034418337</v>
      </c>
      <c r="K106" s="6"/>
      <c r="L106" s="81" t="n">
        <f aca="false">'High pensions'!N106</f>
        <v>5725483.25798699</v>
      </c>
      <c r="M106" s="8"/>
      <c r="N106" s="81" t="n">
        <f aca="false">'High pensions'!L106</f>
        <v>1396741.53054709</v>
      </c>
      <c r="O106" s="6"/>
      <c r="P106" s="81" t="n">
        <f aca="false">'High pensions'!X106</f>
        <v>37394019.6391908</v>
      </c>
      <c r="Q106" s="8"/>
      <c r="R106" s="81" t="n">
        <f aca="false">'High SIPA income'!G101</f>
        <v>36622178.6868001</v>
      </c>
      <c r="S106" s="8"/>
      <c r="T106" s="81" t="n">
        <f aca="false">'High SIPA income'!J101</f>
        <v>140028074.315465</v>
      </c>
      <c r="U106" s="6"/>
      <c r="V106" s="81" t="n">
        <f aca="false">'High SIPA income'!F101</f>
        <v>129668.460287155</v>
      </c>
      <c r="W106" s="8"/>
      <c r="X106" s="81" t="n">
        <f aca="false">'High SIPA income'!M101</f>
        <v>325689.787786885</v>
      </c>
      <c r="Y106" s="6"/>
      <c r="Z106" s="6" t="n">
        <f aca="false">R106+V106-N106-L106-F106</f>
        <v>-2062765.45497661</v>
      </c>
      <c r="AA106" s="6"/>
      <c r="AB106" s="6" t="n">
        <f aca="false">T106-P106-D106</f>
        <v>-71728112.3076351</v>
      </c>
      <c r="AC106" s="50"/>
      <c r="AD106" s="6"/>
      <c r="AE106" s="6"/>
      <c r="AF106" s="6"/>
      <c r="AG106" s="6" t="n">
        <f aca="false">BF106/100*$AG$57</f>
        <v>8737054487.56788</v>
      </c>
      <c r="AH106" s="61" t="n">
        <f aca="false">(AG106-AG105)/AG105</f>
        <v>0.00446940105491378</v>
      </c>
      <c r="AI106" s="61"/>
      <c r="AJ106" s="61" t="n">
        <f aca="false">AB106/AG106</f>
        <v>-0.00820964461303273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0.00580757913480629</v>
      </c>
      <c r="AV106" s="5"/>
      <c r="AW106" s="5" t="n">
        <f aca="false">workers_and_wage_high!C94</f>
        <v>14823341</v>
      </c>
      <c r="AX106" s="5"/>
      <c r="AY106" s="61" t="n">
        <f aca="false">(AW106-AW105)/AW105</f>
        <v>-0.000458188650461466</v>
      </c>
      <c r="AZ106" s="11" t="n">
        <f aca="false">workers_and_wage_high!B94</f>
        <v>8412.10864919109</v>
      </c>
      <c r="BA106" s="61" t="n">
        <f aca="false">(AZ106-AZ105)/AZ105</f>
        <v>0.00492984850600916</v>
      </c>
      <c r="BB106" s="66"/>
      <c r="BC106" s="66"/>
      <c r="BD106" s="66"/>
      <c r="BE106" s="66"/>
      <c r="BF106" s="5" t="n">
        <f aca="false">BF105*(1+AY106)*(1+BA106)*(1-BE106)</f>
        <v>143.266203393546</v>
      </c>
      <c r="BG106" s="5"/>
      <c r="BH106" s="5"/>
      <c r="BI106" s="61" t="n">
        <f aca="false">T113/AG113</f>
        <v>0.0184884722373007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174366852.186882</v>
      </c>
      <c r="E107" s="9"/>
      <c r="F107" s="82" t="n">
        <f aca="false">'High pensions'!I107</f>
        <v>31693239.4046299</v>
      </c>
      <c r="G107" s="82" t="n">
        <f aca="false">'High pensions'!K107</f>
        <v>5220707.12799698</v>
      </c>
      <c r="H107" s="82" t="n">
        <f aca="false">'High pensions'!V107</f>
        <v>28722790.2606089</v>
      </c>
      <c r="I107" s="82" t="n">
        <f aca="false">'High pensions'!M107</f>
        <v>161465.168907123</v>
      </c>
      <c r="J107" s="82" t="n">
        <f aca="false">'High pensions'!W107</f>
        <v>888333.719400273</v>
      </c>
      <c r="K107" s="9"/>
      <c r="L107" s="82" t="n">
        <f aca="false">'High pensions'!N107</f>
        <v>4623544.58556428</v>
      </c>
      <c r="M107" s="67"/>
      <c r="N107" s="82" t="n">
        <f aca="false">'High pensions'!L107</f>
        <v>1396660.77317937</v>
      </c>
      <c r="O107" s="9"/>
      <c r="P107" s="82" t="n">
        <f aca="false">'High pensions'!X107</f>
        <v>31675610.3263834</v>
      </c>
      <c r="Q107" s="67"/>
      <c r="R107" s="82" t="n">
        <f aca="false">'High SIPA income'!G102</f>
        <v>42464175.9851189</v>
      </c>
      <c r="S107" s="67"/>
      <c r="T107" s="82" t="n">
        <f aca="false">'High SIPA income'!J102</f>
        <v>162365457.321424</v>
      </c>
      <c r="U107" s="9"/>
      <c r="V107" s="82" t="n">
        <f aca="false">'High SIPA income'!F102</f>
        <v>125728.343055476</v>
      </c>
      <c r="W107" s="67"/>
      <c r="X107" s="82" t="n">
        <f aca="false">'High SIPA income'!M102</f>
        <v>315793.349268227</v>
      </c>
      <c r="Y107" s="9"/>
      <c r="Z107" s="9" t="n">
        <f aca="false">R107+V107-N107-L107-F107</f>
        <v>4876459.56480083</v>
      </c>
      <c r="AA107" s="9"/>
      <c r="AB107" s="9" t="n">
        <f aca="false">T107-P107-D107</f>
        <v>-43677005.1918414</v>
      </c>
      <c r="AC107" s="50"/>
      <c r="AD107" s="9"/>
      <c r="AE107" s="9"/>
      <c r="AF107" s="9"/>
      <c r="AG107" s="9" t="n">
        <f aca="false">BF107/100*$AG$57</f>
        <v>8794382085.29747</v>
      </c>
      <c r="AH107" s="40" t="n">
        <f aca="false">(AG107-AG106)/AG106</f>
        <v>0.00656143301053735</v>
      </c>
      <c r="AI107" s="40"/>
      <c r="AJ107" s="40" t="n">
        <f aca="false">AB107/AG107</f>
        <v>-0.00496646663383673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14892976</v>
      </c>
      <c r="AX107" s="7"/>
      <c r="AY107" s="40" t="n">
        <f aca="false">(AW107-AW106)/AW106</f>
        <v>0.00469765891508534</v>
      </c>
      <c r="AZ107" s="12" t="n">
        <f aca="false">workers_and_wage_high!B95</f>
        <v>8427.71361258418</v>
      </c>
      <c r="BA107" s="40" t="n">
        <f aca="false">(AZ107-AZ106)/AZ106</f>
        <v>0.00185505965791243</v>
      </c>
      <c r="BB107" s="39"/>
      <c r="BC107" s="39"/>
      <c r="BD107" s="39"/>
      <c r="BE107" s="39"/>
      <c r="BF107" s="7" t="n">
        <f aca="false">BF106*(1+AY107)*(1+BA107)*(1-BE107)</f>
        <v>144.206234989786</v>
      </c>
      <c r="BG107" s="7"/>
      <c r="BH107" s="7"/>
      <c r="BI107" s="40" t="n">
        <f aca="false">T114/AG114</f>
        <v>0.0161001300789007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174505012.982244</v>
      </c>
      <c r="E108" s="9"/>
      <c r="F108" s="82" t="n">
        <f aca="false">'High pensions'!I108</f>
        <v>31718351.7646274</v>
      </c>
      <c r="G108" s="82" t="n">
        <f aca="false">'High pensions'!K108</f>
        <v>5305874.25443143</v>
      </c>
      <c r="H108" s="82" t="n">
        <f aca="false">'High pensions'!V108</f>
        <v>29191354.6618865</v>
      </c>
      <c r="I108" s="82" t="n">
        <f aca="false">'High pensions'!M108</f>
        <v>164099.203745303</v>
      </c>
      <c r="J108" s="82" t="n">
        <f aca="false">'High pensions'!W108</f>
        <v>902825.401914019</v>
      </c>
      <c r="K108" s="9"/>
      <c r="L108" s="82" t="n">
        <f aca="false">'High pensions'!N108</f>
        <v>4639823.922838</v>
      </c>
      <c r="M108" s="67"/>
      <c r="N108" s="82" t="n">
        <f aca="false">'High pensions'!L108</f>
        <v>1396451.88427984</v>
      </c>
      <c r="O108" s="9"/>
      <c r="P108" s="82" t="n">
        <f aca="false">'High pensions'!X108</f>
        <v>31758934.6397924</v>
      </c>
      <c r="Q108" s="67"/>
      <c r="R108" s="82" t="n">
        <f aca="false">'High SIPA income'!G103</f>
        <v>37161108.9105207</v>
      </c>
      <c r="S108" s="67"/>
      <c r="T108" s="82" t="n">
        <f aca="false">'High SIPA income'!J103</f>
        <v>142088720.735859</v>
      </c>
      <c r="U108" s="9"/>
      <c r="V108" s="82" t="n">
        <f aca="false">'High SIPA income'!F103</f>
        <v>123933.552647094</v>
      </c>
      <c r="W108" s="67"/>
      <c r="X108" s="82" t="n">
        <f aca="false">'High SIPA income'!M103</f>
        <v>311285.353214804</v>
      </c>
      <c r="Y108" s="9"/>
      <c r="Z108" s="9" t="n">
        <f aca="false">R108+V108-N108-L108-F108</f>
        <v>-469585.10857752</v>
      </c>
      <c r="AA108" s="9"/>
      <c r="AB108" s="9" t="n">
        <f aca="false">T108-P108-D108</f>
        <v>-64175226.8861777</v>
      </c>
      <c r="AC108" s="50"/>
      <c r="AD108" s="9"/>
      <c r="AE108" s="9"/>
      <c r="AF108" s="9"/>
      <c r="AG108" s="9" t="n">
        <f aca="false">BF108/100*$AG$57</f>
        <v>8837937758.49686</v>
      </c>
      <c r="AH108" s="40" t="n">
        <f aca="false">(AG108-AG107)/AG107</f>
        <v>0.00495267009972321</v>
      </c>
      <c r="AI108" s="40"/>
      <c r="AJ108" s="40" t="n">
        <f aca="false">AB108/AG108</f>
        <v>-0.00726133501273859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14883562</v>
      </c>
      <c r="AX108" s="7"/>
      <c r="AY108" s="40" t="n">
        <f aca="false">(AW108-AW107)/AW107</f>
        <v>-0.000632110063159976</v>
      </c>
      <c r="AZ108" s="12" t="n">
        <f aca="false">workers_and_wage_high!B96</f>
        <v>8474.81031068301</v>
      </c>
      <c r="BA108" s="40" t="n">
        <f aca="false">(AZ108-AZ107)/AZ107</f>
        <v>0.00558831259150814</v>
      </c>
      <c r="BB108" s="39"/>
      <c r="BC108" s="39"/>
      <c r="BD108" s="39"/>
      <c r="BE108" s="39"/>
      <c r="BF108" s="7" t="n">
        <f aca="false">BF107*(1+AY108)*(1+BA108)*(1-BE108)</f>
        <v>144.920440898014</v>
      </c>
      <c r="BG108" s="7"/>
      <c r="BH108" s="7"/>
      <c r="BI108" s="40" t="n">
        <f aca="false">T115/AG115</f>
        <v>0.01849372640137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175069119.237664</v>
      </c>
      <c r="E109" s="9"/>
      <c r="F109" s="82" t="n">
        <f aca="false">'High pensions'!I109</f>
        <v>31820884.7540026</v>
      </c>
      <c r="G109" s="82" t="n">
        <f aca="false">'High pensions'!K109</f>
        <v>5404426.31780126</v>
      </c>
      <c r="H109" s="82" t="n">
        <f aca="false">'High pensions'!V109</f>
        <v>29733559.0369876</v>
      </c>
      <c r="I109" s="82" t="n">
        <f aca="false">'High pensions'!M109</f>
        <v>167147.205705194</v>
      </c>
      <c r="J109" s="82" t="n">
        <f aca="false">'High pensions'!W109</f>
        <v>919594.609391372</v>
      </c>
      <c r="K109" s="9"/>
      <c r="L109" s="82" t="n">
        <f aca="false">'High pensions'!N109</f>
        <v>4610211.13509618</v>
      </c>
      <c r="M109" s="67"/>
      <c r="N109" s="82" t="n">
        <f aca="false">'High pensions'!L109</f>
        <v>1400764.33390708</v>
      </c>
      <c r="O109" s="9"/>
      <c r="P109" s="82" t="n">
        <f aca="false">'High pensions'!X109</f>
        <v>31628999.5688976</v>
      </c>
      <c r="Q109" s="67"/>
      <c r="R109" s="82" t="n">
        <f aca="false">'High SIPA income'!G104</f>
        <v>42841986.7179663</v>
      </c>
      <c r="S109" s="67"/>
      <c r="T109" s="82" t="n">
        <f aca="false">'High SIPA income'!J104</f>
        <v>163810049.403964</v>
      </c>
      <c r="U109" s="9"/>
      <c r="V109" s="82" t="n">
        <f aca="false">'High SIPA income'!F104</f>
        <v>129380.277872161</v>
      </c>
      <c r="W109" s="67"/>
      <c r="X109" s="82" t="n">
        <f aca="false">'High SIPA income'!M104</f>
        <v>324965.956645715</v>
      </c>
      <c r="Y109" s="9"/>
      <c r="Z109" s="9" t="n">
        <f aca="false">R109+V109-N109-L109-F109</f>
        <v>5139506.7728326</v>
      </c>
      <c r="AA109" s="9"/>
      <c r="AB109" s="9" t="n">
        <f aca="false">T109-P109-D109</f>
        <v>-42888069.4025969</v>
      </c>
      <c r="AC109" s="50"/>
      <c r="AD109" s="9"/>
      <c r="AE109" s="9"/>
      <c r="AF109" s="9"/>
      <c r="AG109" s="9" t="n">
        <f aca="false">BF109/100*$AG$57</f>
        <v>8901984635.20623</v>
      </c>
      <c r="AH109" s="40" t="n">
        <f aca="false">(AG109-AG108)/AG108</f>
        <v>0.0072468123740508</v>
      </c>
      <c r="AI109" s="40" t="n">
        <f aca="false">(AG109-AG105)/AG105</f>
        <v>0.0234308584717039</v>
      </c>
      <c r="AJ109" s="40" t="n">
        <f aca="false">AB109/AG109</f>
        <v>-0.00481780986601347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14933882</v>
      </c>
      <c r="AX109" s="7"/>
      <c r="AY109" s="40" t="n">
        <f aca="false">(AW109-AW108)/AW108</f>
        <v>0.00338091110179136</v>
      </c>
      <c r="AZ109" s="12" t="n">
        <f aca="false">workers_and_wage_high!B97</f>
        <v>8507.46269583378</v>
      </c>
      <c r="BA109" s="40" t="n">
        <f aca="false">(AZ109-AZ108)/AZ108</f>
        <v>0.00385287504424866</v>
      </c>
      <c r="BB109" s="39"/>
      <c r="BC109" s="39"/>
      <c r="BD109" s="39"/>
      <c r="BE109" s="39"/>
      <c r="BF109" s="7" t="n">
        <f aca="false">BF108*(1+AY109)*(1+BA109)*(1-BE109)</f>
        <v>145.970652142367</v>
      </c>
      <c r="BG109" s="7"/>
      <c r="BH109" s="7"/>
      <c r="BI109" s="40" t="n">
        <f aca="false">T116/AG116</f>
        <v>0.0161734326648897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175638012.32436</v>
      </c>
      <c r="E110" s="6"/>
      <c r="F110" s="81" t="n">
        <f aca="false">'High pensions'!I110</f>
        <v>31924287.8066252</v>
      </c>
      <c r="G110" s="81" t="n">
        <f aca="false">'High pensions'!K110</f>
        <v>5551021.28109306</v>
      </c>
      <c r="H110" s="81" t="n">
        <f aca="false">'High pensions'!V110</f>
        <v>30540081.2725124</v>
      </c>
      <c r="I110" s="81" t="n">
        <f aca="false">'High pensions'!M110</f>
        <v>171681.070549271</v>
      </c>
      <c r="J110" s="81" t="n">
        <f aca="false">'High pensions'!W110</f>
        <v>944538.59605709</v>
      </c>
      <c r="K110" s="6"/>
      <c r="L110" s="81" t="n">
        <f aca="false">'High pensions'!N110</f>
        <v>5651551.03493752</v>
      </c>
      <c r="M110" s="8"/>
      <c r="N110" s="81" t="n">
        <f aca="false">'High pensions'!L110</f>
        <v>1405260.29852235</v>
      </c>
      <c r="O110" s="6"/>
      <c r="P110" s="81" t="n">
        <f aca="false">'High pensions'!X110</f>
        <v>37057252.730285</v>
      </c>
      <c r="Q110" s="8"/>
      <c r="R110" s="81" t="n">
        <f aca="false">'High SIPA income'!G105</f>
        <v>37545091.5204017</v>
      </c>
      <c r="S110" s="8"/>
      <c r="T110" s="81" t="n">
        <f aca="false">'High SIPA income'!J105</f>
        <v>143556911.525165</v>
      </c>
      <c r="U110" s="6"/>
      <c r="V110" s="81" t="n">
        <f aca="false">'High SIPA income'!F105</f>
        <v>129736.478975655</v>
      </c>
      <c r="W110" s="8"/>
      <c r="X110" s="81" t="n">
        <f aca="false">'High SIPA income'!M105</f>
        <v>325860.631122066</v>
      </c>
      <c r="Y110" s="6"/>
      <c r="Z110" s="6" t="n">
        <f aca="false">R110+V110-N110-L110-F110</f>
        <v>-1306271.14070762</v>
      </c>
      <c r="AA110" s="6"/>
      <c r="AB110" s="6" t="n">
        <f aca="false">T110-P110-D110</f>
        <v>-69138353.5294803</v>
      </c>
      <c r="AC110" s="50"/>
      <c r="AD110" s="6"/>
      <c r="AE110" s="6"/>
      <c r="AF110" s="6"/>
      <c r="AG110" s="6" t="n">
        <f aca="false">BF110/100*$AG$57</f>
        <v>8917839178.02034</v>
      </c>
      <c r="AH110" s="61" t="n">
        <f aca="false">(AG110-AG109)/AG109</f>
        <v>0.00178101215221234</v>
      </c>
      <c r="AI110" s="61"/>
      <c r="AJ110" s="61" t="n">
        <f aca="false">AB110/AG110</f>
        <v>-0.00775281457192955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0.00394408213060988</v>
      </c>
      <c r="AV110" s="5"/>
      <c r="AW110" s="5" t="n">
        <f aca="false">workers_and_wage_high!C98</f>
        <v>14955604</v>
      </c>
      <c r="AX110" s="5"/>
      <c r="AY110" s="61" t="n">
        <f aca="false">(AW110-AW109)/AW109</f>
        <v>0.00145454477275232</v>
      </c>
      <c r="AZ110" s="11" t="n">
        <f aca="false">workers_and_wage_high!B98</f>
        <v>8510.23607088776</v>
      </c>
      <c r="BA110" s="61" t="n">
        <f aca="false">(AZ110-AZ109)/AZ109</f>
        <v>0.00032599320774401</v>
      </c>
      <c r="BB110" s="66"/>
      <c r="BC110" s="66"/>
      <c r="BD110" s="66"/>
      <c r="BE110" s="66"/>
      <c r="BF110" s="5" t="n">
        <f aca="false">BF109*(1+AY110)*(1+BA110)*(1-BE110)</f>
        <v>146.230627647698</v>
      </c>
      <c r="BG110" s="5"/>
      <c r="BH110" s="5"/>
      <c r="BI110" s="61" t="n">
        <f aca="false">T117/AG117</f>
        <v>0.0186229428182745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175755986.629203</v>
      </c>
      <c r="E111" s="9"/>
      <c r="F111" s="82" t="n">
        <f aca="false">'High pensions'!I111</f>
        <v>31945731.0330188</v>
      </c>
      <c r="G111" s="82" t="n">
        <f aca="false">'High pensions'!K111</f>
        <v>5658114.45022398</v>
      </c>
      <c r="H111" s="82" t="n">
        <f aca="false">'High pensions'!V111</f>
        <v>31129276.2914774</v>
      </c>
      <c r="I111" s="82" t="n">
        <f aca="false">'High pensions'!M111</f>
        <v>174993.230419299</v>
      </c>
      <c r="J111" s="82" t="n">
        <f aca="false">'High pensions'!W111</f>
        <v>962761.12241683</v>
      </c>
      <c r="K111" s="9"/>
      <c r="L111" s="82" t="n">
        <f aca="false">'High pensions'!N111</f>
        <v>4653312.0564371</v>
      </c>
      <c r="M111" s="67"/>
      <c r="N111" s="82" t="n">
        <f aca="false">'High pensions'!L111</f>
        <v>1405782.95813637</v>
      </c>
      <c r="O111" s="9"/>
      <c r="P111" s="82" t="n">
        <f aca="false">'High pensions'!X111</f>
        <v>31880261.4444048</v>
      </c>
      <c r="Q111" s="67"/>
      <c r="R111" s="82" t="n">
        <f aca="false">'High SIPA income'!G106</f>
        <v>43204360.6131653</v>
      </c>
      <c r="S111" s="67"/>
      <c r="T111" s="82" t="n">
        <f aca="false">'High SIPA income'!J106</f>
        <v>165195617.399819</v>
      </c>
      <c r="U111" s="9"/>
      <c r="V111" s="82" t="n">
        <f aca="false">'High SIPA income'!F106</f>
        <v>129084.303215761</v>
      </c>
      <c r="W111" s="67"/>
      <c r="X111" s="82" t="n">
        <f aca="false">'High SIPA income'!M106</f>
        <v>324222.5536407</v>
      </c>
      <c r="Y111" s="9"/>
      <c r="Z111" s="9" t="n">
        <f aca="false">R111+V111-N111-L111-F111</f>
        <v>5328618.86878874</v>
      </c>
      <c r="AA111" s="9"/>
      <c r="AB111" s="9" t="n">
        <f aca="false">T111-P111-D111</f>
        <v>-42440630.6737891</v>
      </c>
      <c r="AC111" s="50"/>
      <c r="AD111" s="9"/>
      <c r="AE111" s="9"/>
      <c r="AF111" s="9"/>
      <c r="AG111" s="9" t="n">
        <f aca="false">BF111/100*$AG$57</f>
        <v>8942108678.32671</v>
      </c>
      <c r="AH111" s="40" t="n">
        <f aca="false">(AG111-AG110)/AG110</f>
        <v>0.00272145525635742</v>
      </c>
      <c r="AI111" s="40"/>
      <c r="AJ111" s="40" t="n">
        <f aca="false">AB111/AG111</f>
        <v>-0.00474615464880826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14937496</v>
      </c>
      <c r="AX111" s="7"/>
      <c r="AY111" s="40" t="n">
        <f aca="false">(AW111-AW110)/AW110</f>
        <v>-0.00121078359657022</v>
      </c>
      <c r="AZ111" s="12" t="n">
        <f aca="false">workers_and_wage_high!B99</f>
        <v>8543.74091893371</v>
      </c>
      <c r="BA111" s="40" t="n">
        <f aca="false">(AZ111-AZ110)/AZ110</f>
        <v>0.00393700571486672</v>
      </c>
      <c r="BB111" s="39"/>
      <c r="BC111" s="39"/>
      <c r="BD111" s="39"/>
      <c r="BE111" s="39"/>
      <c r="BF111" s="7" t="n">
        <f aca="false">BF110*(1+AY111)*(1+BA111)*(1-BE111)</f>
        <v>146.628587757951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176500332.71461</v>
      </c>
      <c r="E112" s="9"/>
      <c r="F112" s="82" t="n">
        <f aca="false">'High pensions'!I112</f>
        <v>32081024.7450336</v>
      </c>
      <c r="G112" s="82" t="n">
        <f aca="false">'High pensions'!K112</f>
        <v>5748707.0625382</v>
      </c>
      <c r="H112" s="82" t="n">
        <f aca="false">'High pensions'!V112</f>
        <v>31627690.1152884</v>
      </c>
      <c r="I112" s="82" t="n">
        <f aca="false">'High pensions'!M112</f>
        <v>177795.063789842</v>
      </c>
      <c r="J112" s="82" t="n">
        <f aca="false">'High pensions'!W112</f>
        <v>978175.982947067</v>
      </c>
      <c r="K112" s="9"/>
      <c r="L112" s="82" t="n">
        <f aca="false">'High pensions'!N112</f>
        <v>4683762.0190492</v>
      </c>
      <c r="M112" s="67"/>
      <c r="N112" s="82" t="n">
        <f aca="false">'High pensions'!L112</f>
        <v>1411895.69998377</v>
      </c>
      <c r="O112" s="9"/>
      <c r="P112" s="82" t="n">
        <f aca="false">'High pensions'!X112</f>
        <v>32071896.947246</v>
      </c>
      <c r="Q112" s="67"/>
      <c r="R112" s="82" t="n">
        <f aca="false">'High SIPA income'!G107</f>
        <v>38039938.6116762</v>
      </c>
      <c r="S112" s="67"/>
      <c r="T112" s="82" t="n">
        <f aca="false">'High SIPA income'!J107</f>
        <v>145449002.267891</v>
      </c>
      <c r="U112" s="9"/>
      <c r="V112" s="82" t="n">
        <f aca="false">'High SIPA income'!F107</f>
        <v>125033.972691153</v>
      </c>
      <c r="W112" s="67"/>
      <c r="X112" s="82" t="n">
        <f aca="false">'High SIPA income'!M107</f>
        <v>314049.291105577</v>
      </c>
      <c r="Y112" s="9"/>
      <c r="Z112" s="9" t="n">
        <f aca="false">R112+V112-N112-L112-F112</f>
        <v>-11709.8796992041</v>
      </c>
      <c r="AA112" s="9"/>
      <c r="AB112" s="9" t="n">
        <f aca="false">T112-P112-D112</f>
        <v>-63123227.3939648</v>
      </c>
      <c r="AC112" s="50"/>
      <c r="AD112" s="9"/>
      <c r="AE112" s="9"/>
      <c r="AF112" s="9"/>
      <c r="AG112" s="9" t="n">
        <f aca="false">BF112/100*$AG$57</f>
        <v>9000500129.2946</v>
      </c>
      <c r="AH112" s="40" t="n">
        <f aca="false">(AG112-AG111)/AG111</f>
        <v>0.0065299419933698</v>
      </c>
      <c r="AI112" s="40"/>
      <c r="AJ112" s="40" t="n">
        <f aca="false">AB112/AG112</f>
        <v>-0.00701330220400897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14951363</v>
      </c>
      <c r="AX112" s="7"/>
      <c r="AY112" s="40" t="n">
        <f aca="false">(AW112-AW111)/AW111</f>
        <v>0.000928334976625266</v>
      </c>
      <c r="AZ112" s="12" t="n">
        <f aca="false">workers_and_wage_high!B100</f>
        <v>8591.55521033537</v>
      </c>
      <c r="BA112" s="40" t="n">
        <f aca="false">(AZ112-AZ111)/AZ111</f>
        <v>0.00559641167204573</v>
      </c>
      <c r="BB112" s="39"/>
      <c r="BC112" s="39"/>
      <c r="BD112" s="39"/>
      <c r="BE112" s="39"/>
      <c r="BF112" s="7" t="n">
        <f aca="false">BF111*(1+AY112)*(1+BA112)*(1-BE112)</f>
        <v>147.58606393058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177749017.033899</v>
      </c>
      <c r="E113" s="9"/>
      <c r="F113" s="82" t="n">
        <f aca="false">'High pensions'!I113</f>
        <v>32307987.9010216</v>
      </c>
      <c r="G113" s="82" t="n">
        <f aca="false">'High pensions'!K113</f>
        <v>5823293.96101561</v>
      </c>
      <c r="H113" s="82" t="n">
        <f aca="false">'High pensions'!V113</f>
        <v>32038045.2240183</v>
      </c>
      <c r="I113" s="82" t="n">
        <f aca="false">'High pensions'!M113</f>
        <v>180101.875082958</v>
      </c>
      <c r="J113" s="82" t="n">
        <f aca="false">'High pensions'!W113</f>
        <v>990867.378062429</v>
      </c>
      <c r="K113" s="9"/>
      <c r="L113" s="82" t="n">
        <f aca="false">'High pensions'!N113</f>
        <v>4639746.6230208</v>
      </c>
      <c r="M113" s="67"/>
      <c r="N113" s="82" t="n">
        <f aca="false">'High pensions'!L113</f>
        <v>1422184.98078329</v>
      </c>
      <c r="O113" s="9"/>
      <c r="P113" s="82" t="n">
        <f aca="false">'High pensions'!X113</f>
        <v>31900109.4351445</v>
      </c>
      <c r="Q113" s="67"/>
      <c r="R113" s="82" t="n">
        <f aca="false">'High SIPA income'!G108</f>
        <v>43727244.9497779</v>
      </c>
      <c r="S113" s="67"/>
      <c r="T113" s="82" t="n">
        <f aca="false">'High SIPA income'!J108</f>
        <v>167194910.980132</v>
      </c>
      <c r="U113" s="9"/>
      <c r="V113" s="82" t="n">
        <f aca="false">'High SIPA income'!F108</f>
        <v>131386.568150623</v>
      </c>
      <c r="W113" s="67"/>
      <c r="X113" s="82" t="n">
        <f aca="false">'High SIPA income'!M108</f>
        <v>330005.179395675</v>
      </c>
      <c r="Y113" s="9"/>
      <c r="Z113" s="9" t="n">
        <f aca="false">R113+V113-N113-L113-F113</f>
        <v>5488712.01310281</v>
      </c>
      <c r="AA113" s="9"/>
      <c r="AB113" s="9" t="n">
        <f aca="false">T113-P113-D113</f>
        <v>-42454215.4889117</v>
      </c>
      <c r="AC113" s="50"/>
      <c r="AD113" s="9"/>
      <c r="AE113" s="9"/>
      <c r="AF113" s="9"/>
      <c r="AG113" s="9" t="n">
        <f aca="false">BF113/100*$AG$57</f>
        <v>9043197773.95202</v>
      </c>
      <c r="AH113" s="40" t="n">
        <f aca="false">(AG113-AG112)/AG112</f>
        <v>0.00474391912049996</v>
      </c>
      <c r="AI113" s="40" t="n">
        <f aca="false">(AG113-AG109)/AG109</f>
        <v>0.0158631074454238</v>
      </c>
      <c r="AJ113" s="40" t="n">
        <f aca="false">AB113/AG113</f>
        <v>-0.0046946021252788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15026749</v>
      </c>
      <c r="AX113" s="7"/>
      <c r="AY113" s="40" t="n">
        <f aca="false">(AW113-AW112)/AW112</f>
        <v>0.00504208211652677</v>
      </c>
      <c r="AZ113" s="12" t="n">
        <f aca="false">workers_and_wage_high!B101</f>
        <v>8589.00637791568</v>
      </c>
      <c r="BA113" s="40" t="n">
        <f aca="false">(AZ113-AZ112)/AZ112</f>
        <v>-0.000296667175765234</v>
      </c>
      <c r="BB113" s="39"/>
      <c r="BC113" s="39"/>
      <c r="BD113" s="39"/>
      <c r="BE113" s="39"/>
      <c r="BF113" s="7" t="n">
        <f aca="false">BF112*(1+AY113)*(1+BA113)*(1-BE113)</f>
        <v>148.286200281179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178316024.528099</v>
      </c>
      <c r="E114" s="6"/>
      <c r="F114" s="81" t="n">
        <f aca="false">'High pensions'!I114</f>
        <v>32411048.2248878</v>
      </c>
      <c r="G114" s="81" t="n">
        <f aca="false">'High pensions'!K114</f>
        <v>5969671.67783405</v>
      </c>
      <c r="H114" s="81" t="n">
        <f aca="false">'High pensions'!V114</f>
        <v>32843372.2335446</v>
      </c>
      <c r="I114" s="81" t="n">
        <f aca="false">'High pensions'!M114</f>
        <v>184629.020963941</v>
      </c>
      <c r="J114" s="81" t="n">
        <f aca="false">'High pensions'!W114</f>
        <v>1015774.39897561</v>
      </c>
      <c r="K114" s="6"/>
      <c r="L114" s="81" t="n">
        <f aca="false">'High pensions'!N114</f>
        <v>5761608.88130017</v>
      </c>
      <c r="M114" s="8"/>
      <c r="N114" s="81" t="n">
        <f aca="false">'High pensions'!L114</f>
        <v>1425462.95125749</v>
      </c>
      <c r="O114" s="6"/>
      <c r="P114" s="81" t="n">
        <f aca="false">'High pensions'!X114</f>
        <v>37739492.4528564</v>
      </c>
      <c r="Q114" s="8"/>
      <c r="R114" s="81" t="n">
        <f aca="false">'High SIPA income'!G109</f>
        <v>38380440.3347172</v>
      </c>
      <c r="S114" s="8"/>
      <c r="T114" s="81" t="n">
        <f aca="false">'High SIPA income'!J109</f>
        <v>146750940.117802</v>
      </c>
      <c r="U114" s="6"/>
      <c r="V114" s="81" t="n">
        <f aca="false">'High SIPA income'!F109</f>
        <v>131851.831653921</v>
      </c>
      <c r="W114" s="8"/>
      <c r="X114" s="81" t="n">
        <f aca="false">'High SIPA income'!M109</f>
        <v>331173.787176768</v>
      </c>
      <c r="Y114" s="6"/>
      <c r="Z114" s="6" t="n">
        <f aca="false">R114+V114-N114-L114-F114</f>
        <v>-1085827.89107434</v>
      </c>
      <c r="AA114" s="6"/>
      <c r="AB114" s="6" t="n">
        <f aca="false">T114-P114-D114</f>
        <v>-69304576.863154</v>
      </c>
      <c r="AC114" s="50"/>
      <c r="AD114" s="6"/>
      <c r="AE114" s="6"/>
      <c r="AF114" s="6"/>
      <c r="AG114" s="6" t="n">
        <f aca="false">BF114/100*$AG$57</f>
        <v>9114891581.53573</v>
      </c>
      <c r="AH114" s="61" t="n">
        <f aca="false">(AG114-AG113)/AG113</f>
        <v>0.00792792653393271</v>
      </c>
      <c r="AI114" s="61"/>
      <c r="AJ114" s="61" t="n">
        <f aca="false">AB114/AG114</f>
        <v>-0.00760344500460609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0.00723099798191102</v>
      </c>
      <c r="AV114" s="5"/>
      <c r="AW114" s="5" t="n">
        <f aca="false">workers_and_wage_high!C102</f>
        <v>15100217</v>
      </c>
      <c r="AX114" s="5"/>
      <c r="AY114" s="61" t="n">
        <f aca="false">(AW114-AW113)/AW113</f>
        <v>0.00488914801198849</v>
      </c>
      <c r="AZ114" s="11" t="n">
        <f aca="false">workers_and_wage_high!B102</f>
        <v>8614.97947968286</v>
      </c>
      <c r="BA114" s="61" t="n">
        <f aca="false">(AZ114-AZ113)/AZ113</f>
        <v>0.00302399376882092</v>
      </c>
      <c r="BB114" s="66"/>
      <c r="BC114" s="66"/>
      <c r="BD114" s="66"/>
      <c r="BE114" s="66"/>
      <c r="BF114" s="5" t="n">
        <f aca="false">BF113*(1+AY114)*(1+BA114)*(1-BE114)</f>
        <v>149.461802383005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178951721.930801</v>
      </c>
      <c r="E115" s="9"/>
      <c r="F115" s="82" t="n">
        <f aca="false">'High pensions'!I115</f>
        <v>32526593.7527219</v>
      </c>
      <c r="G115" s="82" t="n">
        <f aca="false">'High pensions'!K115</f>
        <v>6079499.76767607</v>
      </c>
      <c r="H115" s="82" t="n">
        <f aca="false">'High pensions'!V115</f>
        <v>33447613.9793301</v>
      </c>
      <c r="I115" s="82" t="n">
        <f aca="false">'High pensions'!M115</f>
        <v>188025.766010601</v>
      </c>
      <c r="J115" s="82" t="n">
        <f aca="false">'High pensions'!W115</f>
        <v>1034462.28802053</v>
      </c>
      <c r="K115" s="9"/>
      <c r="L115" s="82" t="n">
        <f aca="false">'High pensions'!N115</f>
        <v>4599192.58392337</v>
      </c>
      <c r="M115" s="67"/>
      <c r="N115" s="82" t="n">
        <f aca="false">'High pensions'!L115</f>
        <v>1429707.17521006</v>
      </c>
      <c r="O115" s="9"/>
      <c r="P115" s="82" t="n">
        <f aca="false">'High pensions'!X115</f>
        <v>31731059.2278121</v>
      </c>
      <c r="Q115" s="67"/>
      <c r="R115" s="82" t="n">
        <f aca="false">'High SIPA income'!G110</f>
        <v>44373714.151589</v>
      </c>
      <c r="S115" s="67"/>
      <c r="T115" s="82" t="n">
        <f aca="false">'High SIPA income'!J110</f>
        <v>169666742.003841</v>
      </c>
      <c r="U115" s="9"/>
      <c r="V115" s="82" t="n">
        <f aca="false">'High SIPA income'!F110</f>
        <v>132705.231613696</v>
      </c>
      <c r="W115" s="67"/>
      <c r="X115" s="82" t="n">
        <f aca="false">'High SIPA income'!M110</f>
        <v>333317.281833688</v>
      </c>
      <c r="Y115" s="9"/>
      <c r="Z115" s="9" t="n">
        <f aca="false">R115+V115-N115-L115-F115</f>
        <v>5950925.8713473</v>
      </c>
      <c r="AA115" s="9"/>
      <c r="AB115" s="9" t="n">
        <f aca="false">T115-P115-D115</f>
        <v>-41016039.1547714</v>
      </c>
      <c r="AC115" s="50"/>
      <c r="AD115" s="9"/>
      <c r="AE115" s="9"/>
      <c r="AF115" s="9"/>
      <c r="AG115" s="9" t="n">
        <f aca="false">BF115/100*$AG$57</f>
        <v>9174286367.25547</v>
      </c>
      <c r="AH115" s="40" t="n">
        <f aca="false">(AG115-AG114)/AG114</f>
        <v>0.00651623611629695</v>
      </c>
      <c r="AI115" s="40"/>
      <c r="AJ115" s="40" t="n">
        <f aca="false">AB115/AG115</f>
        <v>-0.00447076072327155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15183632</v>
      </c>
      <c r="AX115" s="7"/>
      <c r="AY115" s="40" t="n">
        <f aca="false">(AW115-AW114)/AW114</f>
        <v>0.00552409279946109</v>
      </c>
      <c r="AZ115" s="12" t="n">
        <f aca="false">workers_and_wage_high!B103</f>
        <v>8623.47981734424</v>
      </c>
      <c r="BA115" s="40" t="n">
        <f aca="false">(AZ115-AZ114)/AZ114</f>
        <v>0.000986692734605292</v>
      </c>
      <c r="BB115" s="39"/>
      <c r="BC115" s="39"/>
      <c r="BD115" s="39"/>
      <c r="BE115" s="39"/>
      <c r="BF115" s="7" t="n">
        <f aca="false">BF114*(1+AY115)*(1+BA115)*(1-BE115)</f>
        <v>150.4357307777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179718294.348181</v>
      </c>
      <c r="E116" s="9"/>
      <c r="F116" s="82" t="n">
        <f aca="false">'High pensions'!I116</f>
        <v>32665927.3636711</v>
      </c>
      <c r="G116" s="82" t="n">
        <f aca="false">'High pensions'!K116</f>
        <v>6103565.66046477</v>
      </c>
      <c r="H116" s="82" t="n">
        <f aca="false">'High pensions'!V116</f>
        <v>33580017.4208672</v>
      </c>
      <c r="I116" s="82" t="n">
        <f aca="false">'High pensions'!M116</f>
        <v>188770.071973138</v>
      </c>
      <c r="J116" s="82" t="n">
        <f aca="false">'High pensions'!W116</f>
        <v>1038557.23982064</v>
      </c>
      <c r="K116" s="9"/>
      <c r="L116" s="82" t="n">
        <f aca="false">'High pensions'!N116</f>
        <v>4670816.74917465</v>
      </c>
      <c r="M116" s="67"/>
      <c r="N116" s="82" t="n">
        <f aca="false">'High pensions'!L116</f>
        <v>1436253.82772304</v>
      </c>
      <c r="O116" s="9"/>
      <c r="P116" s="82" t="n">
        <f aca="false">'High pensions'!X116</f>
        <v>32138735.1123396</v>
      </c>
      <c r="Q116" s="67"/>
      <c r="R116" s="82" t="n">
        <f aca="false">'High SIPA income'!G111</f>
        <v>39118654.5021767</v>
      </c>
      <c r="S116" s="67"/>
      <c r="T116" s="82" t="n">
        <f aca="false">'High SIPA income'!J111</f>
        <v>149573565.96936</v>
      </c>
      <c r="U116" s="9"/>
      <c r="V116" s="82" t="n">
        <f aca="false">'High SIPA income'!F111</f>
        <v>132391.071387077</v>
      </c>
      <c r="W116" s="67"/>
      <c r="X116" s="82" t="n">
        <f aca="false">'High SIPA income'!M111</f>
        <v>332528.201919328</v>
      </c>
      <c r="Y116" s="9"/>
      <c r="Z116" s="9" t="n">
        <f aca="false">R116+V116-N116-L116-F116</f>
        <v>478047.632994954</v>
      </c>
      <c r="AA116" s="9"/>
      <c r="AB116" s="9" t="n">
        <f aca="false">T116-P116-D116</f>
        <v>-62283463.4911611</v>
      </c>
      <c r="AC116" s="50"/>
      <c r="AD116" s="9"/>
      <c r="AE116" s="9"/>
      <c r="AF116" s="9"/>
      <c r="AG116" s="9" t="n">
        <f aca="false">BF116/100*$AG$57</f>
        <v>9248102679.77704</v>
      </c>
      <c r="AH116" s="40" t="n">
        <f aca="false">(AG116-AG115)/AG115</f>
        <v>0.0080460004807601</v>
      </c>
      <c r="AI116" s="40"/>
      <c r="AJ116" s="40" t="n">
        <f aca="false">AB116/AG116</f>
        <v>-0.00673472880306111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15205167</v>
      </c>
      <c r="AX116" s="7"/>
      <c r="AY116" s="40" t="n">
        <f aca="false">(AW116-AW115)/AW115</f>
        <v>0.0014183036048292</v>
      </c>
      <c r="AZ116" s="12" t="n">
        <f aca="false">workers_and_wage_high!B104</f>
        <v>8680.55268094113</v>
      </c>
      <c r="BA116" s="40" t="n">
        <f aca="false">(AZ116-AZ115)/AZ115</f>
        <v>0.00661831010285413</v>
      </c>
      <c r="BB116" s="39"/>
      <c r="BC116" s="39"/>
      <c r="BD116" s="39"/>
      <c r="BE116" s="39"/>
      <c r="BF116" s="7" t="n">
        <f aca="false">BF115*(1+AY116)*(1+BA116)*(1-BE116)</f>
        <v>151.646136739861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180473563.693263</v>
      </c>
      <c r="E117" s="9"/>
      <c r="F117" s="82" t="n">
        <f aca="false">'High pensions'!I117</f>
        <v>32803206.5074328</v>
      </c>
      <c r="G117" s="82" t="n">
        <f aca="false">'High pensions'!K117</f>
        <v>6197127.83962386</v>
      </c>
      <c r="H117" s="82" t="n">
        <f aca="false">'High pensions'!V117</f>
        <v>34094768.9252948</v>
      </c>
      <c r="I117" s="82" t="n">
        <f aca="false">'High pensions'!M117</f>
        <v>191663.747617234</v>
      </c>
      <c r="J117" s="82" t="n">
        <f aca="false">'High pensions'!W117</f>
        <v>1054477.38944211</v>
      </c>
      <c r="K117" s="9"/>
      <c r="L117" s="82" t="n">
        <f aca="false">'High pensions'!N117</f>
        <v>4661875.69050976</v>
      </c>
      <c r="M117" s="67"/>
      <c r="N117" s="82" t="n">
        <f aca="false">'High pensions'!L117</f>
        <v>1441244.46908147</v>
      </c>
      <c r="O117" s="9"/>
      <c r="P117" s="82" t="n">
        <f aca="false">'High pensions'!X117</f>
        <v>32119796.9527003</v>
      </c>
      <c r="Q117" s="67"/>
      <c r="R117" s="82" t="n">
        <f aca="false">'High SIPA income'!G112</f>
        <v>45333081.3640365</v>
      </c>
      <c r="S117" s="67"/>
      <c r="T117" s="82" t="n">
        <f aca="false">'High SIPA income'!J112</f>
        <v>173334965.690622</v>
      </c>
      <c r="U117" s="9"/>
      <c r="V117" s="82" t="n">
        <f aca="false">'High SIPA income'!F112</f>
        <v>132190.426758219</v>
      </c>
      <c r="W117" s="67"/>
      <c r="X117" s="82" t="n">
        <f aca="false">'High SIPA income'!M112</f>
        <v>332024.240459088</v>
      </c>
      <c r="Y117" s="9"/>
      <c r="Z117" s="9" t="n">
        <f aca="false">R117+V117-N117-L117-F117</f>
        <v>6558945.12377069</v>
      </c>
      <c r="AA117" s="9"/>
      <c r="AB117" s="9" t="n">
        <f aca="false">T117-P117-D117</f>
        <v>-39258394.9553414</v>
      </c>
      <c r="AC117" s="50"/>
      <c r="AD117" s="9"/>
      <c r="AE117" s="9"/>
      <c r="AF117" s="9"/>
      <c r="AG117" s="9" t="n">
        <f aca="false">BF117/100*$AG$57</f>
        <v>9307603389.1126</v>
      </c>
      <c r="AH117" s="40" t="n">
        <f aca="false">(AG117-AG116)/AG116</f>
        <v>0.00643382879665433</v>
      </c>
      <c r="AI117" s="40" t="n">
        <f aca="false">(AG117-AG113)/AG113</f>
        <v>0.0292380661984609</v>
      </c>
      <c r="AJ117" s="40" t="n">
        <f aca="false">AB117/AG117</f>
        <v>-0.00421788438055527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15239634</v>
      </c>
      <c r="AX117" s="7"/>
      <c r="AY117" s="40" t="n">
        <f aca="false">(AW117-AW116)/AW116</f>
        <v>0.00226679522822735</v>
      </c>
      <c r="AZ117" s="12" t="n">
        <f aca="false">workers_and_wage_high!B105</f>
        <v>8716.6430259333</v>
      </c>
      <c r="BA117" s="40" t="n">
        <f aca="false">(AZ117-AZ116)/AZ116</f>
        <v>0.00415760911991322</v>
      </c>
      <c r="BB117" s="39"/>
      <c r="BC117" s="39"/>
      <c r="BD117" s="39"/>
      <c r="BE117" s="39"/>
      <c r="BF117" s="7" t="n">
        <f aca="false">BF116*(1+AY117)*(1+BA117)*(1-BE117)</f>
        <v>152.621802021319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135.735118475933</v>
      </c>
    </row>
    <row r="119" customFormat="false" ht="12.8" hidden="false" customHeight="false" outlineLevel="0" collapsed="false">
      <c r="AI119" s="32" t="n">
        <f aca="false">AVERAGE(AI29:AI117)</f>
        <v>0.0284683657230857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0.021997795580577</v>
      </c>
      <c r="AJ120" s="32" t="n">
        <f aca="false">AI119-AI120</f>
        <v>0.00647057014250876</v>
      </c>
    </row>
    <row r="121" customFormat="false" ht="12.8" hidden="false" customHeight="false" outlineLevel="0" collapsed="false">
      <c r="AI121" s="32" t="n">
        <f aca="false">'Low scenario'!AI119</f>
        <v>0.0135245698830079</v>
      </c>
      <c r="AJ121" s="32" t="n">
        <f aca="false">AI120-AI121</f>
        <v>0.00847322569756903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296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-0.0329745750899215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-0.0331795977538115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-0.0366051126539163</v>
      </c>
      <c r="D27" s="101" t="n">
        <f aca="false">'Central scenario'!BO6</f>
        <v>-0.0370530841535635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-0.0376961884096757</v>
      </c>
      <c r="D29" s="101" t="n">
        <f aca="false">'Central scenario'!BO8</f>
        <v>-0.0385800679980237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-0.0466196684132554</v>
      </c>
      <c r="F30" s="103" t="n">
        <f aca="false">'Low scenario'!BO9</f>
        <v>-0.0480034414406569</v>
      </c>
      <c r="G30" s="103" t="n">
        <f aca="false">'High scenario'!AL9</f>
        <v>-0.0462005002089527</v>
      </c>
      <c r="H30" s="103" t="n">
        <f aca="false">'High scenario'!BO9</f>
        <v>-0.0475742926541286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-0.0360534773795272</v>
      </c>
      <c r="D31" s="101" t="n">
        <f aca="false">'Central scenario'!BO10</f>
        <v>-0.0375617164580465</v>
      </c>
      <c r="E31" s="103" t="n">
        <f aca="false">'Low scenario'!AL10</f>
        <v>-0.0370043688205311</v>
      </c>
      <c r="F31" s="103" t="n">
        <f aca="false">'Low scenario'!BO10</f>
        <v>-0.0385283065692347</v>
      </c>
      <c r="G31" s="103" t="n">
        <f aca="false">'High scenario'!AL10</f>
        <v>-0.0347445682567747</v>
      </c>
      <c r="H31" s="103" t="n">
        <f aca="false">'High scenario'!BO10</f>
        <v>-0.0362260633424428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-0.0402714430145308</v>
      </c>
      <c r="D32" s="101" t="n">
        <f aca="false">'Central scenario'!BO11</f>
        <v>-0.0421420091934734</v>
      </c>
      <c r="E32" s="103" t="n">
        <f aca="false">'Low scenario'!AL11</f>
        <v>-0.041932648062877</v>
      </c>
      <c r="F32" s="103" t="n">
        <f aca="false">'Low scenario'!BO11</f>
        <v>-0.0438253451645566</v>
      </c>
      <c r="G32" s="103" t="n">
        <f aca="false">'High scenario'!AL11</f>
        <v>-0.0392118569581186</v>
      </c>
      <c r="H32" s="103" t="n">
        <f aca="false">'High scenario'!BO11</f>
        <v>-0.041108217275102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-0.0425258697260034</v>
      </c>
      <c r="D33" s="101" t="n">
        <f aca="false">'Central scenario'!BO12</f>
        <v>-0.0447306364468187</v>
      </c>
      <c r="E33" s="103" t="n">
        <f aca="false">'Low scenario'!AL12</f>
        <v>-0.0447440319607941</v>
      </c>
      <c r="F33" s="103" t="n">
        <f aca="false">'Low scenario'!BO12</f>
        <v>-0.0469310039119423</v>
      </c>
      <c r="G33" s="103" t="n">
        <f aca="false">'High scenario'!AL12</f>
        <v>-0.0426060763223517</v>
      </c>
      <c r="H33" s="103" t="n">
        <f aca="false">'High scenario'!BO12</f>
        <v>-0.0448590454865833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-0.0448059169493496</v>
      </c>
      <c r="D34" s="104" t="n">
        <f aca="false">'Central scenario'!BO13</f>
        <v>-0.0473752693162867</v>
      </c>
      <c r="E34" s="103" t="n">
        <f aca="false">'Low scenario'!AL13</f>
        <v>-0.0466388009436124</v>
      </c>
      <c r="F34" s="103" t="n">
        <f aca="false">'Low scenario'!BO13</f>
        <v>-0.0493006047176969</v>
      </c>
      <c r="G34" s="103" t="n">
        <f aca="false">'High scenario'!AL13</f>
        <v>-0.0437567818572988</v>
      </c>
      <c r="H34" s="103" t="n">
        <f aca="false">'High scenario'!BO13</f>
        <v>-0.0465002816180733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-0.0458369743199365</v>
      </c>
      <c r="D35" s="105" t="n">
        <f aca="false">'Central scenario'!BO14</f>
        <v>-0.0493026075165562</v>
      </c>
      <c r="E35" s="103" t="n">
        <f aca="false">'Low scenario'!AL14</f>
        <v>-0.0478665632615032</v>
      </c>
      <c r="F35" s="103" t="n">
        <f aca="false">'Low scenario'!BO14</f>
        <v>-0.0515144887667785</v>
      </c>
      <c r="G35" s="103" t="n">
        <f aca="false">'High scenario'!AL14</f>
        <v>-0.0442892293802801</v>
      </c>
      <c r="H35" s="103" t="n">
        <f aca="false">'High scenario'!BO14</f>
        <v>-0.0479333135862351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-0.0458922437780094</v>
      </c>
      <c r="D36" s="106" t="n">
        <f aca="false">'Central scenario'!BO15</f>
        <v>-0.050407246590893</v>
      </c>
      <c r="E36" s="103" t="n">
        <f aca="false">'Low scenario'!AL15</f>
        <v>-0.0487369032217682</v>
      </c>
      <c r="F36" s="103" t="n">
        <f aca="false">'Low scenario'!BO15</f>
        <v>-0.0535340970166234</v>
      </c>
      <c r="G36" s="103" t="n">
        <f aca="false">'High scenario'!AL15</f>
        <v>-0.0442404498623131</v>
      </c>
      <c r="H36" s="103" t="n">
        <f aca="false">'High scenario'!BO15</f>
        <v>-0.0489373177603514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-0.0458122306448693</v>
      </c>
      <c r="D37" s="106" t="n">
        <f aca="false">'Central scenario'!BO16</f>
        <v>-0.0511885842920729</v>
      </c>
      <c r="E37" s="103" t="n">
        <f aca="false">'Low scenario'!AL16</f>
        <v>-0.0476317296793073</v>
      </c>
      <c r="F37" s="103" t="n">
        <f aca="false">'Low scenario'!BO16</f>
        <v>-0.0532836459320114</v>
      </c>
      <c r="G37" s="103" t="n">
        <f aca="false">'High scenario'!AL16</f>
        <v>-0.0440791094429514</v>
      </c>
      <c r="H37" s="103" t="n">
        <f aca="false">'High scenario'!BO16</f>
        <v>-0.0494825370460818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-0.0456409451568934</v>
      </c>
      <c r="D38" s="106" t="n">
        <f aca="false">'Central scenario'!BO17</f>
        <v>-0.0518467884345717</v>
      </c>
      <c r="E38" s="103" t="n">
        <f aca="false">'Low scenario'!AL17</f>
        <v>-0.0460042414951905</v>
      </c>
      <c r="F38" s="103" t="n">
        <f aca="false">'Low scenario'!BO17</f>
        <v>-0.0524428125469393</v>
      </c>
      <c r="G38" s="103" t="n">
        <f aca="false">'High scenario'!AL17</f>
        <v>-0.041917923789826</v>
      </c>
      <c r="H38" s="103" t="n">
        <f aca="false">'High scenario'!BO17</f>
        <v>-0.0480228181219091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-0.0440261230363049</v>
      </c>
      <c r="D39" s="105" t="n">
        <f aca="false">'Central scenario'!BO18</f>
        <v>-0.0511091427663353</v>
      </c>
      <c r="E39" s="103" t="n">
        <f aca="false">'Low scenario'!AL18</f>
        <v>-0.0446132709973281</v>
      </c>
      <c r="F39" s="103" t="n">
        <f aca="false">'Low scenario'!BO18</f>
        <v>-0.0519376803210926</v>
      </c>
      <c r="G39" s="103" t="n">
        <f aca="false">'High scenario'!AL18</f>
        <v>-0.0407984583494418</v>
      </c>
      <c r="H39" s="103" t="n">
        <f aca="false">'High scenario'!BO18</f>
        <v>-0.0478576857421132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-0.0430776517237123</v>
      </c>
      <c r="D40" s="106" t="n">
        <f aca="false">'Central scenario'!BO19</f>
        <v>-0.0508586875406001</v>
      </c>
      <c r="E40" s="103" t="n">
        <f aca="false">'Low scenario'!AL19</f>
        <v>-0.0439396290764242</v>
      </c>
      <c r="F40" s="103" t="n">
        <f aca="false">'Low scenario'!BO19</f>
        <v>-0.0518864822933799</v>
      </c>
      <c r="G40" s="103" t="n">
        <f aca="false">'High scenario'!AL19</f>
        <v>-0.0390961039010693</v>
      </c>
      <c r="H40" s="103" t="n">
        <f aca="false">'High scenario'!BO19</f>
        <v>-0.0468186770658491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-0.0422230068663907</v>
      </c>
      <c r="D41" s="106" t="n">
        <f aca="false">'Central scenario'!BO20</f>
        <v>-0.0508766642930631</v>
      </c>
      <c r="E41" s="103" t="n">
        <f aca="false">'Low scenario'!AL20</f>
        <v>-0.0439124404244875</v>
      </c>
      <c r="F41" s="103" t="n">
        <f aca="false">'Low scenario'!BO20</f>
        <v>-0.0528229286098893</v>
      </c>
      <c r="G41" s="103" t="n">
        <f aca="false">'High scenario'!AL20</f>
        <v>-0.0386426945577926</v>
      </c>
      <c r="H41" s="103" t="n">
        <f aca="false">'High scenario'!BO20</f>
        <v>-0.0472134810097206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-0.0405663308386471</v>
      </c>
      <c r="D42" s="106" t="n">
        <f aca="false">'Central scenario'!BO21</f>
        <v>-0.0500304899031464</v>
      </c>
      <c r="E42" s="103" t="n">
        <f aca="false">'Low scenario'!AL21</f>
        <v>-0.0435894108879853</v>
      </c>
      <c r="F42" s="103" t="n">
        <f aca="false">'Low scenario'!BO21</f>
        <v>-0.0534729521643625</v>
      </c>
      <c r="G42" s="103" t="n">
        <f aca="false">'High scenario'!AL21</f>
        <v>-0.0366977649519881</v>
      </c>
      <c r="H42" s="103" t="n">
        <f aca="false">'High scenario'!BO21</f>
        <v>-0.0460478037969424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-0.0395859493838531</v>
      </c>
      <c r="D43" s="105" t="n">
        <f aca="false">'Central scenario'!BO22</f>
        <v>-0.0499683516844673</v>
      </c>
      <c r="E43" s="103" t="n">
        <f aca="false">'Low scenario'!AL22</f>
        <v>-0.0424548780947794</v>
      </c>
      <c r="F43" s="103" t="n">
        <f aca="false">'Low scenario'!BO22</f>
        <v>-0.053092061830144</v>
      </c>
      <c r="G43" s="103" t="n">
        <f aca="false">'High scenario'!AL22</f>
        <v>-0.0351943521715372</v>
      </c>
      <c r="H43" s="103" t="n">
        <f aca="false">'High scenario'!BO22</f>
        <v>-0.0453141955857052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-0.0380384577662801</v>
      </c>
      <c r="D44" s="106" t="n">
        <f aca="false">'Central scenario'!BO23</f>
        <v>-0.0491160355993957</v>
      </c>
      <c r="E44" s="103" t="n">
        <f aca="false">'Low scenario'!AL23</f>
        <v>-0.0432025969692482</v>
      </c>
      <c r="F44" s="103" t="n">
        <f aca="false">'Low scenario'!BO23</f>
        <v>-0.0544357195996025</v>
      </c>
      <c r="G44" s="103" t="n">
        <f aca="false">'High scenario'!AL23</f>
        <v>-0.0333682721155591</v>
      </c>
      <c r="H44" s="103" t="n">
        <f aca="false">'High scenario'!BO23</f>
        <v>-0.043929955218184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-0.0365664122983473</v>
      </c>
      <c r="D45" s="106" t="n">
        <f aca="false">'Central scenario'!BO24</f>
        <v>-0.0482221286801964</v>
      </c>
      <c r="E45" s="103" t="n">
        <f aca="false">'Low scenario'!AL24</f>
        <v>-0.0419183747047501</v>
      </c>
      <c r="F45" s="103" t="n">
        <f aca="false">'Low scenario'!BO24</f>
        <v>-0.0536377973025707</v>
      </c>
      <c r="G45" s="103" t="n">
        <f aca="false">'High scenario'!AL24</f>
        <v>-0.0317412515288214</v>
      </c>
      <c r="H45" s="103" t="n">
        <f aca="false">'High scenario'!BO24</f>
        <v>-0.0429167926587359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-0.0349179521316241</v>
      </c>
      <c r="D46" s="106" t="n">
        <f aca="false">'Central scenario'!BO25</f>
        <v>-0.0472259304322618</v>
      </c>
      <c r="E46" s="103" t="n">
        <f aca="false">'Low scenario'!AL25</f>
        <v>-0.039764034581559</v>
      </c>
      <c r="F46" s="103" t="n">
        <f aca="false">'Low scenario'!BO25</f>
        <v>-0.0522414898963034</v>
      </c>
      <c r="G46" s="103" t="n">
        <f aca="false">'High scenario'!AL25</f>
        <v>-0.0293756252350876</v>
      </c>
      <c r="H46" s="103" t="n">
        <f aca="false">'High scenario'!BO25</f>
        <v>-0.0412088451253336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-0.0338558120563807</v>
      </c>
      <c r="D47" s="105" t="n">
        <f aca="false">'Central scenario'!BO26</f>
        <v>-0.0466649848671752</v>
      </c>
      <c r="E47" s="103" t="n">
        <f aca="false">'Low scenario'!AL26</f>
        <v>-0.0395918848268734</v>
      </c>
      <c r="F47" s="103" t="n">
        <f aca="false">'Low scenario'!BO26</f>
        <v>-0.0530754565082424</v>
      </c>
      <c r="G47" s="103" t="n">
        <f aca="false">'High scenario'!AL26</f>
        <v>-0.0273662694502638</v>
      </c>
      <c r="H47" s="103" t="n">
        <f aca="false">'High scenario'!BO26</f>
        <v>-0.0401283758522299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-0.0321724910779188</v>
      </c>
      <c r="D48" s="106" t="n">
        <f aca="false">'Central scenario'!BO27</f>
        <v>-0.0455579189078258</v>
      </c>
      <c r="E48" s="103" t="n">
        <f aca="false">'Low scenario'!AL27</f>
        <v>-0.0372622228313234</v>
      </c>
      <c r="F48" s="103" t="n">
        <f aca="false">'Low scenario'!BO27</f>
        <v>-0.0513480970909546</v>
      </c>
      <c r="G48" s="103" t="n">
        <f aca="false">'High scenario'!AL27</f>
        <v>-0.0252293555231728</v>
      </c>
      <c r="H48" s="103" t="n">
        <f aca="false">'High scenario'!BO27</f>
        <v>-0.0387465504745147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-0.0322780900263813</v>
      </c>
      <c r="D49" s="106" t="n">
        <f aca="false">'Central scenario'!BO28</f>
        <v>-0.0466659186772056</v>
      </c>
      <c r="E49" s="103" t="n">
        <f aca="false">'Low scenario'!AL28</f>
        <v>-0.0362333941330909</v>
      </c>
      <c r="F49" s="103" t="n">
        <f aca="false">'Low scenario'!BO28</f>
        <v>-0.0511845312020811</v>
      </c>
      <c r="G49" s="103" t="n">
        <f aca="false">'High scenario'!AL28</f>
        <v>-0.0241932452810167</v>
      </c>
      <c r="H49" s="103" t="n">
        <f aca="false">'High scenario'!BO28</f>
        <v>-0.0385886007664137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-0.0322898191216915</v>
      </c>
      <c r="D50" s="106" t="n">
        <f aca="false">'Central scenario'!BO29</f>
        <v>-0.0472218130600067</v>
      </c>
      <c r="E50" s="103" t="n">
        <f aca="false">'Low scenario'!AL29</f>
        <v>-0.0345989097518635</v>
      </c>
      <c r="F50" s="103" t="n">
        <f aca="false">'Low scenario'!BO29</f>
        <v>-0.0501038187810681</v>
      </c>
      <c r="G50" s="103" t="n">
        <f aca="false">'High scenario'!AL29</f>
        <v>-0.0230004767405712</v>
      </c>
      <c r="H50" s="103" t="n">
        <f aca="false">'High scenario'!BO29</f>
        <v>-0.0379940420680148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2021-01-20T19:22:01Z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