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<sst xmlns="http://schemas.openxmlformats.org/spreadsheetml/2006/main" count="911" uniqueCount="281">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</sst>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112.85272354547</c:v>
                </c:pt>
                <c:pt idx="49">
                  <c:v>113.688905255298</c:v>
                </c:pt>
                <c:pt idx="50">
                  <c:v>114.165590553673</c:v>
                </c:pt>
                <c:pt idx="51">
                  <c:v>116.029650191293</c:v>
                </c:pt>
                <c:pt idx="52">
                  <c:v>117.051089872944</c:v>
                </c:pt>
                <c:pt idx="53">
                  <c:v>117.851711994821</c:v>
                </c:pt>
                <c:pt idx="54">
                  <c:v>119.24463355037</c:v>
                </c:pt>
                <c:pt idx="55">
                  <c:v>120.270170500805</c:v>
                </c:pt>
                <c:pt idx="56">
                  <c:v>121.067828254865</c:v>
                </c:pt>
                <c:pt idx="57">
                  <c:v>121.390363878032</c:v>
                </c:pt>
                <c:pt idx="58">
                  <c:v>122.68870160321</c:v>
                </c:pt>
                <c:pt idx="59">
                  <c:v>123.500217361763</c:v>
                </c:pt>
                <c:pt idx="60">
                  <c:v>124.659931565793</c:v>
                </c:pt>
                <c:pt idx="61">
                  <c:v>124.779221759473</c:v>
                </c:pt>
                <c:pt idx="62">
                  <c:v>126.060419199914</c:v>
                </c:pt>
                <c:pt idx="63">
                  <c:v>126.927204299901</c:v>
                </c:pt>
                <c:pt idx="64">
                  <c:v>127.301936408864</c:v>
                </c:pt>
                <c:pt idx="65">
                  <c:v>128.070630667267</c:v>
                </c:pt>
                <c:pt idx="66">
                  <c:v>129.266925649514</c:v>
                </c:pt>
                <c:pt idx="67">
                  <c:v>129.446258125307</c:v>
                </c:pt>
                <c:pt idx="68">
                  <c:v>130.207341977636</c:v>
                </c:pt>
                <c:pt idx="69">
                  <c:v>130.761856700526</c:v>
                </c:pt>
                <c:pt idx="70">
                  <c:v>131.658395017662</c:v>
                </c:pt>
                <c:pt idx="71">
                  <c:v>131.7947646425</c:v>
                </c:pt>
                <c:pt idx="72">
                  <c:v>132.5747438128</c:v>
                </c:pt>
                <c:pt idx="73">
                  <c:v>133.224881983229</c:v>
                </c:pt>
                <c:pt idx="74">
                  <c:v>134.011742024559</c:v>
                </c:pt>
                <c:pt idx="75">
                  <c:v>134.534714671696</c:v>
                </c:pt>
                <c:pt idx="76">
                  <c:v>134.841278872175</c:v>
                </c:pt>
                <c:pt idx="77">
                  <c:v>135.261778843899</c:v>
                </c:pt>
                <c:pt idx="78">
                  <c:v>135.966091369796</c:v>
                </c:pt>
                <c:pt idx="79">
                  <c:v>136.312228789063</c:v>
                </c:pt>
                <c:pt idx="80">
                  <c:v>136.993280171484</c:v>
                </c:pt>
                <c:pt idx="81">
                  <c:v>138.068119267672</c:v>
                </c:pt>
                <c:pt idx="82">
                  <c:v>138.815668615551</c:v>
                </c:pt>
                <c:pt idx="83">
                  <c:v>138.90290265556</c:v>
                </c:pt>
                <c:pt idx="84">
                  <c:v>139.222517415339</c:v>
                </c:pt>
                <c:pt idx="85">
                  <c:v>140.255194312791</c:v>
                </c:pt>
                <c:pt idx="86">
                  <c:v>140.666589990998</c:v>
                </c:pt>
                <c:pt idx="87">
                  <c:v>141.541774824691</c:v>
                </c:pt>
                <c:pt idx="88">
                  <c:v>142.290148384125</c:v>
                </c:pt>
                <c:pt idx="89">
                  <c:v>143.276040081992</c:v>
                </c:pt>
                <c:pt idx="90">
                  <c:v>144.543625684355</c:v>
                </c:pt>
                <c:pt idx="91">
                  <c:v>144.415951836873</c:v>
                </c:pt>
                <c:pt idx="92">
                  <c:v>145.52225223171</c:v>
                </c:pt>
                <c:pt idx="93">
                  <c:v>146.148059896762</c:v>
                </c:pt>
                <c:pt idx="94">
                  <c:v>146.442840634947</c:v>
                </c:pt>
                <c:pt idx="95">
                  <c:v>147.534803562506</c:v>
                </c:pt>
                <c:pt idx="96">
                  <c:v>148.215801097059</c:v>
                </c:pt>
                <c:pt idx="97">
                  <c:v>148.755896778136</c:v>
                </c:pt>
                <c:pt idx="98">
                  <c:v>149.693381658095</c:v>
                </c:pt>
                <c:pt idx="99">
                  <c:v>150.684104776263</c:v>
                </c:pt>
                <c:pt idx="100">
                  <c:v>150.807017612577</c:v>
                </c:pt>
                <c:pt idx="101">
                  <c:v>152.236279991053</c:v>
                </c:pt>
                <c:pt idx="102">
                  <c:v>153.023206474826</c:v>
                </c:pt>
                <c:pt idx="103">
                  <c:v>154.192522972905</c:v>
                </c:pt>
                <c:pt idx="104">
                  <c:v>154.280537513017</c:v>
                </c:pt>
                <c:pt idx="105">
                  <c:v>154.841078233821</c:v>
                </c:pt>
                <c:pt idx="106">
                  <c:v>155.288963403527</c:v>
                </c:pt>
                <c:pt idx="107">
                  <c:v>155.852954846363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39837"/>
        <c:axId val="7419485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0.0249801484357319</c:v>
                </c:pt>
                <c:pt idx="54">
                  <c:v>0.0387109899640685</c:v>
                </c:pt>
                <c:pt idx="58">
                  <c:v>0.0299936279796527</c:v>
                </c:pt>
                <c:pt idx="62">
                  <c:v>0.0281996258941366</c:v>
                </c:pt>
                <c:pt idx="66">
                  <c:v>0.0232053197871875</c:v>
                </c:pt>
                <c:pt idx="70">
                  <c:v>0.0201067768757661</c:v>
                </c:pt>
                <c:pt idx="74">
                  <c:v>0.0189231522954239</c:v>
                </c:pt>
                <c:pt idx="78">
                  <c:v>0.0150376238283081</c:v>
                </c:pt>
                <c:pt idx="82">
                  <c:v>0.0191721052003588</c:v>
                </c:pt>
                <c:pt idx="86">
                  <c:v>0.0161114843255072</c:v>
                </c:pt>
                <c:pt idx="90">
                  <c:v>0.0228591912452791</c:v>
                </c:pt>
                <c:pt idx="94">
                  <c:v>0.0193589060700625</c:v>
                </c:pt>
                <c:pt idx="98">
                  <c:v>0.0199799689510327</c:v>
                </c:pt>
                <c:pt idx="102">
                  <c:v>0.0216118864491799</c:v>
                </c:pt>
                <c:pt idx="106">
                  <c:v>0.0163938696551644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98672"/>
        <c:axId val="80411522"/>
      </c:lineChart>
      <c:catAx>
        <c:axId val="8139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194855"/>
        <c:crosses val="autoZero"/>
        <c:auto val="1"/>
        <c:lblAlgn val="ctr"/>
        <c:lblOffset val="100"/>
      </c:catAx>
      <c:valAx>
        <c:axId val="7419485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39837"/>
        <c:crossesAt val="1"/>
        <c:crossBetween val="midCat"/>
      </c:valAx>
      <c:catAx>
        <c:axId val="52986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411522"/>
        <c:auto val="1"/>
        <c:lblAlgn val="ctr"/>
        <c:lblOffset val="100"/>
      </c:catAx>
      <c:valAx>
        <c:axId val="8041152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986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1.10%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-0.0108295290339839</c:v>
                </c:pt>
                <c:pt idx="3">
                  <c:v>-0.0120066425234995</c:v>
                </c:pt>
                <c:pt idx="4">
                  <c:v>-0.0154323264568133</c:v>
                </c:pt>
                <c:pt idx="5">
                  <c:v>-0.0142170624303096</c:v>
                </c:pt>
                <c:pt idx="6">
                  <c:v>-0.0135381023056581</c:v>
                </c:pt>
                <c:pt idx="7">
                  <c:v>-0.014463357517358</c:v>
                </c:pt>
                <c:pt idx="8">
                  <c:v>-0.0132084172148475</c:v>
                </c:pt>
                <c:pt idx="9">
                  <c:v>-0.0141596125282454</c:v>
                </c:pt>
                <c:pt idx="10">
                  <c:v>-0.0147655053403102</c:v>
                </c:pt>
                <c:pt idx="11">
                  <c:v>-0.0150374124576436</c:v>
                </c:pt>
                <c:pt idx="12">
                  <c:v>-0.0151137754156754</c:v>
                </c:pt>
                <c:pt idx="13">
                  <c:v>-0.0151063028349621</c:v>
                </c:pt>
                <c:pt idx="14">
                  <c:v>-0.0149265530745775</c:v>
                </c:pt>
                <c:pt idx="15">
                  <c:v>-0.0149655911860897</c:v>
                </c:pt>
                <c:pt idx="16">
                  <c:v>-0.0145017990101074</c:v>
                </c:pt>
                <c:pt idx="17">
                  <c:v>-0.0137814016506063</c:v>
                </c:pt>
                <c:pt idx="18">
                  <c:v>-0.0136450028430022</c:v>
                </c:pt>
                <c:pt idx="19">
                  <c:v>-0.0133150621461331</c:v>
                </c:pt>
                <c:pt idx="20">
                  <c:v>-0.0131160670543862</c:v>
                </c:pt>
                <c:pt idx="21">
                  <c:v>-0.0128005102529878</c:v>
                </c:pt>
                <c:pt idx="22">
                  <c:v>-0.012661427149238</c:v>
                </c:pt>
                <c:pt idx="23">
                  <c:v>-0.012300187705492</c:v>
                </c:pt>
                <c:pt idx="24">
                  <c:v>-0.0119003234386088</c:v>
                </c:pt>
                <c:pt idx="25">
                  <c:v>-0.0116730248433255</c:v>
                </c:pt>
                <c:pt idx="26">
                  <c:v>-0.0113089893480187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10.35%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-0.0830665025814917</c:v>
                </c:pt>
                <c:pt idx="3">
                  <c:v>-0.082141043339025</c:v>
                </c:pt>
                <c:pt idx="4">
                  <c:v>-0.084924466669661</c:v>
                </c:pt>
                <c:pt idx="5">
                  <c:v>-0.0822399373724801</c:v>
                </c:pt>
                <c:pt idx="6">
                  <c:v>-0.0767398432299661</c:v>
                </c:pt>
                <c:pt idx="7">
                  <c:v>-0.0924967832526068</c:v>
                </c:pt>
                <c:pt idx="8">
                  <c:v>-0.0829413407829165</c:v>
                </c:pt>
                <c:pt idx="9">
                  <c:v>-0.0877810625368559</c:v>
                </c:pt>
                <c:pt idx="10">
                  <c:v>-0.0915252550991023</c:v>
                </c:pt>
                <c:pt idx="11">
                  <c:v>-0.0939625077134859</c:v>
                </c:pt>
                <c:pt idx="12">
                  <c:v>-0.0971444678841452</c:v>
                </c:pt>
                <c:pt idx="13">
                  <c:v>-0.100241211003763</c:v>
                </c:pt>
                <c:pt idx="14">
                  <c:v>-0.101783365050785</c:v>
                </c:pt>
                <c:pt idx="15">
                  <c:v>-0.103152443025694</c:v>
                </c:pt>
                <c:pt idx="16">
                  <c:v>-0.103436563051995</c:v>
                </c:pt>
                <c:pt idx="17">
                  <c:v>-0.103464669441353</c:v>
                </c:pt>
                <c:pt idx="18">
                  <c:v>-0.104005662544044</c:v>
                </c:pt>
                <c:pt idx="19">
                  <c:v>-0.10431854399919</c:v>
                </c:pt>
                <c:pt idx="20">
                  <c:v>-0.10496846179981</c:v>
                </c:pt>
                <c:pt idx="21">
                  <c:v>-0.104898422427997</c:v>
                </c:pt>
                <c:pt idx="22">
                  <c:v>-0.105198623744761</c:v>
                </c:pt>
                <c:pt idx="23">
                  <c:v>-0.104702873479498</c:v>
                </c:pt>
                <c:pt idx="24">
                  <c:v>-0.105153233368203</c:v>
                </c:pt>
                <c:pt idx="25">
                  <c:v>-0.104205442003411</c:v>
                </c:pt>
                <c:pt idx="26">
                  <c:v>-0.103910958767026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6.64%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0.0607395187891978</c:v>
                </c:pt>
                <c:pt idx="3">
                  <c:v>0.0611320051364955</c:v>
                </c:pt>
                <c:pt idx="4">
                  <c:v>0.0628649338766236</c:v>
                </c:pt>
                <c:pt idx="5">
                  <c:v>0.0587398562806465</c:v>
                </c:pt>
                <c:pt idx="6">
                  <c:v>0.0515592193109002</c:v>
                </c:pt>
                <c:pt idx="7">
                  <c:v>0.0586018837441637</c:v>
                </c:pt>
                <c:pt idx="8">
                  <c:v>0.0579505195939581</c:v>
                </c:pt>
                <c:pt idx="9">
                  <c:v>0.0582360596196016</c:v>
                </c:pt>
                <c:pt idx="10">
                  <c:v>0.0586918826904699</c:v>
                </c:pt>
                <c:pt idx="11">
                  <c:v>0.0600119163581961</c:v>
                </c:pt>
                <c:pt idx="12">
                  <c:v>0.0611466552846022</c:v>
                </c:pt>
                <c:pt idx="13">
                  <c:v>0.0625411351081791</c:v>
                </c:pt>
                <c:pt idx="14">
                  <c:v>0.0628610895879959</c:v>
                </c:pt>
                <c:pt idx="15">
                  <c:v>0.0629107779258886</c:v>
                </c:pt>
                <c:pt idx="16">
                  <c:v>0.0634307784210111</c:v>
                </c:pt>
                <c:pt idx="17">
                  <c:v>0.0639213052897488</c:v>
                </c:pt>
                <c:pt idx="18">
                  <c:v>0.0642767694577808</c:v>
                </c:pt>
                <c:pt idx="19">
                  <c:v>0.0645561273845502</c:v>
                </c:pt>
                <c:pt idx="20">
                  <c:v>0.064677719842459</c:v>
                </c:pt>
                <c:pt idx="21">
                  <c:v>0.065054926250887</c:v>
                </c:pt>
                <c:pt idx="22">
                  <c:v>0.0651048950619604</c:v>
                </c:pt>
                <c:pt idx="23">
                  <c:v>0.0654652239125698</c:v>
                </c:pt>
                <c:pt idx="24">
                  <c:v>0.0655855640664045</c:v>
                </c:pt>
                <c:pt idx="25">
                  <c:v>0.0659012777497664</c:v>
                </c:pt>
                <c:pt idx="26">
                  <c:v>0.0662709328529451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1844760"/>
        <c:axId val="1853488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-3.19%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-0.0119147510354155</c:v>
                </c:pt>
                <c:pt idx="3">
                  <c:v>-0.0194042217806141</c:v>
                </c:pt>
                <c:pt idx="4">
                  <c:v>-0.0264354011324795</c:v>
                </c:pt>
                <c:pt idx="5">
                  <c:v>-0.0218368767641793</c:v>
                </c:pt>
                <c:pt idx="6">
                  <c:v>-0.0262573391320808</c:v>
                </c:pt>
                <c:pt idx="7">
                  <c:v>-0.0340420154380902</c:v>
                </c:pt>
                <c:pt idx="8">
                  <c:v>-0.0241138767285684</c:v>
                </c:pt>
                <c:pt idx="9">
                  <c:v>-0.029343495771612</c:v>
                </c:pt>
                <c:pt idx="10">
                  <c:v>-0.0329890468979439</c:v>
                </c:pt>
                <c:pt idx="11">
                  <c:v>-0.0342454583411827</c:v>
                </c:pt>
                <c:pt idx="12">
                  <c:v>-0.0362628490804128</c:v>
                </c:pt>
                <c:pt idx="13">
                  <c:v>-0.0366677628447643</c:v>
                </c:pt>
                <c:pt idx="14">
                  <c:v>-0.0377102126515848</c:v>
                </c:pt>
                <c:pt idx="15">
                  <c:v>-0.0390686404001134</c:v>
                </c:pt>
                <c:pt idx="16">
                  <c:v>-0.0383689677553095</c:v>
                </c:pt>
                <c:pt idx="17">
                  <c:v>-0.0371861499164288</c:v>
                </c:pt>
                <c:pt idx="18">
                  <c:v>-0.0372352800434841</c:v>
                </c:pt>
                <c:pt idx="19">
                  <c:v>-0.0369388628749913</c:v>
                </c:pt>
                <c:pt idx="20">
                  <c:v>-0.0372681931259556</c:v>
                </c:pt>
                <c:pt idx="21">
                  <c:v>-0.0365053905443164</c:v>
                </c:pt>
                <c:pt idx="22">
                  <c:v>-0.0366165399462569</c:v>
                </c:pt>
                <c:pt idx="23">
                  <c:v>-0.0353992213866384</c:v>
                </c:pt>
                <c:pt idx="24">
                  <c:v>-0.0353293768546256</c:v>
                </c:pt>
                <c:pt idx="25">
                  <c:v>-0.0338385732111882</c:v>
                </c:pt>
                <c:pt idx="26">
                  <c:v>-0.0328103993763187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44760"/>
        <c:axId val="18534881"/>
      </c:lineChart>
      <c:catAx>
        <c:axId val="818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534881"/>
        <c:crosses val="autoZero"/>
        <c:auto val="1"/>
        <c:lblAlgn val="ctr"/>
        <c:lblOffset val="100"/>
      </c:catAx>
      <c:valAx>
        <c:axId val="18534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84476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-0.0262573391320808</c:v>
                </c:pt>
                <c:pt idx="29">
                  <c:v>-0.0340420154380902</c:v>
                </c:pt>
                <c:pt idx="30">
                  <c:v>-0.0241138767285684</c:v>
                </c:pt>
                <c:pt idx="31">
                  <c:v>-0.029343495771612</c:v>
                </c:pt>
                <c:pt idx="32">
                  <c:v>-0.0329890468979438</c:v>
                </c:pt>
                <c:pt idx="33">
                  <c:v>-0.0342454583411827</c:v>
                </c:pt>
                <c:pt idx="34">
                  <c:v>-0.0362628490804128</c:v>
                </c:pt>
                <c:pt idx="35">
                  <c:v>-0.0366677628447643</c:v>
                </c:pt>
                <c:pt idx="36">
                  <c:v>-0.0377102126515848</c:v>
                </c:pt>
                <c:pt idx="37">
                  <c:v>-0.0390686404001134</c:v>
                </c:pt>
                <c:pt idx="38">
                  <c:v>-0.0383689677553095</c:v>
                </c:pt>
                <c:pt idx="39">
                  <c:v>-0.0371861499164289</c:v>
                </c:pt>
                <c:pt idx="40">
                  <c:v>-0.0372352800434841</c:v>
                </c:pt>
                <c:pt idx="41">
                  <c:v>-0.0369388628749913</c:v>
                </c:pt>
                <c:pt idx="42">
                  <c:v>-0.0372681931259556</c:v>
                </c:pt>
                <c:pt idx="43">
                  <c:v>-0.0365053905443164</c:v>
                </c:pt>
                <c:pt idx="44">
                  <c:v>-0.036616539946257</c:v>
                </c:pt>
                <c:pt idx="45">
                  <c:v>-0.0353992213866384</c:v>
                </c:pt>
                <c:pt idx="46">
                  <c:v>-0.0353293768546256</c:v>
                </c:pt>
                <c:pt idx="47">
                  <c:v>-0.0338385732111883</c:v>
                </c:pt>
                <c:pt idx="48">
                  <c:v>-0.0328103993763187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-0.0345699011204372</c:v>
                </c:pt>
                <c:pt idx="30">
                  <c:v>-0.0240918004925789</c:v>
                </c:pt>
                <c:pt idx="31">
                  <c:v>-0.0280164497155092</c:v>
                </c:pt>
                <c:pt idx="32">
                  <c:v>-0.0323190135525214</c:v>
                </c:pt>
                <c:pt idx="33">
                  <c:v>-0.0350230993160204</c:v>
                </c:pt>
                <c:pt idx="34">
                  <c:v>-0.0373352312610841</c:v>
                </c:pt>
                <c:pt idx="35">
                  <c:v>-0.0391157516032966</c:v>
                </c:pt>
                <c:pt idx="36">
                  <c:v>-0.0422439438061244</c:v>
                </c:pt>
                <c:pt idx="37">
                  <c:v>-0.042698774779865</c:v>
                </c:pt>
                <c:pt idx="38">
                  <c:v>-0.0437212660081755</c:v>
                </c:pt>
                <c:pt idx="39">
                  <c:v>-0.0428291171831927</c:v>
                </c:pt>
                <c:pt idx="40">
                  <c:v>-0.0431456117479495</c:v>
                </c:pt>
                <c:pt idx="41">
                  <c:v>-0.0429160092890348</c:v>
                </c:pt>
                <c:pt idx="42">
                  <c:v>-0.0428057504939191</c:v>
                </c:pt>
                <c:pt idx="43">
                  <c:v>-0.0426319470862348</c:v>
                </c:pt>
                <c:pt idx="44">
                  <c:v>-0.0409977727308471</c:v>
                </c:pt>
                <c:pt idx="45">
                  <c:v>-0.0415247608820816</c:v>
                </c:pt>
                <c:pt idx="46">
                  <c:v>-0.0408447139627766</c:v>
                </c:pt>
                <c:pt idx="47">
                  <c:v>-0.0406715313644837</c:v>
                </c:pt>
                <c:pt idx="48">
                  <c:v>-0.0410330265110313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-0.0337530922394753</c:v>
                </c:pt>
                <c:pt idx="30">
                  <c:v>-0.0220586845306938</c:v>
                </c:pt>
                <c:pt idx="31">
                  <c:v>-0.0278433568700391</c:v>
                </c:pt>
                <c:pt idx="32">
                  <c:v>-0.0331436610648364</c:v>
                </c:pt>
                <c:pt idx="33">
                  <c:v>-0.0344295193771682</c:v>
                </c:pt>
                <c:pt idx="34">
                  <c:v>-0.0357767872566159</c:v>
                </c:pt>
                <c:pt idx="35">
                  <c:v>-0.036694013461237</c:v>
                </c:pt>
                <c:pt idx="36">
                  <c:v>-0.0392104391229018</c:v>
                </c:pt>
                <c:pt idx="37">
                  <c:v>-0.0383172831780527</c:v>
                </c:pt>
                <c:pt idx="38">
                  <c:v>-0.037489455453748</c:v>
                </c:pt>
                <c:pt idx="39">
                  <c:v>-0.0370699724190624</c:v>
                </c:pt>
                <c:pt idx="40">
                  <c:v>-0.0360909789719285</c:v>
                </c:pt>
                <c:pt idx="41">
                  <c:v>-0.0346142792231856</c:v>
                </c:pt>
                <c:pt idx="42">
                  <c:v>-0.033368806251</c:v>
                </c:pt>
                <c:pt idx="43">
                  <c:v>-0.0317300810236295</c:v>
                </c:pt>
                <c:pt idx="44">
                  <c:v>-0.0312977898142687</c:v>
                </c:pt>
                <c:pt idx="45">
                  <c:v>-0.0303937829920476</c:v>
                </c:pt>
                <c:pt idx="46">
                  <c:v>-0.0295316951812235</c:v>
                </c:pt>
                <c:pt idx="47">
                  <c:v>-0.0267190248728845</c:v>
                </c:pt>
                <c:pt idx="48">
                  <c:v>-0.0259256532843395</c:v>
                </c:pt>
              </c:numCache>
            </c:numRef>
          </c:yVal>
          <c:smooth val="0"/>
        </c:ser>
        <c:axId val="51779822"/>
        <c:axId val="43041413"/>
      </c:scatterChart>
      <c:valAx>
        <c:axId val="517798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041413"/>
        <c:crosses val="autoZero"/>
        <c:crossBetween val="midCat"/>
      </c:valAx>
      <c:valAx>
        <c:axId val="43041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7982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-0.0132084172148475</c:v>
                </c:pt>
                <c:pt idx="8">
                  <c:v>-0.0141596125282454</c:v>
                </c:pt>
                <c:pt idx="9">
                  <c:v>-0.0147655053403102</c:v>
                </c:pt>
                <c:pt idx="10">
                  <c:v>-0.0150374124576436</c:v>
                </c:pt>
                <c:pt idx="11">
                  <c:v>-0.0151137754156754</c:v>
                </c:pt>
                <c:pt idx="12">
                  <c:v>-0.0151063028349621</c:v>
                </c:pt>
                <c:pt idx="13">
                  <c:v>-0.0149265530745775</c:v>
                </c:pt>
                <c:pt idx="14">
                  <c:v>-0.0149655911860897</c:v>
                </c:pt>
                <c:pt idx="15">
                  <c:v>-0.0145017990101074</c:v>
                </c:pt>
                <c:pt idx="16">
                  <c:v>-0.0137814016506063</c:v>
                </c:pt>
                <c:pt idx="17">
                  <c:v>-0.0136450028430022</c:v>
                </c:pt>
                <c:pt idx="18">
                  <c:v>-0.0133150621461331</c:v>
                </c:pt>
                <c:pt idx="19">
                  <c:v>-0.0131160670543862</c:v>
                </c:pt>
                <c:pt idx="20">
                  <c:v>-0.0128005102529878</c:v>
                </c:pt>
                <c:pt idx="21">
                  <c:v>-0.012661427149238</c:v>
                </c:pt>
                <c:pt idx="22">
                  <c:v>-0.012300187705492</c:v>
                </c:pt>
                <c:pt idx="23">
                  <c:v>-0.0119003234386088</c:v>
                </c:pt>
                <c:pt idx="24">
                  <c:v>-0.0116730248433255</c:v>
                </c:pt>
                <c:pt idx="25">
                  <c:v>-0.0113089893480187</c:v>
                </c:pt>
                <c:pt idx="26">
                  <c:v>-0.0110305572114993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-0.0924967832526068</c:v>
                </c:pt>
                <c:pt idx="7">
                  <c:v>-0.0829413407829165</c:v>
                </c:pt>
                <c:pt idx="8">
                  <c:v>-0.0877810625368559</c:v>
                </c:pt>
                <c:pt idx="9">
                  <c:v>-0.0915252550991023</c:v>
                </c:pt>
                <c:pt idx="10">
                  <c:v>-0.0939625077134859</c:v>
                </c:pt>
                <c:pt idx="11">
                  <c:v>-0.0971444678841452</c:v>
                </c:pt>
                <c:pt idx="12">
                  <c:v>-0.100241211003763</c:v>
                </c:pt>
                <c:pt idx="13">
                  <c:v>-0.101783365050785</c:v>
                </c:pt>
                <c:pt idx="14">
                  <c:v>-0.103152443025694</c:v>
                </c:pt>
                <c:pt idx="15">
                  <c:v>-0.103436563051995</c:v>
                </c:pt>
                <c:pt idx="16">
                  <c:v>-0.103464669441353</c:v>
                </c:pt>
                <c:pt idx="17">
                  <c:v>-0.104005662544044</c:v>
                </c:pt>
                <c:pt idx="18">
                  <c:v>-0.10431854399919</c:v>
                </c:pt>
                <c:pt idx="19">
                  <c:v>-0.10496846179981</c:v>
                </c:pt>
                <c:pt idx="20">
                  <c:v>-0.104898422427997</c:v>
                </c:pt>
                <c:pt idx="21">
                  <c:v>-0.105198623744761</c:v>
                </c:pt>
                <c:pt idx="22">
                  <c:v>-0.104702873479498</c:v>
                </c:pt>
                <c:pt idx="23">
                  <c:v>-0.105153233368203</c:v>
                </c:pt>
                <c:pt idx="24">
                  <c:v>-0.104205442003411</c:v>
                </c:pt>
                <c:pt idx="25">
                  <c:v>-0.103910958767026</c:v>
                </c:pt>
                <c:pt idx="26">
                  <c:v>-0.103476913569996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0.0579505195939581</c:v>
                </c:pt>
                <c:pt idx="8">
                  <c:v>0.0582360596196016</c:v>
                </c:pt>
                <c:pt idx="9">
                  <c:v>0.0586918826904699</c:v>
                </c:pt>
                <c:pt idx="10">
                  <c:v>0.0600119163581961</c:v>
                </c:pt>
                <c:pt idx="11">
                  <c:v>0.0611466552846022</c:v>
                </c:pt>
                <c:pt idx="12">
                  <c:v>0.0625411351081791</c:v>
                </c:pt>
                <c:pt idx="13">
                  <c:v>0.0628610895879959</c:v>
                </c:pt>
                <c:pt idx="14">
                  <c:v>0.0629107779258886</c:v>
                </c:pt>
                <c:pt idx="15">
                  <c:v>0.0634307784210111</c:v>
                </c:pt>
                <c:pt idx="16">
                  <c:v>0.0639213052897488</c:v>
                </c:pt>
                <c:pt idx="17">
                  <c:v>0.0642767694577808</c:v>
                </c:pt>
                <c:pt idx="18">
                  <c:v>0.0645561273845502</c:v>
                </c:pt>
                <c:pt idx="19">
                  <c:v>0.064677719842459</c:v>
                </c:pt>
                <c:pt idx="20">
                  <c:v>0.065054926250887</c:v>
                </c:pt>
                <c:pt idx="21">
                  <c:v>0.0651048950619604</c:v>
                </c:pt>
                <c:pt idx="22">
                  <c:v>0.0654652239125698</c:v>
                </c:pt>
                <c:pt idx="23">
                  <c:v>0.0655855640664045</c:v>
                </c:pt>
                <c:pt idx="24">
                  <c:v>0.0659012777497664</c:v>
                </c:pt>
                <c:pt idx="25">
                  <c:v>0.0662709328529451</c:v>
                </c:pt>
                <c:pt idx="26">
                  <c:v>0.066447244302963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8394703"/>
        <c:axId val="76549502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-0.0262573391320808</c:v>
                </c:pt>
                <c:pt idx="6">
                  <c:v>-0.0340420154380902</c:v>
                </c:pt>
                <c:pt idx="7">
                  <c:v>-0.0241138767285684</c:v>
                </c:pt>
                <c:pt idx="8">
                  <c:v>-0.029343495771612</c:v>
                </c:pt>
                <c:pt idx="9">
                  <c:v>-0.0329890468979439</c:v>
                </c:pt>
                <c:pt idx="10">
                  <c:v>-0.0342454583411827</c:v>
                </c:pt>
                <c:pt idx="11">
                  <c:v>-0.0362628490804128</c:v>
                </c:pt>
                <c:pt idx="12">
                  <c:v>-0.0366677628447643</c:v>
                </c:pt>
                <c:pt idx="13">
                  <c:v>-0.0377102126515848</c:v>
                </c:pt>
                <c:pt idx="14">
                  <c:v>-0.0390686404001134</c:v>
                </c:pt>
                <c:pt idx="15">
                  <c:v>-0.0383689677553095</c:v>
                </c:pt>
                <c:pt idx="16">
                  <c:v>-0.0371861499164288</c:v>
                </c:pt>
                <c:pt idx="17">
                  <c:v>-0.0372352800434841</c:v>
                </c:pt>
                <c:pt idx="18">
                  <c:v>-0.0369388628749913</c:v>
                </c:pt>
                <c:pt idx="19">
                  <c:v>-0.0372681931259556</c:v>
                </c:pt>
                <c:pt idx="20">
                  <c:v>-0.0365053905443164</c:v>
                </c:pt>
                <c:pt idx="21">
                  <c:v>-0.0366165399462569</c:v>
                </c:pt>
                <c:pt idx="22">
                  <c:v>-0.0353992213866384</c:v>
                </c:pt>
                <c:pt idx="23">
                  <c:v>-0.0353293768546256</c:v>
                </c:pt>
                <c:pt idx="24">
                  <c:v>-0.0338385732111882</c:v>
                </c:pt>
                <c:pt idx="25">
                  <c:v>-0.0328103993763187</c:v>
                </c:pt>
                <c:pt idx="26">
                  <c:v>-0.031921610592751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394703"/>
        <c:axId val="76549502"/>
      </c:lineChart>
      <c:catAx>
        <c:axId val="883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6549502"/>
        <c:crosses val="autoZero"/>
        <c:auto val="1"/>
        <c:lblAlgn val="ctr"/>
        <c:lblOffset val="100"/>
      </c:catAx>
      <c:valAx>
        <c:axId val="76549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839470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-0.0119147510354156</c:v>
                </c:pt>
                <c:pt idx="23">
                  <c:v>-0.0194042217806141</c:v>
                </c:pt>
                <c:pt idx="24">
                  <c:v>-0.0264354011324795</c:v>
                </c:pt>
                <c:pt idx="25">
                  <c:v>-0.0218368767641793</c:v>
                </c:pt>
                <c:pt idx="26">
                  <c:v>-0.0262573391320808</c:v>
                </c:pt>
                <c:pt idx="27">
                  <c:v>-0.0340420154380902</c:v>
                </c:pt>
                <c:pt idx="28">
                  <c:v>-0.0241138767285684</c:v>
                </c:pt>
                <c:pt idx="29">
                  <c:v>-0.029343495771612</c:v>
                </c:pt>
                <c:pt idx="30">
                  <c:v>-0.0329890468979438</c:v>
                </c:pt>
                <c:pt idx="31">
                  <c:v>-0.0342454583411827</c:v>
                </c:pt>
                <c:pt idx="32">
                  <c:v>-0.0362628490804128</c:v>
                </c:pt>
                <c:pt idx="33">
                  <c:v>-0.0366677628447643</c:v>
                </c:pt>
                <c:pt idx="34">
                  <c:v>-0.0377102126515848</c:v>
                </c:pt>
                <c:pt idx="35">
                  <c:v>-0.0390686404001134</c:v>
                </c:pt>
                <c:pt idx="36">
                  <c:v>-0.0383689677553095</c:v>
                </c:pt>
                <c:pt idx="37">
                  <c:v>-0.0371861499164289</c:v>
                </c:pt>
                <c:pt idx="38">
                  <c:v>-0.0372352800434841</c:v>
                </c:pt>
                <c:pt idx="39">
                  <c:v>-0.0369388628749913</c:v>
                </c:pt>
                <c:pt idx="40">
                  <c:v>-0.0372681931259556</c:v>
                </c:pt>
                <c:pt idx="41">
                  <c:v>-0.0365053905443164</c:v>
                </c:pt>
                <c:pt idx="42">
                  <c:v>-0.036616539946257</c:v>
                </c:pt>
                <c:pt idx="43">
                  <c:v>-0.0353992213866384</c:v>
                </c:pt>
                <c:pt idx="44">
                  <c:v>-0.0353293768546256</c:v>
                </c:pt>
                <c:pt idx="45">
                  <c:v>-0.0338385732111883</c:v>
                </c:pt>
                <c:pt idx="46">
                  <c:v>-0.0328103993763187</c:v>
                </c:pt>
                <c:pt idx="47">
                  <c:v>-0.031921610592751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-0.0345699011204372</c:v>
                </c:pt>
                <c:pt idx="28">
                  <c:v>-0.0240918004925789</c:v>
                </c:pt>
                <c:pt idx="29">
                  <c:v>-0.0280164497155092</c:v>
                </c:pt>
                <c:pt idx="30">
                  <c:v>-0.0323190135525214</c:v>
                </c:pt>
                <c:pt idx="31">
                  <c:v>-0.0350230993160204</c:v>
                </c:pt>
                <c:pt idx="32">
                  <c:v>-0.0373352312610841</c:v>
                </c:pt>
                <c:pt idx="33">
                  <c:v>-0.0391157516032966</c:v>
                </c:pt>
                <c:pt idx="34">
                  <c:v>-0.0422439438061244</c:v>
                </c:pt>
                <c:pt idx="35">
                  <c:v>-0.042698774779865</c:v>
                </c:pt>
                <c:pt idx="36">
                  <c:v>-0.0437212660081755</c:v>
                </c:pt>
                <c:pt idx="37">
                  <c:v>-0.0428291171831927</c:v>
                </c:pt>
                <c:pt idx="38">
                  <c:v>-0.0431456117479495</c:v>
                </c:pt>
                <c:pt idx="39">
                  <c:v>-0.0429160092890348</c:v>
                </c:pt>
                <c:pt idx="40">
                  <c:v>-0.0428057504939191</c:v>
                </c:pt>
                <c:pt idx="41">
                  <c:v>-0.0426319470862348</c:v>
                </c:pt>
                <c:pt idx="42">
                  <c:v>-0.0409977727308471</c:v>
                </c:pt>
                <c:pt idx="43">
                  <c:v>-0.0415247608820816</c:v>
                </c:pt>
                <c:pt idx="44">
                  <c:v>-0.0408447139627766</c:v>
                </c:pt>
                <c:pt idx="45">
                  <c:v>-0.0406715313644837</c:v>
                </c:pt>
                <c:pt idx="46">
                  <c:v>-0.0410330265110313</c:v>
                </c:pt>
                <c:pt idx="47">
                  <c:v>-0.0406995910682173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-0.0337530922394753</c:v>
                </c:pt>
                <c:pt idx="28">
                  <c:v>-0.0220586845306938</c:v>
                </c:pt>
                <c:pt idx="29">
                  <c:v>-0.0278433568700391</c:v>
                </c:pt>
                <c:pt idx="30">
                  <c:v>-0.0331436610648364</c:v>
                </c:pt>
                <c:pt idx="31">
                  <c:v>-0.0344295193771682</c:v>
                </c:pt>
                <c:pt idx="32">
                  <c:v>-0.0357767872566159</c:v>
                </c:pt>
                <c:pt idx="33">
                  <c:v>-0.036694013461237</c:v>
                </c:pt>
                <c:pt idx="34">
                  <c:v>-0.0392104391229018</c:v>
                </c:pt>
                <c:pt idx="35">
                  <c:v>-0.0383172831780527</c:v>
                </c:pt>
                <c:pt idx="36">
                  <c:v>-0.037489455453748</c:v>
                </c:pt>
                <c:pt idx="37">
                  <c:v>-0.0370699724190624</c:v>
                </c:pt>
                <c:pt idx="38">
                  <c:v>-0.0360909789719285</c:v>
                </c:pt>
                <c:pt idx="39">
                  <c:v>-0.0346142792231856</c:v>
                </c:pt>
                <c:pt idx="40">
                  <c:v>-0.033368806251</c:v>
                </c:pt>
                <c:pt idx="41">
                  <c:v>-0.0317300810236295</c:v>
                </c:pt>
                <c:pt idx="42">
                  <c:v>-0.0312977898142687</c:v>
                </c:pt>
                <c:pt idx="43">
                  <c:v>-0.0303937829920476</c:v>
                </c:pt>
                <c:pt idx="44">
                  <c:v>-0.0295316951812235</c:v>
                </c:pt>
                <c:pt idx="45">
                  <c:v>-0.0267190248728845</c:v>
                </c:pt>
                <c:pt idx="46">
                  <c:v>-0.0259256532843395</c:v>
                </c:pt>
                <c:pt idx="47">
                  <c:v>-0.0256678661579146</c:v>
                </c:pt>
              </c:numCache>
            </c:numRef>
          </c:yVal>
          <c:smooth val="0"/>
        </c:ser>
        <c:axId val="9806423"/>
        <c:axId val="24976720"/>
      </c:scatterChart>
      <c:valAx>
        <c:axId val="98064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976720"/>
        <c:crosses val="autoZero"/>
        <c:crossBetween val="midCat"/>
        <c:majorUnit val="2"/>
      </c:valAx>
      <c:valAx>
        <c:axId val="24976720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64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-0.0132084172148475</c:v>
                </c:pt>
                <c:pt idx="8">
                  <c:v>-0.0141596125282454</c:v>
                </c:pt>
                <c:pt idx="9">
                  <c:v>-0.0147655053403102</c:v>
                </c:pt>
                <c:pt idx="10">
                  <c:v>-0.0150374124576436</c:v>
                </c:pt>
                <c:pt idx="11">
                  <c:v>-0.0151137754156754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-0.0924967832526068</c:v>
                </c:pt>
                <c:pt idx="7">
                  <c:v>-0.0829413407829165</c:v>
                </c:pt>
                <c:pt idx="8">
                  <c:v>-0.0877810625368559</c:v>
                </c:pt>
                <c:pt idx="9">
                  <c:v>-0.0915252550991023</c:v>
                </c:pt>
                <c:pt idx="10">
                  <c:v>-0.0939625077134859</c:v>
                </c:pt>
                <c:pt idx="11">
                  <c:v>-0.0971444678841452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0.0579505195939581</c:v>
                </c:pt>
                <c:pt idx="8">
                  <c:v>0.0582360596196016</c:v>
                </c:pt>
                <c:pt idx="9">
                  <c:v>0.0586918826904699</c:v>
                </c:pt>
                <c:pt idx="10">
                  <c:v>0.0600119163581961</c:v>
                </c:pt>
                <c:pt idx="11">
                  <c:v>0.0611466552846022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22360506"/>
        <c:axId val="2230055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-0.0262573391320808</c:v>
                </c:pt>
                <c:pt idx="6">
                  <c:v>-0.0340420154380902</c:v>
                </c:pt>
                <c:pt idx="7">
                  <c:v>-0.0241138767285684</c:v>
                </c:pt>
                <c:pt idx="8">
                  <c:v>-0.029343495771612</c:v>
                </c:pt>
                <c:pt idx="9">
                  <c:v>-0.0329890468979439</c:v>
                </c:pt>
                <c:pt idx="10">
                  <c:v>-0.0342454583411827</c:v>
                </c:pt>
                <c:pt idx="11">
                  <c:v>-0.0362628490804128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60506"/>
        <c:axId val="22300555"/>
      </c:lineChart>
      <c:catAx>
        <c:axId val="22360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2300555"/>
        <c:crosses val="autoZero"/>
        <c:auto val="1"/>
        <c:lblAlgn val="ctr"/>
        <c:lblOffset val="100"/>
      </c:catAx>
      <c:valAx>
        <c:axId val="22300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236050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119.854431341653</c:v>
                </c:pt>
                <c:pt idx="49">
                  <c:v>120.548770615519</c:v>
                </c:pt>
                <c:pt idx="50">
                  <c:v>121.794603536814</c:v>
                </c:pt>
                <c:pt idx="51">
                  <c:v>123.190688065949</c:v>
                </c:pt>
                <c:pt idx="52">
                  <c:v>123.804642172481</c:v>
                </c:pt>
                <c:pt idx="53">
                  <c:v>124.397724511399</c:v>
                </c:pt>
                <c:pt idx="54">
                  <c:v>125.388802280296</c:v>
                </c:pt>
                <c:pt idx="55">
                  <c:v>126.3120291698</c:v>
                </c:pt>
                <c:pt idx="56">
                  <c:v>128.576584461601</c:v>
                </c:pt>
                <c:pt idx="57">
                  <c:v>129.922007060949</c:v>
                </c:pt>
                <c:pt idx="58">
                  <c:v>131.199906336509</c:v>
                </c:pt>
                <c:pt idx="59">
                  <c:v>132.819312211236</c:v>
                </c:pt>
                <c:pt idx="60">
                  <c:v>134.105902878599</c:v>
                </c:pt>
                <c:pt idx="61">
                  <c:v>134.624725493884</c:v>
                </c:pt>
                <c:pt idx="62">
                  <c:v>135.92934437476</c:v>
                </c:pt>
                <c:pt idx="63">
                  <c:v>137.036769516116</c:v>
                </c:pt>
                <c:pt idx="64">
                  <c:v>137.743822438651</c:v>
                </c:pt>
                <c:pt idx="65">
                  <c:v>139.128783551827</c:v>
                </c:pt>
                <c:pt idx="66">
                  <c:v>139.847770158587</c:v>
                </c:pt>
                <c:pt idx="67">
                  <c:v>140.444596070716</c:v>
                </c:pt>
                <c:pt idx="68">
                  <c:v>141.825892151472</c:v>
                </c:pt>
                <c:pt idx="69">
                  <c:v>142.972497538796</c:v>
                </c:pt>
                <c:pt idx="70">
                  <c:v>144.246407270052</c:v>
                </c:pt>
                <c:pt idx="71">
                  <c:v>144.735397468576</c:v>
                </c:pt>
                <c:pt idx="72">
                  <c:v>145.690520748953</c:v>
                </c:pt>
                <c:pt idx="73">
                  <c:v>146.811006968751</c:v>
                </c:pt>
                <c:pt idx="74">
                  <c:v>147.176296942732</c:v>
                </c:pt>
                <c:pt idx="75">
                  <c:v>148.438597953252</c:v>
                </c:pt>
                <c:pt idx="76">
                  <c:v>149.533518322261</c:v>
                </c:pt>
                <c:pt idx="77">
                  <c:v>150.477891901489</c:v>
                </c:pt>
                <c:pt idx="78">
                  <c:v>151.535795505814</c:v>
                </c:pt>
                <c:pt idx="79">
                  <c:v>152.48669831234</c:v>
                </c:pt>
                <c:pt idx="80">
                  <c:v>153.42449368691</c:v>
                </c:pt>
                <c:pt idx="81">
                  <c:v>155.246693600955</c:v>
                </c:pt>
                <c:pt idx="82">
                  <c:v>156.178624798723</c:v>
                </c:pt>
                <c:pt idx="83">
                  <c:v>157.002526369982</c:v>
                </c:pt>
                <c:pt idx="84">
                  <c:v>158.285176038845</c:v>
                </c:pt>
                <c:pt idx="85">
                  <c:v>159.600120238942</c:v>
                </c:pt>
                <c:pt idx="86">
                  <c:v>159.899203427792</c:v>
                </c:pt>
                <c:pt idx="87">
                  <c:v>161.0152968212</c:v>
                </c:pt>
                <c:pt idx="88">
                  <c:v>162.671675280262</c:v>
                </c:pt>
                <c:pt idx="89">
                  <c:v>163.808443171125</c:v>
                </c:pt>
                <c:pt idx="90">
                  <c:v>164.548472233461</c:v>
                </c:pt>
                <c:pt idx="91">
                  <c:v>165.668689292038</c:v>
                </c:pt>
                <c:pt idx="92">
                  <c:v>166.856574993376</c:v>
                </c:pt>
                <c:pt idx="93">
                  <c:v>166.70400395506</c:v>
                </c:pt>
                <c:pt idx="94">
                  <c:v>168.445028134723</c:v>
                </c:pt>
                <c:pt idx="95">
                  <c:v>169.616157543899</c:v>
                </c:pt>
                <c:pt idx="96">
                  <c:v>171.230260854266</c:v>
                </c:pt>
                <c:pt idx="97">
                  <c:v>172.901105285293</c:v>
                </c:pt>
                <c:pt idx="98">
                  <c:v>173.787562720058</c:v>
                </c:pt>
                <c:pt idx="99">
                  <c:v>175.112011926422</c:v>
                </c:pt>
                <c:pt idx="100">
                  <c:v>176.293827088956</c:v>
                </c:pt>
                <c:pt idx="101">
                  <c:v>176.854453336829</c:v>
                </c:pt>
                <c:pt idx="102">
                  <c:v>177.818073029417</c:v>
                </c:pt>
                <c:pt idx="103">
                  <c:v>179.015834083182</c:v>
                </c:pt>
                <c:pt idx="104">
                  <c:v>179.26683657655</c:v>
                </c:pt>
                <c:pt idx="105">
                  <c:v>180.522300959269</c:v>
                </c:pt>
                <c:pt idx="106">
                  <c:v>181.22925625815</c:v>
                </c:pt>
                <c:pt idx="107">
                  <c:v>181.648502054097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19984"/>
        <c:axId val="7267082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0.0352839818020698</c:v>
                </c:pt>
                <c:pt idx="54">
                  <c:v>0.0299032728765123</c:v>
                </c:pt>
                <c:pt idx="58">
                  <c:v>0.0452379821148046</c:v>
                </c:pt>
                <c:pt idx="62">
                  <c:v>0.0367048391910019</c:v>
                </c:pt>
                <c:pt idx="66">
                  <c:v>0.0285551467261753</c:v>
                </c:pt>
                <c:pt idx="70">
                  <c:v>0.0298210100016145</c:v>
                </c:pt>
                <c:pt idx="74">
                  <c:v>0.0249855751801624</c:v>
                </c:pt>
                <c:pt idx="78">
                  <c:v>0.0270651878032526</c:v>
                </c:pt>
                <c:pt idx="82">
                  <c:v>0.0294990633728232</c:v>
                </c:pt>
                <c:pt idx="86">
                  <c:v>0.0272531870062149</c:v>
                </c:pt>
                <c:pt idx="90">
                  <c:v>0.0280173593470403</c:v>
                </c:pt>
                <c:pt idx="94">
                  <c:v>0.0227265821029394</c:v>
                </c:pt>
                <c:pt idx="98">
                  <c:v>0.0318768349784933</c:v>
                </c:pt>
                <c:pt idx="102">
                  <c:v>0.0244595814627249</c:v>
                </c:pt>
                <c:pt idx="106">
                  <c:v>0.0178662345792961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659013"/>
        <c:axId val="62011152"/>
      </c:lineChart>
      <c:catAx>
        <c:axId val="96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670826"/>
        <c:crosses val="autoZero"/>
        <c:auto val="1"/>
        <c:lblAlgn val="ctr"/>
        <c:lblOffset val="100"/>
      </c:catAx>
      <c:valAx>
        <c:axId val="7267082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9984"/>
        <c:crossesAt val="1"/>
        <c:crossBetween val="midCat"/>
      </c:valAx>
      <c:catAx>
        <c:axId val="266590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011152"/>
        <c:auto val="1"/>
        <c:lblAlgn val="ctr"/>
        <c:lblOffset val="100"/>
      </c:catAx>
      <c:valAx>
        <c:axId val="62011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5901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107.124039511906</c:v>
                </c:pt>
                <c:pt idx="49">
                  <c:v>107.321968373219</c:v>
                </c:pt>
                <c:pt idx="50">
                  <c:v>107.764946932441</c:v>
                </c:pt>
                <c:pt idx="51">
                  <c:v>109.001382854109</c:v>
                </c:pt>
                <c:pt idx="52">
                  <c:v>109.146264793098</c:v>
                </c:pt>
                <c:pt idx="53">
                  <c:v>109.098110172136</c:v>
                </c:pt>
                <c:pt idx="54">
                  <c:v>110.169431061471</c:v>
                </c:pt>
                <c:pt idx="55">
                  <c:v>110.982598527205</c:v>
                </c:pt>
                <c:pt idx="56">
                  <c:v>111.6822597227</c:v>
                </c:pt>
                <c:pt idx="57">
                  <c:v>111.934317204642</c:v>
                </c:pt>
                <c:pt idx="58">
                  <c:v>112.809446642313</c:v>
                </c:pt>
                <c:pt idx="59">
                  <c:v>113.140771267646</c:v>
                </c:pt>
                <c:pt idx="60">
                  <c:v>113.331539883724</c:v>
                </c:pt>
                <c:pt idx="61">
                  <c:v>113.177626421277</c:v>
                </c:pt>
                <c:pt idx="62">
                  <c:v>113.38058994501</c:v>
                </c:pt>
                <c:pt idx="63">
                  <c:v>114.096105843392</c:v>
                </c:pt>
                <c:pt idx="64">
                  <c:v>114.611910203816</c:v>
                </c:pt>
                <c:pt idx="65">
                  <c:v>114.949022266495</c:v>
                </c:pt>
                <c:pt idx="66">
                  <c:v>115.347802335829</c:v>
                </c:pt>
                <c:pt idx="67">
                  <c:v>115.870021347532</c:v>
                </c:pt>
                <c:pt idx="68">
                  <c:v>116.421625171407</c:v>
                </c:pt>
                <c:pt idx="69">
                  <c:v>116.73110252224</c:v>
                </c:pt>
                <c:pt idx="70">
                  <c:v>117.104231804017</c:v>
                </c:pt>
                <c:pt idx="71">
                  <c:v>118.007009939151</c:v>
                </c:pt>
                <c:pt idx="72">
                  <c:v>118.511585930351</c:v>
                </c:pt>
                <c:pt idx="73">
                  <c:v>118.737316336114</c:v>
                </c:pt>
                <c:pt idx="74">
                  <c:v>119.535005606663</c:v>
                </c:pt>
                <c:pt idx="75">
                  <c:v>119.534752625083</c:v>
                </c:pt>
                <c:pt idx="76">
                  <c:v>120.027954371107</c:v>
                </c:pt>
                <c:pt idx="77">
                  <c:v>120.646826528142</c:v>
                </c:pt>
                <c:pt idx="78">
                  <c:v>120.557462642079</c:v>
                </c:pt>
                <c:pt idx="79">
                  <c:v>121.422885196694</c:v>
                </c:pt>
                <c:pt idx="80">
                  <c:v>121.695834061142</c:v>
                </c:pt>
                <c:pt idx="81">
                  <c:v>122.172609559972</c:v>
                </c:pt>
                <c:pt idx="82">
                  <c:v>121.515534145778</c:v>
                </c:pt>
                <c:pt idx="83">
                  <c:v>122.478427491839</c:v>
                </c:pt>
                <c:pt idx="84">
                  <c:v>123.485455964979</c:v>
                </c:pt>
                <c:pt idx="85">
                  <c:v>124.13149503199</c:v>
                </c:pt>
                <c:pt idx="86">
                  <c:v>123.687036158738</c:v>
                </c:pt>
                <c:pt idx="87">
                  <c:v>124.418271698778</c:v>
                </c:pt>
                <c:pt idx="88">
                  <c:v>124.388823263789</c:v>
                </c:pt>
                <c:pt idx="89">
                  <c:v>124.685977131515</c:v>
                </c:pt>
                <c:pt idx="90">
                  <c:v>124.824427165927</c:v>
                </c:pt>
                <c:pt idx="91">
                  <c:v>125.503887706083</c:v>
                </c:pt>
                <c:pt idx="92">
                  <c:v>126.261804139959</c:v>
                </c:pt>
                <c:pt idx="93">
                  <c:v>126.602367203065</c:v>
                </c:pt>
                <c:pt idx="94">
                  <c:v>126.95435090725</c:v>
                </c:pt>
                <c:pt idx="95">
                  <c:v>127.31530626811</c:v>
                </c:pt>
                <c:pt idx="96">
                  <c:v>127.70649035948</c:v>
                </c:pt>
                <c:pt idx="97">
                  <c:v>127.694515001398</c:v>
                </c:pt>
                <c:pt idx="98">
                  <c:v>128.019526077357</c:v>
                </c:pt>
                <c:pt idx="99">
                  <c:v>128.625679909603</c:v>
                </c:pt>
                <c:pt idx="100">
                  <c:v>129.355846372077</c:v>
                </c:pt>
                <c:pt idx="101">
                  <c:v>128.769809012665</c:v>
                </c:pt>
                <c:pt idx="102">
                  <c:v>129.52935775614</c:v>
                </c:pt>
                <c:pt idx="103">
                  <c:v>130.223048881867</c:v>
                </c:pt>
                <c:pt idx="104">
                  <c:v>130.46389187164</c:v>
                </c:pt>
                <c:pt idx="105">
                  <c:v>130.40430929691</c:v>
                </c:pt>
                <c:pt idx="106">
                  <c:v>131.546542478134</c:v>
                </c:pt>
                <c:pt idx="107">
                  <c:v>132.118455850324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718406"/>
        <c:axId val="2872530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0.0189206015912793</c:v>
                </c:pt>
                <c:pt idx="54">
                  <c:v>0.0189792039031724</c:v>
                </c:pt>
                <c:pt idx="58">
                  <c:v>0.0231462756135108</c:v>
                </c:pt>
                <c:pt idx="62">
                  <c:v>0.00982961221079703</c:v>
                </c:pt>
                <c:pt idx="66">
                  <c:v>0.0149627876712879</c:v>
                </c:pt>
                <c:pt idx="70">
                  <c:v>0.0162447013521749</c:v>
                </c:pt>
                <c:pt idx="74">
                  <c:v>0.0172011762320379</c:v>
                </c:pt>
                <c:pt idx="78">
                  <c:v>0.0133030023077041</c:v>
                </c:pt>
                <c:pt idx="82">
                  <c:v>0.0107888142291674</c:v>
                </c:pt>
                <c:pt idx="86">
                  <c:v>0.0161107999120906</c:v>
                </c:pt>
                <c:pt idx="90">
                  <c:v>0.00742523932924311</c:v>
                </c:pt>
                <c:pt idx="94">
                  <c:v>0.0154799059411788</c:v>
                </c:pt>
                <c:pt idx="98">
                  <c:v>0.00968656112688349</c:v>
                </c:pt>
                <c:pt idx="102">
                  <c:v>0.0113893053901539</c:v>
                </c:pt>
                <c:pt idx="106">
                  <c:v>0.0128507808349059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08592"/>
        <c:axId val="34504899"/>
      </c:lineChart>
      <c:catAx>
        <c:axId val="94718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725309"/>
        <c:crosses val="autoZero"/>
        <c:auto val="1"/>
        <c:lblAlgn val="ctr"/>
        <c:lblOffset val="100"/>
      </c:catAx>
      <c:valAx>
        <c:axId val="2872530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718406"/>
        <c:crossesAt val="1"/>
        <c:crossBetween val="midCat"/>
      </c:valAx>
      <c:catAx>
        <c:axId val="98085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504899"/>
        <c:auto val="1"/>
        <c:lblAlgn val="ctr"/>
        <c:lblOffset val="100"/>
      </c:catAx>
      <c:valAx>
        <c:axId val="34504899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085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86575"/>
        <c:axId val="6112524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794794"/>
        <c:axId val="74850262"/>
      </c:lineChart>
      <c:catAx>
        <c:axId val="956865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125248"/>
        <c:crosses val="autoZero"/>
        <c:auto val="1"/>
        <c:lblAlgn val="ctr"/>
        <c:lblOffset val="100"/>
      </c:catAx>
      <c:valAx>
        <c:axId val="6112524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686575"/>
        <c:crossesAt val="1"/>
        <c:crossBetween val="midCat"/>
      </c:valAx>
      <c:catAx>
        <c:axId val="497947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850262"/>
        <c:auto val="1"/>
        <c:lblAlgn val="ctr"/>
        <c:lblOffset val="100"/>
      </c:catAx>
      <c:valAx>
        <c:axId val="7485026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947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709287"/>
        <c:axId val="2380154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716891"/>
        <c:axId val="84287276"/>
      </c:lineChart>
      <c:catAx>
        <c:axId val="277092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801541"/>
        <c:crosses val="autoZero"/>
        <c:auto val="1"/>
        <c:lblAlgn val="ctr"/>
        <c:lblOffset val="100"/>
      </c:catAx>
      <c:valAx>
        <c:axId val="2380154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709287"/>
        <c:crossesAt val="1"/>
        <c:crossBetween val="midCat"/>
      </c:valAx>
      <c:catAx>
        <c:axId val="967168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287276"/>
        <c:auto val="1"/>
        <c:lblAlgn val="ctr"/>
        <c:lblOffset val="100"/>
      </c:catAx>
      <c:valAx>
        <c:axId val="8428727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71689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513323"/>
        <c:axId val="10023653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109699"/>
        <c:axId val="84516857"/>
      </c:lineChart>
      <c:catAx>
        <c:axId val="885133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23653"/>
        <c:crosses val="autoZero"/>
        <c:auto val="1"/>
        <c:lblAlgn val="ctr"/>
        <c:lblOffset val="100"/>
      </c:catAx>
      <c:valAx>
        <c:axId val="10023653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513323"/>
        <c:crossesAt val="1"/>
        <c:crossBetween val="midCat"/>
      </c:valAx>
      <c:catAx>
        <c:axId val="411096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516857"/>
        <c:auto val="1"/>
        <c:lblAlgn val="ctr"/>
        <c:lblOffset val="100"/>
      </c:catAx>
      <c:valAx>
        <c:axId val="8451685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1096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-0.0378732696610133</c:v>
                </c:pt>
                <c:pt idx="6">
                  <c:v>-0.046948452024631</c:v>
                </c:pt>
                <c:pt idx="7">
                  <c:v>-0.0365297905271022</c:v>
                </c:pt>
                <c:pt idx="8">
                  <c:v>-0.0415629801432436</c:v>
                </c:pt>
                <c:pt idx="9">
                  <c:v>-0.0451289333048409</c:v>
                </c:pt>
                <c:pt idx="10">
                  <c:v>-0.0460545682846206</c:v>
                </c:pt>
                <c:pt idx="11">
                  <c:v>-0.047037357584319</c:v>
                </c:pt>
                <c:pt idx="12">
                  <c:v>-0.047294360939707</c:v>
                </c:pt>
                <c:pt idx="13">
                  <c:v>-0.0470981062639073</c:v>
                </c:pt>
                <c:pt idx="14">
                  <c:v>-0.0470991292212432</c:v>
                </c:pt>
                <c:pt idx="15">
                  <c:v>-0.0455665463686107</c:v>
                </c:pt>
                <c:pt idx="16">
                  <c:v>-0.043824529960802</c:v>
                </c:pt>
                <c:pt idx="17">
                  <c:v>-0.0428213174439351</c:v>
                </c:pt>
                <c:pt idx="18">
                  <c:v>-0.041634759133242</c:v>
                </c:pt>
                <c:pt idx="19">
                  <c:v>-0.0409241318747919</c:v>
                </c:pt>
                <c:pt idx="20">
                  <c:v>-0.0392739014722935</c:v>
                </c:pt>
                <c:pt idx="21">
                  <c:v>-0.0384614895464073</c:v>
                </c:pt>
                <c:pt idx="22">
                  <c:v>-0.0364227431595313</c:v>
                </c:pt>
                <c:pt idx="23">
                  <c:v>-0.0354864244827977</c:v>
                </c:pt>
                <c:pt idx="24">
                  <c:v>-0.033346941537014</c:v>
                </c:pt>
                <c:pt idx="25">
                  <c:v>-0.0316242672317356</c:v>
                </c:pt>
                <c:pt idx="26">
                  <c:v>-0.0298090257758737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-0.038718726224724</c:v>
                </c:pt>
                <c:pt idx="6">
                  <c:v>-0.048358257025801</c:v>
                </c:pt>
                <c:pt idx="7">
                  <c:v>-0.038199238403806</c:v>
                </c:pt>
                <c:pt idx="8">
                  <c:v>-0.0437046154454997</c:v>
                </c:pt>
                <c:pt idx="9">
                  <c:v>-0.0475988777489425</c:v>
                </c:pt>
                <c:pt idx="10">
                  <c:v>-0.0489880038129334</c:v>
                </c:pt>
                <c:pt idx="11">
                  <c:v>-0.0511115880152184</c:v>
                </c:pt>
                <c:pt idx="12">
                  <c:v>-0.0528063787305457</c:v>
                </c:pt>
                <c:pt idx="13">
                  <c:v>-0.0538488285373662</c:v>
                </c:pt>
                <c:pt idx="14">
                  <c:v>-0.0552072562858948</c:v>
                </c:pt>
                <c:pt idx="15">
                  <c:v>-0.0545075836410909</c:v>
                </c:pt>
                <c:pt idx="16">
                  <c:v>-0.0533247658022103</c:v>
                </c:pt>
                <c:pt idx="17">
                  <c:v>-0.0533738959292655</c:v>
                </c:pt>
                <c:pt idx="18">
                  <c:v>-0.0530774787607726</c:v>
                </c:pt>
                <c:pt idx="19">
                  <c:v>-0.053406809011737</c:v>
                </c:pt>
                <c:pt idx="20">
                  <c:v>-0.0526440064300978</c:v>
                </c:pt>
                <c:pt idx="21">
                  <c:v>-0.0527551558320384</c:v>
                </c:pt>
                <c:pt idx="22">
                  <c:v>-0.0515378372724198</c:v>
                </c:pt>
                <c:pt idx="23">
                  <c:v>-0.051467992740407</c:v>
                </c:pt>
                <c:pt idx="24">
                  <c:v>-0.0499771890969697</c:v>
                </c:pt>
                <c:pt idx="25">
                  <c:v>-0.0489490152621001</c:v>
                </c:pt>
                <c:pt idx="26">
                  <c:v>-0.0480602264785324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-0.0379118871431977</c:v>
                </c:pt>
                <c:pt idx="6">
                  <c:v>-0.0474700882103966</c:v>
                </c:pt>
                <c:pt idx="7">
                  <c:v>-0.0365032022669205</c:v>
                </c:pt>
                <c:pt idx="8">
                  <c:v>-0.0402512682707597</c:v>
                </c:pt>
                <c:pt idx="9">
                  <c:v>-0.0444869981369635</c:v>
                </c:pt>
                <c:pt idx="10">
                  <c:v>-0.0468832881829316</c:v>
                </c:pt>
                <c:pt idx="11">
                  <c:v>-0.0482248242286157</c:v>
                </c:pt>
                <c:pt idx="12">
                  <c:v>-0.050005913156376</c:v>
                </c:pt>
                <c:pt idx="13">
                  <c:v>-0.051778208306383</c:v>
                </c:pt>
                <c:pt idx="14">
                  <c:v>-0.0509703701293076</c:v>
                </c:pt>
                <c:pt idx="15">
                  <c:v>-0.0509861810882276</c:v>
                </c:pt>
                <c:pt idx="16">
                  <c:v>-0.0493663119740022</c:v>
                </c:pt>
                <c:pt idx="17">
                  <c:v>-0.0488263618704524</c:v>
                </c:pt>
                <c:pt idx="18">
                  <c:v>-0.0476218754267008</c:v>
                </c:pt>
                <c:pt idx="19">
                  <c:v>-0.0467179042451173</c:v>
                </c:pt>
                <c:pt idx="20">
                  <c:v>-0.045840706944229</c:v>
                </c:pt>
                <c:pt idx="21">
                  <c:v>-0.0434829928260038</c:v>
                </c:pt>
                <c:pt idx="22">
                  <c:v>-0.0427693280191122</c:v>
                </c:pt>
                <c:pt idx="23">
                  <c:v>-0.0410552451917952</c:v>
                </c:pt>
                <c:pt idx="24">
                  <c:v>-0.0397984170339363</c:v>
                </c:pt>
                <c:pt idx="25">
                  <c:v>-0.039106092365974</c:v>
                </c:pt>
                <c:pt idx="26">
                  <c:v>-0.0376991283130595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-0.0387573437069084</c:v>
                </c:pt>
                <c:pt idx="6">
                  <c:v>-0.048886142708148</c:v>
                </c:pt>
                <c:pt idx="7">
                  <c:v>-0.0381771621678165</c:v>
                </c:pt>
                <c:pt idx="8">
                  <c:v>-0.042377569389397</c:v>
                </c:pt>
                <c:pt idx="9">
                  <c:v>-0.0469288444035202</c:v>
                </c:pt>
                <c:pt idx="10">
                  <c:v>-0.0497656447877711</c:v>
                </c:pt>
                <c:pt idx="11">
                  <c:v>-0.0521839701958897</c:v>
                </c:pt>
                <c:pt idx="12">
                  <c:v>-0.055254367489078</c:v>
                </c:pt>
                <c:pt idx="13">
                  <c:v>-0.0583825596919057</c:v>
                </c:pt>
                <c:pt idx="14">
                  <c:v>-0.0588373906656464</c:v>
                </c:pt>
                <c:pt idx="15">
                  <c:v>-0.0598598818939569</c:v>
                </c:pt>
                <c:pt idx="16">
                  <c:v>-0.0589677330689741</c:v>
                </c:pt>
                <c:pt idx="17">
                  <c:v>-0.0592842276337309</c:v>
                </c:pt>
                <c:pt idx="18">
                  <c:v>-0.0590546251748161</c:v>
                </c:pt>
                <c:pt idx="19">
                  <c:v>-0.0589443663797005</c:v>
                </c:pt>
                <c:pt idx="20">
                  <c:v>-0.0587705629720162</c:v>
                </c:pt>
                <c:pt idx="21">
                  <c:v>-0.0571363886166284</c:v>
                </c:pt>
                <c:pt idx="22">
                  <c:v>-0.057663376767863</c:v>
                </c:pt>
                <c:pt idx="23">
                  <c:v>-0.056983329848558</c:v>
                </c:pt>
                <c:pt idx="24">
                  <c:v>-0.0568101472502651</c:v>
                </c:pt>
                <c:pt idx="25">
                  <c:v>-0.0571716423968126</c:v>
                </c:pt>
                <c:pt idx="26">
                  <c:v>-0.0568382069539987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-0.0378731307108714</c:v>
                </c:pt>
                <c:pt idx="6">
                  <c:v>-0.0466653167389182</c:v>
                </c:pt>
                <c:pt idx="7">
                  <c:v>-0.0344957791620609</c:v>
                </c:pt>
                <c:pt idx="8">
                  <c:v>-0.0400298693532315</c:v>
                </c:pt>
                <c:pt idx="9">
                  <c:v>-0.0452047478999166</c:v>
                </c:pt>
                <c:pt idx="10">
                  <c:v>-0.0461626477392902</c:v>
                </c:pt>
                <c:pt idx="11">
                  <c:v>-0.0465223965057796</c:v>
                </c:pt>
                <c:pt idx="12">
                  <c:v>-0.0473415050358072</c:v>
                </c:pt>
                <c:pt idx="13">
                  <c:v>-0.0486099015558903</c:v>
                </c:pt>
                <c:pt idx="14">
                  <c:v>-0.0465972827602762</c:v>
                </c:pt>
                <c:pt idx="15">
                  <c:v>-0.0448332127731183</c:v>
                </c:pt>
                <c:pt idx="16">
                  <c:v>-0.0436389499716249</c:v>
                </c:pt>
                <c:pt idx="17">
                  <c:v>-0.0416752763887992</c:v>
                </c:pt>
                <c:pt idx="18">
                  <c:v>-0.0394227805044714</c:v>
                </c:pt>
                <c:pt idx="19">
                  <c:v>-0.037489531186727</c:v>
                </c:pt>
                <c:pt idx="20">
                  <c:v>-0.0350421018546072</c:v>
                </c:pt>
                <c:pt idx="21">
                  <c:v>-0.0340167779146909</c:v>
                </c:pt>
                <c:pt idx="22">
                  <c:v>-0.0325534842284755</c:v>
                </c:pt>
                <c:pt idx="23">
                  <c:v>-0.0306377281778286</c:v>
                </c:pt>
                <c:pt idx="24">
                  <c:v>-0.0271704740625204</c:v>
                </c:pt>
                <c:pt idx="25">
                  <c:v>-0.0256703129548214</c:v>
                </c:pt>
                <c:pt idx="26">
                  <c:v>-0.0246942550479313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-0.0387185872745821</c:v>
                </c:pt>
                <c:pt idx="6">
                  <c:v>-0.0480693338271861</c:v>
                </c:pt>
                <c:pt idx="7">
                  <c:v>-0.0361440462059314</c:v>
                </c:pt>
                <c:pt idx="8">
                  <c:v>-0.0422044765439268</c:v>
                </c:pt>
                <c:pt idx="9">
                  <c:v>-0.0477534919158351</c:v>
                </c:pt>
                <c:pt idx="10">
                  <c:v>-0.0491720648489189</c:v>
                </c:pt>
                <c:pt idx="11">
                  <c:v>-0.0506255261914215</c:v>
                </c:pt>
                <c:pt idx="12">
                  <c:v>-0.0528326293470184</c:v>
                </c:pt>
                <c:pt idx="13">
                  <c:v>-0.0553490550086832</c:v>
                </c:pt>
                <c:pt idx="14">
                  <c:v>-0.0544558990638341</c:v>
                </c:pt>
                <c:pt idx="15">
                  <c:v>-0.0536280713395294</c:v>
                </c:pt>
                <c:pt idx="16">
                  <c:v>-0.0532085883048438</c:v>
                </c:pt>
                <c:pt idx="17">
                  <c:v>-0.0522295948577099</c:v>
                </c:pt>
                <c:pt idx="18">
                  <c:v>-0.050752895108967</c:v>
                </c:pt>
                <c:pt idx="19">
                  <c:v>-0.0495074221367814</c:v>
                </c:pt>
                <c:pt idx="20">
                  <c:v>-0.0478686969094109</c:v>
                </c:pt>
                <c:pt idx="21">
                  <c:v>-0.0474364057000501</c:v>
                </c:pt>
                <c:pt idx="22">
                  <c:v>-0.046532398877829</c:v>
                </c:pt>
                <c:pt idx="23">
                  <c:v>-0.0456703110670049</c:v>
                </c:pt>
                <c:pt idx="24">
                  <c:v>-0.0428576407586659</c:v>
                </c:pt>
                <c:pt idx="25">
                  <c:v>-0.0420642691701208</c:v>
                </c:pt>
                <c:pt idx="26">
                  <c:v>-0.0418064820436959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26048"/>
        <c:axId val="84058749"/>
      </c:lineChart>
      <c:catAx>
        <c:axId val="881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58749"/>
        <c:crosses val="autoZero"/>
        <c:auto val="1"/>
        <c:lblAlgn val="ctr"/>
        <c:lblOffset val="100"/>
      </c:catAx>
      <c:valAx>
        <c:axId val="8405874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2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-0.0331565128262777</c:v>
                </c:pt>
                <c:pt idx="24">
                  <c:v>-0.0329868285603578</c:v>
                </c:pt>
                <c:pt idx="25">
                  <c:v>-0.0370007665353377</c:v>
                </c:pt>
                <c:pt idx="26">
                  <c:v>-0.0367947322869077</c:v>
                </c:pt>
                <c:pt idx="27">
                  <c:v>-0.0378732696610133</c:v>
                </c:pt>
                <c:pt idx="28">
                  <c:v>-0.046948452024631</c:v>
                </c:pt>
                <c:pt idx="29">
                  <c:v>-0.0365297905271022</c:v>
                </c:pt>
                <c:pt idx="30">
                  <c:v>-0.0415629801432436</c:v>
                </c:pt>
                <c:pt idx="31">
                  <c:v>-0.0451289333048409</c:v>
                </c:pt>
                <c:pt idx="32">
                  <c:v>-0.0460545682846206</c:v>
                </c:pt>
                <c:pt idx="33">
                  <c:v>-0.047037357584319</c:v>
                </c:pt>
                <c:pt idx="34">
                  <c:v>-0.047294360939707</c:v>
                </c:pt>
                <c:pt idx="35">
                  <c:v>-0.0470981062639073</c:v>
                </c:pt>
                <c:pt idx="36">
                  <c:v>-0.0470991292212432</c:v>
                </c:pt>
                <c:pt idx="37">
                  <c:v>-0.0455665463686107</c:v>
                </c:pt>
                <c:pt idx="38">
                  <c:v>-0.043824529960802</c:v>
                </c:pt>
                <c:pt idx="39">
                  <c:v>-0.0428213174439351</c:v>
                </c:pt>
                <c:pt idx="40">
                  <c:v>-0.041634759133242</c:v>
                </c:pt>
                <c:pt idx="41">
                  <c:v>-0.0409241318747919</c:v>
                </c:pt>
                <c:pt idx="42">
                  <c:v>-0.0392739014722935</c:v>
                </c:pt>
                <c:pt idx="43">
                  <c:v>-0.0384614895464073</c:v>
                </c:pt>
                <c:pt idx="44">
                  <c:v>-0.0364227431595313</c:v>
                </c:pt>
                <c:pt idx="45">
                  <c:v>-0.0354864244827977</c:v>
                </c:pt>
                <c:pt idx="46">
                  <c:v>-0.033346941537014</c:v>
                </c:pt>
                <c:pt idx="47">
                  <c:v>-0.0316242672317356</c:v>
                </c:pt>
                <c:pt idx="48">
                  <c:v>-0.0298090257758737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-0.0330156807260289</c:v>
                </c:pt>
                <c:pt idx="25">
                  <c:v>-0.0374918592498506</c:v>
                </c:pt>
                <c:pt idx="26">
                  <c:v>-0.0377171435221433</c:v>
                </c:pt>
                <c:pt idx="27">
                  <c:v>-0.038718726224724</c:v>
                </c:pt>
                <c:pt idx="28">
                  <c:v>-0.048358257025801</c:v>
                </c:pt>
                <c:pt idx="29">
                  <c:v>-0.038199238403806</c:v>
                </c:pt>
                <c:pt idx="30">
                  <c:v>-0.0437046154454997</c:v>
                </c:pt>
                <c:pt idx="31">
                  <c:v>-0.0475988777489425</c:v>
                </c:pt>
                <c:pt idx="32">
                  <c:v>-0.0489880038129334</c:v>
                </c:pt>
                <c:pt idx="33">
                  <c:v>-0.0511115880152184</c:v>
                </c:pt>
                <c:pt idx="34">
                  <c:v>-0.0528063787305457</c:v>
                </c:pt>
                <c:pt idx="35">
                  <c:v>-0.0538488285373662</c:v>
                </c:pt>
                <c:pt idx="36">
                  <c:v>-0.0552072562858948</c:v>
                </c:pt>
                <c:pt idx="37">
                  <c:v>-0.0545075836410909</c:v>
                </c:pt>
                <c:pt idx="38">
                  <c:v>-0.0533247658022103</c:v>
                </c:pt>
                <c:pt idx="39">
                  <c:v>-0.0533738959292655</c:v>
                </c:pt>
                <c:pt idx="40">
                  <c:v>-0.0530774787607726</c:v>
                </c:pt>
                <c:pt idx="41">
                  <c:v>-0.053406809011737</c:v>
                </c:pt>
                <c:pt idx="42">
                  <c:v>-0.0526440064300978</c:v>
                </c:pt>
                <c:pt idx="43">
                  <c:v>-0.0527551558320384</c:v>
                </c:pt>
                <c:pt idx="44">
                  <c:v>-0.0515378372724198</c:v>
                </c:pt>
                <c:pt idx="45">
                  <c:v>-0.051467992740407</c:v>
                </c:pt>
                <c:pt idx="46">
                  <c:v>-0.0499771890969697</c:v>
                </c:pt>
                <c:pt idx="47">
                  <c:v>-0.0489490152621001</c:v>
                </c:pt>
                <c:pt idx="48">
                  <c:v>-0.0480602264785324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-0.0379118871431977</c:v>
                </c:pt>
                <c:pt idx="28">
                  <c:v>-0.0474700882103966</c:v>
                </c:pt>
                <c:pt idx="29">
                  <c:v>-0.0365032022669205</c:v>
                </c:pt>
                <c:pt idx="30">
                  <c:v>-0.0402512682707597</c:v>
                </c:pt>
                <c:pt idx="31">
                  <c:v>-0.0444869981369635</c:v>
                </c:pt>
                <c:pt idx="32">
                  <c:v>-0.0468832881829316</c:v>
                </c:pt>
                <c:pt idx="33">
                  <c:v>-0.0482248242286157</c:v>
                </c:pt>
                <c:pt idx="34">
                  <c:v>-0.050005913156376</c:v>
                </c:pt>
                <c:pt idx="35">
                  <c:v>-0.051778208306383</c:v>
                </c:pt>
                <c:pt idx="36">
                  <c:v>-0.0509703701293076</c:v>
                </c:pt>
                <c:pt idx="37">
                  <c:v>-0.0509861810882276</c:v>
                </c:pt>
                <c:pt idx="38">
                  <c:v>-0.0493663119740022</c:v>
                </c:pt>
                <c:pt idx="39">
                  <c:v>-0.0488263618704524</c:v>
                </c:pt>
                <c:pt idx="40">
                  <c:v>-0.0476218754267008</c:v>
                </c:pt>
                <c:pt idx="41">
                  <c:v>-0.0467179042451173</c:v>
                </c:pt>
                <c:pt idx="42">
                  <c:v>-0.045840706944229</c:v>
                </c:pt>
                <c:pt idx="43">
                  <c:v>-0.0434829928260038</c:v>
                </c:pt>
                <c:pt idx="44">
                  <c:v>-0.0427693280191122</c:v>
                </c:pt>
                <c:pt idx="45">
                  <c:v>-0.0410552451917952</c:v>
                </c:pt>
                <c:pt idx="46">
                  <c:v>-0.0397984170339363</c:v>
                </c:pt>
                <c:pt idx="47">
                  <c:v>-0.039106092365974</c:v>
                </c:pt>
                <c:pt idx="48">
                  <c:v>-0.0376991283130595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-0.0387573437069084</c:v>
                </c:pt>
                <c:pt idx="28">
                  <c:v>-0.048886142708148</c:v>
                </c:pt>
                <c:pt idx="29">
                  <c:v>-0.0381771621678165</c:v>
                </c:pt>
                <c:pt idx="30">
                  <c:v>-0.042377569389397</c:v>
                </c:pt>
                <c:pt idx="31">
                  <c:v>-0.0469288444035202</c:v>
                </c:pt>
                <c:pt idx="32">
                  <c:v>-0.0497656447877711</c:v>
                </c:pt>
                <c:pt idx="33">
                  <c:v>-0.0521839701958897</c:v>
                </c:pt>
                <c:pt idx="34">
                  <c:v>-0.055254367489078</c:v>
                </c:pt>
                <c:pt idx="35">
                  <c:v>-0.0583825596919057</c:v>
                </c:pt>
                <c:pt idx="36">
                  <c:v>-0.0588373906656464</c:v>
                </c:pt>
                <c:pt idx="37">
                  <c:v>-0.0598598818939569</c:v>
                </c:pt>
                <c:pt idx="38">
                  <c:v>-0.0589677330689741</c:v>
                </c:pt>
                <c:pt idx="39">
                  <c:v>-0.0592842276337309</c:v>
                </c:pt>
                <c:pt idx="40">
                  <c:v>-0.0590546251748161</c:v>
                </c:pt>
                <c:pt idx="41">
                  <c:v>-0.0589443663797005</c:v>
                </c:pt>
                <c:pt idx="42">
                  <c:v>-0.0587705629720162</c:v>
                </c:pt>
                <c:pt idx="43">
                  <c:v>-0.0571363886166284</c:v>
                </c:pt>
                <c:pt idx="44">
                  <c:v>-0.057663376767863</c:v>
                </c:pt>
                <c:pt idx="45">
                  <c:v>-0.056983329848558</c:v>
                </c:pt>
                <c:pt idx="46">
                  <c:v>-0.0568101472502651</c:v>
                </c:pt>
                <c:pt idx="47">
                  <c:v>-0.0571716423968126</c:v>
                </c:pt>
                <c:pt idx="48">
                  <c:v>-0.0568382069539987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-0.0378731307108714</c:v>
                </c:pt>
                <c:pt idx="28">
                  <c:v>-0.0466653167389182</c:v>
                </c:pt>
                <c:pt idx="29">
                  <c:v>-0.0344957791620609</c:v>
                </c:pt>
                <c:pt idx="30">
                  <c:v>-0.0400298693532315</c:v>
                </c:pt>
                <c:pt idx="31">
                  <c:v>-0.0452047478999166</c:v>
                </c:pt>
                <c:pt idx="32">
                  <c:v>-0.0461626477392902</c:v>
                </c:pt>
                <c:pt idx="33">
                  <c:v>-0.0465223965057796</c:v>
                </c:pt>
                <c:pt idx="34">
                  <c:v>-0.0473415050358072</c:v>
                </c:pt>
                <c:pt idx="35">
                  <c:v>-0.0486099015558903</c:v>
                </c:pt>
                <c:pt idx="36">
                  <c:v>-0.0465972827602762</c:v>
                </c:pt>
                <c:pt idx="37">
                  <c:v>-0.0448332127731183</c:v>
                </c:pt>
                <c:pt idx="38">
                  <c:v>-0.0436389499716249</c:v>
                </c:pt>
                <c:pt idx="39">
                  <c:v>-0.0416752763887992</c:v>
                </c:pt>
                <c:pt idx="40">
                  <c:v>-0.0394227805044714</c:v>
                </c:pt>
                <c:pt idx="41">
                  <c:v>-0.037489531186727</c:v>
                </c:pt>
                <c:pt idx="42">
                  <c:v>-0.0350421018546072</c:v>
                </c:pt>
                <c:pt idx="43">
                  <c:v>-0.0340167779146909</c:v>
                </c:pt>
                <c:pt idx="44">
                  <c:v>-0.0325534842284755</c:v>
                </c:pt>
                <c:pt idx="45">
                  <c:v>-0.0306377281778286</c:v>
                </c:pt>
                <c:pt idx="46">
                  <c:v>-0.0271704740625204</c:v>
                </c:pt>
                <c:pt idx="47">
                  <c:v>-0.0256703129548214</c:v>
                </c:pt>
                <c:pt idx="48">
                  <c:v>-0.0246942550479313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-0.0387185872745821</c:v>
                </c:pt>
                <c:pt idx="28">
                  <c:v>-0.0480693338271861</c:v>
                </c:pt>
                <c:pt idx="29">
                  <c:v>-0.0361440462059314</c:v>
                </c:pt>
                <c:pt idx="30">
                  <c:v>-0.0422044765439268</c:v>
                </c:pt>
                <c:pt idx="31">
                  <c:v>-0.0477534919158351</c:v>
                </c:pt>
                <c:pt idx="32">
                  <c:v>-0.0491720648489189</c:v>
                </c:pt>
                <c:pt idx="33">
                  <c:v>-0.0506255261914215</c:v>
                </c:pt>
                <c:pt idx="34">
                  <c:v>-0.0528326293470184</c:v>
                </c:pt>
                <c:pt idx="35">
                  <c:v>-0.0553490550086832</c:v>
                </c:pt>
                <c:pt idx="36">
                  <c:v>-0.0544558990638341</c:v>
                </c:pt>
                <c:pt idx="37">
                  <c:v>-0.0536280713395294</c:v>
                </c:pt>
                <c:pt idx="38">
                  <c:v>-0.0532085883048438</c:v>
                </c:pt>
                <c:pt idx="39">
                  <c:v>-0.0522295948577099</c:v>
                </c:pt>
                <c:pt idx="40">
                  <c:v>-0.050752895108967</c:v>
                </c:pt>
                <c:pt idx="41">
                  <c:v>-0.0495074221367814</c:v>
                </c:pt>
                <c:pt idx="42">
                  <c:v>-0.0478686969094109</c:v>
                </c:pt>
                <c:pt idx="43">
                  <c:v>-0.0474364057000501</c:v>
                </c:pt>
                <c:pt idx="44">
                  <c:v>-0.046532398877829</c:v>
                </c:pt>
                <c:pt idx="45">
                  <c:v>-0.0456703110670049</c:v>
                </c:pt>
                <c:pt idx="46">
                  <c:v>-0.0428576407586659</c:v>
                </c:pt>
                <c:pt idx="47">
                  <c:v>-0.0420642691701208</c:v>
                </c:pt>
                <c:pt idx="48">
                  <c:v>-0.0418064820436959</c:v>
                </c:pt>
              </c:numCache>
            </c:numRef>
          </c:yVal>
          <c:smooth val="0"/>
        </c:ser>
        <c:axId val="86528124"/>
        <c:axId val="88727132"/>
      </c:scatterChart>
      <c:valAx>
        <c:axId val="865281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727132"/>
        <c:crosses val="autoZero"/>
        <c:crossBetween val="midCat"/>
      </c:valAx>
      <c:valAx>
        <c:axId val="88727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52812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-0.0155712919935585</c:v>
                </c:pt>
                <c:pt idx="26">
                  <c:v>-0.018618808162389</c:v>
                </c:pt>
                <c:pt idx="27">
                  <c:v>-0.00937147165887186</c:v>
                </c:pt>
                <c:pt idx="28">
                  <c:v>-0.0135421266646261</c:v>
                </c:pt>
                <c:pt idx="29">
                  <c:v>-0.0226173090282438</c:v>
                </c:pt>
                <c:pt idx="30">
                  <c:v>-0.0121986475307151</c:v>
                </c:pt>
                <c:pt idx="31">
                  <c:v>-0.0172318371468564</c:v>
                </c:pt>
                <c:pt idx="32">
                  <c:v>-0.0207977903084537</c:v>
                </c:pt>
                <c:pt idx="33">
                  <c:v>-0.0217234252882335</c:v>
                </c:pt>
                <c:pt idx="34">
                  <c:v>-0.0227062145879318</c:v>
                </c:pt>
                <c:pt idx="35">
                  <c:v>-0.0229632179433198</c:v>
                </c:pt>
                <c:pt idx="36">
                  <c:v>-0.0227669632675201</c:v>
                </c:pt>
                <c:pt idx="37">
                  <c:v>-0.022767986224856</c:v>
                </c:pt>
                <c:pt idx="38">
                  <c:v>-0.0212354033722235</c:v>
                </c:pt>
                <c:pt idx="39">
                  <c:v>-0.0194933869644148</c:v>
                </c:pt>
                <c:pt idx="40">
                  <c:v>-0.0184901744475479</c:v>
                </c:pt>
                <c:pt idx="41">
                  <c:v>-0.0173036161368548</c:v>
                </c:pt>
                <c:pt idx="42">
                  <c:v>-0.0165929888784047</c:v>
                </c:pt>
                <c:pt idx="43">
                  <c:v>-0.0149427584759063</c:v>
                </c:pt>
                <c:pt idx="44">
                  <c:v>-0.0141303465500202</c:v>
                </c:pt>
                <c:pt idx="45">
                  <c:v>-0.0120916001631442</c:v>
                </c:pt>
                <c:pt idx="46">
                  <c:v>-0.0111552814864105</c:v>
                </c:pt>
                <c:pt idx="47">
                  <c:v>-0.00901579854062685</c:v>
                </c:pt>
                <c:pt idx="48">
                  <c:v>-0.00729312423534847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-0.0262573391320808</c:v>
                </c:pt>
                <c:pt idx="29">
                  <c:v>-0.0340420154380902</c:v>
                </c:pt>
                <c:pt idx="30">
                  <c:v>-0.0241138767285684</c:v>
                </c:pt>
                <c:pt idx="31">
                  <c:v>-0.029343495771612</c:v>
                </c:pt>
                <c:pt idx="32">
                  <c:v>-0.0329890468979438</c:v>
                </c:pt>
                <c:pt idx="33">
                  <c:v>-0.0342454583411827</c:v>
                </c:pt>
                <c:pt idx="34">
                  <c:v>-0.0362628490804128</c:v>
                </c:pt>
                <c:pt idx="35">
                  <c:v>-0.0366677628447643</c:v>
                </c:pt>
                <c:pt idx="36">
                  <c:v>-0.0377102126515848</c:v>
                </c:pt>
                <c:pt idx="37">
                  <c:v>-0.0390686404001134</c:v>
                </c:pt>
                <c:pt idx="38">
                  <c:v>-0.0383689677553095</c:v>
                </c:pt>
                <c:pt idx="39">
                  <c:v>-0.0371861499164289</c:v>
                </c:pt>
                <c:pt idx="40">
                  <c:v>-0.0372352800434841</c:v>
                </c:pt>
                <c:pt idx="41">
                  <c:v>-0.0369388628749913</c:v>
                </c:pt>
                <c:pt idx="42">
                  <c:v>-0.0372681931259556</c:v>
                </c:pt>
                <c:pt idx="43">
                  <c:v>-0.0365053905443164</c:v>
                </c:pt>
                <c:pt idx="44">
                  <c:v>-0.036616539946257</c:v>
                </c:pt>
                <c:pt idx="45">
                  <c:v>-0.0353992213866384</c:v>
                </c:pt>
                <c:pt idx="46">
                  <c:v>-0.0353293768546256</c:v>
                </c:pt>
                <c:pt idx="47">
                  <c:v>-0.0338385732111883</c:v>
                </c:pt>
                <c:pt idx="48">
                  <c:v>-0.0328103993763187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-0.0231389452140095</c:v>
                </c:pt>
                <c:pt idx="30">
                  <c:v>-0.0121720592705334</c:v>
                </c:pt>
                <c:pt idx="31">
                  <c:v>-0.0159201252743725</c:v>
                </c:pt>
                <c:pt idx="32">
                  <c:v>-0.0201558551405763</c:v>
                </c:pt>
                <c:pt idx="33">
                  <c:v>-0.0225521451865444</c:v>
                </c:pt>
                <c:pt idx="34">
                  <c:v>-0.0238936812322285</c:v>
                </c:pt>
                <c:pt idx="35">
                  <c:v>-0.0256747701599888</c:v>
                </c:pt>
                <c:pt idx="36">
                  <c:v>-0.0274470653099959</c:v>
                </c:pt>
                <c:pt idx="37">
                  <c:v>-0.0266392271329204</c:v>
                </c:pt>
                <c:pt idx="38">
                  <c:v>-0.0266550380918404</c:v>
                </c:pt>
                <c:pt idx="39">
                  <c:v>-0.025035168977615</c:v>
                </c:pt>
                <c:pt idx="40">
                  <c:v>-0.0244952188740652</c:v>
                </c:pt>
                <c:pt idx="41">
                  <c:v>-0.0232907324303136</c:v>
                </c:pt>
                <c:pt idx="42">
                  <c:v>-0.0223867612487301</c:v>
                </c:pt>
                <c:pt idx="43">
                  <c:v>-0.0215095639478418</c:v>
                </c:pt>
                <c:pt idx="44">
                  <c:v>-0.0191518498296166</c:v>
                </c:pt>
                <c:pt idx="45">
                  <c:v>-0.018438185022725</c:v>
                </c:pt>
                <c:pt idx="46">
                  <c:v>-0.016724102195408</c:v>
                </c:pt>
                <c:pt idx="47">
                  <c:v>-0.0154672740375491</c:v>
                </c:pt>
                <c:pt idx="48">
                  <c:v>-0.0147749493695868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-0.0345699011204372</c:v>
                </c:pt>
                <c:pt idx="30">
                  <c:v>-0.0240918004925789</c:v>
                </c:pt>
                <c:pt idx="31">
                  <c:v>-0.0280164497155092</c:v>
                </c:pt>
                <c:pt idx="32">
                  <c:v>-0.0323190135525214</c:v>
                </c:pt>
                <c:pt idx="33">
                  <c:v>-0.0350230993160204</c:v>
                </c:pt>
                <c:pt idx="34">
                  <c:v>-0.0373352312610841</c:v>
                </c:pt>
                <c:pt idx="35">
                  <c:v>-0.0391157516032966</c:v>
                </c:pt>
                <c:pt idx="36">
                  <c:v>-0.0422439438061244</c:v>
                </c:pt>
                <c:pt idx="37">
                  <c:v>-0.042698774779865</c:v>
                </c:pt>
                <c:pt idx="38">
                  <c:v>-0.0437212660081755</c:v>
                </c:pt>
                <c:pt idx="39">
                  <c:v>-0.0428291171831927</c:v>
                </c:pt>
                <c:pt idx="40">
                  <c:v>-0.0431456117479495</c:v>
                </c:pt>
                <c:pt idx="41">
                  <c:v>-0.0429160092890348</c:v>
                </c:pt>
                <c:pt idx="42">
                  <c:v>-0.0428057504939191</c:v>
                </c:pt>
                <c:pt idx="43">
                  <c:v>-0.0426319470862348</c:v>
                </c:pt>
                <c:pt idx="44">
                  <c:v>-0.0409977727308471</c:v>
                </c:pt>
                <c:pt idx="45">
                  <c:v>-0.0415247608820816</c:v>
                </c:pt>
                <c:pt idx="46">
                  <c:v>-0.0408447139627766</c:v>
                </c:pt>
                <c:pt idx="47">
                  <c:v>-0.0406715313644837</c:v>
                </c:pt>
                <c:pt idx="48">
                  <c:v>-0.0410330265110313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-0.022334173742531</c:v>
                </c:pt>
                <c:pt idx="30">
                  <c:v>-0.0101646361656737</c:v>
                </c:pt>
                <c:pt idx="31">
                  <c:v>-0.0156987263568443</c:v>
                </c:pt>
                <c:pt idx="32">
                  <c:v>-0.0208736049035294</c:v>
                </c:pt>
                <c:pt idx="33">
                  <c:v>-0.021831504742903</c:v>
                </c:pt>
                <c:pt idx="34">
                  <c:v>-0.0221912535093924</c:v>
                </c:pt>
                <c:pt idx="35">
                  <c:v>-0.02301036203942</c:v>
                </c:pt>
                <c:pt idx="36">
                  <c:v>-0.0242787585595032</c:v>
                </c:pt>
                <c:pt idx="37">
                  <c:v>-0.022266139763889</c:v>
                </c:pt>
                <c:pt idx="38">
                  <c:v>-0.0205020697767311</c:v>
                </c:pt>
                <c:pt idx="39">
                  <c:v>-0.0193078069752377</c:v>
                </c:pt>
                <c:pt idx="40">
                  <c:v>-0.017344133392412</c:v>
                </c:pt>
                <c:pt idx="41">
                  <c:v>-0.0150916375080843</c:v>
                </c:pt>
                <c:pt idx="42">
                  <c:v>-0.0131583881903398</c:v>
                </c:pt>
                <c:pt idx="43">
                  <c:v>-0.0107109588582201</c:v>
                </c:pt>
                <c:pt idx="44">
                  <c:v>-0.00968563491830368</c:v>
                </c:pt>
                <c:pt idx="45">
                  <c:v>-0.00822234123208832</c:v>
                </c:pt>
                <c:pt idx="46">
                  <c:v>-0.00630658518144137</c:v>
                </c:pt>
                <c:pt idx="47">
                  <c:v>-0.00283933106613319</c:v>
                </c:pt>
                <c:pt idx="48">
                  <c:v>-0.00133916995843419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-0.0337530922394753</c:v>
                </c:pt>
                <c:pt idx="30">
                  <c:v>-0.0220586845306938</c:v>
                </c:pt>
                <c:pt idx="31">
                  <c:v>-0.0278433568700391</c:v>
                </c:pt>
                <c:pt idx="32">
                  <c:v>-0.0331436610648364</c:v>
                </c:pt>
                <c:pt idx="33">
                  <c:v>-0.0344295193771682</c:v>
                </c:pt>
                <c:pt idx="34">
                  <c:v>-0.0357767872566159</c:v>
                </c:pt>
                <c:pt idx="35">
                  <c:v>-0.036694013461237</c:v>
                </c:pt>
                <c:pt idx="36">
                  <c:v>-0.0392104391229018</c:v>
                </c:pt>
                <c:pt idx="37">
                  <c:v>-0.0383172831780527</c:v>
                </c:pt>
                <c:pt idx="38">
                  <c:v>-0.037489455453748</c:v>
                </c:pt>
                <c:pt idx="39">
                  <c:v>-0.0370699724190624</c:v>
                </c:pt>
                <c:pt idx="40">
                  <c:v>-0.0360909789719285</c:v>
                </c:pt>
                <c:pt idx="41">
                  <c:v>-0.0346142792231856</c:v>
                </c:pt>
                <c:pt idx="42">
                  <c:v>-0.033368806251</c:v>
                </c:pt>
                <c:pt idx="43">
                  <c:v>-0.0317300810236295</c:v>
                </c:pt>
                <c:pt idx="44">
                  <c:v>-0.0312977898142687</c:v>
                </c:pt>
                <c:pt idx="45">
                  <c:v>-0.0303937829920476</c:v>
                </c:pt>
                <c:pt idx="46">
                  <c:v>-0.0295316951812235</c:v>
                </c:pt>
                <c:pt idx="47">
                  <c:v>-0.0267190248728845</c:v>
                </c:pt>
                <c:pt idx="48">
                  <c:v>-0.0259256532843395</c:v>
                </c:pt>
              </c:numCache>
            </c:numRef>
          </c:yVal>
          <c:smooth val="0"/>
        </c:ser>
        <c:axId val="52169538"/>
        <c:axId val="62361311"/>
      </c:scatterChart>
      <c:valAx>
        <c:axId val="521695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361311"/>
        <c:crosses val="autoZero"/>
        <c:crossBetween val="midCat"/>
      </c:valAx>
      <c:valAx>
        <c:axId val="62361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16953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106560</xdr:colOff>
      <xdr:row>142</xdr:row>
      <xdr:rowOff>139320</xdr:rowOff>
    </xdr:to>
    <xdr:graphicFrame>
      <xdr:nvGraphicFramePr>
        <xdr:cNvPr id="0" name=""/>
        <xdr:cNvGraphicFramePr/>
      </xdr:nvGraphicFramePr>
      <xdr:xfrm>
        <a:off x="2838600" y="19997280"/>
        <a:ext cx="599400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198000</xdr:colOff>
      <xdr:row>140</xdr:row>
      <xdr:rowOff>55800</xdr:rowOff>
    </xdr:to>
    <xdr:graphicFrame>
      <xdr:nvGraphicFramePr>
        <xdr:cNvPr id="1" name=""/>
        <xdr:cNvGraphicFramePr/>
      </xdr:nvGraphicFramePr>
      <xdr:xfrm>
        <a:off x="12063960" y="19589400"/>
        <a:ext cx="59824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374040</xdr:colOff>
      <xdr:row>142</xdr:row>
      <xdr:rowOff>99360</xdr:rowOff>
    </xdr:to>
    <xdr:graphicFrame>
      <xdr:nvGraphicFramePr>
        <xdr:cNvPr id="2" name=""/>
        <xdr:cNvGraphicFramePr/>
      </xdr:nvGraphicFramePr>
      <xdr:xfrm>
        <a:off x="18176760" y="19958040"/>
        <a:ext cx="6019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766080</xdr:colOff>
      <xdr:row>21</xdr:row>
      <xdr:rowOff>133920</xdr:rowOff>
    </xdr:to>
    <xdr:graphicFrame>
      <xdr:nvGraphicFramePr>
        <xdr:cNvPr id="3" name=""/>
        <xdr:cNvGraphicFramePr/>
      </xdr:nvGraphicFramePr>
      <xdr:xfrm>
        <a:off x="12101400" y="460800"/>
        <a:ext cx="3733200" cy="35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761400</xdr:colOff>
      <xdr:row>26</xdr:row>
      <xdr:rowOff>56880</xdr:rowOff>
    </xdr:to>
    <xdr:graphicFrame>
      <xdr:nvGraphicFramePr>
        <xdr:cNvPr id="4" name=""/>
        <xdr:cNvGraphicFramePr/>
      </xdr:nvGraphicFramePr>
      <xdr:xfrm>
        <a:off x="11250000" y="121284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768600</xdr:colOff>
      <xdr:row>26</xdr:row>
      <xdr:rowOff>12960</xdr:rowOff>
    </xdr:to>
    <xdr:graphicFrame>
      <xdr:nvGraphicFramePr>
        <xdr:cNvPr id="5" name=""/>
        <xdr:cNvGraphicFramePr/>
      </xdr:nvGraphicFramePr>
      <xdr:xfrm>
        <a:off x="11257200" y="116892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568440</xdr:colOff>
      <xdr:row>35</xdr:row>
      <xdr:rowOff>41760</xdr:rowOff>
    </xdr:to>
    <xdr:graphicFrame>
      <xdr:nvGraphicFramePr>
        <xdr:cNvPr id="6" name="Chart 1"/>
        <xdr:cNvGraphicFramePr/>
      </xdr:nvGraphicFramePr>
      <xdr:xfrm>
        <a:off x="6192720" y="46080"/>
        <a:ext cx="7431120" cy="68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243360</xdr:colOff>
      <xdr:row>83</xdr:row>
      <xdr:rowOff>152640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36240" y="13689000"/>
          <a:ext cx="10229040" cy="1254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422280</xdr:colOff>
      <xdr:row>73</xdr:row>
      <xdr:rowOff>111600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93280" y="7844400"/>
          <a:ext cx="13422960" cy="543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715320</xdr:colOff>
      <xdr:row>36</xdr:row>
      <xdr:rowOff>141480</xdr:rowOff>
    </xdr:to>
    <xdr:graphicFrame>
      <xdr:nvGraphicFramePr>
        <xdr:cNvPr id="9" name="Chart 1"/>
        <xdr:cNvGraphicFramePr/>
      </xdr:nvGraphicFramePr>
      <xdr:xfrm>
        <a:off x="6780240" y="327960"/>
        <a:ext cx="13960440" cy="69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641160</xdr:colOff>
      <xdr:row>41</xdr:row>
      <xdr:rowOff>86040</xdr:rowOff>
    </xdr:to>
    <xdr:graphicFrame>
      <xdr:nvGraphicFramePr>
        <xdr:cNvPr id="10" name="Chart 1"/>
        <xdr:cNvGraphicFramePr/>
      </xdr:nvGraphicFramePr>
      <xdr:xfrm>
        <a:off x="10878120" y="149652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637200</xdr:colOff>
      <xdr:row>193</xdr:row>
      <xdr:rowOff>80280</xdr:rowOff>
    </xdr:to>
    <xdr:graphicFrame>
      <xdr:nvGraphicFramePr>
        <xdr:cNvPr id="11" name=""/>
        <xdr:cNvGraphicFramePr/>
      </xdr:nvGraphicFramePr>
      <xdr:xfrm>
        <a:off x="6702840" y="24629400"/>
        <a:ext cx="6450120" cy="86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637920</xdr:colOff>
      <xdr:row>41</xdr:row>
      <xdr:rowOff>91080</xdr:rowOff>
    </xdr:to>
    <xdr:graphicFrame>
      <xdr:nvGraphicFramePr>
        <xdr:cNvPr id="12" name="Chart 1"/>
        <xdr:cNvGraphicFramePr/>
      </xdr:nvGraphicFramePr>
      <xdr:xfrm>
        <a:off x="26728560" y="150156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400320</xdr:colOff>
      <xdr:row>179</xdr:row>
      <xdr:rowOff>108360</xdr:rowOff>
    </xdr:to>
    <xdr:graphicFrame>
      <xdr:nvGraphicFramePr>
        <xdr:cNvPr id="13" name=""/>
        <xdr:cNvGraphicFramePr/>
      </xdr:nvGraphicFramePr>
      <xdr:xfrm>
        <a:off x="12247560" y="21723480"/>
        <a:ext cx="734364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75600</xdr:colOff>
      <xdr:row>149</xdr:row>
      <xdr:rowOff>77760</xdr:rowOff>
    </xdr:to>
    <xdr:graphicFrame>
      <xdr:nvGraphicFramePr>
        <xdr:cNvPr id="14" name="Chart 1"/>
        <xdr:cNvGraphicFramePr/>
      </xdr:nvGraphicFramePr>
      <xdr:xfrm>
        <a:off x="21115440" y="16814880"/>
        <a:ext cx="7329240" cy="93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660960</xdr:colOff>
      <xdr:row>222</xdr:row>
      <xdr:rowOff>75960</xdr:rowOff>
    </xdr:to>
    <xdr:graphicFrame>
      <xdr:nvGraphicFramePr>
        <xdr:cNvPr id="15" name=""/>
        <xdr:cNvGraphicFramePr/>
      </xdr:nvGraphicFramePr>
      <xdr:xfrm>
        <a:off x="18357120" y="28681200"/>
        <a:ext cx="733536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97.8662769243073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5783052103.06029</v>
      </c>
      <c r="F55" s="6" t="n">
        <f aca="false">E55/$B$14*100</f>
        <v>112.85272354547</v>
      </c>
      <c r="G55" s="7"/>
      <c r="H55" s="2" t="n">
        <f aca="false">H54</f>
        <v>52</v>
      </c>
      <c r="K55" s="6" t="n">
        <f aca="false">'High scenario'!AG58</f>
        <v>6141849301.0687</v>
      </c>
      <c r="L55" s="6" t="n">
        <f aca="false">K55/$B$14*100</f>
        <v>119.854431341653</v>
      </c>
      <c r="M55" s="7"/>
      <c r="O55" s="5" t="n">
        <f aca="false">O51+1</f>
        <v>2026</v>
      </c>
      <c r="P55" s="6" t="n">
        <f aca="false">'Low scenario'!AG58</f>
        <v>5489490040.8676</v>
      </c>
      <c r="Q55" s="6" t="n">
        <f aca="false">P55/$B$14*100</f>
        <v>107.124039511906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5825901599.67538</v>
      </c>
      <c r="F56" s="9" t="n">
        <f aca="false">E56/$B$14*100</f>
        <v>113.688905255298</v>
      </c>
      <c r="G56" s="7"/>
      <c r="H56" s="2" t="n">
        <f aca="false">H55</f>
        <v>52</v>
      </c>
      <c r="K56" s="9" t="n">
        <f aca="false">'High scenario'!AG59</f>
        <v>6177430189.78643</v>
      </c>
      <c r="L56" s="9" t="n">
        <f aca="false">K56/$B$14*100</f>
        <v>120.548770615519</v>
      </c>
      <c r="M56" s="7"/>
      <c r="O56" s="7" t="n">
        <f aca="false">O52+1</f>
        <v>2026</v>
      </c>
      <c r="P56" s="9" t="n">
        <f aca="false">'Low scenario'!AG59</f>
        <v>5499632755.0327</v>
      </c>
      <c r="Q56" s="9" t="n">
        <f aca="false">P56/$B$14*100</f>
        <v>107.321968373219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5850328975.73381</v>
      </c>
      <c r="F57" s="9" t="n">
        <f aca="false">E57/$B$14*100</f>
        <v>114.165590553673</v>
      </c>
      <c r="G57" s="10" t="n">
        <f aca="false">AVERAGE(E55:E58)/AVERAGE(E51:E54)-1</f>
        <v>0.0249801484357319</v>
      </c>
      <c r="H57" s="2" t="n">
        <f aca="false">H56</f>
        <v>52</v>
      </c>
      <c r="K57" s="9" t="n">
        <f aca="false">'High scenario'!AG60</f>
        <v>6241271951.59073</v>
      </c>
      <c r="L57" s="9" t="n">
        <f aca="false">K57/$B$14*100</f>
        <v>121.794603536814</v>
      </c>
      <c r="M57" s="10" t="n">
        <f aca="false">AVERAGE(K55:K58)/AVERAGE(K51:K54)-1</f>
        <v>0.0352839818020698</v>
      </c>
      <c r="O57" s="7" t="n">
        <f aca="false">O53+1</f>
        <v>2026</v>
      </c>
      <c r="P57" s="9" t="n">
        <f aca="false">'Low scenario'!AG60</f>
        <v>5522332854.84453</v>
      </c>
      <c r="Q57" s="9" t="n">
        <f aca="false">P57/$B$14*100</f>
        <v>107.764946932441</v>
      </c>
      <c r="R57" s="10" t="n">
        <f aca="false">AVERAGE(P55:P58)/AVERAGE(P51:P54)-1</f>
        <v>0.0189206015912793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5945851296.05447</v>
      </c>
      <c r="F58" s="9" t="n">
        <f aca="false">E58/$B$14*100</f>
        <v>116.029650191293</v>
      </c>
      <c r="G58" s="7"/>
      <c r="H58" s="2" t="n">
        <f aca="false">H57</f>
        <v>52</v>
      </c>
      <c r="K58" s="9" t="n">
        <f aca="false">'High scenario'!AG61</f>
        <v>6312813242.91823</v>
      </c>
      <c r="L58" s="9" t="n">
        <f aca="false">K58/$B$14*100</f>
        <v>123.190688065949</v>
      </c>
      <c r="M58" s="7"/>
      <c r="O58" s="7" t="n">
        <f aca="false">O54+1</f>
        <v>2026</v>
      </c>
      <c r="P58" s="9" t="n">
        <f aca="false">'Low scenario'!AG61</f>
        <v>5585693074.54026</v>
      </c>
      <c r="Q58" s="9" t="n">
        <f aca="false">P58/$B$14*100</f>
        <v>109.001382854109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5998194196.72662</v>
      </c>
      <c r="F59" s="6" t="n">
        <f aca="false">E59/$B$14*100</f>
        <v>117.051089872944</v>
      </c>
      <c r="G59" s="7"/>
      <c r="H59" s="2" t="n">
        <f aca="false">H58</f>
        <v>52</v>
      </c>
      <c r="K59" s="6" t="n">
        <f aca="false">'High scenario'!AG62</f>
        <v>6344274854.79092</v>
      </c>
      <c r="L59" s="6" t="n">
        <f aca="false">K59/$B$14*100</f>
        <v>123.804642172481</v>
      </c>
      <c r="M59" s="7"/>
      <c r="O59" s="5" t="n">
        <f aca="false">O55+1</f>
        <v>2027</v>
      </c>
      <c r="P59" s="6" t="n">
        <f aca="false">'Low scenario'!AG62</f>
        <v>5593117439.46153</v>
      </c>
      <c r="Q59" s="6" t="n">
        <f aca="false">P59/$B$14*100</f>
        <v>109.146264793098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6039221469.26566</v>
      </c>
      <c r="F60" s="9" t="n">
        <f aca="false">E60/$B$14*100</f>
        <v>117.851711994821</v>
      </c>
      <c r="G60" s="7"/>
      <c r="H60" s="2" t="n">
        <f aca="false">H59</f>
        <v>52</v>
      </c>
      <c r="K60" s="9" t="n">
        <f aca="false">'High scenario'!AG63</f>
        <v>6374666908.78494</v>
      </c>
      <c r="L60" s="9" t="n">
        <f aca="false">K60/$B$14*100</f>
        <v>124.397724511399</v>
      </c>
      <c r="M60" s="7"/>
      <c r="O60" s="7" t="n">
        <f aca="false">O56+1</f>
        <v>2027</v>
      </c>
      <c r="P60" s="9" t="n">
        <f aca="false">'Low scenario'!AG63</f>
        <v>5590649792.48525</v>
      </c>
      <c r="Q60" s="9" t="n">
        <f aca="false">P60/$B$14*100</f>
        <v>109.098110172136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6110600676.41408</v>
      </c>
      <c r="F61" s="9" t="n">
        <f aca="false">E61/$B$14*100</f>
        <v>119.24463355037</v>
      </c>
      <c r="G61" s="10" t="n">
        <f aca="false">AVERAGE(E59:E62)/AVERAGE(E55:E58)-1</f>
        <v>0.0387109899640685</v>
      </c>
      <c r="H61" s="2" t="n">
        <f aca="false">H60</f>
        <v>52</v>
      </c>
      <c r="K61" s="9" t="n">
        <f aca="false">'High scenario'!AG64</f>
        <v>6425453936.29879</v>
      </c>
      <c r="L61" s="9" t="n">
        <f aca="false">K61/$B$14*100</f>
        <v>125.388802280296</v>
      </c>
      <c r="M61" s="10" t="n">
        <f aca="false">AVERAGE(K59:K62)/AVERAGE(K55:K58)-1</f>
        <v>0.0299032728765123</v>
      </c>
      <c r="O61" s="7" t="n">
        <f aca="false">O57+1</f>
        <v>2027</v>
      </c>
      <c r="P61" s="9" t="n">
        <f aca="false">'Low scenario'!AG64</f>
        <v>5645548817.75887</v>
      </c>
      <c r="Q61" s="9" t="n">
        <f aca="false">P61/$B$14*100</f>
        <v>110.169431061471</v>
      </c>
      <c r="R61" s="10" t="n">
        <f aca="false">AVERAGE(P59:P62)/AVERAGE(P55:P58)-1</f>
        <v>0.0189792039031724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6163153538.51307</v>
      </c>
      <c r="F62" s="9" t="n">
        <f aca="false">E62/$B$14*100</f>
        <v>120.270170500805</v>
      </c>
      <c r="G62" s="7"/>
      <c r="H62" s="2" t="n">
        <f aca="false">H61</f>
        <v>52</v>
      </c>
      <c r="K62" s="9" t="n">
        <f aca="false">'High scenario'!AG65</f>
        <v>6472763997.03289</v>
      </c>
      <c r="L62" s="9" t="n">
        <f aca="false">K62/$B$14*100</f>
        <v>126.3120291698</v>
      </c>
      <c r="M62" s="7"/>
      <c r="O62" s="7" t="n">
        <f aca="false">O58+1</f>
        <v>2027</v>
      </c>
      <c r="P62" s="9" t="n">
        <f aca="false">'Low scenario'!AG65</f>
        <v>5687218966.91535</v>
      </c>
      <c r="Q62" s="9" t="n">
        <f aca="false">P62/$B$14*100</f>
        <v>110.982598527205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6204028904.2749</v>
      </c>
      <c r="F63" s="6" t="n">
        <f aca="false">E63/$B$14*100</f>
        <v>121.067828254865</v>
      </c>
      <c r="G63" s="7"/>
      <c r="H63" s="2" t="n">
        <f aca="false">H62</f>
        <v>52</v>
      </c>
      <c r="K63" s="6" t="n">
        <f aca="false">'High scenario'!AG66</f>
        <v>6588809412.96358</v>
      </c>
      <c r="L63" s="6" t="n">
        <f aca="false">K63/$B$14*100</f>
        <v>128.576584461601</v>
      </c>
      <c r="M63" s="7"/>
      <c r="O63" s="5" t="n">
        <f aca="false">O59+1</f>
        <v>2028</v>
      </c>
      <c r="P63" s="6" t="n">
        <f aca="false">'Low scenario'!AG66</f>
        <v>5723072573.46481</v>
      </c>
      <c r="Q63" s="6" t="n">
        <f aca="false">P63/$B$14*100</f>
        <v>111.6822597227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6220556997.30859</v>
      </c>
      <c r="F64" s="9" t="n">
        <f aca="false">E64/$B$14*100</f>
        <v>121.390363878032</v>
      </c>
      <c r="G64" s="7"/>
      <c r="H64" s="2" t="n">
        <f aca="false">H63</f>
        <v>52</v>
      </c>
      <c r="K64" s="9" t="n">
        <f aca="false">'High scenario'!AG67</f>
        <v>6657754572.17841</v>
      </c>
      <c r="L64" s="9" t="n">
        <f aca="false">K64/$B$14*100</f>
        <v>129.922007060949</v>
      </c>
      <c r="M64" s="7"/>
      <c r="O64" s="7" t="n">
        <f aca="false">O60+1</f>
        <v>2028</v>
      </c>
      <c r="P64" s="9" t="n">
        <f aca="false">'Low scenario'!AG67</f>
        <v>5735989067.68172</v>
      </c>
      <c r="Q64" s="9" t="n">
        <f aca="false">P64/$B$14*100</f>
        <v>111.934317204642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6287089327.90894</v>
      </c>
      <c r="F65" s="9" t="n">
        <f aca="false">E65/$B$14*100</f>
        <v>122.68870160321</v>
      </c>
      <c r="G65" s="10" t="n">
        <f aca="false">AVERAGE(E63:E66)/AVERAGE(E59:E62)-1</f>
        <v>0.0299936279796527</v>
      </c>
      <c r="H65" s="2" t="n">
        <f aca="false">H64</f>
        <v>52</v>
      </c>
      <c r="K65" s="9" t="n">
        <f aca="false">'High scenario'!AG68</f>
        <v>6723239549.95165</v>
      </c>
      <c r="L65" s="9" t="n">
        <f aca="false">K65/$B$14*100</f>
        <v>131.199906336509</v>
      </c>
      <c r="M65" s="10" t="n">
        <f aca="false">AVERAGE(K63:K66)/AVERAGE(K59:K62)-1</f>
        <v>0.0452379821148046</v>
      </c>
      <c r="O65" s="7" t="n">
        <f aca="false">O61+1</f>
        <v>2028</v>
      </c>
      <c r="P65" s="9" t="n">
        <f aca="false">'Low scenario'!AG68</f>
        <v>5780834411.02811</v>
      </c>
      <c r="Q65" s="9" t="n">
        <f aca="false">P65/$B$14*100</f>
        <v>112.809446642313</v>
      </c>
      <c r="R65" s="10" t="n">
        <f aca="false">AVERAGE(P63:P66)/AVERAGE(P59:P62)-1</f>
        <v>0.0231462756135108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6328674836.58543</v>
      </c>
      <c r="F66" s="9" t="n">
        <f aca="false">E66/$B$14*100</f>
        <v>123.500217361763</v>
      </c>
      <c r="G66" s="7"/>
      <c r="H66" s="2" t="n">
        <f aca="false">H65</f>
        <v>52</v>
      </c>
      <c r="K66" s="9" t="n">
        <f aca="false">'High scenario'!AG69</f>
        <v>6806224774.01469</v>
      </c>
      <c r="L66" s="9" t="n">
        <f aca="false">K66/$B$14*100</f>
        <v>132.819312211236</v>
      </c>
      <c r="M66" s="7"/>
      <c r="O66" s="7" t="n">
        <f aca="false">O62+1</f>
        <v>2028</v>
      </c>
      <c r="P66" s="9" t="n">
        <f aca="false">'Low scenario'!AG69</f>
        <v>5797812889.80233</v>
      </c>
      <c r="Q66" s="9" t="n">
        <f aca="false">P66/$B$14*100</f>
        <v>113.140771267646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6388103510.13325</v>
      </c>
      <c r="F67" s="6" t="n">
        <f aca="false">E67/$B$14*100</f>
        <v>124.659931565793</v>
      </c>
      <c r="G67" s="7"/>
      <c r="H67" s="2" t="n">
        <f aca="false">H66</f>
        <v>52</v>
      </c>
      <c r="K67" s="6" t="n">
        <f aca="false">'High scenario'!AG70</f>
        <v>6872155135.55954</v>
      </c>
      <c r="L67" s="6" t="n">
        <f aca="false">K67/$B$14*100</f>
        <v>134.105902878599</v>
      </c>
      <c r="M67" s="7"/>
      <c r="O67" s="5" t="n">
        <f aca="false">O63+1</f>
        <v>2029</v>
      </c>
      <c r="P67" s="6" t="n">
        <f aca="false">'Low scenario'!AG70</f>
        <v>5807588682.63876</v>
      </c>
      <c r="Q67" s="6" t="n">
        <f aca="false">P67/$B$14*100</f>
        <v>113.331539883724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6394216445.50387</v>
      </c>
      <c r="F68" s="9" t="n">
        <f aca="false">E68/$B$14*100</f>
        <v>124.779221759473</v>
      </c>
      <c r="G68" s="7"/>
      <c r="H68" s="2" t="n">
        <f aca="false">H67</f>
        <v>52</v>
      </c>
      <c r="K68" s="9" t="n">
        <f aca="false">'High scenario'!AG71</f>
        <v>6898741806.41849</v>
      </c>
      <c r="L68" s="9" t="n">
        <f aca="false">K68/$B$14*100</f>
        <v>134.624725493884</v>
      </c>
      <c r="M68" s="7"/>
      <c r="O68" s="7" t="n">
        <f aca="false">O64+1</f>
        <v>2029</v>
      </c>
      <c r="P68" s="9" t="n">
        <f aca="false">'Low scenario'!AG71</f>
        <v>5799701504.15755</v>
      </c>
      <c r="Q68" s="9" t="n">
        <f aca="false">P68/$B$14*100</f>
        <v>113.177626421277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6459870435.2314</v>
      </c>
      <c r="F69" s="9" t="n">
        <f aca="false">E69/$B$14*100</f>
        <v>126.060419199914</v>
      </c>
      <c r="G69" s="10" t="n">
        <f aca="false">AVERAGE(E67:E70)/AVERAGE(E63:E66)-1</f>
        <v>0.0281996258941366</v>
      </c>
      <c r="H69" s="2" t="n">
        <f aca="false">H68</f>
        <v>52</v>
      </c>
      <c r="K69" s="9" t="n">
        <f aca="false">'High scenario'!AG72</f>
        <v>6965596010.07181</v>
      </c>
      <c r="L69" s="9" t="n">
        <f aca="false">K69/$B$14*100</f>
        <v>135.92934437476</v>
      </c>
      <c r="M69" s="10" t="n">
        <f aca="false">AVERAGE(K67:K70)/AVERAGE(K63:K66)-1</f>
        <v>0.0367048391910019</v>
      </c>
      <c r="O69" s="7" t="n">
        <f aca="false">O65+1</f>
        <v>2029</v>
      </c>
      <c r="P69" s="9" t="n">
        <f aca="false">'Low scenario'!AG72</f>
        <v>5810102215.77435</v>
      </c>
      <c r="Q69" s="9" t="n">
        <f aca="false">P69/$B$14*100</f>
        <v>113.38058994501</v>
      </c>
      <c r="R69" s="10" t="n">
        <f aca="false">AVERAGE(P67:P70)/AVERAGE(P63:P66)-1</f>
        <v>0.00982961221079703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6504288179.33095</v>
      </c>
      <c r="F70" s="9" t="n">
        <f aca="false">E70/$B$14*100</f>
        <v>126.927204299901</v>
      </c>
      <c r="G70" s="7"/>
      <c r="H70" s="2" t="n">
        <f aca="false">H69</f>
        <v>52</v>
      </c>
      <c r="K70" s="9" t="n">
        <f aca="false">'High scenario'!AG73</f>
        <v>7022345170.31803</v>
      </c>
      <c r="L70" s="9" t="n">
        <f aca="false">K70/$B$14*100</f>
        <v>137.036769516116</v>
      </c>
      <c r="M70" s="7"/>
      <c r="O70" s="7" t="n">
        <f aca="false">O66+1</f>
        <v>2029</v>
      </c>
      <c r="P70" s="9" t="n">
        <f aca="false">'Low scenario'!AG73</f>
        <v>5846768284.53116</v>
      </c>
      <c r="Q70" s="9" t="n">
        <f aca="false">P70/$B$14*100</f>
        <v>114.096105843392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6523491041.63449</v>
      </c>
      <c r="F71" s="6" t="n">
        <f aca="false">E71/$B$14*100</f>
        <v>127.301936408864</v>
      </c>
      <c r="G71" s="7"/>
      <c r="H71" s="2" t="n">
        <f aca="false">H70</f>
        <v>52</v>
      </c>
      <c r="K71" s="6" t="n">
        <f aca="false">'High scenario'!AG74</f>
        <v>7058577560.30542</v>
      </c>
      <c r="L71" s="6" t="n">
        <f aca="false">K71/$B$14*100</f>
        <v>137.743822438651</v>
      </c>
      <c r="M71" s="7"/>
      <c r="O71" s="5" t="n">
        <f aca="false">O67+1</f>
        <v>2030</v>
      </c>
      <c r="P71" s="6" t="n">
        <f aca="false">'Low scenario'!AG74</f>
        <v>5873200287.2122</v>
      </c>
      <c r="Q71" s="6" t="n">
        <f aca="false">P71/$B$14*100</f>
        <v>114.611910203816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6562882195.06006</v>
      </c>
      <c r="F72" s="9" t="n">
        <f aca="false">E72/$B$14*100</f>
        <v>128.070630667267</v>
      </c>
      <c r="G72" s="7"/>
      <c r="H72" s="2" t="n">
        <f aca="false">H71</f>
        <v>52</v>
      </c>
      <c r="K72" s="9" t="n">
        <f aca="false">'High scenario'!AG75</f>
        <v>7129548840.63063</v>
      </c>
      <c r="L72" s="9" t="n">
        <f aca="false">K72/$B$14*100</f>
        <v>139.128783551827</v>
      </c>
      <c r="M72" s="7"/>
      <c r="O72" s="7" t="n">
        <f aca="false">O68+1</f>
        <v>2030</v>
      </c>
      <c r="P72" s="9" t="n">
        <f aca="false">'Low scenario'!AG75</f>
        <v>5890475338.81751</v>
      </c>
      <c r="Q72" s="9" t="n">
        <f aca="false">P72/$B$14*100</f>
        <v>114.949022266495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6624185422.80338</v>
      </c>
      <c r="F73" s="9" t="n">
        <f aca="false">E73/$B$14*100</f>
        <v>129.266925649514</v>
      </c>
      <c r="G73" s="10" t="n">
        <f aca="false">AVERAGE(E71:E74)/AVERAGE(E67:E70)-1</f>
        <v>0.0232053197871875</v>
      </c>
      <c r="H73" s="2" t="n">
        <f aca="false">H72</f>
        <v>52</v>
      </c>
      <c r="K73" s="9" t="n">
        <f aca="false">'High scenario'!AG76</f>
        <v>7166392763.20214</v>
      </c>
      <c r="L73" s="9" t="n">
        <f aca="false">K73/$B$14*100</f>
        <v>139.847770158587</v>
      </c>
      <c r="M73" s="10" t="n">
        <f aca="false">AVERAGE(K71:K74)/AVERAGE(K67:K70)-1</f>
        <v>0.0285551467261753</v>
      </c>
      <c r="O73" s="7" t="n">
        <f aca="false">O69+1</f>
        <v>2030</v>
      </c>
      <c r="P73" s="9" t="n">
        <f aca="false">'Low scenario'!AG76</f>
        <v>5910910520.58511</v>
      </c>
      <c r="Q73" s="9" t="n">
        <f aca="false">P73/$B$14*100</f>
        <v>115.347802335829</v>
      </c>
      <c r="R73" s="10" t="n">
        <f aca="false">AVERAGE(P71:P74)/AVERAGE(P67:P70)-1</f>
        <v>0.0149627876712879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6633375179.31699</v>
      </c>
      <c r="F74" s="9" t="n">
        <f aca="false">E74/$B$14*100</f>
        <v>129.446258125307</v>
      </c>
      <c r="G74" s="7"/>
      <c r="H74" s="2" t="n">
        <f aca="false">H73</f>
        <v>52</v>
      </c>
      <c r="K74" s="9" t="n">
        <f aca="false">'High scenario'!AG77</f>
        <v>7196976653.76205</v>
      </c>
      <c r="L74" s="9" t="n">
        <f aca="false">K74/$B$14*100</f>
        <v>140.444596070716</v>
      </c>
      <c r="M74" s="7"/>
      <c r="O74" s="7" t="n">
        <f aca="false">O70+1</f>
        <v>2030</v>
      </c>
      <c r="P74" s="9" t="n">
        <f aca="false">'Low scenario'!AG77</f>
        <v>5937671237.19883</v>
      </c>
      <c r="Q74" s="9" t="n">
        <f aca="false">P74/$B$14*100</f>
        <v>115.870021347532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6672376343.26359</v>
      </c>
      <c r="F75" s="6" t="n">
        <f aca="false">E75/$B$14*100</f>
        <v>130.207341977636</v>
      </c>
      <c r="G75" s="7"/>
      <c r="H75" s="2" t="n">
        <f aca="false">H74</f>
        <v>52</v>
      </c>
      <c r="K75" s="6" t="n">
        <f aca="false">'High scenario'!AG78</f>
        <v>7267760122.28457</v>
      </c>
      <c r="L75" s="6" t="n">
        <f aca="false">K75/$B$14*100</f>
        <v>141.825892151472</v>
      </c>
      <c r="M75" s="7"/>
      <c r="O75" s="5" t="n">
        <f aca="false">O71+1</f>
        <v>2031</v>
      </c>
      <c r="P75" s="6" t="n">
        <f aca="false">'Low scenario'!AG78</f>
        <v>5965937756.19366</v>
      </c>
      <c r="Q75" s="6" t="n">
        <f aca="false">P75/$B$14*100</f>
        <v>116.421625171407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6700792029.06751</v>
      </c>
      <c r="F76" s="9" t="n">
        <f aca="false">E76/$B$14*100</f>
        <v>130.761856700526</v>
      </c>
      <c r="G76" s="7"/>
      <c r="H76" s="2" t="n">
        <f aca="false">H75</f>
        <v>52</v>
      </c>
      <c r="K76" s="9" t="n">
        <f aca="false">'High scenario'!AG79</f>
        <v>7326517044.47684</v>
      </c>
      <c r="L76" s="9" t="n">
        <f aca="false">K76/$B$14*100</f>
        <v>142.972497538796</v>
      </c>
      <c r="M76" s="7"/>
      <c r="O76" s="7" t="n">
        <f aca="false">O72+1</f>
        <v>2031</v>
      </c>
      <c r="P76" s="9" t="n">
        <f aca="false">'Low scenario'!AG79</f>
        <v>5981796687.97978</v>
      </c>
      <c r="Q76" s="9" t="n">
        <f aca="false">P76/$B$14*100</f>
        <v>116.73110252224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6746734454.18141</v>
      </c>
      <c r="F77" s="9" t="n">
        <f aca="false">E77/$B$14*100</f>
        <v>131.658395017662</v>
      </c>
      <c r="G77" s="10" t="n">
        <f aca="false">AVERAGE(E75:E78)/AVERAGE(E71:E74)-1</f>
        <v>0.0201067768757661</v>
      </c>
      <c r="H77" s="2" t="n">
        <f aca="false">H76</f>
        <v>52</v>
      </c>
      <c r="K77" s="9" t="n">
        <f aca="false">'High scenario'!AG80</f>
        <v>7391797581.08242</v>
      </c>
      <c r="L77" s="9" t="n">
        <f aca="false">K77/$B$14*100</f>
        <v>144.246407270052</v>
      </c>
      <c r="M77" s="10" t="n">
        <f aca="false">AVERAGE(K75:K78)/AVERAGE(K71:K74)-1</f>
        <v>0.0298210100016145</v>
      </c>
      <c r="O77" s="7" t="n">
        <f aca="false">O73+1</f>
        <v>2031</v>
      </c>
      <c r="P77" s="9" t="n">
        <f aca="false">'Low scenario'!AG80</f>
        <v>6000917414.62154</v>
      </c>
      <c r="Q77" s="9" t="n">
        <f aca="false">P77/$B$14*100</f>
        <v>117.104231804017</v>
      </c>
      <c r="R77" s="10" t="n">
        <f aca="false">AVERAGE(P75:P78)/AVERAGE(P71:P74)-1</f>
        <v>0.0162447013521749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6753722612.02941</v>
      </c>
      <c r="F78" s="9" t="n">
        <f aca="false">E78/$B$14*100</f>
        <v>131.7947646425</v>
      </c>
      <c r="G78" s="7"/>
      <c r="H78" s="2" t="n">
        <f aca="false">H77</f>
        <v>52</v>
      </c>
      <c r="K78" s="9" t="n">
        <f aca="false">'High scenario'!AG81</f>
        <v>7416855512.40307</v>
      </c>
      <c r="L78" s="9" t="n">
        <f aca="false">K78/$B$14*100</f>
        <v>144.735397468576</v>
      </c>
      <c r="M78" s="7"/>
      <c r="O78" s="7" t="n">
        <f aca="false">O74+1</f>
        <v>2031</v>
      </c>
      <c r="P78" s="9" t="n">
        <f aca="false">'Low scenario'!AG81</f>
        <v>6047179594.46941</v>
      </c>
      <c r="Q78" s="9" t="n">
        <f aca="false">P78/$B$14*100</f>
        <v>118.007009939151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6793692052.19389</v>
      </c>
      <c r="F79" s="6" t="n">
        <f aca="false">E79/$B$14*100</f>
        <v>132.5747438128</v>
      </c>
      <c r="G79" s="7"/>
      <c r="H79" s="2" t="n">
        <f aca="false">H78</f>
        <v>52</v>
      </c>
      <c r="K79" s="6" t="n">
        <f aca="false">'High scenario'!AG82</f>
        <v>7465800079.46121</v>
      </c>
      <c r="L79" s="6" t="n">
        <f aca="false">K79/$B$14*100</f>
        <v>145.690520748953</v>
      </c>
      <c r="M79" s="7"/>
      <c r="O79" s="5" t="n">
        <f aca="false">O75+1</f>
        <v>2032</v>
      </c>
      <c r="P79" s="6" t="n">
        <f aca="false">'Low scenario'!AG82</f>
        <v>6073036207.89789</v>
      </c>
      <c r="Q79" s="6" t="n">
        <f aca="false">P79/$B$14*100</f>
        <v>118.511585930351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6827007888.9381</v>
      </c>
      <c r="F80" s="9" t="n">
        <f aca="false">E80/$B$14*100</f>
        <v>133.224881983229</v>
      </c>
      <c r="G80" s="7"/>
      <c r="H80" s="2" t="n">
        <f aca="false">H79</f>
        <v>52</v>
      </c>
      <c r="K80" s="9" t="n">
        <f aca="false">'High scenario'!AG83</f>
        <v>7523218544.75185</v>
      </c>
      <c r="L80" s="9" t="n">
        <f aca="false">K80/$B$14*100</f>
        <v>146.811006968751</v>
      </c>
      <c r="M80" s="7"/>
      <c r="O80" s="7" t="n">
        <f aca="false">O76+1</f>
        <v>2032</v>
      </c>
      <c r="P80" s="9" t="n">
        <f aca="false">'Low scenario'!AG83</f>
        <v>6084603591.09219</v>
      </c>
      <c r="Q80" s="9" t="n">
        <f aca="false">P80/$B$14*100</f>
        <v>118.737316336114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6867329934.11224</v>
      </c>
      <c r="F81" s="9" t="n">
        <f aca="false">E81/$B$14*100</f>
        <v>134.011742024559</v>
      </c>
      <c r="G81" s="10" t="n">
        <f aca="false">AVERAGE(E79:E82)/AVERAGE(E75:E78)-1</f>
        <v>0.0189231522954239</v>
      </c>
      <c r="H81" s="2" t="n">
        <f aca="false">H80</f>
        <v>52</v>
      </c>
      <c r="K81" s="9" t="n">
        <f aca="false">'High scenario'!AG84</f>
        <v>7541937552.01985</v>
      </c>
      <c r="L81" s="9" t="n">
        <f aca="false">K81/$B$14*100</f>
        <v>147.176296942732</v>
      </c>
      <c r="M81" s="10" t="n">
        <f aca="false">AVERAGE(K79:K82)/AVERAGE(K75:K78)-1</f>
        <v>0.0249855751801624</v>
      </c>
      <c r="O81" s="7" t="n">
        <f aca="false">O77+1</f>
        <v>2032</v>
      </c>
      <c r="P81" s="9" t="n">
        <f aca="false">'Low scenario'!AG84</f>
        <v>6125480571.89254</v>
      </c>
      <c r="Q81" s="9" t="n">
        <f aca="false">P81/$B$14*100</f>
        <v>119.535005606663</v>
      </c>
      <c r="R81" s="10" t="n">
        <f aca="false">AVERAGE(P79:P82)/AVERAGE(P75:P78)-1</f>
        <v>0.0172011762320379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6894129270.2014</v>
      </c>
      <c r="F82" s="9" t="n">
        <f aca="false">E82/$B$14*100</f>
        <v>134.534714671696</v>
      </c>
      <c r="G82" s="7"/>
      <c r="H82" s="2" t="n">
        <f aca="false">H81</f>
        <v>52</v>
      </c>
      <c r="K82" s="9" t="n">
        <f aca="false">'High scenario'!AG85</f>
        <v>7606623208.54845</v>
      </c>
      <c r="L82" s="9" t="n">
        <f aca="false">K82/$B$14*100</f>
        <v>148.438597953252</v>
      </c>
      <c r="M82" s="7"/>
      <c r="O82" s="7" t="n">
        <f aca="false">O78+1</f>
        <v>2032</v>
      </c>
      <c r="P82" s="9" t="n">
        <f aca="false">'Low scenario'!AG85</f>
        <v>6125467608.04365</v>
      </c>
      <c r="Q82" s="9" t="n">
        <f aca="false">P82/$B$14*100</f>
        <v>119.534752625083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6909838919.81023</v>
      </c>
      <c r="F83" s="6" t="n">
        <f aca="false">E83/$B$14*100</f>
        <v>134.841278872175</v>
      </c>
      <c r="G83" s="7"/>
      <c r="H83" s="2" t="n">
        <f aca="false">H82</f>
        <v>52</v>
      </c>
      <c r="K83" s="6" t="n">
        <f aca="false">'High scenario'!AG86</f>
        <v>7662731571.23348</v>
      </c>
      <c r="L83" s="6" t="n">
        <f aca="false">K83/$B$14*100</f>
        <v>149.533518322261</v>
      </c>
      <c r="M83" s="7"/>
      <c r="O83" s="5" t="n">
        <f aca="false">O79+1</f>
        <v>2033</v>
      </c>
      <c r="P83" s="6" t="n">
        <f aca="false">'Low scenario'!AG86</f>
        <v>6150741356.9171</v>
      </c>
      <c r="Q83" s="6" t="n">
        <f aca="false">P83/$B$14*100</f>
        <v>120.027954371107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6931387121.47887</v>
      </c>
      <c r="F84" s="9" t="n">
        <f aca="false">E84/$B$14*100</f>
        <v>135.261778843899</v>
      </c>
      <c r="G84" s="7"/>
      <c r="H84" s="2" t="n">
        <f aca="false">H83</f>
        <v>52</v>
      </c>
      <c r="K84" s="9" t="n">
        <f aca="false">'High scenario'!AG87</f>
        <v>7711125278.021</v>
      </c>
      <c r="L84" s="9" t="n">
        <f aca="false">K84/$B$14*100</f>
        <v>150.477891901489</v>
      </c>
      <c r="M84" s="7"/>
      <c r="O84" s="7" t="n">
        <f aca="false">O80+1</f>
        <v>2033</v>
      </c>
      <c r="P84" s="9" t="n">
        <f aca="false">'Low scenario'!AG87</f>
        <v>6182454990.55242</v>
      </c>
      <c r="Q84" s="9" t="n">
        <f aca="false">P84/$B$14*100</f>
        <v>120.646826528142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6967479081.92201</v>
      </c>
      <c r="F85" s="9" t="n">
        <f aca="false">E85/$B$14*100</f>
        <v>135.966091369796</v>
      </c>
      <c r="G85" s="10" t="n">
        <f aca="false">AVERAGE(E83:E86)/AVERAGE(E79:E82)-1</f>
        <v>0.0150376238283081</v>
      </c>
      <c r="H85" s="2" t="n">
        <f aca="false">H84</f>
        <v>52</v>
      </c>
      <c r="K85" s="9" t="n">
        <f aca="false">'High scenario'!AG88</f>
        <v>7765336744.71508</v>
      </c>
      <c r="L85" s="9" t="n">
        <f aca="false">K85/$B$14*100</f>
        <v>151.535795505814</v>
      </c>
      <c r="M85" s="10" t="n">
        <f aca="false">AVERAGE(K83:K86)/AVERAGE(K79:K82)-1</f>
        <v>0.0270651878032526</v>
      </c>
      <c r="O85" s="7" t="n">
        <f aca="false">O81+1</f>
        <v>2033</v>
      </c>
      <c r="P85" s="9" t="n">
        <f aca="false">'Low scenario'!AG88</f>
        <v>6177875606.08567</v>
      </c>
      <c r="Q85" s="9" t="n">
        <f aca="false">P85/$B$14*100</f>
        <v>120.557462642079</v>
      </c>
      <c r="R85" s="10" t="n">
        <f aca="false">AVERAGE(P83:P86)/AVERAGE(P79:P82)-1</f>
        <v>0.0133030023077041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6985216631.07059</v>
      </c>
      <c r="F86" s="9" t="n">
        <f aca="false">E86/$B$14*100</f>
        <v>136.312228789063</v>
      </c>
      <c r="G86" s="7"/>
      <c r="H86" s="2" t="n">
        <f aca="false">H85</f>
        <v>52</v>
      </c>
      <c r="K86" s="9" t="n">
        <f aca="false">'High scenario'!AG89</f>
        <v>7814065036.79636</v>
      </c>
      <c r="L86" s="9" t="n">
        <f aca="false">K86/$B$14*100</f>
        <v>152.48669831234</v>
      </c>
      <c r="M86" s="7"/>
      <c r="O86" s="7" t="n">
        <f aca="false">O82+1</f>
        <v>2033</v>
      </c>
      <c r="P86" s="9" t="n">
        <f aca="false">'Low scenario'!AG89</f>
        <v>6222223527.58254</v>
      </c>
      <c r="Q86" s="9" t="n">
        <f aca="false">P86/$B$14*100</f>
        <v>121.422885196694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7020116591.88379</v>
      </c>
      <c r="F87" s="6" t="n">
        <f aca="false">E87/$B$14*100</f>
        <v>136.993280171484</v>
      </c>
      <c r="G87" s="7"/>
      <c r="H87" s="2" t="n">
        <f aca="false">H86</f>
        <v>52</v>
      </c>
      <c r="K87" s="6" t="n">
        <f aca="false">'High scenario'!AG90</f>
        <v>7862121648.48247</v>
      </c>
      <c r="L87" s="6" t="n">
        <f aca="false">K87/$B$14*100</f>
        <v>153.42449368691</v>
      </c>
      <c r="M87" s="7"/>
      <c r="O87" s="5" t="n">
        <f aca="false">O83+1</f>
        <v>2034</v>
      </c>
      <c r="P87" s="6" t="n">
        <f aca="false">'Low scenario'!AG90</f>
        <v>6236210584.82834</v>
      </c>
      <c r="Q87" s="6" t="n">
        <f aca="false">P87/$B$14*100</f>
        <v>121.695834061142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7075195904.99542</v>
      </c>
      <c r="F88" s="9" t="n">
        <f aca="false">E88/$B$14*100</f>
        <v>138.068119267672</v>
      </c>
      <c r="G88" s="7"/>
      <c r="H88" s="2" t="n">
        <f aca="false">H87</f>
        <v>52</v>
      </c>
      <c r="K88" s="9" t="n">
        <f aca="false">'High scenario'!AG91</f>
        <v>7955498899.06221</v>
      </c>
      <c r="L88" s="9" t="n">
        <f aca="false">K88/$B$14*100</f>
        <v>155.246693600955</v>
      </c>
      <c r="M88" s="7"/>
      <c r="O88" s="7" t="n">
        <f aca="false">O84+1</f>
        <v>2034</v>
      </c>
      <c r="P88" s="9" t="n">
        <f aca="false">'Low scenario'!AG91</f>
        <v>6260642583.14059</v>
      </c>
      <c r="Q88" s="9" t="n">
        <f aca="false">P88/$B$14*100</f>
        <v>122.172609559972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7113503503.54137</v>
      </c>
      <c r="F89" s="9" t="n">
        <f aca="false">E89/$B$14*100</f>
        <v>138.815668615551</v>
      </c>
      <c r="G89" s="10" t="n">
        <f aca="false">AVERAGE(E87:E90)/AVERAGE(E83:E86)-1</f>
        <v>0.0191721052003588</v>
      </c>
      <c r="H89" s="2" t="n">
        <f aca="false">H88</f>
        <v>52</v>
      </c>
      <c r="K89" s="9" t="n">
        <f aca="false">'High scenario'!AG92</f>
        <v>8003255005.46219</v>
      </c>
      <c r="L89" s="9" t="n">
        <f aca="false">K89/$B$14*100</f>
        <v>156.178624798723</v>
      </c>
      <c r="M89" s="10" t="n">
        <f aca="false">AVERAGE(K87:K90)/AVERAGE(K83:K86)-1</f>
        <v>0.0294990633728232</v>
      </c>
      <c r="O89" s="7" t="n">
        <f aca="false">O85+1</f>
        <v>2034</v>
      </c>
      <c r="P89" s="9" t="n">
        <f aca="false">'Low scenario'!AG92</f>
        <v>6226971252.60871</v>
      </c>
      <c r="Q89" s="9" t="n">
        <f aca="false">P89/$B$14*100</f>
        <v>121.515534145778</v>
      </c>
      <c r="R89" s="10" t="n">
        <f aca="false">AVERAGE(P87:P90)/AVERAGE(P83:P86)-1</f>
        <v>0.0107888142291674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7117973745.66475</v>
      </c>
      <c r="F90" s="9" t="n">
        <f aca="false">E90/$B$14*100</f>
        <v>138.90290265556</v>
      </c>
      <c r="G90" s="7"/>
      <c r="H90" s="2" t="n">
        <f aca="false">H89</f>
        <v>52</v>
      </c>
      <c r="K90" s="9" t="n">
        <f aca="false">'High scenario'!AG93</f>
        <v>8045475215.7034</v>
      </c>
      <c r="L90" s="9" t="n">
        <f aca="false">K90/$B$14*100</f>
        <v>157.002526369982</v>
      </c>
      <c r="M90" s="7"/>
      <c r="O90" s="7" t="n">
        <f aca="false">O86+1</f>
        <v>2034</v>
      </c>
      <c r="P90" s="9" t="n">
        <f aca="false">'Low scenario'!AG93</f>
        <v>6276313990.78119</v>
      </c>
      <c r="Q90" s="9" t="n">
        <f aca="false">P90/$B$14*100</f>
        <v>122.478427491839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7134352161.27264</v>
      </c>
      <c r="F91" s="6" t="n">
        <f aca="false">E91/$B$14*100</f>
        <v>139.222517415339</v>
      </c>
      <c r="G91" s="7"/>
      <c r="H91" s="2" t="n">
        <f aca="false">H90</f>
        <v>52</v>
      </c>
      <c r="K91" s="6" t="n">
        <f aca="false">'High scenario'!AG94</f>
        <v>8111203623.77339</v>
      </c>
      <c r="L91" s="6" t="n">
        <f aca="false">K91/$B$14*100</f>
        <v>158.285176038845</v>
      </c>
      <c r="M91" s="7"/>
      <c r="O91" s="5" t="n">
        <f aca="false">O87+1</f>
        <v>2035</v>
      </c>
      <c r="P91" s="6" t="n">
        <f aca="false">'Low scenario'!AG94</f>
        <v>6327918400.01897</v>
      </c>
      <c r="Q91" s="6" t="n">
        <f aca="false">P91/$B$14*100</f>
        <v>123.485455964979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7187270904.53348</v>
      </c>
      <c r="F92" s="9" t="n">
        <f aca="false">E92/$B$14*100</f>
        <v>140.255194312791</v>
      </c>
      <c r="G92" s="7"/>
      <c r="H92" s="2" t="n">
        <f aca="false">H91</f>
        <v>52</v>
      </c>
      <c r="K92" s="9" t="n">
        <f aca="false">'High scenario'!AG95</f>
        <v>8178586940.56782</v>
      </c>
      <c r="L92" s="9" t="n">
        <f aca="false">K92/$B$14*100</f>
        <v>159.600120238942</v>
      </c>
      <c r="M92" s="7"/>
      <c r="O92" s="7" t="n">
        <f aca="false">O88+1</f>
        <v>2035</v>
      </c>
      <c r="P92" s="9" t="n">
        <f aca="false">'Low scenario'!AG95</f>
        <v>6361024181.32191</v>
      </c>
      <c r="Q92" s="9" t="n">
        <f aca="false">P92/$B$14*100</f>
        <v>124.13149503199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7208352563.59587</v>
      </c>
      <c r="F93" s="9" t="n">
        <f aca="false">E93/$B$14*100</f>
        <v>140.666589990998</v>
      </c>
      <c r="G93" s="10" t="n">
        <f aca="false">AVERAGE(E91:E94)/AVERAGE(E87:E90)-1</f>
        <v>0.0161114843255072</v>
      </c>
      <c r="H93" s="2" t="n">
        <f aca="false">H92</f>
        <v>52</v>
      </c>
      <c r="K93" s="9" t="n">
        <f aca="false">'High scenario'!AG96</f>
        <v>8193913231.41778</v>
      </c>
      <c r="L93" s="9" t="n">
        <f aca="false">K93/$B$14*100</f>
        <v>159.899203427792</v>
      </c>
      <c r="M93" s="10" t="n">
        <f aca="false">AVERAGE(K91:K94)/AVERAGE(K87:K90)-1</f>
        <v>0.0272531870062149</v>
      </c>
      <c r="O93" s="7" t="n">
        <f aca="false">O89+1</f>
        <v>2035</v>
      </c>
      <c r="P93" s="9" t="n">
        <f aca="false">'Low scenario'!AG96</f>
        <v>6338248223.94195</v>
      </c>
      <c r="Q93" s="9" t="n">
        <f aca="false">P93/$B$14*100</f>
        <v>123.687036158738</v>
      </c>
      <c r="R93" s="10" t="n">
        <f aca="false">AVERAGE(P91:P94)/AVERAGE(P87:P90)-1</f>
        <v>0.0161107999120906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7253200745.66934</v>
      </c>
      <c r="F94" s="9" t="n">
        <f aca="false">E94/$B$14*100</f>
        <v>141.541774824691</v>
      </c>
      <c r="G94" s="7"/>
      <c r="H94" s="2" t="n">
        <f aca="false">H93</f>
        <v>52</v>
      </c>
      <c r="K94" s="9" t="n">
        <f aca="false">'High scenario'!AG97</f>
        <v>8251106589.65658</v>
      </c>
      <c r="L94" s="9" t="n">
        <f aca="false">K94/$B$14*100</f>
        <v>161.0152968212</v>
      </c>
      <c r="M94" s="7"/>
      <c r="O94" s="7" t="n">
        <f aca="false">O90+1</f>
        <v>2035</v>
      </c>
      <c r="P94" s="9" t="n">
        <f aca="false">'Low scenario'!AG97</f>
        <v>6375719833.79597</v>
      </c>
      <c r="Q94" s="9" t="n">
        <f aca="false">P94/$B$14*100</f>
        <v>124.418271698778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7291550580.31035</v>
      </c>
      <c r="F95" s="6" t="n">
        <f aca="false">E95/$B$14*100</f>
        <v>142.290148384125</v>
      </c>
      <c r="G95" s="7"/>
      <c r="H95" s="2" t="n">
        <f aca="false">H94</f>
        <v>52</v>
      </c>
      <c r="K95" s="6" t="n">
        <f aca="false">'High scenario'!AG98</f>
        <v>8335986445.72212</v>
      </c>
      <c r="L95" s="6" t="n">
        <f aca="false">K95/$B$14*100</f>
        <v>162.671675280262</v>
      </c>
      <c r="M95" s="7"/>
      <c r="O95" s="5" t="n">
        <f aca="false">O91+1</f>
        <v>2036</v>
      </c>
      <c r="P95" s="6" t="n">
        <f aca="false">'Low scenario'!AG98</f>
        <v>6374210771.1119</v>
      </c>
      <c r="Q95" s="6" t="n">
        <f aca="false">P95/$B$14*100</f>
        <v>124.388823263789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7342071851.55327</v>
      </c>
      <c r="F96" s="9" t="n">
        <f aca="false">E96/$B$14*100</f>
        <v>143.276040081992</v>
      </c>
      <c r="G96" s="7"/>
      <c r="H96" s="2" t="n">
        <f aca="false">H95</f>
        <v>52</v>
      </c>
      <c r="K96" s="9" t="n">
        <f aca="false">'High scenario'!AG99</f>
        <v>8394239252.88009</v>
      </c>
      <c r="L96" s="9" t="n">
        <f aca="false">K96/$B$14*100</f>
        <v>163.808443171125</v>
      </c>
      <c r="M96" s="7"/>
      <c r="O96" s="7" t="n">
        <f aca="false">O92+1</f>
        <v>2036</v>
      </c>
      <c r="P96" s="9" t="n">
        <f aca="false">'Low scenario'!AG99</f>
        <v>6389438195.36626</v>
      </c>
      <c r="Q96" s="9" t="n">
        <f aca="false">P96/$B$14*100</f>
        <v>124.685977131515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7407028312.97707</v>
      </c>
      <c r="F97" s="9" t="n">
        <f aca="false">E97/$B$14*100</f>
        <v>144.543625684355</v>
      </c>
      <c r="G97" s="10" t="n">
        <f aca="false">AVERAGE(E95:E98)/AVERAGE(E91:E94)-1</f>
        <v>0.0228591912452791</v>
      </c>
      <c r="H97" s="2" t="n">
        <f aca="false">H96</f>
        <v>52</v>
      </c>
      <c r="K97" s="9" t="n">
        <f aca="false">'High scenario'!AG100</f>
        <v>8432161480.10523</v>
      </c>
      <c r="L97" s="9" t="n">
        <f aca="false">K97/$B$14*100</f>
        <v>164.548472233461</v>
      </c>
      <c r="M97" s="10" t="n">
        <f aca="false">AVERAGE(K95:K98)/AVERAGE(K91:K94)-1</f>
        <v>0.0280173593470403</v>
      </c>
      <c r="O97" s="7" t="n">
        <f aca="false">O93+1</f>
        <v>2036</v>
      </c>
      <c r="P97" s="9" t="n">
        <f aca="false">'Low scenario'!AG100</f>
        <v>6396532962.22276</v>
      </c>
      <c r="Q97" s="9" t="n">
        <f aca="false">P97/$B$14*100</f>
        <v>124.824427165927</v>
      </c>
      <c r="R97" s="10" t="n">
        <f aca="false">AVERAGE(P95:P98)/AVERAGE(P91:P94)-1</f>
        <v>0.00742523932924311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7400485763.63498</v>
      </c>
      <c r="F98" s="9" t="n">
        <f aca="false">E98/$B$14*100</f>
        <v>144.415951836873</v>
      </c>
      <c r="G98" s="7"/>
      <c r="H98" s="2" t="n">
        <f aca="false">H97</f>
        <v>52</v>
      </c>
      <c r="K98" s="9" t="n">
        <f aca="false">'High scenario'!AG101</f>
        <v>8489566152.43354</v>
      </c>
      <c r="L98" s="9" t="n">
        <f aca="false">K98/$B$14*100</f>
        <v>165.668689292038</v>
      </c>
      <c r="M98" s="7"/>
      <c r="O98" s="7" t="n">
        <f aca="false">O94+1</f>
        <v>2036</v>
      </c>
      <c r="P98" s="9" t="n">
        <f aca="false">'Low scenario'!AG101</f>
        <v>6431351401.53242</v>
      </c>
      <c r="Q98" s="9" t="n">
        <f aca="false">P98/$B$14*100</f>
        <v>125.503887706083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7457177287.10007</v>
      </c>
      <c r="F99" s="6" t="n">
        <f aca="false">E99/$B$14*100</f>
        <v>145.52225223171</v>
      </c>
      <c r="G99" s="7"/>
      <c r="H99" s="2" t="n">
        <f aca="false">H98</f>
        <v>52</v>
      </c>
      <c r="K99" s="6" t="n">
        <f aca="false">'High scenario'!AG102</f>
        <v>8550438452.96381</v>
      </c>
      <c r="L99" s="6" t="n">
        <f aca="false">K99/$B$14*100</f>
        <v>166.856574993376</v>
      </c>
      <c r="M99" s="7"/>
      <c r="O99" s="5" t="n">
        <f aca="false">O95+1</f>
        <v>2037</v>
      </c>
      <c r="P99" s="6" t="n">
        <f aca="false">'Low scenario'!AG102</f>
        <v>6470190253.52612</v>
      </c>
      <c r="Q99" s="6" t="n">
        <f aca="false">P99/$B$14*100</f>
        <v>126.261804139959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7489246325.57599</v>
      </c>
      <c r="F100" s="9" t="n">
        <f aca="false">E100/$B$14*100</f>
        <v>146.148059896762</v>
      </c>
      <c r="G100" s="7"/>
      <c r="H100" s="2" t="n">
        <f aca="false">H99</f>
        <v>52</v>
      </c>
      <c r="K100" s="9" t="n">
        <f aca="false">'High scenario'!AG103</f>
        <v>8542620065.98761</v>
      </c>
      <c r="L100" s="9" t="n">
        <f aca="false">K100/$B$14*100</f>
        <v>166.70400395506</v>
      </c>
      <c r="M100" s="7"/>
      <c r="O100" s="7" t="n">
        <f aca="false">O96+1</f>
        <v>2037</v>
      </c>
      <c r="P100" s="9" t="n">
        <f aca="false">'Low scenario'!AG103</f>
        <v>6487642149.02713</v>
      </c>
      <c r="Q100" s="9" t="n">
        <f aca="false">P100/$B$14*100</f>
        <v>126.602367203065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7504352140.60946</v>
      </c>
      <c r="F101" s="9" t="n">
        <f aca="false">E101/$B$14*100</f>
        <v>146.442840634947</v>
      </c>
      <c r="G101" s="10" t="n">
        <f aca="false">AVERAGE(E99:E102)/AVERAGE(E95:E98)-1</f>
        <v>0.0193589060700625</v>
      </c>
      <c r="H101" s="2" t="n">
        <f aca="false">H100</f>
        <v>52</v>
      </c>
      <c r="K101" s="9" t="n">
        <f aca="false">'High scenario'!AG104</f>
        <v>8631837527.71434</v>
      </c>
      <c r="L101" s="9" t="n">
        <f aca="false">K101/$B$14*100</f>
        <v>168.445028134723</v>
      </c>
      <c r="M101" s="10" t="n">
        <f aca="false">AVERAGE(K99:K102)/AVERAGE(K95:K98)-1</f>
        <v>0.0227265821029394</v>
      </c>
      <c r="O101" s="7" t="n">
        <f aca="false">O97+1</f>
        <v>2037</v>
      </c>
      <c r="P101" s="9" t="n">
        <f aca="false">'Low scenario'!AG104</f>
        <v>6505679286.6059</v>
      </c>
      <c r="Q101" s="9" t="n">
        <f aca="false">P101/$B$14*100</f>
        <v>126.95435090725</v>
      </c>
      <c r="R101" s="10" t="n">
        <f aca="false">AVERAGE(P99:P102)/AVERAGE(P95:P98)-1</f>
        <v>0.0154799059411788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7560308951.45363</v>
      </c>
      <c r="F102" s="9" t="n">
        <f aca="false">E102/$B$14*100</f>
        <v>147.534803562506</v>
      </c>
      <c r="G102" s="7"/>
      <c r="H102" s="2" t="n">
        <f aca="false">H101</f>
        <v>52</v>
      </c>
      <c r="K102" s="9" t="n">
        <f aca="false">'High scenario'!AG105</f>
        <v>8691851164.77969</v>
      </c>
      <c r="L102" s="9" t="n">
        <f aca="false">K102/$B$14*100</f>
        <v>169.616157543899</v>
      </c>
      <c r="M102" s="7"/>
      <c r="O102" s="7" t="n">
        <f aca="false">O98+1</f>
        <v>2037</v>
      </c>
      <c r="P102" s="9" t="n">
        <f aca="false">'Low scenario'!AG105</f>
        <v>6524176169.91675</v>
      </c>
      <c r="Q102" s="9" t="n">
        <f aca="false">P102/$B$14*100</f>
        <v>127.31530626811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7595206152.87374</v>
      </c>
      <c r="F103" s="6" t="n">
        <f aca="false">E103/$B$14*100</f>
        <v>148.215801097059</v>
      </c>
      <c r="G103" s="7"/>
      <c r="H103" s="2" t="n">
        <f aca="false">H102</f>
        <v>52</v>
      </c>
      <c r="K103" s="6" t="n">
        <f aca="false">'High scenario'!AG106</f>
        <v>8774564662.95958</v>
      </c>
      <c r="L103" s="6" t="n">
        <f aca="false">K103/$B$14*100</f>
        <v>171.230260854266</v>
      </c>
      <c r="M103" s="7"/>
      <c r="O103" s="5" t="n">
        <f aca="false">O99+1</f>
        <v>2038</v>
      </c>
      <c r="P103" s="6" t="n">
        <f aca="false">'Low scenario'!AG106</f>
        <v>6544222101.56297</v>
      </c>
      <c r="Q103" s="6" t="n">
        <f aca="false">P103/$B$14*100</f>
        <v>127.70649035948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7622882945.8317</v>
      </c>
      <c r="F104" s="9" t="n">
        <f aca="false">E104/$B$14*100</f>
        <v>148.755896778136</v>
      </c>
      <c r="G104" s="7"/>
      <c r="H104" s="2" t="n">
        <f aca="false">H103</f>
        <v>52</v>
      </c>
      <c r="K104" s="9" t="n">
        <f aca="false">'High scenario'!AG107</f>
        <v>8860185816.77111</v>
      </c>
      <c r="L104" s="9" t="n">
        <f aca="false">K104/$B$14*100</f>
        <v>172.901105285293</v>
      </c>
      <c r="M104" s="7"/>
      <c r="O104" s="7" t="n">
        <f aca="false">O100+1</f>
        <v>2038</v>
      </c>
      <c r="P104" s="9" t="n">
        <f aca="false">'Low scenario'!AG107</f>
        <v>6543608433.43369</v>
      </c>
      <c r="Q104" s="9" t="n">
        <f aca="false">P104/$B$14*100</f>
        <v>127.694515001398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7670923646.45728</v>
      </c>
      <c r="F105" s="9" t="n">
        <f aca="false">E105/$B$14*100</f>
        <v>149.693381658095</v>
      </c>
      <c r="G105" s="10" t="n">
        <f aca="false">AVERAGE(E103:E106)/AVERAGE(E99:E102)-1</f>
        <v>0.0199799689510327</v>
      </c>
      <c r="H105" s="2" t="n">
        <f aca="false">H104</f>
        <v>52</v>
      </c>
      <c r="K105" s="9" t="n">
        <f aca="false">'High scenario'!AG108</f>
        <v>8905611654.72463</v>
      </c>
      <c r="L105" s="9" t="n">
        <f aca="false">K105/$B$14*100</f>
        <v>173.787562720058</v>
      </c>
      <c r="M105" s="10" t="n">
        <f aca="false">AVERAGE(K103:K106)/AVERAGE(K99:K102)-1</f>
        <v>0.0318768349784933</v>
      </c>
      <c r="O105" s="7" t="n">
        <f aca="false">O101+1</f>
        <v>2038</v>
      </c>
      <c r="P105" s="9" t="n">
        <f aca="false">'Low scenario'!AG108</f>
        <v>6560263379.16555</v>
      </c>
      <c r="Q105" s="9" t="n">
        <f aca="false">P105/$B$14*100</f>
        <v>128.019526077357</v>
      </c>
      <c r="R105" s="10" t="n">
        <f aca="false">AVERAGE(P103:P106)/AVERAGE(P99:P102)-1</f>
        <v>0.00968656112688349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7721692500.16392</v>
      </c>
      <c r="F106" s="9" t="n">
        <f aca="false">E106/$B$14*100</f>
        <v>150.684104776263</v>
      </c>
      <c r="G106" s="7"/>
      <c r="H106" s="2" t="n">
        <f aca="false">H105</f>
        <v>52</v>
      </c>
      <c r="K106" s="9" t="n">
        <f aca="false">'High scenario'!AG109</f>
        <v>8973482048.3459</v>
      </c>
      <c r="L106" s="9" t="n">
        <f aca="false">K106/$B$14*100</f>
        <v>175.112011926422</v>
      </c>
      <c r="M106" s="7"/>
      <c r="O106" s="7" t="n">
        <f aca="false">O102+1</f>
        <v>2038</v>
      </c>
      <c r="P106" s="9" t="n">
        <f aca="false">'Low scenario'!AG109</f>
        <v>6591325271.90699</v>
      </c>
      <c r="Q106" s="9" t="n">
        <f aca="false">P106/$B$14*100</f>
        <v>128.625679909603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7727991075.10485</v>
      </c>
      <c r="F107" s="6" t="n">
        <f aca="false">E107/$B$14*100</f>
        <v>150.807017612577</v>
      </c>
      <c r="G107" s="7"/>
      <c r="H107" s="2" t="n">
        <f aca="false">H106</f>
        <v>52</v>
      </c>
      <c r="K107" s="6" t="n">
        <f aca="false">'High scenario'!AG110</f>
        <v>9034043268.72587</v>
      </c>
      <c r="L107" s="6" t="n">
        <f aca="false">K107/$B$14*100</f>
        <v>176.293827088956</v>
      </c>
      <c r="M107" s="7"/>
      <c r="O107" s="5" t="n">
        <f aca="false">O103+1</f>
        <v>2039</v>
      </c>
      <c r="P107" s="6" t="n">
        <f aca="false">'Low scenario'!AG110</f>
        <v>6628742097.69317</v>
      </c>
      <c r="Q107" s="6" t="n">
        <f aca="false">P107/$B$14*100</f>
        <v>129.355846372077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7801232540.12221</v>
      </c>
      <c r="F108" s="9" t="n">
        <f aca="false">E108/$B$14*100</f>
        <v>152.236279991053</v>
      </c>
      <c r="G108" s="7"/>
      <c r="H108" s="2" t="n">
        <f aca="false">H107</f>
        <v>52</v>
      </c>
      <c r="K108" s="9" t="n">
        <f aca="false">'High scenario'!AG111</f>
        <v>9062772134.98567</v>
      </c>
      <c r="L108" s="9" t="n">
        <f aca="false">K108/$B$14*100</f>
        <v>176.854453336829</v>
      </c>
      <c r="M108" s="7"/>
      <c r="O108" s="7" t="n">
        <f aca="false">O104+1</f>
        <v>2039</v>
      </c>
      <c r="P108" s="9" t="n">
        <f aca="false">'Low scenario'!AG111</f>
        <v>6598711058.32306</v>
      </c>
      <c r="Q108" s="9" t="n">
        <f aca="false">P108/$B$14*100</f>
        <v>128.769809012665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7841557990.08888</v>
      </c>
      <c r="F109" s="9" t="n">
        <f aca="false">E109/$B$14*100</f>
        <v>153.023206474826</v>
      </c>
      <c r="G109" s="10" t="n">
        <f aca="false">AVERAGE(E107:E110)/AVERAGE(E103:E106)-1</f>
        <v>0.0216118864491799</v>
      </c>
      <c r="H109" s="2" t="n">
        <f aca="false">H108</f>
        <v>52</v>
      </c>
      <c r="K109" s="9" t="n">
        <f aca="false">'High scenario'!AG112</f>
        <v>9112152094.23433</v>
      </c>
      <c r="L109" s="9" t="n">
        <f aca="false">K109/$B$14*100</f>
        <v>177.818073029417</v>
      </c>
      <c r="M109" s="10" t="n">
        <f aca="false">AVERAGE(K107:K110)/AVERAGE(K103:K106)-1</f>
        <v>0.0244595814627249</v>
      </c>
      <c r="O109" s="7" t="n">
        <f aca="false">O105+1</f>
        <v>2039</v>
      </c>
      <c r="P109" s="9" t="n">
        <f aca="false">'Low scenario'!AG112</f>
        <v>6637633556.78235</v>
      </c>
      <c r="Q109" s="9" t="n">
        <f aca="false">P109/$B$14*100</f>
        <v>129.52935775614</v>
      </c>
      <c r="R109" s="10" t="n">
        <f aca="false">AVERAGE(P107:P110)/AVERAGE(P103:P106)-1</f>
        <v>0.0113893053901539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7901478725.90202</v>
      </c>
      <c r="F110" s="9" t="n">
        <f aca="false">E110/$B$14*100</f>
        <v>154.192522972905</v>
      </c>
      <c r="G110" s="7"/>
      <c r="H110" s="2" t="n">
        <f aca="false">H109</f>
        <v>52</v>
      </c>
      <c r="K110" s="9" t="n">
        <f aca="false">'High scenario'!AG113</f>
        <v>9173530449.69908</v>
      </c>
      <c r="L110" s="9" t="n">
        <f aca="false">K110/$B$14*100</f>
        <v>179.015834083182</v>
      </c>
      <c r="M110" s="7"/>
      <c r="O110" s="7" t="n">
        <f aca="false">O106+1</f>
        <v>2039</v>
      </c>
      <c r="P110" s="9" t="n">
        <f aca="false">'Low scenario'!AG113</f>
        <v>6673181231.64103</v>
      </c>
      <c r="Q110" s="9" t="n">
        <f aca="false">P110/$B$14*100</f>
        <v>130.223048881867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7905988964.16038</v>
      </c>
      <c r="F111" s="6" t="n">
        <f aca="false">E111/$B$14*100</f>
        <v>154.280537513017</v>
      </c>
      <c r="G111" s="7"/>
      <c r="H111" s="2" t="n">
        <f aca="false">H110</f>
        <v>52</v>
      </c>
      <c r="K111" s="6" t="n">
        <f aca="false">'High scenario'!AG114</f>
        <v>9186392881.8278</v>
      </c>
      <c r="L111" s="6" t="n">
        <f aca="false">K111/$B$14*100</f>
        <v>179.26683657655</v>
      </c>
      <c r="M111" s="7"/>
      <c r="O111" s="5" t="n">
        <f aca="false">O107+1</f>
        <v>2040</v>
      </c>
      <c r="P111" s="6" t="n">
        <f aca="false">'Low scenario'!AG114</f>
        <v>6685523047.72451</v>
      </c>
      <c r="Q111" s="6" t="n">
        <f aca="false">P111/$B$14*100</f>
        <v>130.46389187164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7934713447.65048</v>
      </c>
      <c r="F112" s="9" t="n">
        <f aca="false">E112/$B$14*100</f>
        <v>154.841078233821</v>
      </c>
      <c r="G112" s="7"/>
      <c r="H112" s="2" t="n">
        <f aca="false">H111</f>
        <v>52</v>
      </c>
      <c r="K112" s="9" t="n">
        <f aca="false">'High scenario'!AG115</f>
        <v>9250728200.5574</v>
      </c>
      <c r="L112" s="9" t="n">
        <f aca="false">K112/$B$14*100</f>
        <v>180.522300959269</v>
      </c>
      <c r="M112" s="7"/>
      <c r="O112" s="7" t="n">
        <f aca="false">O108+1</f>
        <v>2040</v>
      </c>
      <c r="P112" s="9" t="n">
        <f aca="false">'Low scenario'!AG115</f>
        <v>6682469783.93722</v>
      </c>
      <c r="Q112" s="9" t="n">
        <f aca="false">P112/$B$14*100</f>
        <v>130.40430929691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7957664982.98988</v>
      </c>
      <c r="F113" s="9" t="n">
        <f aca="false">E113/$B$14*100</f>
        <v>155.288963403527</v>
      </c>
      <c r="G113" s="10" t="n">
        <f aca="false">AVERAGE(E111:E114)/AVERAGE(E107:E110)-1</f>
        <v>0.0163938696551644</v>
      </c>
      <c r="H113" s="2" t="n">
        <f aca="false">H112</f>
        <v>52</v>
      </c>
      <c r="K113" s="9" t="n">
        <f aca="false">'High scenario'!AG116</f>
        <v>9286955587.89478</v>
      </c>
      <c r="L113" s="9" t="n">
        <f aca="false">K113/$B$14*100</f>
        <v>181.22925625815</v>
      </c>
      <c r="M113" s="10" t="n">
        <f aca="false">AVERAGE(K111:K114)/AVERAGE(K107:K110)-1</f>
        <v>0.0178662345792961</v>
      </c>
      <c r="O113" s="7" t="n">
        <f aca="false">O109+1</f>
        <v>2040</v>
      </c>
      <c r="P113" s="9" t="n">
        <f aca="false">'Low scenario'!AG116</f>
        <v>6741002655.74869</v>
      </c>
      <c r="Q113" s="9" t="n">
        <f aca="false">P113/$B$14*100</f>
        <v>131.546542478134</v>
      </c>
      <c r="R113" s="10" t="n">
        <f aca="false">AVERAGE(P111:P114)/AVERAGE(P107:P110)-1</f>
        <v>0.0128507808349059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7986566296.10957</v>
      </c>
      <c r="F114" s="9" t="n">
        <f aca="false">E114/$B$14*100</f>
        <v>155.852954846363</v>
      </c>
      <c r="G114" s="7"/>
      <c r="H114" s="2" t="n">
        <f aca="false">H113</f>
        <v>52</v>
      </c>
      <c r="K114" s="9" t="n">
        <f aca="false">'High scenario'!AG117</f>
        <v>9308439520.27836</v>
      </c>
      <c r="L114" s="9" t="n">
        <f aca="false">K114/$B$14*100</f>
        <v>181.648502054097</v>
      </c>
      <c r="M114" s="7"/>
      <c r="O114" s="7" t="n">
        <f aca="false">O110+1</f>
        <v>2040</v>
      </c>
      <c r="P114" s="9" t="n">
        <f aca="false">'Low scenario'!AG117</f>
        <v>6770309922.12118</v>
      </c>
      <c r="Q114" s="9" t="n">
        <f aca="false">P114/$B$14*100</f>
        <v>132.118455850324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00" colorId="64" zoomScale="75" zoomScaleNormal="75" zoomScalePageLayoutView="100" workbookViewId="0">
      <pane xSplit="1" ySplit="0" topLeftCell="P100" activePane="topRight" state="frozen"/>
      <selection pane="topLeft" activeCell="A100" activeCellId="0" sqref="A100"/>
      <selection pane="topRight" activeCell="W120" activeCellId="0" sqref="W120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-0.0119147510354156</v>
      </c>
      <c r="D26" s="109" t="n">
        <f aca="false">C26</f>
        <v>-0.0119147510354156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-0.0155712919935585</v>
      </c>
      <c r="D27" s="101" t="n">
        <f aca="false">'Central scenario'!BO5+SUM($C108:$J108)-$H108-$F108-SUM($K108:$R108)</f>
        <v>-0.0194042217806141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-0.018618808162389</v>
      </c>
      <c r="D28" s="101" t="n">
        <f aca="false">'Central scenario'!BO6+SUM($C109:$J109)-$H109-$F109-SUM($K109:$R109)</f>
        <v>-0.0264354011324795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-0.00937147165887186</v>
      </c>
      <c r="D29" s="101" t="n">
        <f aca="false">'Central scenario'!BO7+SUM($C110:$J110)-$F110-SUM($K110:$R110)</f>
        <v>-0.0218368767641793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-0.0135421266646261</v>
      </c>
      <c r="D30" s="101" t="n">
        <f aca="false">'Central scenario'!BO8+SUM($C111:$J111)-$F111-SUM($K111:$R111)</f>
        <v>-0.0262573391320808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-0.0226173090282438</v>
      </c>
      <c r="D31" s="101" t="n">
        <f aca="false">'Central scenario'!$BO9+F127</f>
        <v>-0.0340420154380902</v>
      </c>
      <c r="E31" s="103" t="n">
        <f aca="false">'Low scenario'!$AL9+SUM($D$114:$J$114)-SUM($K$114:$Q$114)</f>
        <v>-0.0231389452140095</v>
      </c>
      <c r="F31" s="103" t="n">
        <f aca="false">'Low scenario'!$BO9+F127</f>
        <v>-0.0345699011204372</v>
      </c>
      <c r="G31" s="103" t="n">
        <f aca="false">'High scenario'!$AL9+SUM($D$114:$J$114)-SUM($K$114:$Q$114)</f>
        <v>-0.022334173742531</v>
      </c>
      <c r="H31" s="103" t="n">
        <f aca="false">'High scenario'!$BO9+F127</f>
        <v>-0.0337530922394753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-0.0121986475307151</v>
      </c>
      <c r="D32" s="101" t="n">
        <f aca="false">'Central scenario'!$BO10+F128</f>
        <v>-0.0241138767285684</v>
      </c>
      <c r="E32" s="103" t="n">
        <f aca="false">'Low scenario'!$AL10+SUM($D$114:$J$114)-SUM($K$114:$Q$114)</f>
        <v>-0.0121720592705334</v>
      </c>
      <c r="F32" s="103" t="n">
        <f aca="false">'Low scenario'!$BO10+F128</f>
        <v>-0.0240918004925789</v>
      </c>
      <c r="G32" s="103" t="n">
        <f aca="false">'High scenario'!$AL10+SUM($D$114:$J$114)-SUM($K$114:$Q$114)</f>
        <v>-0.0101646361656737</v>
      </c>
      <c r="H32" s="103" t="n">
        <f aca="false">'High scenario'!$BO10+F128</f>
        <v>-0.0220586845306938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-0.0172318371468564</v>
      </c>
      <c r="D33" s="101" t="n">
        <f aca="false">'Central scenario'!$BO11+F129</f>
        <v>-0.029343495771612</v>
      </c>
      <c r="E33" s="103" t="n">
        <f aca="false">'Low scenario'!$AL11+SUM($D$114:$J$114)-SUM($K$114:$Q$114)</f>
        <v>-0.0159201252743725</v>
      </c>
      <c r="F33" s="103" t="n">
        <f aca="false">'Low scenario'!$BO11+F129</f>
        <v>-0.0280164497155092</v>
      </c>
      <c r="G33" s="103" t="n">
        <f aca="false">'High scenario'!$AL11+SUM($D$114:$J$114)-SUM($K$114:$Q$114)</f>
        <v>-0.0156987263568443</v>
      </c>
      <c r="H33" s="103" t="n">
        <f aca="false">'High scenario'!$BO11+F129</f>
        <v>-0.0278433568700391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-0.0207977903084537</v>
      </c>
      <c r="D34" s="101" t="n">
        <f aca="false">'Central scenario'!$BO12+F130</f>
        <v>-0.0329890468979438</v>
      </c>
      <c r="E34" s="103" t="n">
        <f aca="false">'Low scenario'!$AL12+SUM($D$114:$J$114)-SUM($K$114:$Q$114)</f>
        <v>-0.0201558551405763</v>
      </c>
      <c r="F34" s="103" t="n">
        <f aca="false">'Low scenario'!$BO12+F130</f>
        <v>-0.0323190135525214</v>
      </c>
      <c r="G34" s="103" t="n">
        <f aca="false">'High scenario'!$AL12+SUM($D$114:$J$114)-SUM($K$114:$Q$114)</f>
        <v>-0.0208736049035294</v>
      </c>
      <c r="H34" s="103" t="n">
        <f aca="false">'High scenario'!$BO12+F130</f>
        <v>-0.0331436610648364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-0.0217234252882335</v>
      </c>
      <c r="D35" s="104" t="n">
        <f aca="false">'Central scenario'!$BO13+F131</f>
        <v>-0.0342454583411827</v>
      </c>
      <c r="E35" s="103" t="n">
        <f aca="false">'Low scenario'!$AL13+SUM($D$114:$J$114)-SUM($K$114:$Q$114)</f>
        <v>-0.0225521451865444</v>
      </c>
      <c r="F35" s="103" t="n">
        <f aca="false">'Low scenario'!$BO13+F131</f>
        <v>-0.0350230993160204</v>
      </c>
      <c r="G35" s="103" t="n">
        <f aca="false">'High scenario'!$AL13+SUM($D$114:$J$114)-SUM($K$114:$Q$114)</f>
        <v>-0.021831504742903</v>
      </c>
      <c r="H35" s="103" t="n">
        <f aca="false">'High scenario'!$BO13+F131</f>
        <v>-0.0344295193771682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-0.0227062145879318</v>
      </c>
      <c r="D36" s="105" t="n">
        <f aca="false">'Central scenario'!$BO14+F132</f>
        <v>-0.0362628490804128</v>
      </c>
      <c r="E36" s="103" t="n">
        <f aca="false">'Low scenario'!$AL14+SUM($D$114:$J$114)-SUM($K$114:$Q$114)</f>
        <v>-0.0238936812322285</v>
      </c>
      <c r="F36" s="103" t="n">
        <f aca="false">'Low scenario'!$BO14+F132</f>
        <v>-0.0373352312610841</v>
      </c>
      <c r="G36" s="103" t="n">
        <f aca="false">'High scenario'!$AL14+SUM($D$114:$J$114)-SUM($K$114:$Q$114)</f>
        <v>-0.0221912535093924</v>
      </c>
      <c r="H36" s="103" t="n">
        <f aca="false">'High scenario'!$BO14+F132</f>
        <v>-0.0357767872566159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-0.0229632179433198</v>
      </c>
      <c r="D37" s="106" t="n">
        <f aca="false">'Central scenario'!$BO15+SUM($D$114:$J$114)-SUM($K$114:$Q$114)-$I$114+$I$116</f>
        <v>-0.0366677628447643</v>
      </c>
      <c r="E37" s="103" t="n">
        <f aca="false">'Low scenario'!$AL15+SUM($D$114:$J$114)-SUM($K$114:$Q$114)</f>
        <v>-0.0256747701599888</v>
      </c>
      <c r="F37" s="103" t="n">
        <f aca="false">'Low scenario'!$BO15+SUM($D$114:$J$114)-SUM($K$114:$Q$114)-$I$114+$I$116</f>
        <v>-0.0391157516032966</v>
      </c>
      <c r="G37" s="103" t="n">
        <f aca="false">'High scenario'!$AL15+SUM($D$114:$J$114)-SUM($K$114:$Q$114)</f>
        <v>-0.02301036203942</v>
      </c>
      <c r="H37" s="103" t="n">
        <f aca="false">'High scenario'!$BO15+SUM($D$114:$J$114)-SUM($K$114:$Q$114)-$I$114+$I$116</f>
        <v>-0.036694013461237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-0.0227669632675201</v>
      </c>
      <c r="D38" s="106" t="n">
        <f aca="false">'Central scenario'!$BO16+SUM($D$114:$J$114)-SUM($K$114:$Q$114)-$I$114+$I$116</f>
        <v>-0.0377102126515848</v>
      </c>
      <c r="E38" s="103" t="n">
        <f aca="false">'Low scenario'!$AL16+SUM($D$114:$J$114)-SUM($K$114:$Q$114)</f>
        <v>-0.0274470653099959</v>
      </c>
      <c r="F38" s="103" t="n">
        <f aca="false">'Low scenario'!$BO16+SUM($D$114:$J$114)-SUM($K$114:$Q$114)-$I$114+$I$116</f>
        <v>-0.0422439438061244</v>
      </c>
      <c r="G38" s="103" t="n">
        <f aca="false">'High scenario'!$AL16+SUM($D$114:$J$114)-SUM($K$114:$Q$114)</f>
        <v>-0.0242787585595032</v>
      </c>
      <c r="H38" s="103" t="n">
        <f aca="false">'High scenario'!$BO16+SUM($D$114:$J$114)-SUM($K$114:$Q$114)-$I$114+$I$116</f>
        <v>-0.0392104391229018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-0.022767986224856</v>
      </c>
      <c r="D39" s="106" t="n">
        <f aca="false">'Central scenario'!$BO17+SUM($D$114:$J$114)-SUM($K$114:$Q$114)-$I$114+$I$116</f>
        <v>-0.0390686404001134</v>
      </c>
      <c r="E39" s="103" t="n">
        <f aca="false">'Low scenario'!$AL17+SUM($D$114:$J$114)-SUM($K$114:$Q$114)</f>
        <v>-0.0266392271329204</v>
      </c>
      <c r="F39" s="103" t="n">
        <f aca="false">'Low scenario'!$BO17+SUM($D$114:$J$114)-SUM($K$114:$Q$114)-$I$114+$I$116</f>
        <v>-0.042698774779865</v>
      </c>
      <c r="G39" s="103" t="n">
        <f aca="false">'High scenario'!$AL17+SUM($D$114:$J$114)-SUM($K$114:$Q$114)</f>
        <v>-0.022266139763889</v>
      </c>
      <c r="H39" s="103" t="n">
        <f aca="false">'High scenario'!$BO17+SUM($D$114:$J$114)-SUM($K$114:$Q$114)-$I$114+$I$116</f>
        <v>-0.0383172831780527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-0.0212354033722235</v>
      </c>
      <c r="D40" s="105" t="n">
        <f aca="false">'Central scenario'!$BO18+SUM($D$114:$J$114)-SUM($K$114:$Q$114)-$I$114+$I$116</f>
        <v>-0.0383689677553095</v>
      </c>
      <c r="E40" s="103" t="n">
        <f aca="false">'Low scenario'!$AL18+SUM($D$114:$J$114)-SUM($K$114:$Q$114)</f>
        <v>-0.0266550380918404</v>
      </c>
      <c r="F40" s="103" t="n">
        <f aca="false">'Low scenario'!$BO18+SUM($D$114:$J$114)-SUM($K$114:$Q$114)-$I$114+$I$116</f>
        <v>-0.0437212660081755</v>
      </c>
      <c r="G40" s="103" t="n">
        <f aca="false">'High scenario'!$AL18+SUM($D$114:$J$114)-SUM($K$114:$Q$114)</f>
        <v>-0.0205020697767311</v>
      </c>
      <c r="H40" s="103" t="n">
        <f aca="false">'High scenario'!$BO18+SUM($D$114:$J$114)-SUM($K$114:$Q$114)-$I$114+$I$116</f>
        <v>-0.037489455453748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-0.0194933869644148</v>
      </c>
      <c r="D41" s="106" t="n">
        <f aca="false">'Central scenario'!$BO19+SUM($D$114:$J$114)-SUM($K$114:$Q$114)-$I$114+$I$116</f>
        <v>-0.0371861499164289</v>
      </c>
      <c r="E41" s="103" t="n">
        <f aca="false">'Low scenario'!$AL19+SUM($D$114:$J$114)-SUM($K$114:$Q$114)</f>
        <v>-0.025035168977615</v>
      </c>
      <c r="F41" s="103" t="n">
        <f aca="false">'Low scenario'!$BO19+SUM($D$114:$J$114)-SUM($K$114:$Q$114)-$I$114+$I$116</f>
        <v>-0.0428291171831927</v>
      </c>
      <c r="G41" s="103" t="n">
        <f aca="false">'High scenario'!$AL19+SUM($D$114:$J$114)-SUM($K$114:$Q$114)</f>
        <v>-0.0193078069752377</v>
      </c>
      <c r="H41" s="103" t="n">
        <f aca="false">'High scenario'!$BO19+SUM($D$114:$J$114)-SUM($K$114:$Q$114)-$I$114+$I$116</f>
        <v>-0.0370699724190624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-0.0184901744475479</v>
      </c>
      <c r="D42" s="106" t="n">
        <f aca="false">'Central scenario'!$BO20+SUM($D$114:$J$114)-SUM($K$114:$Q$114)-$I$114+$I$116</f>
        <v>-0.0372352800434841</v>
      </c>
      <c r="E42" s="103" t="n">
        <f aca="false">'Low scenario'!$AL20+SUM($D$114:$J$114)-SUM($K$114:$Q$114)</f>
        <v>-0.0244952188740652</v>
      </c>
      <c r="F42" s="103" t="n">
        <f aca="false">'Low scenario'!$BO20+SUM($D$114:$J$114)-SUM($K$114:$Q$114)-$I$114+$I$116</f>
        <v>-0.0431456117479495</v>
      </c>
      <c r="G42" s="103" t="n">
        <f aca="false">'High scenario'!$AL20+SUM($D$114:$J$114)-SUM($K$114:$Q$114)</f>
        <v>-0.017344133392412</v>
      </c>
      <c r="H42" s="103" t="n">
        <f aca="false">'High scenario'!$BO20+SUM($D$114:$J$114)-SUM($K$114:$Q$114)-$I$114+$I$116</f>
        <v>-0.0360909789719285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-0.0173036161368548</v>
      </c>
      <c r="D43" s="106" t="n">
        <f aca="false">'Central scenario'!$BO21+SUM($D$114:$J$114)-SUM($K$114:$Q$114)-$I$114+$I$116</f>
        <v>-0.0369388628749913</v>
      </c>
      <c r="E43" s="103" t="n">
        <f aca="false">'Low scenario'!$AL21+SUM($D$114:$J$114)-SUM($K$114:$Q$114)</f>
        <v>-0.0232907324303136</v>
      </c>
      <c r="F43" s="103" t="n">
        <f aca="false">'Low scenario'!$BO21+SUM($D$114:$J$114)-SUM($K$114:$Q$114)-$I$114+$I$116</f>
        <v>-0.0429160092890348</v>
      </c>
      <c r="G43" s="103" t="n">
        <f aca="false">'High scenario'!$AL21+SUM($D$114:$J$114)-SUM($K$114:$Q$114)</f>
        <v>-0.0150916375080843</v>
      </c>
      <c r="H43" s="103" t="n">
        <f aca="false">'High scenario'!$BO21+SUM($D$114:$J$114)-SUM($K$114:$Q$114)-$I$114+$I$116</f>
        <v>-0.0346142792231856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-0.0165929888784047</v>
      </c>
      <c r="D44" s="105" t="n">
        <f aca="false">'Central scenario'!$BO22+SUM($D$114:$J$114)-SUM($K$114:$Q$114)-$I$114+$I$116</f>
        <v>-0.0372681931259556</v>
      </c>
      <c r="E44" s="103" t="n">
        <f aca="false">'Low scenario'!$AL22+SUM($D$114:$J$114)-SUM($K$114:$Q$114)</f>
        <v>-0.0223867612487301</v>
      </c>
      <c r="F44" s="103" t="n">
        <f aca="false">'Low scenario'!$BO22+SUM($D$114:$J$114)-SUM($K$114:$Q$114)-$I$114+$I$116</f>
        <v>-0.0428057504939191</v>
      </c>
      <c r="G44" s="103" t="n">
        <f aca="false">'High scenario'!$AL22+SUM($D$114:$J$114)-SUM($K$114:$Q$114)</f>
        <v>-0.0131583881903398</v>
      </c>
      <c r="H44" s="103" t="n">
        <f aca="false">'High scenario'!$BO22+SUM($D$114:$J$114)-SUM($K$114:$Q$114)-$I$114+$I$116</f>
        <v>-0.033368806251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-0.0149427584759063</v>
      </c>
      <c r="D45" s="106" t="n">
        <f aca="false">'Central scenario'!$BO23+SUM($D$114:$J$114)-SUM($K$114:$Q$114)-$I$114+$I$116</f>
        <v>-0.0365053905443164</v>
      </c>
      <c r="E45" s="103" t="n">
        <f aca="false">'Low scenario'!$AL23+SUM($D$114:$J$114)-SUM($K$114:$Q$114)</f>
        <v>-0.0215095639478418</v>
      </c>
      <c r="F45" s="103" t="n">
        <f aca="false">'Low scenario'!$BO23+SUM($D$114:$J$114)-SUM($K$114:$Q$114)-$I$114+$I$116</f>
        <v>-0.0426319470862348</v>
      </c>
      <c r="G45" s="103" t="n">
        <f aca="false">'High scenario'!$AL23+SUM($D$114:$J$114)-SUM($K$114:$Q$114)</f>
        <v>-0.0107109588582201</v>
      </c>
      <c r="H45" s="103" t="n">
        <f aca="false">'High scenario'!$BO23+SUM($D$114:$J$114)-SUM($K$114:$Q$114)-$I$114+$I$116</f>
        <v>-0.0317300810236295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-0.0141303465500202</v>
      </c>
      <c r="D46" s="106" t="n">
        <f aca="false">'Central scenario'!$BO24+SUM($D$114:$J$114)-SUM($K$114:$Q$114)-$I$114+$I$116</f>
        <v>-0.036616539946257</v>
      </c>
      <c r="E46" s="103" t="n">
        <f aca="false">'Low scenario'!$AL24+SUM($D$114:$J$114)-SUM($K$114:$Q$114)</f>
        <v>-0.0191518498296166</v>
      </c>
      <c r="F46" s="103" t="n">
        <f aca="false">'Low scenario'!$BO24+SUM($D$114:$J$114)-SUM($K$114:$Q$114)-$I$114+$I$116</f>
        <v>-0.0409977727308471</v>
      </c>
      <c r="G46" s="103" t="n">
        <f aca="false">'High scenario'!$AL24+SUM($D$114:$J$114)-SUM($K$114:$Q$114)</f>
        <v>-0.00968563491830368</v>
      </c>
      <c r="H46" s="103" t="n">
        <f aca="false">'High scenario'!$BO24+SUM($D$114:$J$114)-SUM($K$114:$Q$114)-$I$114+$I$116</f>
        <v>-0.0312977898142687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-0.0120916001631442</v>
      </c>
      <c r="D47" s="106" t="n">
        <f aca="false">'Central scenario'!$BO25+SUM($D$114:$J$114)-SUM($K$114:$Q$114)-$I$114+$I$116</f>
        <v>-0.0353992213866384</v>
      </c>
      <c r="E47" s="103" t="n">
        <f aca="false">'Low scenario'!$AL25+SUM($D$114:$J$114)-SUM($K$114:$Q$114)</f>
        <v>-0.018438185022725</v>
      </c>
      <c r="F47" s="103" t="n">
        <f aca="false">'Low scenario'!$BO25+SUM($D$114:$J$114)-SUM($K$114:$Q$114)-$I$114+$I$116</f>
        <v>-0.0415247608820816</v>
      </c>
      <c r="G47" s="103" t="n">
        <f aca="false">'High scenario'!$AL25+SUM($D$114:$J$114)-SUM($K$114:$Q$114)</f>
        <v>-0.00822234123208832</v>
      </c>
      <c r="H47" s="103" t="n">
        <f aca="false">'High scenario'!$BO25+SUM($D$114:$J$114)-SUM($K$114:$Q$114)-$I$114+$I$116</f>
        <v>-0.0303937829920476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-0.0111552814864105</v>
      </c>
      <c r="D48" s="105" t="n">
        <f aca="false">'Central scenario'!$BO26+SUM($D$114:$J$114)-SUM($K$114:$Q$114)-$I$114+$I$116</f>
        <v>-0.0353293768546256</v>
      </c>
      <c r="E48" s="103" t="n">
        <f aca="false">'Low scenario'!$AL26+SUM($D$114:$J$114)-SUM($K$114:$Q$114)</f>
        <v>-0.016724102195408</v>
      </c>
      <c r="F48" s="103" t="n">
        <f aca="false">'Low scenario'!$BO26+SUM($D$114:$J$114)-SUM($K$114:$Q$114)-$I$114+$I$116</f>
        <v>-0.0408447139627766</v>
      </c>
      <c r="G48" s="103" t="n">
        <f aca="false">'High scenario'!$AL26+SUM($D$114:$J$114)-SUM($K$114:$Q$114)</f>
        <v>-0.00630658518144137</v>
      </c>
      <c r="H48" s="103" t="n">
        <f aca="false">'High scenario'!$BO26+SUM($D$114:$J$114)-SUM($K$114:$Q$114)-$I$114+$I$116</f>
        <v>-0.0295316951812235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-0.00901579854062685</v>
      </c>
      <c r="D49" s="106" t="n">
        <f aca="false">'Central scenario'!$BO27+SUM($D$114:$J$114)-SUM($K$114:$Q$114)-$I$114+$I$116</f>
        <v>-0.0338385732111883</v>
      </c>
      <c r="E49" s="103" t="n">
        <f aca="false">'Low scenario'!$AL27+SUM($D$114:$J$114)-SUM($K$114:$Q$114)</f>
        <v>-0.0154672740375491</v>
      </c>
      <c r="F49" s="103" t="n">
        <f aca="false">'Low scenario'!$BO27+SUM($D$114:$J$114)-SUM($K$114:$Q$114)-$I$114+$I$116</f>
        <v>-0.0406715313644837</v>
      </c>
      <c r="G49" s="103" t="n">
        <f aca="false">'High scenario'!$AL27+SUM($D$114:$J$114)-SUM($K$114:$Q$114)</f>
        <v>-0.00283933106613319</v>
      </c>
      <c r="H49" s="103" t="n">
        <f aca="false">'High scenario'!$BO27+SUM($D$114:$J$114)-SUM($K$114:$Q$114)-$I$114+$I$116</f>
        <v>-0.0267190248728845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-0.00729312423534847</v>
      </c>
      <c r="D50" s="106" t="n">
        <f aca="false">'Central scenario'!$BO28+SUM($D$114:$J$114)-SUM($K$114:$Q$114)-$I$114+$I$116</f>
        <v>-0.0328103993763187</v>
      </c>
      <c r="E50" s="103" t="n">
        <f aca="false">'Low scenario'!$AL28+SUM($D$114:$J$114)-SUM($K$114:$Q$114)</f>
        <v>-0.0147749493695868</v>
      </c>
      <c r="F50" s="103" t="n">
        <f aca="false">'Low scenario'!$BO28+SUM($D$114:$J$114)-SUM($K$114:$Q$114)-$I$114+$I$116</f>
        <v>-0.0410330265110313</v>
      </c>
      <c r="G50" s="103" t="n">
        <f aca="false">'High scenario'!$AL28+SUM($D$114:$J$114)-SUM($K$114:$Q$114)</f>
        <v>-0.00133916995843419</v>
      </c>
      <c r="H50" s="103" t="n">
        <f aca="false">'High scenario'!$BO28+SUM($D$114:$J$114)-SUM($K$114:$Q$114)-$I$114+$I$116</f>
        <v>-0.0259256532843395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-0.00547788277948651</v>
      </c>
      <c r="D51" s="106" t="n">
        <f aca="false">'Central scenario'!$BO29+SUM($D$114:$J$114)-SUM($K$114:$Q$114)-$I$114+$I$116</f>
        <v>-0.031921610592751</v>
      </c>
      <c r="E51" s="103" t="n">
        <f aca="false">'Low scenario'!$AL29+SUM($D$114:$J$114)-SUM($K$114:$Q$114)</f>
        <v>-0.0133679853166723</v>
      </c>
      <c r="F51" s="103" t="n">
        <f aca="false">'Low scenario'!$BO29+SUM($D$114:$J$114)-SUM($K$114:$Q$114)-$I$114+$I$116</f>
        <v>-0.0406995910682173</v>
      </c>
      <c r="G51" s="103" t="n">
        <f aca="false">'High scenario'!$AL29+SUM($D$114:$J$114)-SUM($K$114:$Q$114)</f>
        <v>-0.000363112051544077</v>
      </c>
      <c r="H51" s="103" t="n">
        <f aca="false">'High scenario'!$BO29+SUM($D$114:$J$114)-SUM($K$114:$Q$114)-$I$114+$I$116</f>
        <v>-0.0256678661579146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0.0108295290339839</v>
      </c>
      <c r="D122" s="32" t="n">
        <f aca="false">'Central scenario'!BM4+'Central scenario'!BN4+'Central scenario'!BL4-C122</f>
        <v>0.0830665025814917</v>
      </c>
      <c r="E122" s="32" t="n">
        <f aca="false">'Central scenario'!BK4</f>
        <v>0.0607395187891978</v>
      </c>
      <c r="F122" s="32" t="n">
        <f aca="false">SUM($C107:$J107)-$H107-$F107-SUM($K107:$Q107)</f>
        <v>0.0212417617908622</v>
      </c>
      <c r="G122" s="32" t="n">
        <f aca="false">E122+F122-D122-C122</f>
        <v>-0.0119147510354155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0.0120066425234995</v>
      </c>
      <c r="D123" s="61" t="n">
        <f aca="false">'Central scenario'!BM5+'Central scenario'!BN5+'Central scenario'!BL5-C123</f>
        <v>0.082141043339025</v>
      </c>
      <c r="E123" s="61" t="n">
        <f aca="false">'Central scenario'!BK5</f>
        <v>0.0611320051364955</v>
      </c>
      <c r="F123" s="61" t="n">
        <f aca="false">SUM($C108:$J108)-$H108-$F108-SUM($K108:$R108)</f>
        <v>0.0136114589454148</v>
      </c>
      <c r="G123" s="61" t="n">
        <f aca="false">E123+F123-D123-C123</f>
        <v>-0.0194042217806141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0.0154323264568133</v>
      </c>
      <c r="D124" s="32" t="n">
        <f aca="false">'Central scenario'!BM6+'Central scenario'!BN6+'Central scenario'!BL6-C124</f>
        <v>0.084924466669661</v>
      </c>
      <c r="E124" s="32" t="n">
        <f aca="false">'Central scenario'!BK6</f>
        <v>0.0628649338766236</v>
      </c>
      <c r="F124" s="32" t="n">
        <f aca="false">SUM($C109:$J109)-$H109-$F109-SUM($K109:$R109)</f>
        <v>0.0110564581173711</v>
      </c>
      <c r="G124" s="32" t="n">
        <f aca="false">E124+F124-D124-C124</f>
        <v>-0.0264354011324795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0.0142170624303096</v>
      </c>
      <c r="D125" s="61" t="n">
        <f aca="false">'Central scenario'!BM7+'Central scenario'!BN7+'Central scenario'!BL7-C125</f>
        <v>0.0822399373724801</v>
      </c>
      <c r="E125" s="61" t="n">
        <f aca="false">'Central scenario'!BK7</f>
        <v>0.0587398562806465</v>
      </c>
      <c r="F125" s="61" t="n">
        <f aca="false">SUM($C110:$J110)-$F110-SUM($K110:$R110)</f>
        <v>0.015880266757964</v>
      </c>
      <c r="G125" s="61" t="n">
        <f aca="false">E125+F125-D125-C125</f>
        <v>-0.0218368767641793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0.0135381023056581</v>
      </c>
      <c r="D126" s="32" t="n">
        <f aca="false">'Central scenario'!BM8+'Central scenario'!BN8+'Central scenario'!BL8-C126</f>
        <v>0.0767398432299661</v>
      </c>
      <c r="E126" s="32" t="n">
        <f aca="false">'Central scenario'!BK8</f>
        <v>0.0515592193109002</v>
      </c>
      <c r="F126" s="32" t="n">
        <f aca="false">SUM($C111:$J111)-$F111-SUM($K111:$R111)</f>
        <v>0.0124613870926432</v>
      </c>
      <c r="G126" s="32" t="n">
        <f aca="false">E126+F126-D126-C126</f>
        <v>-0.0262573391320808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0.014463357517358</v>
      </c>
      <c r="D127" s="61" t="n">
        <f aca="false">'Central scenario'!BM9+'Central scenario'!BN9+'Central scenario'!BL9-C127</f>
        <v>0.0924967832526068</v>
      </c>
      <c r="E127" s="61" t="n">
        <f aca="false">'Central scenario'!BK9</f>
        <v>0.0586018837441637</v>
      </c>
      <c r="F127" s="61" t="n">
        <f aca="false">J127-SUM($K$114:$Q$114)</f>
        <v>0.0143162415877108</v>
      </c>
      <c r="G127" s="61" t="n">
        <f aca="false">E127+F127-D127-C127</f>
        <v>-0.0340420154380902</v>
      </c>
      <c r="H127" s="32" t="n">
        <f aca="false">SUM('Central pensions'!AB35:AB37)/AVERAGE('Central scenario'!AG34:AG37)</f>
        <v>0.0110308754787898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0.0132084172148475</v>
      </c>
      <c r="D128" s="32" t="n">
        <f aca="false">'Central scenario'!BM10+'Central scenario'!BN10+'Central scenario'!BL10-C128</f>
        <v>0.0829413407829165</v>
      </c>
      <c r="E128" s="32" t="n">
        <f aca="false">'Central scenario'!BK10</f>
        <v>0.0579505195939581</v>
      </c>
      <c r="F128" s="32" t="n">
        <f aca="false">J128-SUM($K$114:$Q$114)</f>
        <v>0.0140853616752376</v>
      </c>
      <c r="G128" s="32" t="n">
        <f aca="false">E128+F128-D128-C128</f>
        <v>-0.0241138767285684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0.0141596125282454</v>
      </c>
      <c r="D129" s="61" t="n">
        <f aca="false">'Central scenario'!BM11+'Central scenario'!BN11+'Central scenario'!BL11-C129</f>
        <v>0.0877810625368559</v>
      </c>
      <c r="E129" s="61" t="n">
        <f aca="false">'Central scenario'!BK11</f>
        <v>0.0582360596196016</v>
      </c>
      <c r="F129" s="61" t="n">
        <f aca="false">J129-SUM($K$114:$Q$114)</f>
        <v>0.0143611196738877</v>
      </c>
      <c r="G129" s="61" t="n">
        <f aca="false">E129+F129-D129-C129</f>
        <v>-0.029343495771612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0.0147655053403102</v>
      </c>
      <c r="D130" s="32" t="n">
        <f aca="false">'Central scenario'!BM12+'Central scenario'!BN12+'Central scenario'!BL12-C130</f>
        <v>0.0915252550991023</v>
      </c>
      <c r="E130" s="32" t="n">
        <f aca="false">'Central scenario'!BK12</f>
        <v>0.0586918826904699</v>
      </c>
      <c r="F130" s="32" t="n">
        <f aca="false">J130-SUM($K$114:$Q$114)</f>
        <v>0.0146098308509987</v>
      </c>
      <c r="G130" s="32" t="n">
        <f aca="false">E130+F130-D130-C130</f>
        <v>-0.0329890468979439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0.0150374124576436</v>
      </c>
      <c r="D131" s="61" t="n">
        <f aca="false">'Central scenario'!BM13+'Central scenario'!BN13+'Central scenario'!BL13-C131</f>
        <v>0.0939625077134859</v>
      </c>
      <c r="E131" s="61" t="n">
        <f aca="false">'Central scenario'!BK13</f>
        <v>0.0600119163581961</v>
      </c>
      <c r="F131" s="61" t="n">
        <f aca="false">J131-SUM($K$114:$Q$114)</f>
        <v>0.0147425454717507</v>
      </c>
      <c r="G131" s="61" t="n">
        <f aca="false">E131+F131-D131-C131</f>
        <v>-0.0342454583411827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0.0151137754156754</v>
      </c>
      <c r="D132" s="32" t="n">
        <f aca="false">'Central scenario'!BM14+'Central scenario'!BN14+'Central scenario'!BL14-C132</f>
        <v>0.0971444678841452</v>
      </c>
      <c r="E132" s="32" t="n">
        <f aca="false">'Central scenario'!BK14</f>
        <v>0.0611466552846022</v>
      </c>
      <c r="F132" s="32" t="n">
        <f aca="false">J132-SUM($K$114:$Q$114)</f>
        <v>0.0148487389348056</v>
      </c>
      <c r="G132" s="32" t="n">
        <f aca="false">E132+F132-D132-C132</f>
        <v>-0.0362628490804128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0.0151063028349621</v>
      </c>
      <c r="D133" s="61" t="n">
        <f aca="false">'Central scenario'!BM15+'Central scenario'!BN15+'Central scenario'!BL15-C133</f>
        <v>0.100241211003763</v>
      </c>
      <c r="E133" s="61" t="n">
        <f aca="false">'Central scenario'!BK15</f>
        <v>0.0625411351081791</v>
      </c>
      <c r="F133" s="61" t="n">
        <f aca="false">SUM($D$114:$J$114)-SUM($K$114:$Q$114)-$I$114+$I$116</f>
        <v>0.0161386158857814</v>
      </c>
      <c r="G133" s="61" t="n">
        <f aca="false">E133+F133-D133-C133</f>
        <v>-0.0366677628447643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0.0149265530745775</v>
      </c>
      <c r="D134" s="32" t="n">
        <f aca="false">'Central scenario'!BM16+'Central scenario'!BN16+'Central scenario'!BL16-C134</f>
        <v>0.101783365050785</v>
      </c>
      <c r="E134" s="32" t="n">
        <f aca="false">'Central scenario'!BK16</f>
        <v>0.0628610895879959</v>
      </c>
      <c r="F134" s="32" t="n">
        <f aca="false">SUM($D$114:$J$114)-SUM($K$114:$Q$114)-$I$114+$I$116</f>
        <v>0.0161386158857814</v>
      </c>
      <c r="G134" s="32" t="n">
        <f aca="false">E134+F134-D134-C134</f>
        <v>-0.0377102126515848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0.0149655911860897</v>
      </c>
      <c r="D135" s="61" t="n">
        <f aca="false">'Central scenario'!BM17+'Central scenario'!BN17+'Central scenario'!BL17-C135</f>
        <v>0.103152443025694</v>
      </c>
      <c r="E135" s="61" t="n">
        <f aca="false">'Central scenario'!BK17</f>
        <v>0.0629107779258886</v>
      </c>
      <c r="F135" s="61" t="n">
        <f aca="false">SUM($D$114:$J$114)-SUM($K$114:$Q$114)-$I$114+$I$116</f>
        <v>0.0161386158857814</v>
      </c>
      <c r="G135" s="61" t="n">
        <f aca="false">E135+F135-D135-C135</f>
        <v>-0.0390686404001134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0.0145017990101074</v>
      </c>
      <c r="D136" s="32" t="n">
        <f aca="false">'Central scenario'!BM18+'Central scenario'!BN18+'Central scenario'!BL18-C136</f>
        <v>0.103436563051995</v>
      </c>
      <c r="E136" s="32" t="n">
        <f aca="false">'Central scenario'!BK18</f>
        <v>0.0634307784210111</v>
      </c>
      <c r="F136" s="32" t="n">
        <f aca="false">SUM($D$114:$J$114)-SUM($K$114:$Q$114)-$I$114+$I$116</f>
        <v>0.0161386158857814</v>
      </c>
      <c r="G136" s="32" t="n">
        <f aca="false">E136+F136-D136-C136</f>
        <v>-0.0383689677553095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0.0137814016506063</v>
      </c>
      <c r="D137" s="61" t="n">
        <f aca="false">'Central scenario'!BM19+'Central scenario'!BN19+'Central scenario'!BL19-C137</f>
        <v>0.103464669441353</v>
      </c>
      <c r="E137" s="61" t="n">
        <f aca="false">'Central scenario'!BK19</f>
        <v>0.0639213052897488</v>
      </c>
      <c r="F137" s="61" t="n">
        <f aca="false">SUM($D$114:$J$114)-SUM($K$114:$Q$114)-$I$114+$I$116</f>
        <v>0.0161386158857814</v>
      </c>
      <c r="G137" s="61" t="n">
        <f aca="false">E137+F137-D137-C137</f>
        <v>-0.0371861499164288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0.0136450028430022</v>
      </c>
      <c r="D138" s="32" t="n">
        <f aca="false">'Central scenario'!BM20+'Central scenario'!BN20+'Central scenario'!BL20-C138</f>
        <v>0.104005662544044</v>
      </c>
      <c r="E138" s="32" t="n">
        <f aca="false">'Central scenario'!BK20</f>
        <v>0.0642767694577808</v>
      </c>
      <c r="F138" s="32" t="n">
        <f aca="false">SUM($D$114:$J$114)-SUM($K$114:$Q$114)-$I$114+$I$116</f>
        <v>0.0161386158857814</v>
      </c>
      <c r="G138" s="32" t="n">
        <f aca="false">E138+F138-D138-C138</f>
        <v>-0.0372352800434841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0.0133150621461331</v>
      </c>
      <c r="D139" s="61" t="n">
        <f aca="false">'Central scenario'!BM21+'Central scenario'!BN21+'Central scenario'!BL21-C139</f>
        <v>0.10431854399919</v>
      </c>
      <c r="E139" s="61" t="n">
        <f aca="false">'Central scenario'!BK21</f>
        <v>0.0645561273845502</v>
      </c>
      <c r="F139" s="61" t="n">
        <f aca="false">SUM($D$114:$J$114)-SUM($K$114:$Q$114)-$I$114+$I$116</f>
        <v>0.0161386158857814</v>
      </c>
      <c r="G139" s="61" t="n">
        <f aca="false">E139+F139-D139-C139</f>
        <v>-0.0369388628749913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0.0131160670543862</v>
      </c>
      <c r="D140" s="32" t="n">
        <f aca="false">'Central scenario'!BM22+'Central scenario'!BN22+'Central scenario'!BL22-C140</f>
        <v>0.10496846179981</v>
      </c>
      <c r="E140" s="32" t="n">
        <f aca="false">'Central scenario'!BK22</f>
        <v>0.064677719842459</v>
      </c>
      <c r="F140" s="32" t="n">
        <f aca="false">SUM($D$114:$J$114)-SUM($K$114:$Q$114)-$I$114+$I$116</f>
        <v>0.0161386158857814</v>
      </c>
      <c r="G140" s="32" t="n">
        <f aca="false">E140+F140-D140-C140</f>
        <v>-0.0372681931259556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0.0128005102529878</v>
      </c>
      <c r="D141" s="61" t="n">
        <f aca="false">'Central scenario'!BM23+'Central scenario'!BN23+'Central scenario'!BL23-C141</f>
        <v>0.104898422427997</v>
      </c>
      <c r="E141" s="61" t="n">
        <f aca="false">'Central scenario'!BK23</f>
        <v>0.065054926250887</v>
      </c>
      <c r="F141" s="61" t="n">
        <f aca="false">SUM($D$114:$J$114)-SUM($K$114:$Q$114)-$I$114+$I$116</f>
        <v>0.0161386158857814</v>
      </c>
      <c r="G141" s="61" t="n">
        <f aca="false">E141+F141-D141-C141</f>
        <v>-0.0365053905443164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0.012661427149238</v>
      </c>
      <c r="D142" s="32" t="n">
        <f aca="false">'Central scenario'!BM24+'Central scenario'!BN24+'Central scenario'!BL24-C142</f>
        <v>0.105198623744761</v>
      </c>
      <c r="E142" s="32" t="n">
        <f aca="false">'Central scenario'!BK24</f>
        <v>0.0651048950619604</v>
      </c>
      <c r="F142" s="32" t="n">
        <f aca="false">SUM($D$114:$J$114)-SUM($K$114:$Q$114)-$I$114+$I$116</f>
        <v>0.0161386158857814</v>
      </c>
      <c r="G142" s="32" t="n">
        <f aca="false">E142+F142-D142-C142</f>
        <v>-0.0366165399462569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0.012300187705492</v>
      </c>
      <c r="D143" s="61" t="n">
        <f aca="false">'Central scenario'!BM25+'Central scenario'!BN25+'Central scenario'!BL25-C143</f>
        <v>0.104702873479498</v>
      </c>
      <c r="E143" s="61" t="n">
        <f aca="false">'Central scenario'!BK25</f>
        <v>0.0654652239125698</v>
      </c>
      <c r="F143" s="61" t="n">
        <f aca="false">SUM($D$114:$J$114)-SUM($K$114:$Q$114)-$I$114+$I$116</f>
        <v>0.0161386158857814</v>
      </c>
      <c r="G143" s="61" t="n">
        <f aca="false">E143+F143-D143-C143</f>
        <v>-0.0353992213866384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0.0119003234386088</v>
      </c>
      <c r="D144" s="32" t="n">
        <f aca="false">'Central scenario'!BM26+'Central scenario'!BN26+'Central scenario'!BL26-C144</f>
        <v>0.105153233368203</v>
      </c>
      <c r="E144" s="32" t="n">
        <f aca="false">'Central scenario'!BK26</f>
        <v>0.0655855640664045</v>
      </c>
      <c r="F144" s="32" t="n">
        <f aca="false">SUM($D$114:$J$114)-SUM($K$114:$Q$114)-$I$114+$I$116</f>
        <v>0.0161386158857814</v>
      </c>
      <c r="G144" s="32" t="n">
        <f aca="false">E144+F144-D144-C144</f>
        <v>-0.0353293768546256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0.0116730248433255</v>
      </c>
      <c r="D145" s="61" t="n">
        <f aca="false">'Central scenario'!BM27+'Central scenario'!BN27+'Central scenario'!BL27-C145</f>
        <v>0.104205442003411</v>
      </c>
      <c r="E145" s="61" t="n">
        <f aca="false">'Central scenario'!BK27</f>
        <v>0.0659012777497664</v>
      </c>
      <c r="F145" s="61" t="n">
        <f aca="false">SUM($D$114:$J$114)-SUM($K$114:$Q$114)-$I$114+$I$116</f>
        <v>0.0161386158857814</v>
      </c>
      <c r="G145" s="61" t="n">
        <f aca="false">E145+F145-D145-C145</f>
        <v>-0.0338385732111882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0.0113089893480187</v>
      </c>
      <c r="D146" s="32" t="n">
        <f aca="false">'Central scenario'!BM28+'Central scenario'!BN28+'Central scenario'!BL28-C146</f>
        <v>0.103910958767026</v>
      </c>
      <c r="E146" s="32" t="n">
        <f aca="false">'Central scenario'!BK28</f>
        <v>0.0662709328529451</v>
      </c>
      <c r="F146" s="32" t="n">
        <f aca="false">SUM($D$114:$J$114)-SUM($K$114:$Q$114)-$I$114+$I$116</f>
        <v>0.0161386158857814</v>
      </c>
      <c r="G146" s="32" t="n">
        <f aca="false">E146+F146-D146-C146</f>
        <v>-0.0328103993763187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0.0110305572114993</v>
      </c>
      <c r="D147" s="61" t="n">
        <f aca="false">'Central scenario'!BM29+'Central scenario'!BN29+'Central scenario'!BL29-C147</f>
        <v>0.103476913569996</v>
      </c>
      <c r="E147" s="61" t="n">
        <f aca="false">'Central scenario'!BK29</f>
        <v>0.066447244302963</v>
      </c>
      <c r="F147" s="61" t="n">
        <f aca="false">SUM($D$114:$J$114)-SUM($K$114:$Q$114)-$I$114+$I$116</f>
        <v>0.0161386158857814</v>
      </c>
      <c r="G147" s="61" t="n">
        <f aca="false">E147+F147-D147-C147</f>
        <v>-0.031921610592751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-0.0108295290339839</v>
      </c>
      <c r="D150" s="32" t="n">
        <f aca="false">-D122</f>
        <v>-0.0830665025814917</v>
      </c>
      <c r="E150" s="32" t="n">
        <f aca="false">E122</f>
        <v>0.0607395187891978</v>
      </c>
      <c r="F150" s="32" t="n">
        <f aca="false">F122</f>
        <v>0.0212417617908622</v>
      </c>
      <c r="G150" s="32" t="n">
        <f aca="false">G122</f>
        <v>-0.0119147510354155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-0.0120066425234995</v>
      </c>
      <c r="D151" s="61" t="n">
        <f aca="false">-D123</f>
        <v>-0.082141043339025</v>
      </c>
      <c r="E151" s="61" t="n">
        <f aca="false">E123</f>
        <v>0.0611320051364955</v>
      </c>
      <c r="F151" s="61" t="n">
        <f aca="false">F123</f>
        <v>0.0136114589454148</v>
      </c>
      <c r="G151" s="61" t="n">
        <f aca="false">G123</f>
        <v>-0.0194042217806141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-0.0154323264568133</v>
      </c>
      <c r="D152" s="32" t="n">
        <f aca="false">-D124</f>
        <v>-0.084924466669661</v>
      </c>
      <c r="E152" s="32" t="n">
        <f aca="false">E124</f>
        <v>0.0628649338766236</v>
      </c>
      <c r="F152" s="32" t="n">
        <f aca="false">F124</f>
        <v>0.0110564581173711</v>
      </c>
      <c r="G152" s="32" t="n">
        <f aca="false">G124</f>
        <v>-0.0264354011324795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-0.0142170624303096</v>
      </c>
      <c r="D153" s="61" t="n">
        <f aca="false">-D125</f>
        <v>-0.0822399373724801</v>
      </c>
      <c r="E153" s="61" t="n">
        <f aca="false">E125</f>
        <v>0.0587398562806465</v>
      </c>
      <c r="F153" s="61" t="n">
        <f aca="false">F125</f>
        <v>0.015880266757964</v>
      </c>
      <c r="G153" s="61" t="n">
        <f aca="false">G125</f>
        <v>-0.0218368767641793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-0.0135381023056581</v>
      </c>
      <c r="D154" s="32" t="n">
        <f aca="false">-D126</f>
        <v>-0.0767398432299661</v>
      </c>
      <c r="E154" s="32" t="n">
        <f aca="false">E126</f>
        <v>0.0515592193109002</v>
      </c>
      <c r="F154" s="32" t="n">
        <f aca="false">F126</f>
        <v>0.0124613870926432</v>
      </c>
      <c r="G154" s="32" t="n">
        <f aca="false">G126</f>
        <v>-0.0262573391320808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-0.014463357517358</v>
      </c>
      <c r="D155" s="61" t="n">
        <f aca="false">-D127</f>
        <v>-0.0924967832526068</v>
      </c>
      <c r="E155" s="61" t="n">
        <f aca="false">E127</f>
        <v>0.0586018837441637</v>
      </c>
      <c r="F155" s="61" t="n">
        <f aca="false">F127</f>
        <v>0.0143162415877108</v>
      </c>
      <c r="G155" s="61" t="n">
        <f aca="false">G127</f>
        <v>-0.0340420154380902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-0.0132084172148475</v>
      </c>
      <c r="D156" s="32" t="n">
        <f aca="false">-D128</f>
        <v>-0.0829413407829165</v>
      </c>
      <c r="E156" s="32" t="n">
        <f aca="false">E128</f>
        <v>0.0579505195939581</v>
      </c>
      <c r="F156" s="32" t="n">
        <f aca="false">F128</f>
        <v>0.0140853616752376</v>
      </c>
      <c r="G156" s="32" t="n">
        <f aca="false">G128</f>
        <v>-0.0241138767285684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-0.0141596125282454</v>
      </c>
      <c r="D157" s="61" t="n">
        <f aca="false">-D129</f>
        <v>-0.0877810625368559</v>
      </c>
      <c r="E157" s="61" t="n">
        <f aca="false">E129</f>
        <v>0.0582360596196016</v>
      </c>
      <c r="F157" s="61" t="n">
        <f aca="false">F129</f>
        <v>0.0143611196738877</v>
      </c>
      <c r="G157" s="61" t="n">
        <f aca="false">G129</f>
        <v>-0.029343495771612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-0.0147655053403102</v>
      </c>
      <c r="D158" s="32" t="n">
        <f aca="false">-D130</f>
        <v>-0.0915252550991023</v>
      </c>
      <c r="E158" s="32" t="n">
        <f aca="false">E130</f>
        <v>0.0586918826904699</v>
      </c>
      <c r="F158" s="32" t="n">
        <f aca="false">F130</f>
        <v>0.0146098308509987</v>
      </c>
      <c r="G158" s="32" t="n">
        <f aca="false">G130</f>
        <v>-0.0329890468979439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-0.0150374124576436</v>
      </c>
      <c r="D159" s="61" t="n">
        <f aca="false">-D131</f>
        <v>-0.0939625077134859</v>
      </c>
      <c r="E159" s="61" t="n">
        <f aca="false">E131</f>
        <v>0.0600119163581961</v>
      </c>
      <c r="F159" s="61" t="n">
        <f aca="false">F131</f>
        <v>0.0147425454717507</v>
      </c>
      <c r="G159" s="61" t="n">
        <f aca="false">G131</f>
        <v>-0.0342454583411827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-0.0151137754156754</v>
      </c>
      <c r="D160" s="32" t="n">
        <f aca="false">-D132</f>
        <v>-0.0971444678841452</v>
      </c>
      <c r="E160" s="32" t="n">
        <f aca="false">E132</f>
        <v>0.0611466552846022</v>
      </c>
      <c r="F160" s="32" t="n">
        <f aca="false">F132</f>
        <v>0.0148487389348056</v>
      </c>
      <c r="G160" s="32" t="n">
        <f aca="false">G132</f>
        <v>-0.0362628490804128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-0.0151063028349621</v>
      </c>
      <c r="D161" s="61" t="n">
        <f aca="false">-D133</f>
        <v>-0.100241211003763</v>
      </c>
      <c r="E161" s="61" t="n">
        <f aca="false">E133</f>
        <v>0.0625411351081791</v>
      </c>
      <c r="F161" s="61" t="n">
        <f aca="false">F133</f>
        <v>0.0161386158857814</v>
      </c>
      <c r="G161" s="61" t="n">
        <f aca="false">G133</f>
        <v>-0.0366677628447643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-0.0149265530745775</v>
      </c>
      <c r="D162" s="32" t="n">
        <f aca="false">-D134</f>
        <v>-0.101783365050785</v>
      </c>
      <c r="E162" s="32" t="n">
        <f aca="false">E134</f>
        <v>0.0628610895879959</v>
      </c>
      <c r="F162" s="32" t="n">
        <f aca="false">F134</f>
        <v>0.0161386158857814</v>
      </c>
      <c r="G162" s="32" t="n">
        <f aca="false">G134</f>
        <v>-0.0377102126515848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-0.0149655911860897</v>
      </c>
      <c r="D163" s="61" t="n">
        <f aca="false">-D135</f>
        <v>-0.103152443025694</v>
      </c>
      <c r="E163" s="61" t="n">
        <f aca="false">E135</f>
        <v>0.0629107779258886</v>
      </c>
      <c r="F163" s="61" t="n">
        <f aca="false">F135</f>
        <v>0.0161386158857814</v>
      </c>
      <c r="G163" s="61" t="n">
        <f aca="false">G135</f>
        <v>-0.0390686404001134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-0.0145017990101074</v>
      </c>
      <c r="D164" s="32" t="n">
        <f aca="false">-D136</f>
        <v>-0.103436563051995</v>
      </c>
      <c r="E164" s="32" t="n">
        <f aca="false">E136</f>
        <v>0.0634307784210111</v>
      </c>
      <c r="F164" s="32" t="n">
        <f aca="false">F136</f>
        <v>0.0161386158857814</v>
      </c>
      <c r="G164" s="32" t="n">
        <f aca="false">G136</f>
        <v>-0.0383689677553095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-0.0137814016506063</v>
      </c>
      <c r="D165" s="61" t="n">
        <f aca="false">-D137</f>
        <v>-0.103464669441353</v>
      </c>
      <c r="E165" s="61" t="n">
        <f aca="false">E137</f>
        <v>0.0639213052897488</v>
      </c>
      <c r="F165" s="61" t="n">
        <f aca="false">F137</f>
        <v>0.0161386158857814</v>
      </c>
      <c r="G165" s="61" t="n">
        <f aca="false">G137</f>
        <v>-0.0371861499164288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-0.0136450028430022</v>
      </c>
      <c r="D166" s="32" t="n">
        <f aca="false">-D138</f>
        <v>-0.104005662544044</v>
      </c>
      <c r="E166" s="32" t="n">
        <f aca="false">E138</f>
        <v>0.0642767694577808</v>
      </c>
      <c r="F166" s="32" t="n">
        <f aca="false">F138</f>
        <v>0.0161386158857814</v>
      </c>
      <c r="G166" s="32" t="n">
        <f aca="false">G138</f>
        <v>-0.0372352800434841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-0.0133150621461331</v>
      </c>
      <c r="D167" s="61" t="n">
        <f aca="false">-D139</f>
        <v>-0.10431854399919</v>
      </c>
      <c r="E167" s="61" t="n">
        <f aca="false">E139</f>
        <v>0.0645561273845502</v>
      </c>
      <c r="F167" s="61" t="n">
        <f aca="false">F139</f>
        <v>0.0161386158857814</v>
      </c>
      <c r="G167" s="61" t="n">
        <f aca="false">G139</f>
        <v>-0.0369388628749913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-0.0131160670543862</v>
      </c>
      <c r="D168" s="32" t="n">
        <f aca="false">-D140</f>
        <v>-0.10496846179981</v>
      </c>
      <c r="E168" s="32" t="n">
        <f aca="false">E140</f>
        <v>0.064677719842459</v>
      </c>
      <c r="F168" s="32" t="n">
        <f aca="false">F140</f>
        <v>0.0161386158857814</v>
      </c>
      <c r="G168" s="32" t="n">
        <f aca="false">G140</f>
        <v>-0.0372681931259556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-0.0128005102529878</v>
      </c>
      <c r="D169" s="61" t="n">
        <f aca="false">-D141</f>
        <v>-0.104898422427997</v>
      </c>
      <c r="E169" s="61" t="n">
        <f aca="false">E141</f>
        <v>0.065054926250887</v>
      </c>
      <c r="F169" s="61" t="n">
        <f aca="false">F141</f>
        <v>0.0161386158857814</v>
      </c>
      <c r="G169" s="61" t="n">
        <f aca="false">G141</f>
        <v>-0.0365053905443164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-0.012661427149238</v>
      </c>
      <c r="D170" s="32" t="n">
        <f aca="false">-D142</f>
        <v>-0.105198623744761</v>
      </c>
      <c r="E170" s="32" t="n">
        <f aca="false">E142</f>
        <v>0.0651048950619604</v>
      </c>
      <c r="F170" s="32" t="n">
        <f aca="false">F142</f>
        <v>0.0161386158857814</v>
      </c>
      <c r="G170" s="32" t="n">
        <f aca="false">G142</f>
        <v>-0.0366165399462569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-0.012300187705492</v>
      </c>
      <c r="D171" s="61" t="n">
        <f aca="false">-D143</f>
        <v>-0.104702873479498</v>
      </c>
      <c r="E171" s="61" t="n">
        <f aca="false">E143</f>
        <v>0.0654652239125698</v>
      </c>
      <c r="F171" s="61" t="n">
        <f aca="false">F143</f>
        <v>0.0161386158857814</v>
      </c>
      <c r="G171" s="61" t="n">
        <f aca="false">G143</f>
        <v>-0.0353992213866384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-0.0119003234386088</v>
      </c>
      <c r="D172" s="32" t="n">
        <f aca="false">-D144</f>
        <v>-0.105153233368203</v>
      </c>
      <c r="E172" s="32" t="n">
        <f aca="false">E144</f>
        <v>0.0655855640664045</v>
      </c>
      <c r="F172" s="32" t="n">
        <f aca="false">F144</f>
        <v>0.0161386158857814</v>
      </c>
      <c r="G172" s="32" t="n">
        <f aca="false">G144</f>
        <v>-0.0353293768546256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-0.0116730248433255</v>
      </c>
      <c r="D173" s="61" t="n">
        <f aca="false">-D145</f>
        <v>-0.104205442003411</v>
      </c>
      <c r="E173" s="61" t="n">
        <f aca="false">E145</f>
        <v>0.0659012777497664</v>
      </c>
      <c r="F173" s="61" t="n">
        <f aca="false">F145</f>
        <v>0.0161386158857814</v>
      </c>
      <c r="G173" s="61" t="n">
        <f aca="false">G145</f>
        <v>-0.0338385732111882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-0.0113089893480187</v>
      </c>
      <c r="D174" s="32" t="n">
        <f aca="false">-D146</f>
        <v>-0.103910958767026</v>
      </c>
      <c r="E174" s="32" t="n">
        <f aca="false">E146</f>
        <v>0.0662709328529451</v>
      </c>
      <c r="F174" s="32" t="n">
        <f aca="false">F146</f>
        <v>0.0161386158857814</v>
      </c>
      <c r="G174" s="32" t="n">
        <f aca="false">G146</f>
        <v>-0.0328103993763187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-0.0110305572114993</v>
      </c>
      <c r="D175" s="61" t="n">
        <f aca="false">-D147</f>
        <v>-0.103476913569996</v>
      </c>
      <c r="E175" s="61" t="n">
        <f aca="false">E147</f>
        <v>0.066447244302963</v>
      </c>
      <c r="F175" s="61" t="n">
        <f aca="false">F147</f>
        <v>0.0161386158857814</v>
      </c>
      <c r="G175" s="61" t="n">
        <f aca="false">G147</f>
        <v>-0.031921610592751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A37" activeCellId="0" sqref="AA37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9.57675933703123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9.03660512610082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17752028.6015336</v>
      </c>
      <c r="G14" s="160" t="n">
        <f aca="false">high_v2_m!C2+temporary_pension_bonus_high!B2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SUM(high_v5_m!C2:J2)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20464301.5356196</v>
      </c>
      <c r="G15" s="162" t="n">
        <f aca="false">high_v2_m!C3+temporary_pension_bonus_high!B3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SUM(high_v5_m!C3:J3)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19838660.7787013</v>
      </c>
      <c r="G16" s="162" t="n">
        <f aca="false">high_v2_m!C4+temporary_pension_bonus_high!B4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SUM(high_v5_m!C4:J4)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21428307.4668662</v>
      </c>
      <c r="G17" s="162" t="n">
        <f aca="false">high_v2_m!C5+temporary_pension_bonus_high!B5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SUM(high_v5_m!C5:J5)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18775410.8432988</v>
      </c>
      <c r="G18" s="160" t="n">
        <f aca="false">high_v2_m!C6+temporary_pension_bonus_high!B6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SUM(high_v5_m!C6:J6)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19389829.6064779</v>
      </c>
      <c r="G19" s="162" t="n">
        <f aca="false">high_v2_m!C7+temporary_pension_bonus_high!B7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SUM(high_v5_m!C7:J7)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18548497.0379554</v>
      </c>
      <c r="G20" s="163" t="n">
        <f aca="false">high_v2_m!E8+temporary_pension_bonus_high!B8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SUM(high_v5_m!C8:J8)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20248931.6960952</v>
      </c>
      <c r="G21" s="163" t="n">
        <f aca="false">high_v2_m!E9+temporary_pension_bonus_high!B9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high_v2_m!J9</f>
        <v>27033.2539192594</v>
      </c>
      <c r="K21" s="163" t="n">
        <f aca="false">high_v2_m!K9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SUM(high_v5_m!C9:J9)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19350287.8126766</v>
      </c>
      <c r="G22" s="161" t="n">
        <f aca="false">high_v2_m!E10+temporary_pension_bonus_high!B10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high_v2_m!J10</f>
        <v>59858.2652538374</v>
      </c>
      <c r="K22" s="161" t="n">
        <f aca="false">high_v2_m!K10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SUM(high_v5_m!C10:J10)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20752223.8277471</v>
      </c>
      <c r="G23" s="163" t="n">
        <f aca="false">high_v2_m!E11+temporary_pension_bonus_high!B11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high_v2_m!J11</f>
        <v>107570.824508354</v>
      </c>
      <c r="K23" s="163" t="n">
        <f aca="false">high_v2_m!K11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SUM(high_v5_m!C11:J11)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19953518.5523058</v>
      </c>
      <c r="G24" s="163" t="n">
        <f aca="false">high_v2_m!E12+temporary_pension_bonus_high!B12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high_v2_m!J12</f>
        <v>130282.238877497</v>
      </c>
      <c r="K24" s="163" t="n">
        <f aca="false">high_v2_m!K12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SUM(high_v5_m!C12:J12)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21757288.6952487</v>
      </c>
      <c r="G25" s="163" t="n">
        <f aca="false">high_v2_m!E13+temporary_pension_bonus_high!B13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high_v2_m!J13</f>
        <v>175390.551555699</v>
      </c>
      <c r="K25" s="163" t="n">
        <f aca="false">high_v2_m!K13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SUM(high_v5_m!C13:J13)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20275928.6756804</v>
      </c>
      <c r="G26" s="161" t="n">
        <f aca="false">high_v2_m!E14+temporary_pension_bonus_high!B14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high_v2_m!J14</f>
        <v>188710.554471114</v>
      </c>
      <c r="K26" s="161" t="n">
        <f aca="false">high_v2_m!K14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SUM(high_v5_m!C14:J14)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20370222.2845854</v>
      </c>
      <c r="G27" s="163" t="n">
        <f aca="false">high_v2_m!E15+temporary_pension_bonus_high!B15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high_v2_m!J15</f>
        <v>214222.044124553</v>
      </c>
      <c r="K27" s="163" t="n">
        <f aca="false">high_v2_m!K15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SUM(high_v5_m!C15:J15)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19069373.7065321</v>
      </c>
      <c r="G28" s="163" t="n">
        <f aca="false">high_v2_m!E16+temporary_pension_bonus_high!B16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high_v2_m!J16</f>
        <v>231068.56255891</v>
      </c>
      <c r="K28" s="163" t="n">
        <f aca="false">high_v2_m!K16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SUM(high_v5_m!C16:J16)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17479155.9507605</v>
      </c>
      <c r="G29" s="163" t="n">
        <f aca="false">high_v2_m!E17+temporary_pension_bonus_high!B17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high_v2_m!J17</f>
        <v>231821.977542121</v>
      </c>
      <c r="K29" s="163" t="n">
        <f aca="false">high_v2_m!K17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SUM(high_v5_m!C17:J17)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17310658.0747464</v>
      </c>
      <c r="G30" s="161" t="n">
        <f aca="false">high_v2_m!E18+temporary_pension_bonus_high!B18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high_v2_m!J18</f>
        <v>180769.74721895</v>
      </c>
      <c r="K30" s="161" t="n">
        <f aca="false">high_v2_m!K18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SUM(high_v5_m!C18:J18)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17541734.2835509</v>
      </c>
      <c r="G31" s="163" t="n">
        <f aca="false">high_v2_m!E19+temporary_pension_bonus_high!B19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high_v2_m!J19</f>
        <v>186572.219647412</v>
      </c>
      <c r="K31" s="163" t="n">
        <f aca="false">high_v2_m!K19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SUM(high_v5_m!C19:J19)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18002430.9923024</v>
      </c>
      <c r="G32" s="163" t="n">
        <f aca="false">high_v2_m!E20+temporary_pension_bonus_high!B20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high_v2_m!J20</f>
        <v>199759.608332013</v>
      </c>
      <c r="K32" s="163" t="n">
        <f aca="false">high_v2_m!K20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SUM(high_v5_m!C20:J20)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17673144.0653628</v>
      </c>
      <c r="G33" s="163" t="n">
        <f aca="false">high_v2_m!E21+temporary_pension_bonus_high!B21</f>
        <v>16968724.8112081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high_v2_m!J21</f>
        <v>209917.642814777</v>
      </c>
      <c r="K33" s="163" t="n">
        <f aca="false">high_v2_m!K21</f>
        <v>203620.113530333</v>
      </c>
      <c r="L33" s="67" t="n">
        <f aca="false">H33-I33</f>
        <v>698121.724870201</v>
      </c>
      <c r="M33" s="67" t="n">
        <f aca="false">J33-K33</f>
        <v>6297.5292844433</v>
      </c>
      <c r="N33" s="163" t="n">
        <f aca="false">SUM(high_v5_m!C21:J21)</f>
        <v>3305970.27675218</v>
      </c>
      <c r="O33" s="7"/>
      <c r="P33" s="7"/>
      <c r="Q33" s="67" t="n">
        <f aca="false">I33*5.5017049523</f>
        <v>92236659.5410418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20143463.1594725</v>
      </c>
      <c r="G34" s="161" t="n">
        <f aca="false">high_v2_m!E22+temporary_pension_bonus_high!B22</f>
        <v>19423309.2550622</v>
      </c>
      <c r="H34" s="8" t="n">
        <f aca="false">F34-J34</f>
        <v>19908930.9910969</v>
      </c>
      <c r="I34" s="8" t="n">
        <f aca="false">G34-K34</f>
        <v>19195813.0517379</v>
      </c>
      <c r="J34" s="161" t="n">
        <f aca="false">high_v2_m!J22</f>
        <v>234532.168375594</v>
      </c>
      <c r="K34" s="161" t="n">
        <f aca="false">high_v2_m!K22</f>
        <v>227496.203324326</v>
      </c>
      <c r="L34" s="8" t="n">
        <f aca="false">H34-I34</f>
        <v>713117.939359069</v>
      </c>
      <c r="M34" s="8" t="n">
        <f aca="false">J34-K34</f>
        <v>7035.96505126779</v>
      </c>
      <c r="N34" s="161" t="n">
        <f aca="false">SUM(high_v5_m!C22:J22)</f>
        <v>3800149.86655555</v>
      </c>
      <c r="O34" s="5"/>
      <c r="P34" s="5"/>
      <c r="Q34" s="8" t="n">
        <f aca="false">I34*5.5017049523</f>
        <v>105609699.730171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23642360.221255</v>
      </c>
      <c r="Y34" s="8" t="n">
        <f aca="false">N34*5.1890047538</f>
        <v>19718995.7227092</v>
      </c>
      <c r="Z34" s="8" t="n">
        <f aca="false">L34*5.5017049523</f>
        <v>3923364.49854576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18758756.7830596</v>
      </c>
      <c r="G35" s="163" t="n">
        <f aca="false">high_v2_m!E23+temporary_pension_bonus_high!B23</f>
        <v>18019967.9722069</v>
      </c>
      <c r="H35" s="67" t="n">
        <f aca="false">F35-J35</f>
        <v>18470811.3777636</v>
      </c>
      <c r="I35" s="67" t="n">
        <f aca="false">G35-K35</f>
        <v>17740660.9290698</v>
      </c>
      <c r="J35" s="163" t="n">
        <f aca="false">high_v2_m!J23</f>
        <v>287945.405295982</v>
      </c>
      <c r="K35" s="163" t="n">
        <f aca="false">high_v2_m!K23</f>
        <v>279307.043137103</v>
      </c>
      <c r="L35" s="67" t="n">
        <f aca="false">H35-I35</f>
        <v>730150.448693771</v>
      </c>
      <c r="M35" s="67" t="n">
        <f aca="false">J35-K35</f>
        <v>8638.3621588794</v>
      </c>
      <c r="N35" s="163" t="n">
        <f aca="false">SUM(high_v5_m!C23:J23)</f>
        <v>2945031.41658613</v>
      </c>
      <c r="O35" s="7"/>
      <c r="P35" s="7"/>
      <c r="Q35" s="67" t="n">
        <f aca="false">I35*5.5017049523</f>
        <v>97603882.0905384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19298854.3602584</v>
      </c>
      <c r="Y35" s="67" t="n">
        <f aca="false">N35*5.1890047538</f>
        <v>15281782.0207558</v>
      </c>
      <c r="Z35" s="67" t="n">
        <f aca="false">L35*5.5017049523</f>
        <v>4017072.33950259</v>
      </c>
      <c r="AA35" s="67" t="n">
        <f aca="false">IFE_cost_high!B23*3</f>
        <v>2034918.22761</v>
      </c>
      <c r="AB35" s="67" t="n">
        <f aca="false">AA35*$AC$13</f>
        <v>18388752.4868165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18654003.35802</v>
      </c>
      <c r="G36" s="163" t="n">
        <f aca="false">high_v2_m!E24+temporary_pension_bonus_high!B24</f>
        <v>17917860.3071859</v>
      </c>
      <c r="H36" s="67" t="n">
        <f aca="false">F36-J36</f>
        <v>18344510.6476952</v>
      </c>
      <c r="I36" s="67" t="n">
        <f aca="false">G36-K36</f>
        <v>17617652.3781708</v>
      </c>
      <c r="J36" s="163" t="n">
        <f aca="false">high_v2_m!J24</f>
        <v>309492.710324832</v>
      </c>
      <c r="K36" s="163" t="n">
        <f aca="false">high_v2_m!K24</f>
        <v>300207.929015087</v>
      </c>
      <c r="L36" s="67" t="n">
        <f aca="false">H36-I36</f>
        <v>726858.269524418</v>
      </c>
      <c r="M36" s="67" t="n">
        <f aca="false">J36-K36</f>
        <v>9284.78130974498</v>
      </c>
      <c r="N36" s="163" t="n">
        <f aca="false">SUM(high_v5_m!C24:J24)</f>
        <v>2909983.19696201</v>
      </c>
      <c r="O36" s="7"/>
      <c r="P36" s="7"/>
      <c r="Q36" s="67" t="n">
        <f aca="false">I36*5.5017049523</f>
        <v>96927125.3368821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19098876.3835767</v>
      </c>
      <c r="Y36" s="67" t="n">
        <f aca="false">N36*5.1890047538</f>
        <v>15099916.642514</v>
      </c>
      <c r="Z36" s="67" t="n">
        <f aca="false">L36*5.5017049523</f>
        <v>3998959.7410627</v>
      </c>
      <c r="AA36" s="67" t="n">
        <f aca="false">IFE_cost_high!B24*3</f>
        <v>2662802.15572</v>
      </c>
      <c r="AB36" s="67" t="n">
        <f aca="false">AA36*$AC$13</f>
        <v>24062691.6101717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18208581.8204117</v>
      </c>
      <c r="G37" s="163" t="n">
        <f aca="false">high_v2_m!E25+temporary_pension_bonus_high!B25</f>
        <v>17488581.6474875</v>
      </c>
      <c r="H37" s="67" t="n">
        <f aca="false">F37-J37</f>
        <v>17885782.5001863</v>
      </c>
      <c r="I37" s="67" t="n">
        <f aca="false">G37-K37</f>
        <v>17175466.3068689</v>
      </c>
      <c r="J37" s="163" t="n">
        <f aca="false">high_v2_m!J25</f>
        <v>322799.320225382</v>
      </c>
      <c r="K37" s="163" t="n">
        <f aca="false">high_v2_m!K25</f>
        <v>313115.34061862</v>
      </c>
      <c r="L37" s="67" t="n">
        <f aca="false">H37-I37</f>
        <v>710316.193317413</v>
      </c>
      <c r="M37" s="67" t="n">
        <f aca="false">J37-K37</f>
        <v>9683.97960676154</v>
      </c>
      <c r="N37" s="163" t="n">
        <f aca="false">SUM(high_v5_m!C25:J25)</f>
        <v>2897256.63421547</v>
      </c>
      <c r="O37" s="7"/>
      <c r="P37" s="7"/>
      <c r="Q37" s="67" t="n">
        <f aca="false">I37*5.5017049523</f>
        <v>94494348.0385624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18941828.566396</v>
      </c>
      <c r="Y37" s="67" t="n">
        <f aca="false">N37*5.1890047538</f>
        <v>15033878.4479227</v>
      </c>
      <c r="Z37" s="67" t="n">
        <f aca="false">L37*5.5017049523</f>
        <v>3907950.1184733</v>
      </c>
      <c r="AA37" s="67" t="n">
        <f aca="false">IFE_cost_high!B25*3</f>
        <v>803943.49023</v>
      </c>
      <c r="AB37" s="67" t="n">
        <f aca="false">AA37*$AC$13</f>
        <v>7264919.8649078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17857324.4051224</v>
      </c>
      <c r="G38" s="161" t="n">
        <f aca="false">high_v2_m!E26+temporary_pension_bonus_high!B26</f>
        <v>17150223.8024475</v>
      </c>
      <c r="H38" s="8" t="n">
        <f aca="false">F38-J38</f>
        <v>17537926.1763615</v>
      </c>
      <c r="I38" s="8" t="n">
        <f aca="false">G38-K38</f>
        <v>16840407.5205495</v>
      </c>
      <c r="J38" s="161" t="n">
        <f aca="false">high_v2_m!J26</f>
        <v>319398.228760845</v>
      </c>
      <c r="K38" s="161" t="n">
        <f aca="false">high_v2_m!K26</f>
        <v>309816.28189802</v>
      </c>
      <c r="L38" s="8" t="n">
        <f aca="false">H38-I38</f>
        <v>697518.655812044</v>
      </c>
      <c r="M38" s="8" t="n">
        <f aca="false">J38-K38</f>
        <v>9581.94686282537</v>
      </c>
      <c r="N38" s="161" t="n">
        <f aca="false">SUM(high_v5_m!C26:J26)</f>
        <v>3403898.70087484</v>
      </c>
      <c r="O38" s="5"/>
      <c r="P38" s="5"/>
      <c r="Q38" s="8" t="n">
        <f aca="false">I38*5.5017049523</f>
        <v>92650953.4545573</v>
      </c>
      <c r="R38" s="8"/>
      <c r="S38" s="8"/>
      <c r="T38" s="5"/>
      <c r="U38" s="5"/>
      <c r="V38" s="8" t="n">
        <f aca="false">K38*5.5017049523</f>
        <v>1704517.77242151</v>
      </c>
      <c r="W38" s="8" t="n">
        <f aca="false">M38*5.5017049523</f>
        <v>52717.0445078818</v>
      </c>
      <c r="X38" s="8" t="n">
        <f aca="false">N38*5.1890047538+L38*5.5017049523</f>
        <v>21500388.3832959</v>
      </c>
      <c r="Y38" s="8" t="n">
        <f aca="false">N38*5.1890047538</f>
        <v>17662846.5402932</v>
      </c>
      <c r="Z38" s="8" t="n">
        <f aca="false">L38*5.5017049523</f>
        <v>3837541.84300276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18621688.7890432</v>
      </c>
      <c r="G39" s="163" t="n">
        <f aca="false">high_v2_m!E27+temporary_pension_bonus_high!B27</f>
        <v>17883068.2564483</v>
      </c>
      <c r="H39" s="67" t="n">
        <f aca="false">F39-J39</f>
        <v>18253819.5028712</v>
      </c>
      <c r="I39" s="67" t="n">
        <f aca="false">G39-K39</f>
        <v>17526235.0488614</v>
      </c>
      <c r="J39" s="163" t="n">
        <f aca="false">high_v2_m!J27</f>
        <v>367869.286172062</v>
      </c>
      <c r="K39" s="163" t="n">
        <f aca="false">high_v2_m!K27</f>
        <v>356833.2075869</v>
      </c>
      <c r="L39" s="67" t="n">
        <f aca="false">H39-I39</f>
        <v>727584.454009775</v>
      </c>
      <c r="M39" s="67" t="n">
        <f aca="false">J39-K39</f>
        <v>11036.0785851618</v>
      </c>
      <c r="N39" s="163" t="n">
        <f aca="false">SUM(high_v5_m!C27:J27)</f>
        <v>2994470.0258589</v>
      </c>
      <c r="O39" s="7"/>
      <c r="P39" s="7"/>
      <c r="Q39" s="67" t="n">
        <f aca="false">I39*5.5017049523</f>
        <v>96424174.1634945</v>
      </c>
      <c r="R39" s="67"/>
      <c r="S39" s="67"/>
      <c r="T39" s="7"/>
      <c r="U39" s="7"/>
      <c r="V39" s="67" t="n">
        <f aca="false">K39*5.5017049523</f>
        <v>1963191.02532594</v>
      </c>
      <c r="W39" s="67" t="n">
        <f aca="false">M39*5.5017049523</f>
        <v>60717.2482059568</v>
      </c>
      <c r="X39" s="67" t="n">
        <f aca="false">N39*5.1890047538+L39*5.5017049523</f>
        <v>19541274.1931355</v>
      </c>
      <c r="Y39" s="67" t="n">
        <f aca="false">N39*5.1890047538</f>
        <v>15538319.1992934</v>
      </c>
      <c r="Z39" s="67" t="n">
        <f aca="false">L39*5.5017049523</f>
        <v>4002954.99384207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17563535.6340766</v>
      </c>
      <c r="G40" s="163" t="n">
        <f aca="false">high_v2_m!E28+temporary_pension_bonus_high!B28</f>
        <v>16865896.8493182</v>
      </c>
      <c r="H40" s="67" t="n">
        <f aca="false">F40-J40</f>
        <v>17195573.4884717</v>
      </c>
      <c r="I40" s="67" t="n">
        <f aca="false">G40-K40</f>
        <v>16508973.5680814</v>
      </c>
      <c r="J40" s="163" t="n">
        <f aca="false">high_v2_m!J28</f>
        <v>367962.14560488</v>
      </c>
      <c r="K40" s="163" t="n">
        <f aca="false">high_v2_m!K28</f>
        <v>356923.281236734</v>
      </c>
      <c r="L40" s="67" t="n">
        <f aca="false">H40-I40</f>
        <v>686599.92039026</v>
      </c>
      <c r="M40" s="67" t="n">
        <f aca="false">J40-K40</f>
        <v>11038.8643681463</v>
      </c>
      <c r="N40" s="163" t="n">
        <f aca="false">SUM(high_v5_m!C28:J28)</f>
        <v>2681758.71581173</v>
      </c>
      <c r="O40" s="7"/>
      <c r="P40" s="7"/>
      <c r="Q40" s="67" t="n">
        <f aca="false">I40*5.5017049523</f>
        <v>90827501.6369034</v>
      </c>
      <c r="R40" s="67"/>
      <c r="S40" s="67"/>
      <c r="T40" s="7"/>
      <c r="U40" s="7"/>
      <c r="V40" s="67" t="n">
        <f aca="false">K40*5.5017049523</f>
        <v>1963686.5839713</v>
      </c>
      <c r="W40" s="67" t="n">
        <f aca="false">M40*5.5017049523</f>
        <v>60732.5747619987</v>
      </c>
      <c r="X40" s="67" t="n">
        <f aca="false">N40*5.1890047538+L40*5.5017049523</f>
        <v>17693128.9071515</v>
      </c>
      <c r="Y40" s="67" t="n">
        <f aca="false">N40*5.1890047538</f>
        <v>13915658.7248916</v>
      </c>
      <c r="Z40" s="67" t="n">
        <f aca="false">L40*5.5017049523</f>
        <v>3777470.18225988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20470743.6282679</v>
      </c>
      <c r="G41" s="163" t="n">
        <f aca="false">high_v2_m!E29+temporary_pension_bonus_high!B29</f>
        <v>19655737.4754534</v>
      </c>
      <c r="H41" s="67" t="n">
        <f aca="false">F41-J41</f>
        <v>20025258.5550092</v>
      </c>
      <c r="I41" s="67" t="n">
        <f aca="false">G41-K41</f>
        <v>19223616.9543924</v>
      </c>
      <c r="J41" s="163" t="n">
        <f aca="false">high_v2_m!J29</f>
        <v>445485.073258772</v>
      </c>
      <c r="K41" s="163" t="n">
        <f aca="false">high_v2_m!K29</f>
        <v>432120.521061009</v>
      </c>
      <c r="L41" s="67" t="n">
        <f aca="false">H41-I41</f>
        <v>801641.600616779</v>
      </c>
      <c r="M41" s="67" t="n">
        <f aca="false">J41-K41</f>
        <v>13364.5521977632</v>
      </c>
      <c r="N41" s="163" t="n">
        <f aca="false">SUM(high_v5_m!C29:J29)</f>
        <v>3345313.73134935</v>
      </c>
      <c r="O41" s="7"/>
      <c r="P41" s="7"/>
      <c r="Q41" s="67" t="n">
        <f aca="false">I41*5.5017049523</f>
        <v>105762668.599099</v>
      </c>
      <c r="R41" s="67"/>
      <c r="S41" s="67"/>
      <c r="T41" s="7"/>
      <c r="U41" s="7"/>
      <c r="V41" s="67" t="n">
        <f aca="false">K41*5.5017049523</f>
        <v>2377399.61071181</v>
      </c>
      <c r="W41" s="67" t="n">
        <f aca="false">M41*5.5017049523</f>
        <v>73527.8230117055</v>
      </c>
      <c r="X41" s="67" t="n">
        <f aca="false">N41*5.1890047538+L41*5.5017049523</f>
        <v>21769244.4190072</v>
      </c>
      <c r="Y41" s="67" t="n">
        <f aca="false">N41*5.1890047538</f>
        <v>17358848.8549242</v>
      </c>
      <c r="Z41" s="67" t="n">
        <f aca="false">L41*5.5017049523</f>
        <v>4410395.56408303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19467309.0088569</v>
      </c>
      <c r="G42" s="161" t="n">
        <f aca="false">high_v2_m!E30+temporary_pension_bonus_high!B30</f>
        <v>18690875.4820592</v>
      </c>
      <c r="H42" s="8" t="n">
        <f aca="false">F42-J42</f>
        <v>19016554.822177</v>
      </c>
      <c r="I42" s="8" t="n">
        <f aca="false">G42-K42</f>
        <v>18253643.9209797</v>
      </c>
      <c r="J42" s="161" t="n">
        <f aca="false">high_v2_m!J30</f>
        <v>450754.186679894</v>
      </c>
      <c r="K42" s="161" t="n">
        <f aca="false">high_v2_m!K30</f>
        <v>437231.561079497</v>
      </c>
      <c r="L42" s="8" t="n">
        <f aca="false">H42-I42</f>
        <v>762910.901197333</v>
      </c>
      <c r="M42" s="8" t="n">
        <f aca="false">J42-K42</f>
        <v>13522.6256003968</v>
      </c>
      <c r="N42" s="161" t="n">
        <f aca="false">SUM(high_v5_m!C30:J30)</f>
        <v>3680052.35350196</v>
      </c>
      <c r="O42" s="5"/>
      <c r="P42" s="5"/>
      <c r="Q42" s="8" t="n">
        <f aca="false">I42*5.5017049523</f>
        <v>100426163.157575</v>
      </c>
      <c r="R42" s="8"/>
      <c r="S42" s="8"/>
      <c r="T42" s="5"/>
      <c r="U42" s="5"/>
      <c r="V42" s="8" t="n">
        <f aca="false">K42*5.5017049523</f>
        <v>2405519.04489293</v>
      </c>
      <c r="W42" s="8" t="n">
        <f aca="false">M42*5.5017049523</f>
        <v>74397.496233802</v>
      </c>
      <c r="X42" s="8" t="n">
        <f aca="false">N42*5.1890047538+L42*5.5017049523</f>
        <v>23293119.8398356</v>
      </c>
      <c r="Y42" s="8" t="n">
        <f aca="false">N42*5.1890047538</f>
        <v>19095809.1565545</v>
      </c>
      <c r="Z42" s="8" t="n">
        <f aca="false">L42*5.5017049523</f>
        <v>4197310.68328102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22322819.0469419</v>
      </c>
      <c r="G43" s="163" t="n">
        <f aca="false">high_v2_m!E31+temporary_pension_bonus_high!B31</f>
        <v>21431270.9361463</v>
      </c>
      <c r="H43" s="67" t="n">
        <f aca="false">F43-J43</f>
        <v>21789524.6578556</v>
      </c>
      <c r="I43" s="67" t="n">
        <f aca="false">G43-K43</f>
        <v>20913975.3787326</v>
      </c>
      <c r="J43" s="163" t="n">
        <f aca="false">high_v2_m!J31</f>
        <v>533294.38908626</v>
      </c>
      <c r="K43" s="163" t="n">
        <f aca="false">high_v2_m!K31</f>
        <v>517295.557413672</v>
      </c>
      <c r="L43" s="67" t="n">
        <f aca="false">H43-I43</f>
        <v>875549.279123008</v>
      </c>
      <c r="M43" s="67" t="n">
        <f aca="false">J43-K43</f>
        <v>15998.8316725878</v>
      </c>
      <c r="N43" s="163" t="n">
        <f aca="false">SUM(high_v5_m!C31:J31)</f>
        <v>3652428.41536246</v>
      </c>
      <c r="O43" s="7"/>
      <c r="P43" s="7"/>
      <c r="Q43" s="67" t="n">
        <f aca="false">I43*5.5017049523</f>
        <v>115062521.913453</v>
      </c>
      <c r="R43" s="67"/>
      <c r="S43" s="67"/>
      <c r="T43" s="7"/>
      <c r="U43" s="7"/>
      <c r="V43" s="67" t="n">
        <f aca="false">K43*5.5017049523</f>
        <v>2846007.53002559</v>
      </c>
      <c r="W43" s="67" t="n">
        <f aca="false">M43*5.5017049523</f>
        <v>88020.8514440906</v>
      </c>
      <c r="X43" s="67" t="n">
        <f aca="false">N43*5.1890047538+L43*5.5017049523</f>
        <v>23769482.2151638</v>
      </c>
      <c r="Y43" s="67" t="n">
        <f aca="false">N43*5.1890047538</f>
        <v>18952468.41023</v>
      </c>
      <c r="Z43" s="67" t="n">
        <f aca="false">L43*5.5017049523</f>
        <v>4817013.80493375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21375436.2798115</v>
      </c>
      <c r="G44" s="163" t="n">
        <f aca="false">high_v2_m!E32+temporary_pension_bonus_high!B32</f>
        <v>20519026.1062897</v>
      </c>
      <c r="H44" s="67" t="n">
        <f aca="false">F44-J44</f>
        <v>20843398.2378939</v>
      </c>
      <c r="I44" s="67" t="n">
        <f aca="false">G44-K44</f>
        <v>20002949.2056297</v>
      </c>
      <c r="J44" s="163" t="n">
        <f aca="false">high_v2_m!J32</f>
        <v>532038.041917597</v>
      </c>
      <c r="K44" s="163" t="n">
        <f aca="false">high_v2_m!K32</f>
        <v>516076.900660069</v>
      </c>
      <c r="L44" s="67" t="n">
        <f aca="false">H44-I44</f>
        <v>840449.032264262</v>
      </c>
      <c r="M44" s="67" t="n">
        <f aca="false">J44-K44</f>
        <v>15961.1412575279</v>
      </c>
      <c r="N44" s="163" t="n">
        <f aca="false">SUM(high_v5_m!C32:J32)</f>
        <v>3367151.54924723</v>
      </c>
      <c r="O44" s="7"/>
      <c r="P44" s="7"/>
      <c r="Q44" s="67" t="n">
        <f aca="false">I44*5.5017049523</f>
        <v>110050324.705218</v>
      </c>
      <c r="R44" s="67"/>
      <c r="S44" s="67"/>
      <c r="T44" s="7"/>
      <c r="U44" s="7"/>
      <c r="V44" s="67" t="n">
        <f aca="false">K44*5.5017049523</f>
        <v>2839302.84012914</v>
      </c>
      <c r="W44" s="67" t="n">
        <f aca="false">M44*5.5017049523</f>
        <v>87813.4899009012</v>
      </c>
      <c r="X44" s="67" t="n">
        <f aca="false">N44*5.1890047538+L44*5.5017049523</f>
        <v>22096067.998773</v>
      </c>
      <c r="Y44" s="67" t="n">
        <f aca="false">N44*5.1890047538</f>
        <v>17472165.3958089</v>
      </c>
      <c r="Z44" s="67" t="n">
        <f aca="false">L44*5.5017049523</f>
        <v>4623902.60296404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23757863.8426067</v>
      </c>
      <c r="G45" s="163" t="n">
        <f aca="false">high_v2_m!E33+temporary_pension_bonus_high!B33</f>
        <v>22803151.6013919</v>
      </c>
      <c r="H45" s="67" t="n">
        <f aca="false">F45-J45</f>
        <v>23163337.5243474</v>
      </c>
      <c r="I45" s="67" t="n">
        <f aca="false">G45-K45</f>
        <v>22226461.0726803</v>
      </c>
      <c r="J45" s="163" t="n">
        <f aca="false">high_v2_m!J33</f>
        <v>594526.31825935</v>
      </c>
      <c r="K45" s="163" t="n">
        <f aca="false">high_v2_m!K33</f>
        <v>576690.52871157</v>
      </c>
      <c r="L45" s="67" t="n">
        <f aca="false">H45-I45</f>
        <v>936876.451667093</v>
      </c>
      <c r="M45" s="67" t="n">
        <f aca="false">J45-K45</f>
        <v>17835.7895477806</v>
      </c>
      <c r="N45" s="163" t="n">
        <f aca="false">SUM(high_v5_m!C33:J33)</f>
        <v>3914157.01582126</v>
      </c>
      <c r="O45" s="7"/>
      <c r="P45" s="7"/>
      <c r="Q45" s="67" t="n">
        <f aca="false">I45*5.5017049523</f>
        <v>122283430.955668</v>
      </c>
      <c r="R45" s="67"/>
      <c r="S45" s="67"/>
      <c r="T45" s="7"/>
      <c r="U45" s="7"/>
      <c r="V45" s="67" t="n">
        <f aca="false">K45*5.5017049523</f>
        <v>3172781.13775695</v>
      </c>
      <c r="W45" s="67" t="n">
        <f aca="false">M45*5.5017049523</f>
        <v>98127.2516832054</v>
      </c>
      <c r="X45" s="67" t="n">
        <f aca="false">N45*5.1890047538+L45*5.5017049523</f>
        <v>25464997.1760462</v>
      </c>
      <c r="Y45" s="67" t="n">
        <f aca="false">N45*5.1890047538</f>
        <v>20310579.3622161</v>
      </c>
      <c r="Z45" s="67" t="n">
        <f aca="false">L45*5.5017049523</f>
        <v>5154417.8138301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22778479.5028546</v>
      </c>
      <c r="G46" s="161" t="n">
        <f aca="false">high_v2_m!E34+temporary_pension_bonus_high!B34</f>
        <v>21861762.2316598</v>
      </c>
      <c r="H46" s="8" t="n">
        <f aca="false">F46-J46</f>
        <v>22183212.4498567</v>
      </c>
      <c r="I46" s="8" t="n">
        <f aca="false">G46-K46</f>
        <v>21284353.1902518</v>
      </c>
      <c r="J46" s="161" t="n">
        <f aca="false">high_v2_m!J34</f>
        <v>595267.052997889</v>
      </c>
      <c r="K46" s="161" t="n">
        <f aca="false">high_v2_m!K34</f>
        <v>577409.041407953</v>
      </c>
      <c r="L46" s="8" t="n">
        <f aca="false">H46-I46</f>
        <v>898859.259604886</v>
      </c>
      <c r="M46" s="8" t="n">
        <f aca="false">J46-K46</f>
        <v>17858.0115899367</v>
      </c>
      <c r="N46" s="161" t="n">
        <f aca="false">SUM(high_v5_m!C34:J34)</f>
        <v>4386319.43945176</v>
      </c>
      <c r="O46" s="5"/>
      <c r="P46" s="5"/>
      <c r="Q46" s="8" t="n">
        <f aca="false">I46*5.5017049523</f>
        <v>117100231.353311</v>
      </c>
      <c r="R46" s="8"/>
      <c r="S46" s="8"/>
      <c r="T46" s="5"/>
      <c r="U46" s="5"/>
      <c r="V46" s="8" t="n">
        <f aca="false">K46*5.5017049523</f>
        <v>3176734.18261693</v>
      </c>
      <c r="W46" s="8" t="n">
        <f aca="false">M46*5.5017049523</f>
        <v>98249.5108025854</v>
      </c>
      <c r="X46" s="8" t="n">
        <f aca="false">N46*5.1890047538+L46*5.5017049523</f>
        <v>27705890.8629895</v>
      </c>
      <c r="Y46" s="8" t="n">
        <f aca="false">N46*5.1890047538</f>
        <v>22760632.4230006</v>
      </c>
      <c r="Z46" s="8" t="n">
        <f aca="false">L46*5.5017049523</f>
        <v>4945258.43998891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24626028.2368933</v>
      </c>
      <c r="G47" s="163" t="n">
        <f aca="false">high_v2_m!E35+temporary_pension_bonus_high!B35</f>
        <v>23634494.5210738</v>
      </c>
      <c r="H47" s="67" t="n">
        <f aca="false">F47-J47</f>
        <v>23972550.7108147</v>
      </c>
      <c r="I47" s="67" t="n">
        <f aca="false">G47-K47</f>
        <v>23000621.3207776</v>
      </c>
      <c r="J47" s="163" t="n">
        <f aca="false">high_v2_m!J35</f>
        <v>653477.526078623</v>
      </c>
      <c r="K47" s="163" t="n">
        <f aca="false">high_v2_m!K35</f>
        <v>633873.200296265</v>
      </c>
      <c r="L47" s="67" t="n">
        <f aca="false">H47-I47</f>
        <v>971929.390037105</v>
      </c>
      <c r="M47" s="67" t="n">
        <f aca="false">J47-K47</f>
        <v>19604.3257823585</v>
      </c>
      <c r="N47" s="163" t="n">
        <f aca="false">SUM(high_v5_m!C35:J35)</f>
        <v>4058043.55385461</v>
      </c>
      <c r="O47" s="7"/>
      <c r="P47" s="7"/>
      <c r="Q47" s="67" t="n">
        <f aca="false">I47*5.5017049523</f>
        <v>126542632.226499</v>
      </c>
      <c r="R47" s="67"/>
      <c r="S47" s="67"/>
      <c r="T47" s="7"/>
      <c r="U47" s="7"/>
      <c r="V47" s="67" t="n">
        <f aca="false">K47*5.5017049523</f>
        <v>3487383.32520021</v>
      </c>
      <c r="W47" s="67" t="n">
        <f aca="false">M47*5.5017049523</f>
        <v>107857.216243305</v>
      </c>
      <c r="X47" s="67" t="n">
        <f aca="false">N47*5.1890047538+L47*5.5017049523</f>
        <v>26404476.0305321</v>
      </c>
      <c r="Y47" s="67" t="n">
        <f aca="false">N47*5.1890047538</f>
        <v>21057207.292079</v>
      </c>
      <c r="Z47" s="67" t="n">
        <f aca="false">L47*5.5017049523</f>
        <v>5347268.73845306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23675752.4629164</v>
      </c>
      <c r="G48" s="163" t="n">
        <f aca="false">high_v2_m!E36+temporary_pension_bonus_high!B36</f>
        <v>22720770.1942744</v>
      </c>
      <c r="H48" s="67" t="n">
        <f aca="false">F48-J48</f>
        <v>23043588.8774359</v>
      </c>
      <c r="I48" s="67" t="n">
        <f aca="false">G48-K48</f>
        <v>22107571.5163583</v>
      </c>
      <c r="J48" s="163" t="n">
        <f aca="false">high_v2_m!J36</f>
        <v>632163.585480508</v>
      </c>
      <c r="K48" s="163" t="n">
        <f aca="false">high_v2_m!K36</f>
        <v>613198.677916093</v>
      </c>
      <c r="L48" s="67" t="n">
        <f aca="false">H48-I48</f>
        <v>936017.361077551</v>
      </c>
      <c r="M48" s="67" t="n">
        <f aca="false">J48-K48</f>
        <v>18964.9075644152</v>
      </c>
      <c r="N48" s="163" t="n">
        <f aca="false">SUM(high_v5_m!C36:J36)</f>
        <v>3744786.31068815</v>
      </c>
      <c r="O48" s="7"/>
      <c r="P48" s="7"/>
      <c r="Q48" s="67" t="n">
        <f aca="false">I48*5.5017049523</f>
        <v>121629335.694875</v>
      </c>
      <c r="R48" s="67"/>
      <c r="S48" s="67"/>
      <c r="T48" s="7"/>
      <c r="U48" s="7"/>
      <c r="V48" s="67" t="n">
        <f aca="false">K48*5.5017049523</f>
        <v>3373638.20303478</v>
      </c>
      <c r="W48" s="67" t="n">
        <f aca="false">M48*5.5017049523</f>
        <v>104339.325867055</v>
      </c>
      <c r="X48" s="67" t="n">
        <f aca="false">N48*5.1890047538+L48*5.5017049523</f>
        <v>24581405.3190051</v>
      </c>
      <c r="Y48" s="67" t="n">
        <f aca="false">N48*5.1890047538</f>
        <v>19431713.968126</v>
      </c>
      <c r="Z48" s="67" t="n">
        <f aca="false">L48*5.5017049523</f>
        <v>5149691.35087914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25304079.839498</v>
      </c>
      <c r="G49" s="163" t="n">
        <f aca="false">high_v2_m!E37+temporary_pension_bonus_high!B37</f>
        <v>24282656.1083018</v>
      </c>
      <c r="H49" s="67" t="n">
        <f aca="false">F49-J49</f>
        <v>24599930.0411609</v>
      </c>
      <c r="I49" s="67" t="n">
        <f aca="false">G49-K49</f>
        <v>23599630.8039149</v>
      </c>
      <c r="J49" s="163" t="n">
        <f aca="false">high_v2_m!J37</f>
        <v>704149.798337049</v>
      </c>
      <c r="K49" s="163" t="n">
        <f aca="false">high_v2_m!K37</f>
        <v>683025.304386937</v>
      </c>
      <c r="L49" s="67" t="n">
        <f aca="false">H49-I49</f>
        <v>1000299.23724603</v>
      </c>
      <c r="M49" s="67" t="n">
        <f aca="false">J49-K49</f>
        <v>21124.4939501114</v>
      </c>
      <c r="N49" s="163" t="n">
        <f aca="false">SUM(high_v5_m!C37:J37)</f>
        <v>4168386.56453819</v>
      </c>
      <c r="O49" s="7"/>
      <c r="P49" s="7"/>
      <c r="Q49" s="67" t="n">
        <f aca="false">I49*5.5017049523</f>
        <v>129838205.66635</v>
      </c>
      <c r="R49" s="67"/>
      <c r="S49" s="67"/>
      <c r="T49" s="7"/>
      <c r="U49" s="7"/>
      <c r="V49" s="67" t="n">
        <f aca="false">K49*5.5017049523</f>
        <v>3757803.69969183</v>
      </c>
      <c r="W49" s="67" t="n">
        <f aca="false">M49*5.5017049523</f>
        <v>116220.73298016</v>
      </c>
      <c r="X49" s="67" t="n">
        <f aca="false">N49*5.1890047538+L49*5.5017049523</f>
        <v>27133128.9664031</v>
      </c>
      <c r="Y49" s="67" t="n">
        <f aca="false">N49*5.1890047538</f>
        <v>21629777.6990647</v>
      </c>
      <c r="Z49" s="67" t="n">
        <f aca="false">L49*5.5017049523</f>
        <v>5503351.26733839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24396823.9535045</v>
      </c>
      <c r="G50" s="161" t="n">
        <f aca="false">high_v2_m!E38+temporary_pension_bonus_high!B38</f>
        <v>23410809.0052471</v>
      </c>
      <c r="H50" s="8" t="n">
        <f aca="false">F50-J50</f>
        <v>23683850.9536046</v>
      </c>
      <c r="I50" s="8" t="n">
        <f aca="false">G50-K50</f>
        <v>22719225.1953442</v>
      </c>
      <c r="J50" s="161" t="n">
        <f aca="false">high_v2_m!J38</f>
        <v>712972.999899832</v>
      </c>
      <c r="K50" s="161" t="n">
        <f aca="false">high_v2_m!K38</f>
        <v>691583.809902837</v>
      </c>
      <c r="L50" s="8" t="n">
        <f aca="false">H50-I50</f>
        <v>964625.758260418</v>
      </c>
      <c r="M50" s="8" t="n">
        <f aca="false">J50-K50</f>
        <v>21389.1899969949</v>
      </c>
      <c r="N50" s="161" t="n">
        <f aca="false">SUM(high_v5_m!C38:J38)</f>
        <v>4686036.2206837</v>
      </c>
      <c r="O50" s="5"/>
      <c r="P50" s="5"/>
      <c r="Q50" s="8" t="n">
        <f aca="false">I50*5.5017049523</f>
        <v>124994473.769644</v>
      </c>
      <c r="R50" s="8"/>
      <c r="S50" s="8"/>
      <c r="T50" s="5"/>
      <c r="U50" s="5"/>
      <c r="V50" s="8" t="n">
        <f aca="false">K50*5.5017049523</f>
        <v>3804890.07187294</v>
      </c>
      <c r="W50" s="8" t="n">
        <f aca="false">M50*5.5017049523</f>
        <v>117677.012532153</v>
      </c>
      <c r="X50" s="8" t="n">
        <f aca="false">N50*5.1890047538+L50*5.5017049523</f>
        <v>29622950.5369442</v>
      </c>
      <c r="Y50" s="8" t="n">
        <f aca="false">N50*5.1890047538</f>
        <v>24315864.2256067</v>
      </c>
      <c r="Z50" s="8" t="n">
        <f aca="false">L50*5.5017049523</f>
        <v>5307086.31133748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26015897.96155</v>
      </c>
      <c r="G51" s="163" t="n">
        <f aca="false">high_v2_m!E39+temporary_pension_bonus_high!B39</f>
        <v>24962780.060767</v>
      </c>
      <c r="H51" s="67" t="n">
        <f aca="false">F51-J51</f>
        <v>25237040.30778</v>
      </c>
      <c r="I51" s="67" t="n">
        <f aca="false">G51-K51</f>
        <v>24207288.1366102</v>
      </c>
      <c r="J51" s="163" t="n">
        <f aca="false">high_v2_m!J39</f>
        <v>778857.65376994</v>
      </c>
      <c r="K51" s="163" t="n">
        <f aca="false">high_v2_m!K39</f>
        <v>755491.924156842</v>
      </c>
      <c r="L51" s="67" t="n">
        <f aca="false">H51-I51</f>
        <v>1029752.17116988</v>
      </c>
      <c r="M51" s="67" t="n">
        <f aca="false">J51-K51</f>
        <v>23365.7296130983</v>
      </c>
      <c r="N51" s="163" t="n">
        <f aca="false">SUM(high_v5_m!C39:J39)</f>
        <v>4231631.20158463</v>
      </c>
      <c r="O51" s="7"/>
      <c r="P51" s="7"/>
      <c r="Q51" s="67" t="n">
        <f aca="false">I51*5.5017049523</f>
        <v>133181357.022941</v>
      </c>
      <c r="R51" s="67"/>
      <c r="S51" s="67"/>
      <c r="T51" s="7"/>
      <c r="U51" s="7"/>
      <c r="V51" s="67" t="n">
        <f aca="false">K51*5.5017049523</f>
        <v>4156493.66055635</v>
      </c>
      <c r="W51" s="67" t="n">
        <f aca="false">M51*5.5017049523</f>
        <v>128551.350326486</v>
      </c>
      <c r="X51" s="67" t="n">
        <f aca="false">N51*5.1890047538+L51*5.5017049523</f>
        <v>27623347.0411181</v>
      </c>
      <c r="Y51" s="67" t="n">
        <f aca="false">N51*5.1890047538</f>
        <v>21957954.421351</v>
      </c>
      <c r="Z51" s="67" t="n">
        <f aca="false">L51*5.5017049523</f>
        <v>5665392.61976703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25260483.2405204</v>
      </c>
      <c r="G52" s="163" t="n">
        <f aca="false">high_v2_m!E40+temporary_pension_bonus_high!B40</f>
        <v>24235652.1010483</v>
      </c>
      <c r="H52" s="67" t="n">
        <f aca="false">F52-J52</f>
        <v>24483812.7565483</v>
      </c>
      <c r="I52" s="67" t="n">
        <f aca="false">G52-K52</f>
        <v>23482281.7315953</v>
      </c>
      <c r="J52" s="163" t="n">
        <f aca="false">high_v2_m!J40</f>
        <v>776670.483972161</v>
      </c>
      <c r="K52" s="163" t="n">
        <f aca="false">high_v2_m!K40</f>
        <v>753370.369452996</v>
      </c>
      <c r="L52" s="67" t="n">
        <f aca="false">H52-I52</f>
        <v>1001531.02495296</v>
      </c>
      <c r="M52" s="67" t="n">
        <f aca="false">J52-K52</f>
        <v>23300.1145191649</v>
      </c>
      <c r="N52" s="163" t="n">
        <f aca="false">SUM(high_v5_m!C40:J40)</f>
        <v>3942398.88837665</v>
      </c>
      <c r="O52" s="7"/>
      <c r="P52" s="7"/>
      <c r="Q52" s="67" t="n">
        <f aca="false">I52*5.5017049523</f>
        <v>129192585.694022</v>
      </c>
      <c r="R52" s="67"/>
      <c r="S52" s="67"/>
      <c r="T52" s="7"/>
      <c r="U52" s="7"/>
      <c r="V52" s="67" t="n">
        <f aca="false">K52*5.5017049523</f>
        <v>4144821.49253563</v>
      </c>
      <c r="W52" s="67" t="n">
        <f aca="false">M52*5.5017049523</f>
        <v>128190.355439247</v>
      </c>
      <c r="X52" s="67" t="n">
        <f aca="false">N52*5.1890047538+L52*5.5017049523</f>
        <v>25967254.7730281</v>
      </c>
      <c r="Y52" s="67" t="n">
        <f aca="false">N52*5.1890047538</f>
        <v>20457126.5731622</v>
      </c>
      <c r="Z52" s="67" t="n">
        <f aca="false">L52*5.5017049523</f>
        <v>5510128.19986581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26911796.8551929</v>
      </c>
      <c r="G53" s="163" t="n">
        <f aca="false">high_v2_m!E41+temporary_pension_bonus_high!B41</f>
        <v>25817616.8783156</v>
      </c>
      <c r="H53" s="67" t="n">
        <f aca="false">F53-J53</f>
        <v>26005911.5817633</v>
      </c>
      <c r="I53" s="67" t="n">
        <f aca="false">G53-K53</f>
        <v>24938908.1630888</v>
      </c>
      <c r="J53" s="163" t="n">
        <f aca="false">high_v2_m!J41</f>
        <v>905885.27342964</v>
      </c>
      <c r="K53" s="163" t="n">
        <f aca="false">high_v2_m!K41</f>
        <v>878708.715226751</v>
      </c>
      <c r="L53" s="67" t="n">
        <f aca="false">H53-I53</f>
        <v>1067003.41867444</v>
      </c>
      <c r="M53" s="67" t="n">
        <f aca="false">J53-K53</f>
        <v>27176.5582028893</v>
      </c>
      <c r="N53" s="163" t="n">
        <f aca="false">SUM(high_v5_m!C41:J41)</f>
        <v>4372136.73828012</v>
      </c>
      <c r="O53" s="7"/>
      <c r="P53" s="7"/>
      <c r="Q53" s="67" t="n">
        <f aca="false">I53*5.5017049523</f>
        <v>137206514.545821</v>
      </c>
      <c r="R53" s="67"/>
      <c r="S53" s="67"/>
      <c r="T53" s="7"/>
      <c r="U53" s="7"/>
      <c r="V53" s="67" t="n">
        <f aca="false">K53*5.5017049523</f>
        <v>4834396.09019219</v>
      </c>
      <c r="W53" s="67" t="n">
        <f aca="false">M53*5.5017049523</f>
        <v>149517.404851305</v>
      </c>
      <c r="X53" s="67" t="n">
        <f aca="false">N53*5.1890047538+L53*5.5017049523</f>
        <v>28557376.3118414</v>
      </c>
      <c r="Y53" s="67" t="n">
        <f aca="false">N53*5.1890047538</f>
        <v>22687038.3191992</v>
      </c>
      <c r="Z53" s="67" t="n">
        <f aca="false">L53*5.5017049523</f>
        <v>5870337.99264219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26115162.2349858</v>
      </c>
      <c r="G54" s="161" t="n">
        <f aca="false">high_v2_m!E42+temporary_pension_bonus_high!B42</f>
        <v>25052022.9843651</v>
      </c>
      <c r="H54" s="8" t="n">
        <f aca="false">F54-J54</f>
        <v>25141166.9945217</v>
      </c>
      <c r="I54" s="8" t="n">
        <f aca="false">G54-K54</f>
        <v>24107247.6011149</v>
      </c>
      <c r="J54" s="161" t="n">
        <f aca="false">high_v2_m!J42</f>
        <v>973995.240464158</v>
      </c>
      <c r="K54" s="161" t="n">
        <f aca="false">high_v2_m!K42</f>
        <v>944775.383250233</v>
      </c>
      <c r="L54" s="8" t="n">
        <f aca="false">H54-I54</f>
        <v>1033919.39340683</v>
      </c>
      <c r="M54" s="8" t="n">
        <f aca="false">J54-K54</f>
        <v>29219.8572139249</v>
      </c>
      <c r="N54" s="161" t="n">
        <f aca="false">SUM(high_v5_m!C42:J42)</f>
        <v>4983386.55515836</v>
      </c>
      <c r="O54" s="5"/>
      <c r="P54" s="5"/>
      <c r="Q54" s="8" t="n">
        <f aca="false">I54*5.5017049523</f>
        <v>132630963.513376</v>
      </c>
      <c r="R54" s="8"/>
      <c r="S54" s="8"/>
      <c r="T54" s="5"/>
      <c r="U54" s="5"/>
      <c r="V54" s="8" t="n">
        <f aca="false">K54*5.5017049523</f>
        <v>5197875.40483894</v>
      </c>
      <c r="W54" s="8" t="n">
        <f aca="false">M54*5.5017049523</f>
        <v>160759.033139349</v>
      </c>
      <c r="X54" s="8" t="n">
        <f aca="false">N54*5.1890047538+L54*5.5017049523</f>
        <v>31547135.9717251</v>
      </c>
      <c r="Y54" s="8" t="n">
        <f aca="false">N54*5.1890047538</f>
        <v>25858816.5247397</v>
      </c>
      <c r="Z54" s="8" t="n">
        <f aca="false">L54*5.5017049523</f>
        <v>5688319.44698535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27581962.6905442</v>
      </c>
      <c r="G55" s="163" t="n">
        <f aca="false">high_v2_m!E43+temporary_pension_bonus_high!B43</f>
        <v>26457574.15822</v>
      </c>
      <c r="H55" s="67" t="n">
        <f aca="false">F55-J55</f>
        <v>26486806.3343734</v>
      </c>
      <c r="I55" s="67" t="n">
        <f aca="false">G55-K55</f>
        <v>25395272.4927343</v>
      </c>
      <c r="J55" s="163" t="n">
        <f aca="false">high_v2_m!J43</f>
        <v>1095156.35617083</v>
      </c>
      <c r="K55" s="163" t="n">
        <f aca="false">high_v2_m!K43</f>
        <v>1062301.6654857</v>
      </c>
      <c r="L55" s="67" t="n">
        <f aca="false">H55-I55</f>
        <v>1091533.84163912</v>
      </c>
      <c r="M55" s="67" t="n">
        <f aca="false">J55-K55</f>
        <v>32854.6906851251</v>
      </c>
      <c r="N55" s="163" t="n">
        <f aca="false">SUM(high_v5_m!C43:J43)</f>
        <v>4379943.30858953</v>
      </c>
      <c r="O55" s="7"/>
      <c r="P55" s="7"/>
      <c r="Q55" s="67" t="n">
        <f aca="false">I55*5.5017049523</f>
        <v>139717296.438284</v>
      </c>
      <c r="R55" s="67"/>
      <c r="S55" s="67"/>
      <c r="T55" s="7"/>
      <c r="U55" s="7"/>
      <c r="V55" s="67" t="n">
        <f aca="false">K55*5.5017049523</f>
        <v>5844470.33383924</v>
      </c>
      <c r="W55" s="67" t="n">
        <f aca="false">M55*5.5017049523</f>
        <v>180756.814448637</v>
      </c>
      <c r="X55" s="67" t="n">
        <f aca="false">N55*5.1890047538+L55*5.5017049523</f>
        <v>28732843.7917946</v>
      </c>
      <c r="Y55" s="67" t="n">
        <f aca="false">N55*5.1890047538</f>
        <v>22727546.6496456</v>
      </c>
      <c r="Z55" s="67" t="n">
        <f aca="false">L55*5.5017049523</f>
        <v>6005297.14214899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26903485.6134175</v>
      </c>
      <c r="G56" s="163" t="n">
        <f aca="false">high_v2_m!E44+temporary_pension_bonus_high!B44</f>
        <v>25805922.9393196</v>
      </c>
      <c r="H56" s="67" t="n">
        <f aca="false">F56-J56</f>
        <v>25763990.2718085</v>
      </c>
      <c r="I56" s="67" t="n">
        <f aca="false">G56-K56</f>
        <v>24700612.4579589</v>
      </c>
      <c r="J56" s="163" t="n">
        <f aca="false">high_v2_m!J44</f>
        <v>1139495.3416089</v>
      </c>
      <c r="K56" s="163" t="n">
        <f aca="false">high_v2_m!K44</f>
        <v>1105310.48136064</v>
      </c>
      <c r="L56" s="67" t="n">
        <f aca="false">H56-I56</f>
        <v>1063377.81384962</v>
      </c>
      <c r="M56" s="67" t="n">
        <f aca="false">J56-K56</f>
        <v>34184.8602482672</v>
      </c>
      <c r="N56" s="163" t="n">
        <f aca="false">SUM(high_v5_m!C44:J44)</f>
        <v>4053605.2651673</v>
      </c>
      <c r="O56" s="7"/>
      <c r="P56" s="7"/>
      <c r="Q56" s="67" t="n">
        <f aca="false">I56*5.5017049523</f>
        <v>135895481.884796</v>
      </c>
      <c r="R56" s="67"/>
      <c r="S56" s="67"/>
      <c r="T56" s="7"/>
      <c r="U56" s="7"/>
      <c r="V56" s="67" t="n">
        <f aca="false">K56*5.5017049523</f>
        <v>6081092.14913091</v>
      </c>
      <c r="W56" s="67" t="n">
        <f aca="false">M56*5.5017049523</f>
        <v>188075.014921575</v>
      </c>
      <c r="X56" s="67" t="n">
        <f aca="false">N56*5.1890047538+L56*5.5017049523</f>
        <v>26884567.9756042</v>
      </c>
      <c r="Y56" s="67" t="n">
        <f aca="false">N56*5.1890047538</f>
        <v>21034176.9909818</v>
      </c>
      <c r="Z56" s="67" t="n">
        <f aca="false">L56*5.5017049523</f>
        <v>5850390.98462241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28350127.9789093</v>
      </c>
      <c r="G57" s="163" t="n">
        <f aca="false">high_v2_m!E45+temporary_pension_bonus_high!B45</f>
        <v>27191939.3427629</v>
      </c>
      <c r="H57" s="67" t="n">
        <f aca="false">F57-J57</f>
        <v>27079239.2479607</v>
      </c>
      <c r="I57" s="67" t="n">
        <f aca="false">G57-K57</f>
        <v>25959177.2737427</v>
      </c>
      <c r="J57" s="163" t="n">
        <f aca="false">high_v2_m!J45</f>
        <v>1270888.73094861</v>
      </c>
      <c r="K57" s="163" t="n">
        <f aca="false">high_v2_m!K45</f>
        <v>1232762.06902015</v>
      </c>
      <c r="L57" s="67" t="n">
        <f aca="false">H57-I57</f>
        <v>1120061.97421802</v>
      </c>
      <c r="M57" s="67" t="n">
        <f aca="false">J57-K57</f>
        <v>38126.6619284581</v>
      </c>
      <c r="N57" s="163" t="n">
        <f aca="false">SUM(high_v5_m!C45:J45)</f>
        <v>4340771.28931939</v>
      </c>
      <c r="O57" s="7"/>
      <c r="P57" s="7"/>
      <c r="Q57" s="67" t="n">
        <f aca="false">I57*5.5017049523</f>
        <v>142819734.164584</v>
      </c>
      <c r="R57" s="67"/>
      <c r="S57" s="67"/>
      <c r="T57" s="7"/>
      <c r="U57" s="7"/>
      <c r="V57" s="67" t="n">
        <f aca="false">K57*5.5017049523</f>
        <v>6782293.18013576</v>
      </c>
      <c r="W57" s="67" t="n">
        <f aca="false">M57*5.5017049523</f>
        <v>209761.644746466</v>
      </c>
      <c r="X57" s="67" t="n">
        <f aca="false">N57*5.1890047538+L57*5.5017049523</f>
        <v>28686533.365875</v>
      </c>
      <c r="Y57" s="67" t="n">
        <f aca="false">N57*5.1890047538</f>
        <v>22524282.8554369</v>
      </c>
      <c r="Z57" s="67" t="n">
        <f aca="false">L57*5.5017049523</f>
        <v>6162250.51043819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27812694.3685503</v>
      </c>
      <c r="G58" s="161" t="n">
        <f aca="false">high_v2_m!E46+temporary_pension_bonus_high!B46</f>
        <v>26676657.0527407</v>
      </c>
      <c r="H58" s="8" t="n">
        <f aca="false">F58-J58</f>
        <v>26427202.8596875</v>
      </c>
      <c r="I58" s="8" t="n">
        <f aca="false">G58-K58</f>
        <v>25332730.2891437</v>
      </c>
      <c r="J58" s="161" t="n">
        <f aca="false">high_v2_m!J46</f>
        <v>1385491.50886283</v>
      </c>
      <c r="K58" s="161" t="n">
        <f aca="false">high_v2_m!K46</f>
        <v>1343926.76359695</v>
      </c>
      <c r="L58" s="8" t="n">
        <f aca="false">H58-I58</f>
        <v>1094472.57054376</v>
      </c>
      <c r="M58" s="8" t="n">
        <f aca="false">J58-K58</f>
        <v>41564.7452658848</v>
      </c>
      <c r="N58" s="161" t="n">
        <f aca="false">SUM(high_v5_m!C46:J46)</f>
        <v>5115087.90181217</v>
      </c>
      <c r="O58" s="5"/>
      <c r="P58" s="5"/>
      <c r="Q58" s="8" t="n">
        <f aca="false">I58*5.5017049523</f>
        <v>139373207.687062</v>
      </c>
      <c r="R58" s="8"/>
      <c r="S58" s="8"/>
      <c r="T58" s="5"/>
      <c r="U58" s="5"/>
      <c r="V58" s="8" t="n">
        <f aca="false">K58*5.5017049523</f>
        <v>7393888.53080984</v>
      </c>
      <c r="W58" s="8" t="n">
        <f aca="false">M58*5.5017049523</f>
        <v>228676.964870406</v>
      </c>
      <c r="X58" s="8" t="n">
        <f aca="false">N58*5.1890047538+L58*5.5017049523</f>
        <v>32563680.6001253</v>
      </c>
      <c r="Y58" s="8" t="n">
        <f aca="false">N58*5.1890047538</f>
        <v>26542215.4386082</v>
      </c>
      <c r="Z58" s="8" t="n">
        <f aca="false">L58*5.5017049523</f>
        <v>6021465.16151711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29425859.7733541</v>
      </c>
      <c r="G59" s="163" t="n">
        <f aca="false">high_v2_m!E47+temporary_pension_bonus_high!B47</f>
        <v>28224063.5756449</v>
      </c>
      <c r="H59" s="67" t="n">
        <f aca="false">F59-J59</f>
        <v>27855978.4070505</v>
      </c>
      <c r="I59" s="67" t="n">
        <f aca="false">G59-K59</f>
        <v>26701278.6503304</v>
      </c>
      <c r="J59" s="163" t="n">
        <f aca="false">high_v2_m!J47</f>
        <v>1569881.36630357</v>
      </c>
      <c r="K59" s="163" t="n">
        <f aca="false">high_v2_m!K47</f>
        <v>1522784.92531446</v>
      </c>
      <c r="L59" s="67" t="n">
        <f aca="false">H59-I59</f>
        <v>1154699.75672012</v>
      </c>
      <c r="M59" s="67" t="n">
        <f aca="false">J59-K59</f>
        <v>47096.4409891069</v>
      </c>
      <c r="N59" s="163" t="n">
        <f aca="false">SUM(high_v5_m!C47:J47)</f>
        <v>4372502.76157123</v>
      </c>
      <c r="O59" s="7"/>
      <c r="P59" s="7"/>
      <c r="Q59" s="67" t="n">
        <f aca="false">I59*5.5017049523</f>
        <v>146902556.983265</v>
      </c>
      <c r="R59" s="67"/>
      <c r="S59" s="67"/>
      <c r="T59" s="7"/>
      <c r="U59" s="7"/>
      <c r="V59" s="67" t="n">
        <f aca="false">K59*5.5017049523</f>
        <v>8377913.36489034</v>
      </c>
      <c r="W59" s="67" t="n">
        <f aca="false">M59*5.5017049523</f>
        <v>259110.722625474</v>
      </c>
      <c r="X59" s="67" t="n">
        <f aca="false">N59*5.1890047538+L59*5.5017049523</f>
        <v>29041754.9857634</v>
      </c>
      <c r="Y59" s="67" t="n">
        <f aca="false">N59*5.1890047538</f>
        <v>22688937.6157968</v>
      </c>
      <c r="Z59" s="67" t="n">
        <f aca="false">L59*5.5017049523</f>
        <v>6352817.36996668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28821316.9487069</v>
      </c>
      <c r="G60" s="163" t="n">
        <f aca="false">high_v2_m!E48+temporary_pension_bonus_high!B48</f>
        <v>27643753.1177693</v>
      </c>
      <c r="H60" s="67" t="n">
        <f aca="false">F60-J60</f>
        <v>27260030.3630954</v>
      </c>
      <c r="I60" s="67" t="n">
        <f aca="false">G60-K60</f>
        <v>26129305.1297261</v>
      </c>
      <c r="J60" s="163" t="n">
        <f aca="false">high_v2_m!J48</f>
        <v>1561286.58561153</v>
      </c>
      <c r="K60" s="163" t="n">
        <f aca="false">high_v2_m!K48</f>
        <v>1514447.98804318</v>
      </c>
      <c r="L60" s="67" t="n">
        <f aca="false">H60-I60</f>
        <v>1130725.23336929</v>
      </c>
      <c r="M60" s="67" t="n">
        <f aca="false">J60-K60</f>
        <v>46838.597568346</v>
      </c>
      <c r="N60" s="163" t="n">
        <f aca="false">SUM(high_v5_m!C48:J48)</f>
        <v>4244662.3381174</v>
      </c>
      <c r="O60" s="7"/>
      <c r="P60" s="7"/>
      <c r="Q60" s="67" t="n">
        <f aca="false">I60*5.5017049523</f>
        <v>143755727.432372</v>
      </c>
      <c r="R60" s="67"/>
      <c r="S60" s="67"/>
      <c r="T60" s="7"/>
      <c r="U60" s="7"/>
      <c r="V60" s="67" t="n">
        <f aca="false">K60*5.5017049523</f>
        <v>8332045.99581794</v>
      </c>
      <c r="W60" s="67" t="n">
        <f aca="false">M60*5.5017049523</f>
        <v>257692.144200556</v>
      </c>
      <c r="X60" s="67" t="n">
        <f aca="false">N60*5.1890047538+L60*5.5017049523</f>
        <v>28246489.6668854</v>
      </c>
      <c r="Y60" s="67" t="n">
        <f aca="false">N60*5.1890047538</f>
        <v>22025573.050767</v>
      </c>
      <c r="Z60" s="67" t="n">
        <f aca="false">L60*5.5017049523</f>
        <v>6220916.61611842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30008921.6077257</v>
      </c>
      <c r="G61" s="163" t="n">
        <f aca="false">high_v2_m!E49+temporary_pension_bonus_high!B49</f>
        <v>28782311.0543311</v>
      </c>
      <c r="H61" s="67" t="n">
        <f aca="false">F61-J61</f>
        <v>28319198.7420429</v>
      </c>
      <c r="I61" s="67" t="n">
        <f aca="false">G61-K61</f>
        <v>27143279.8746188</v>
      </c>
      <c r="J61" s="163" t="n">
        <f aca="false">high_v2_m!J49</f>
        <v>1689722.8656828</v>
      </c>
      <c r="K61" s="163" t="n">
        <f aca="false">high_v2_m!K49</f>
        <v>1639031.17971232</v>
      </c>
      <c r="L61" s="67" t="n">
        <f aca="false">H61-I61</f>
        <v>1175918.86742414</v>
      </c>
      <c r="M61" s="67" t="n">
        <f aca="false">J61-K61</f>
        <v>50691.6859704841</v>
      </c>
      <c r="N61" s="163" t="n">
        <f aca="false">SUM(high_v5_m!C49:J49)</f>
        <v>4512011.33289342</v>
      </c>
      <c r="O61" s="7"/>
      <c r="P61" s="7"/>
      <c r="Q61" s="67" t="n">
        <f aca="false">I61*5.5017049523</f>
        <v>149334317.307855</v>
      </c>
      <c r="R61" s="67"/>
      <c r="S61" s="67"/>
      <c r="T61" s="7"/>
      <c r="U61" s="7"/>
      <c r="V61" s="67" t="n">
        <f aca="false">K61*5.5017049523</f>
        <v>9017465.95839737</v>
      </c>
      <c r="W61" s="67" t="n">
        <f aca="false">M61*5.5017049523</f>
        <v>278890.699744249</v>
      </c>
      <c r="X61" s="67" t="n">
        <f aca="false">N61*5.1890047538+L61*5.5017049523</f>
        <v>29882406.9119938</v>
      </c>
      <c r="Y61" s="67" t="n">
        <f aca="false">N61*5.1890047538</f>
        <v>23412848.2555834</v>
      </c>
      <c r="Z61" s="67" t="n">
        <f aca="false">L61*5.5017049523</f>
        <v>6469558.65641041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29504889.2318342</v>
      </c>
      <c r="G62" s="161" t="n">
        <f aca="false">high_v2_m!E50+temporary_pension_bonus_high!B50</f>
        <v>28298666.5534537</v>
      </c>
      <c r="H62" s="8" t="n">
        <f aca="false">F62-J62</f>
        <v>27764361.9180963</v>
      </c>
      <c r="I62" s="8" t="n">
        <f aca="false">G62-K62</f>
        <v>26610355.059128</v>
      </c>
      <c r="J62" s="161" t="n">
        <f aca="false">high_v2_m!J50</f>
        <v>1740527.31373786</v>
      </c>
      <c r="K62" s="161" t="n">
        <f aca="false">high_v2_m!K50</f>
        <v>1688311.49432572</v>
      </c>
      <c r="L62" s="8" t="n">
        <f aca="false">H62-I62</f>
        <v>1154006.85896834</v>
      </c>
      <c r="M62" s="8" t="n">
        <f aca="false">J62-K62</f>
        <v>52215.8194121355</v>
      </c>
      <c r="N62" s="161" t="n">
        <f aca="false">SUM(high_v5_m!C50:J50)</f>
        <v>5326812.35733543</v>
      </c>
      <c r="O62" s="5"/>
      <c r="P62" s="5"/>
      <c r="Q62" s="8" t="n">
        <f aca="false">I62*5.5017049523</f>
        <v>146402322.211266</v>
      </c>
      <c r="R62" s="8"/>
      <c r="S62" s="8"/>
      <c r="T62" s="5"/>
      <c r="U62" s="5"/>
      <c r="V62" s="8" t="n">
        <f aca="false">K62*5.5017049523</f>
        <v>9288591.70935685</v>
      </c>
      <c r="W62" s="8" t="n">
        <f aca="false">M62*5.5017049523</f>
        <v>287276.032248148</v>
      </c>
      <c r="X62" s="8" t="n">
        <f aca="false">N62*5.1890047538+L62*5.5017049523</f>
        <v>33989859.8957884</v>
      </c>
      <c r="Y62" s="8" t="n">
        <f aca="false">N62*5.1890047538</f>
        <v>27640854.6448141</v>
      </c>
      <c r="Z62" s="8" t="n">
        <f aca="false">L62*5.5017049523</f>
        <v>6349005.25097426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30881134.8747976</v>
      </c>
      <c r="G63" s="163" t="n">
        <f aca="false">high_v2_m!E51+temporary_pension_bonus_high!B51</f>
        <v>29617307.5241728</v>
      </c>
      <c r="H63" s="67" t="n">
        <f aca="false">F63-J63</f>
        <v>28901148.8873917</v>
      </c>
      <c r="I63" s="67" t="n">
        <f aca="false">G63-K63</f>
        <v>27696721.1163891</v>
      </c>
      <c r="J63" s="163" t="n">
        <f aca="false">high_v2_m!J51</f>
        <v>1979985.98740589</v>
      </c>
      <c r="K63" s="163" t="n">
        <f aca="false">high_v2_m!K51</f>
        <v>1920586.40778371</v>
      </c>
      <c r="L63" s="67" t="n">
        <f aca="false">H63-I63</f>
        <v>1204427.77100265</v>
      </c>
      <c r="M63" s="67" t="n">
        <f aca="false">J63-K63</f>
        <v>59399.5796221769</v>
      </c>
      <c r="N63" s="163" t="n">
        <f aca="false">SUM(high_v5_m!C51:J51)</f>
        <v>4633971.35410984</v>
      </c>
      <c r="O63" s="7"/>
      <c r="P63" s="7"/>
      <c r="Q63" s="67" t="n">
        <f aca="false">I63*5.5017049523</f>
        <v>152379187.72851</v>
      </c>
      <c r="R63" s="67"/>
      <c r="S63" s="67"/>
      <c r="T63" s="7"/>
      <c r="U63" s="7"/>
      <c r="V63" s="67" t="n">
        <f aca="false">K63*5.5017049523</f>
        <v>10566499.7510237</v>
      </c>
      <c r="W63" s="67" t="n">
        <f aca="false">M63*5.5017049523</f>
        <v>326798.961371869</v>
      </c>
      <c r="X63" s="67" t="n">
        <f aca="false">N63*5.1890047538+L63*5.5017049523</f>
        <v>30672105.6178619</v>
      </c>
      <c r="Y63" s="67" t="n">
        <f aca="false">N63*5.1890047538</f>
        <v>24045699.385449</v>
      </c>
      <c r="Z63" s="67" t="n">
        <f aca="false">L63*5.5017049523</f>
        <v>6626406.23241293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30620419.2783347</v>
      </c>
      <c r="G64" s="163" t="n">
        <f aca="false">high_v2_m!E52+temporary_pension_bonus_high!B52</f>
        <v>29366177.7058</v>
      </c>
      <c r="H64" s="67" t="n">
        <f aca="false">F64-J64</f>
        <v>28617160.7965066</v>
      </c>
      <c r="I64" s="67" t="n">
        <f aca="false">G64-K64</f>
        <v>27423016.9784267</v>
      </c>
      <c r="J64" s="163" t="n">
        <f aca="false">high_v2_m!J52</f>
        <v>2003258.48182814</v>
      </c>
      <c r="K64" s="163" t="n">
        <f aca="false">high_v2_m!K52</f>
        <v>1943160.7273733</v>
      </c>
      <c r="L64" s="67" t="n">
        <f aca="false">H64-I64</f>
        <v>1194143.81807982</v>
      </c>
      <c r="M64" s="67" t="n">
        <f aca="false">J64-K64</f>
        <v>60097.7544548439</v>
      </c>
      <c r="N64" s="163" t="n">
        <f aca="false">SUM(high_v5_m!C52:J52)</f>
        <v>4455184.11520791</v>
      </c>
      <c r="O64" s="7"/>
      <c r="P64" s="7"/>
      <c r="Q64" s="67" t="n">
        <f aca="false">I64*5.5017049523</f>
        <v>150873348.317217</v>
      </c>
      <c r="R64" s="67"/>
      <c r="S64" s="67"/>
      <c r="T64" s="7"/>
      <c r="U64" s="7"/>
      <c r="V64" s="67" t="n">
        <f aca="false">K64*5.5017049523</f>
        <v>10690696.9969046</v>
      </c>
      <c r="W64" s="67" t="n">
        <f aca="false">M64*5.5017049523</f>
        <v>330640.113306324</v>
      </c>
      <c r="X64" s="67" t="n">
        <f aca="false">N64*5.1890047538+L64*5.5017049523</f>
        <v>29687798.5105563</v>
      </c>
      <c r="Y64" s="67" t="n">
        <f aca="false">N64*5.1890047538</f>
        <v>23117971.5528681</v>
      </c>
      <c r="Z64" s="67" t="n">
        <f aca="false">L64*5.5017049523</f>
        <v>6569826.95768817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31724550.4649079</v>
      </c>
      <c r="G65" s="163" t="n">
        <f aca="false">high_v2_m!E53+temporary_pension_bonus_high!B53</f>
        <v>30424282.1699906</v>
      </c>
      <c r="H65" s="67" t="n">
        <f aca="false">F65-J65</f>
        <v>29603573.5872856</v>
      </c>
      <c r="I65" s="67" t="n">
        <f aca="false">G65-K65</f>
        <v>28366934.5986969</v>
      </c>
      <c r="J65" s="163" t="n">
        <f aca="false">high_v2_m!J53</f>
        <v>2120976.87762237</v>
      </c>
      <c r="K65" s="163" t="n">
        <f aca="false">high_v2_m!K53</f>
        <v>2057347.57129369</v>
      </c>
      <c r="L65" s="67" t="n">
        <f aca="false">H65-I65</f>
        <v>1236638.98858863</v>
      </c>
      <c r="M65" s="67" t="n">
        <f aca="false">J65-K65</f>
        <v>63629.3063286711</v>
      </c>
      <c r="N65" s="163" t="n">
        <f aca="false">SUM(high_v5_m!C53:J53)</f>
        <v>4634727.11447489</v>
      </c>
      <c r="O65" s="7"/>
      <c r="P65" s="7"/>
      <c r="Q65" s="67" t="n">
        <f aca="false">I65*5.5017049523</f>
        <v>156066504.563221</v>
      </c>
      <c r="R65" s="67"/>
      <c r="S65" s="67"/>
      <c r="T65" s="7"/>
      <c r="U65" s="7"/>
      <c r="V65" s="67" t="n">
        <f aca="false">K65*5.5017049523</f>
        <v>11318919.3215889</v>
      </c>
      <c r="W65" s="67" t="n">
        <f aca="false">M65*5.5017049523</f>
        <v>350069.669739863</v>
      </c>
      <c r="X65" s="67" t="n">
        <f aca="false">N65*5.1890047538+L65*5.5017049523</f>
        <v>30853243.8773013</v>
      </c>
      <c r="Y65" s="67" t="n">
        <f aca="false">N65*5.1890047538</f>
        <v>24049621.029576</v>
      </c>
      <c r="Z65" s="67" t="n">
        <f aca="false">L65*5.5017049523</f>
        <v>6803622.84772536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31354451.8351738</v>
      </c>
      <c r="G66" s="161" t="n">
        <f aca="false">high_v2_m!E54+temporary_pension_bonus_high!B54</f>
        <v>30068699.9627745</v>
      </c>
      <c r="H66" s="8" t="n">
        <f aca="false">F66-J66</f>
        <v>29173046.331225</v>
      </c>
      <c r="I66" s="8" t="n">
        <f aca="false">G66-K66</f>
        <v>27952736.6239441</v>
      </c>
      <c r="J66" s="161" t="n">
        <f aca="false">high_v2_m!J54</f>
        <v>2181405.50394887</v>
      </c>
      <c r="K66" s="161" t="n">
        <f aca="false">high_v2_m!K54</f>
        <v>2115963.3388304</v>
      </c>
      <c r="L66" s="8" t="n">
        <f aca="false">H66-I66</f>
        <v>1220309.70728083</v>
      </c>
      <c r="M66" s="8" t="n">
        <f aca="false">J66-K66</f>
        <v>65442.1651184661</v>
      </c>
      <c r="N66" s="161" t="n">
        <f aca="false">SUM(high_v5_m!C54:J54)</f>
        <v>5482631.55011368</v>
      </c>
      <c r="O66" s="5"/>
      <c r="P66" s="5"/>
      <c r="Q66" s="8" t="n">
        <f aca="false">I66*5.5017049523</f>
        <v>153787709.514291</v>
      </c>
      <c r="R66" s="8"/>
      <c r="S66" s="8"/>
      <c r="T66" s="5"/>
      <c r="U66" s="5"/>
      <c r="V66" s="8" t="n">
        <f aca="false">K66*5.5017049523</f>
        <v>11641405.9801285</v>
      </c>
      <c r="W66" s="8" t="n">
        <f aca="false">M66*5.5017049523</f>
        <v>360043.483921499</v>
      </c>
      <c r="X66" s="8" t="n">
        <f aca="false">N66*5.1890047538+L66*5.5017049523</f>
        <v>35163185.1367605</v>
      </c>
      <c r="Y66" s="8" t="n">
        <f aca="false">N66*5.1890047538</f>
        <v>28449401.1768737</v>
      </c>
      <c r="Z66" s="8" t="n">
        <f aca="false">L66*5.5017049523</f>
        <v>6713783.95988672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32286850.246879</v>
      </c>
      <c r="G67" s="163" t="n">
        <f aca="false">high_v2_m!E55+temporary_pension_bonus_high!B55</f>
        <v>30962375.6961033</v>
      </c>
      <c r="H67" s="67" t="n">
        <f aca="false">F67-J67</f>
        <v>29914183.8609927</v>
      </c>
      <c r="I67" s="67" t="n">
        <f aca="false">G67-K67</f>
        <v>28660889.3017937</v>
      </c>
      <c r="J67" s="163" t="n">
        <f aca="false">high_v2_m!J55</f>
        <v>2372666.38588624</v>
      </c>
      <c r="K67" s="163" t="n">
        <f aca="false">high_v2_m!K55</f>
        <v>2301486.39430966</v>
      </c>
      <c r="L67" s="67" t="n">
        <f aca="false">H67-I67</f>
        <v>1253294.55919907</v>
      </c>
      <c r="M67" s="67" t="n">
        <f aca="false">J67-K67</f>
        <v>71179.9915765873</v>
      </c>
      <c r="N67" s="163" t="n">
        <f aca="false">SUM(high_v5_m!C55:J55)</f>
        <v>4637530.50342555</v>
      </c>
      <c r="O67" s="7"/>
      <c r="P67" s="7"/>
      <c r="Q67" s="67" t="n">
        <f aca="false">I67*5.5017049523</f>
        <v>157683756.609</v>
      </c>
      <c r="R67" s="67"/>
      <c r="S67" s="67"/>
      <c r="T67" s="7"/>
      <c r="U67" s="7"/>
      <c r="V67" s="67" t="n">
        <f aca="false">K67*5.5017049523</f>
        <v>12662099.0932245</v>
      </c>
      <c r="W67" s="67" t="n">
        <f aca="false">M67*5.5017049523</f>
        <v>391611.312161583</v>
      </c>
      <c r="X67" s="67" t="n">
        <f aca="false">N67*5.1890047538+L67*5.5017049523</f>
        <v>30959424.7112038</v>
      </c>
      <c r="Y67" s="67" t="n">
        <f aca="false">N67*5.1890047538</f>
        <v>24064167.8281677</v>
      </c>
      <c r="Z67" s="67" t="n">
        <f aca="false">L67*5.5017049523</f>
        <v>6895256.88303616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31924265.9956438</v>
      </c>
      <c r="G68" s="163" t="n">
        <f aca="false">high_v2_m!E56+temporary_pension_bonus_high!B56</f>
        <v>30612893.2586315</v>
      </c>
      <c r="H68" s="67" t="n">
        <f aca="false">F68-J68</f>
        <v>29494120.3961143</v>
      </c>
      <c r="I68" s="67" t="n">
        <f aca="false">G68-K68</f>
        <v>28255652.0270878</v>
      </c>
      <c r="J68" s="163" t="n">
        <f aca="false">high_v2_m!J56</f>
        <v>2430145.59952954</v>
      </c>
      <c r="K68" s="163" t="n">
        <f aca="false">high_v2_m!K56</f>
        <v>2357241.23154366</v>
      </c>
      <c r="L68" s="67" t="n">
        <f aca="false">H68-I68</f>
        <v>1238468.36902642</v>
      </c>
      <c r="M68" s="67" t="n">
        <f aca="false">J68-K68</f>
        <v>72904.3679858865</v>
      </c>
      <c r="N68" s="163" t="n">
        <f aca="false">SUM(high_v5_m!C56:J56)</f>
        <v>4543486.56382672</v>
      </c>
      <c r="O68" s="7"/>
      <c r="P68" s="7"/>
      <c r="Q68" s="67" t="n">
        <f aca="false">I68*5.5017049523</f>
        <v>155454260.687895</v>
      </c>
      <c r="R68" s="67"/>
      <c r="S68" s="67"/>
      <c r="T68" s="7"/>
      <c r="U68" s="7"/>
      <c r="V68" s="67" t="n">
        <f aca="false">K68*5.5017049523</f>
        <v>12968845.7573495</v>
      </c>
      <c r="W68" s="67" t="n">
        <f aca="false">M68*5.5017049523</f>
        <v>401098.322392253</v>
      </c>
      <c r="X68" s="67" t="n">
        <f aca="false">N68*5.1890047538+L68*5.5017049523</f>
        <v>30389860.9376629</v>
      </c>
      <c r="Y68" s="67" t="n">
        <f aca="false">N68*5.1890047538</f>
        <v>23576173.3785233</v>
      </c>
      <c r="Z68" s="67" t="n">
        <f aca="false">L68*5.5017049523</f>
        <v>6813687.55913957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32995593.4912931</v>
      </c>
      <c r="G69" s="163" t="n">
        <f aca="false">high_v2_m!E57+temporary_pension_bonus_high!B57</f>
        <v>31638477.5881392</v>
      </c>
      <c r="H69" s="67" t="n">
        <f aca="false">F69-J69</f>
        <v>30418114.4502705</v>
      </c>
      <c r="I69" s="67" t="n">
        <f aca="false">G69-K69</f>
        <v>29138322.9183472</v>
      </c>
      <c r="J69" s="163" t="n">
        <f aca="false">high_v2_m!J57</f>
        <v>2577479.04102261</v>
      </c>
      <c r="K69" s="163" t="n">
        <f aca="false">high_v2_m!K57</f>
        <v>2500154.66979193</v>
      </c>
      <c r="L69" s="67" t="n">
        <f aca="false">H69-I69</f>
        <v>1279791.53192327</v>
      </c>
      <c r="M69" s="67" t="n">
        <f aca="false">J69-K69</f>
        <v>77324.3712306786</v>
      </c>
      <c r="N69" s="163" t="n">
        <f aca="false">SUM(high_v5_m!C57:J57)</f>
        <v>4630200.63860968</v>
      </c>
      <c r="O69" s="7"/>
      <c r="P69" s="7"/>
      <c r="Q69" s="67" t="n">
        <f aca="false">I69*5.5017049523</f>
        <v>160310455.501588</v>
      </c>
      <c r="R69" s="67"/>
      <c r="S69" s="67"/>
      <c r="T69" s="7"/>
      <c r="U69" s="7"/>
      <c r="V69" s="67" t="n">
        <f aca="false">K69*5.5017049523</f>
        <v>13755113.3283103</v>
      </c>
      <c r="W69" s="67" t="n">
        <f aca="false">M69*5.5017049523</f>
        <v>425415.876133308</v>
      </c>
      <c r="X69" s="67" t="n">
        <f aca="false">N69*5.1890047538+L69*5.5017049523</f>
        <v>31067168.5338873</v>
      </c>
      <c r="Y69" s="67" t="n">
        <f aca="false">N69*5.1890047538</f>
        <v>24026133.1247934</v>
      </c>
      <c r="Z69" s="67" t="n">
        <f aca="false">L69*5.5017049523</f>
        <v>7041035.40909387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32665860.1966331</v>
      </c>
      <c r="G70" s="161" t="n">
        <f aca="false">high_v2_m!E58+temporary_pension_bonus_high!B58</f>
        <v>31321038.2609619</v>
      </c>
      <c r="H70" s="8" t="n">
        <f aca="false">F70-J70</f>
        <v>30048390.5501934</v>
      </c>
      <c r="I70" s="8" t="n">
        <f aca="false">G70-K70</f>
        <v>28782092.7039154</v>
      </c>
      <c r="J70" s="161" t="n">
        <f aca="false">high_v2_m!J58</f>
        <v>2617469.64643967</v>
      </c>
      <c r="K70" s="161" t="n">
        <f aca="false">high_v2_m!K58</f>
        <v>2538945.55704648</v>
      </c>
      <c r="L70" s="8" t="n">
        <f aca="false">H70-I70</f>
        <v>1266297.846278</v>
      </c>
      <c r="M70" s="8" t="n">
        <f aca="false">J70-K70</f>
        <v>78524.0893931906</v>
      </c>
      <c r="N70" s="161" t="n">
        <f aca="false">SUM(high_v5_m!C58:J58)</f>
        <v>5496973.42731992</v>
      </c>
      <c r="O70" s="5"/>
      <c r="P70" s="5"/>
      <c r="Q70" s="8" t="n">
        <f aca="false">I70*5.5017049523</f>
        <v>158350581.966689</v>
      </c>
      <c r="R70" s="8"/>
      <c r="S70" s="8"/>
      <c r="T70" s="5"/>
      <c r="U70" s="5"/>
      <c r="V70" s="8" t="n">
        <f aca="false">K70*5.5017049523</f>
        <v>13968529.3448227</v>
      </c>
      <c r="W70" s="8" t="n">
        <f aca="false">M70*5.5017049523</f>
        <v>432016.371489365</v>
      </c>
      <c r="X70" s="8" t="n">
        <f aca="false">N70*5.1890047538+L70*5.5017049523</f>
        <v>35490618.3778299</v>
      </c>
      <c r="Y70" s="8" t="n">
        <f aca="false">N70*5.1890047538</f>
        <v>28523821.2458754</v>
      </c>
      <c r="Z70" s="8" t="n">
        <f aca="false">L70*5.5017049523</f>
        <v>6966797.13195452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33518006.7450626</v>
      </c>
      <c r="G71" s="163" t="n">
        <f aca="false">high_v2_m!E59+temporary_pension_bonus_high!B59</f>
        <v>32136861.9744379</v>
      </c>
      <c r="H71" s="67" t="n">
        <f aca="false">F71-J71</f>
        <v>30780400.0464735</v>
      </c>
      <c r="I71" s="67" t="n">
        <f aca="false">G71-K71</f>
        <v>29481383.4768065</v>
      </c>
      <c r="J71" s="163" t="n">
        <f aca="false">high_v2_m!J59</f>
        <v>2737606.69858912</v>
      </c>
      <c r="K71" s="163" t="n">
        <f aca="false">high_v2_m!K59</f>
        <v>2655478.49763144</v>
      </c>
      <c r="L71" s="67" t="n">
        <f aca="false">H71-I71</f>
        <v>1299016.56966701</v>
      </c>
      <c r="M71" s="67" t="n">
        <f aca="false">J71-K71</f>
        <v>82128.2009576736</v>
      </c>
      <c r="N71" s="163" t="n">
        <f aca="false">SUM(high_v5_m!C59:J59)</f>
        <v>4714422.58522071</v>
      </c>
      <c r="O71" s="7"/>
      <c r="P71" s="7"/>
      <c r="Q71" s="67" t="n">
        <f aca="false">I71*5.5017049523</f>
        <v>162197873.475002</v>
      </c>
      <c r="R71" s="67"/>
      <c r="S71" s="67"/>
      <c r="T71" s="7"/>
      <c r="U71" s="7"/>
      <c r="V71" s="67" t="n">
        <f aca="false">K71*5.5017049523</f>
        <v>14609659.2011451</v>
      </c>
      <c r="W71" s="67" t="n">
        <f aca="false">M71*5.5017049523</f>
        <v>451845.129932322</v>
      </c>
      <c r="X71" s="67" t="n">
        <f aca="false">N71*5.1890047538+L71*5.5017049523</f>
        <v>31609967.1005891</v>
      </c>
      <c r="Y71" s="67" t="n">
        <f aca="false">N71*5.1890047538</f>
        <v>24463161.2061323</v>
      </c>
      <c r="Z71" s="67" t="n">
        <f aca="false">L71*5.5017049523</f>
        <v>7146805.89445674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33209774.153926</v>
      </c>
      <c r="G72" s="163" t="n">
        <f aca="false">high_v2_m!E60+temporary_pension_bonus_high!B60</f>
        <v>31839977.7793067</v>
      </c>
      <c r="H72" s="67" t="n">
        <f aca="false">F72-J72</f>
        <v>30418944.9199546</v>
      </c>
      <c r="I72" s="67" t="n">
        <f aca="false">G72-K72</f>
        <v>29132873.4223545</v>
      </c>
      <c r="J72" s="163" t="n">
        <f aca="false">high_v2_m!J60</f>
        <v>2790829.23397138</v>
      </c>
      <c r="K72" s="163" t="n">
        <f aca="false">high_v2_m!K60</f>
        <v>2707104.35695224</v>
      </c>
      <c r="L72" s="67" t="n">
        <f aca="false">H72-I72</f>
        <v>1286071.49760012</v>
      </c>
      <c r="M72" s="67" t="n">
        <f aca="false">J72-K72</f>
        <v>83724.8770191409</v>
      </c>
      <c r="N72" s="163" t="n">
        <f aca="false">SUM(high_v5_m!C60:J60)</f>
        <v>4586854.73096133</v>
      </c>
      <c r="O72" s="7"/>
      <c r="P72" s="7"/>
      <c r="Q72" s="67" t="n">
        <f aca="false">I72*5.5017049523</f>
        <v>160280473.982497</v>
      </c>
      <c r="R72" s="67"/>
      <c r="S72" s="67"/>
      <c r="T72" s="7"/>
      <c r="U72" s="7"/>
      <c r="V72" s="67" t="n">
        <f aca="false">K72*5.5017049523</f>
        <v>14893689.4470371</v>
      </c>
      <c r="W72" s="67" t="n">
        <f aca="false">M72*5.5017049523</f>
        <v>460629.570526916</v>
      </c>
      <c r="X72" s="67" t="n">
        <f aca="false">N72*5.1890047538+L72*5.5017049523</f>
        <v>30876796.9313068</v>
      </c>
      <c r="Y72" s="67" t="n">
        <f aca="false">N72*5.1890047538</f>
        <v>23801211.0039483</v>
      </c>
      <c r="Z72" s="67" t="n">
        <f aca="false">L72*5.5017049523</f>
        <v>7075585.92735846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34019573.6101656</v>
      </c>
      <c r="G73" s="163" t="n">
        <f aca="false">high_v2_m!E61+temporary_pension_bonus_high!B61</f>
        <v>32615945.0947104</v>
      </c>
      <c r="H73" s="67" t="n">
        <f aca="false">F73-J73</f>
        <v>31071870.1456608</v>
      </c>
      <c r="I73" s="67" t="n">
        <f aca="false">G73-K73</f>
        <v>29756672.7341407</v>
      </c>
      <c r="J73" s="163" t="n">
        <f aca="false">high_v2_m!J61</f>
        <v>2947703.46450483</v>
      </c>
      <c r="K73" s="163" t="n">
        <f aca="false">high_v2_m!K61</f>
        <v>2859272.36056969</v>
      </c>
      <c r="L73" s="67" t="n">
        <f aca="false">H73-I73</f>
        <v>1315197.41152005</v>
      </c>
      <c r="M73" s="67" t="n">
        <f aca="false">J73-K73</f>
        <v>88431.1039351453</v>
      </c>
      <c r="N73" s="163" t="n">
        <f aca="false">SUM(high_v5_m!C61:J61)</f>
        <v>4665212.74947201</v>
      </c>
      <c r="O73" s="7"/>
      <c r="P73" s="7"/>
      <c r="Q73" s="67" t="n">
        <f aca="false">I73*5.5017049523</f>
        <v>163712433.745392</v>
      </c>
      <c r="R73" s="67"/>
      <c r="S73" s="67"/>
      <c r="T73" s="7"/>
      <c r="U73" s="7"/>
      <c r="V73" s="67" t="n">
        <f aca="false">K73*5.5017049523</f>
        <v>15730872.9061208</v>
      </c>
      <c r="W73" s="67" t="n">
        <f aca="false">M73*5.5017049523</f>
        <v>486521.842457345</v>
      </c>
      <c r="X73" s="67" t="n">
        <f aca="false">N73*5.1890047538+L73*5.5017049523</f>
        <v>31443639.2467106</v>
      </c>
      <c r="Y73" s="67" t="n">
        <f aca="false">N73*5.1890047538</f>
        <v>24207811.1344986</v>
      </c>
      <c r="Z73" s="67" t="n">
        <f aca="false">L73*5.5017049523</f>
        <v>7235828.11221197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33638904.9051968</v>
      </c>
      <c r="G74" s="161" t="n">
        <f aca="false">high_v2_m!E62+temporary_pension_bonus_high!B62</f>
        <v>32249811.0499109</v>
      </c>
      <c r="H74" s="8" t="n">
        <f aca="false">F74-J74</f>
        <v>30697171.6920746</v>
      </c>
      <c r="I74" s="8" t="n">
        <f aca="false">G74-K74</f>
        <v>29396329.8331824</v>
      </c>
      <c r="J74" s="161" t="n">
        <f aca="false">high_v2_m!J62</f>
        <v>2941733.21312218</v>
      </c>
      <c r="K74" s="161" t="n">
        <f aca="false">high_v2_m!K62</f>
        <v>2853481.21672851</v>
      </c>
      <c r="L74" s="8" t="n">
        <f aca="false">H74-I74</f>
        <v>1300841.85889224</v>
      </c>
      <c r="M74" s="8" t="n">
        <f aca="false">J74-K74</f>
        <v>88251.9963936657</v>
      </c>
      <c r="N74" s="161" t="n">
        <f aca="false">SUM(high_v5_m!C62:J62)</f>
        <v>5573989.85625116</v>
      </c>
      <c r="O74" s="5"/>
      <c r="P74" s="5"/>
      <c r="Q74" s="8" t="n">
        <f aca="false">I74*5.5017049523</f>
        <v>161729933.422664</v>
      </c>
      <c r="R74" s="8"/>
      <c r="S74" s="8"/>
      <c r="T74" s="5"/>
      <c r="U74" s="5"/>
      <c r="V74" s="8" t="n">
        <f aca="false">K74*5.5017049523</f>
        <v>15699011.7413703</v>
      </c>
      <c r="W74" s="8" t="n">
        <f aca="false">M74*5.5017049523</f>
        <v>485536.445609392</v>
      </c>
      <c r="X74" s="8" t="n">
        <f aca="false">N74*5.1890047538+L74*5.5017049523</f>
        <v>36080307.9589468</v>
      </c>
      <c r="Y74" s="8" t="n">
        <f aca="false">N74*5.1890047538</f>
        <v>28923459.8617203</v>
      </c>
      <c r="Z74" s="8" t="n">
        <f aca="false">L74*5.5017049523</f>
        <v>7156848.09722655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34504133.15705</v>
      </c>
      <c r="G75" s="163" t="n">
        <f aca="false">high_v2_m!E63+temporary_pension_bonus_high!B63</f>
        <v>33078889.469344</v>
      </c>
      <c r="H75" s="67" t="n">
        <f aca="false">F75-J75</f>
        <v>31418204.8269851</v>
      </c>
      <c r="I75" s="67" t="n">
        <f aca="false">G75-K75</f>
        <v>30085538.989181</v>
      </c>
      <c r="J75" s="163" t="n">
        <f aca="false">high_v2_m!J63</f>
        <v>3085928.33006496</v>
      </c>
      <c r="K75" s="163" t="n">
        <f aca="false">high_v2_m!K63</f>
        <v>2993350.48016301</v>
      </c>
      <c r="L75" s="67" t="n">
        <f aca="false">H75-I75</f>
        <v>1332665.83780411</v>
      </c>
      <c r="M75" s="67" t="n">
        <f aca="false">J75-K75</f>
        <v>92577.84990195</v>
      </c>
      <c r="N75" s="163" t="n">
        <f aca="false">SUM(high_v5_m!C63:J63)</f>
        <v>4751606.2397973</v>
      </c>
      <c r="O75" s="7"/>
      <c r="P75" s="7"/>
      <c r="Q75" s="67" t="n">
        <f aca="false">I75*5.5017049523</f>
        <v>165521758.849392</v>
      </c>
      <c r="R75" s="67"/>
      <c r="S75" s="67"/>
      <c r="T75" s="7"/>
      <c r="U75" s="7"/>
      <c r="V75" s="67" t="n">
        <f aca="false">K75*5.5017049523</f>
        <v>16468531.1606824</v>
      </c>
      <c r="W75" s="67" t="n">
        <f aca="false">M75*5.5017049523</f>
        <v>509336.015278844</v>
      </c>
      <c r="X75" s="67" t="n">
        <f aca="false">N75*5.1890047538+L75*5.5017049523</f>
        <v>31988041.6061019</v>
      </c>
      <c r="Y75" s="67" t="n">
        <f aca="false">N75*5.1890047538</f>
        <v>24656107.3664939</v>
      </c>
      <c r="Z75" s="67" t="n">
        <f aca="false">L75*5.5017049523</f>
        <v>7331934.23960791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34142365.0234369</v>
      </c>
      <c r="G76" s="163" t="n">
        <f aca="false">high_v2_m!E64+temporary_pension_bonus_high!B64</f>
        <v>32730342.4922889</v>
      </c>
      <c r="H76" s="67" t="n">
        <f aca="false">F76-J76</f>
        <v>31025712.0482532</v>
      </c>
      <c r="I76" s="67" t="n">
        <f aca="false">G76-K76</f>
        <v>29707189.1063607</v>
      </c>
      <c r="J76" s="163" t="n">
        <f aca="false">high_v2_m!J64</f>
        <v>3116652.97518374</v>
      </c>
      <c r="K76" s="163" t="n">
        <f aca="false">high_v2_m!K64</f>
        <v>3023153.38592823</v>
      </c>
      <c r="L76" s="67" t="n">
        <f aca="false">H76-I76</f>
        <v>1318522.94189246</v>
      </c>
      <c r="M76" s="67" t="n">
        <f aca="false">J76-K76</f>
        <v>93499.5892555122</v>
      </c>
      <c r="N76" s="163" t="n">
        <f aca="false">SUM(high_v5_m!C64:J64)</f>
        <v>4645934.3527427</v>
      </c>
      <c r="O76" s="7"/>
      <c r="P76" s="7"/>
      <c r="Q76" s="67" t="n">
        <f aca="false">I76*5.5017049523</f>
        <v>163440189.425377</v>
      </c>
      <c r="R76" s="67"/>
      <c r="S76" s="67"/>
      <c r="T76" s="7"/>
      <c r="U76" s="7"/>
      <c r="V76" s="67" t="n">
        <f aca="false">K76*5.5017049523</f>
        <v>16632497.9549239</v>
      </c>
      <c r="W76" s="67" t="n">
        <f aca="false">M76*5.5017049523</f>
        <v>514407.153245068</v>
      </c>
      <c r="X76" s="67" t="n">
        <f aca="false">N76*5.1890047538+L76*5.5017049523</f>
        <v>31361899.6413555</v>
      </c>
      <c r="Y76" s="67" t="n">
        <f aca="false">N76*5.1890047538</f>
        <v>24107775.4422246</v>
      </c>
      <c r="Z76" s="67" t="n">
        <f aca="false">L76*5.5017049523</f>
        <v>7254124.19913093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35068622.488871</v>
      </c>
      <c r="G77" s="163" t="n">
        <f aca="false">high_v2_m!E65+temporary_pension_bonus_high!B65</f>
        <v>33617514.5822769</v>
      </c>
      <c r="H77" s="67" t="n">
        <f aca="false">F77-J77</f>
        <v>31797354.4188166</v>
      </c>
      <c r="I77" s="67" t="n">
        <f aca="false">G77-K77</f>
        <v>30444384.554324</v>
      </c>
      <c r="J77" s="163" t="n">
        <f aca="false">high_v2_m!J65</f>
        <v>3271268.0700545</v>
      </c>
      <c r="K77" s="163" t="n">
        <f aca="false">high_v2_m!K65</f>
        <v>3173130.02795287</v>
      </c>
      <c r="L77" s="67" t="n">
        <f aca="false">H77-I77</f>
        <v>1352969.86449254</v>
      </c>
      <c r="M77" s="67" t="n">
        <f aca="false">J77-K77</f>
        <v>98138.0421016347</v>
      </c>
      <c r="N77" s="163" t="n">
        <f aca="false">SUM(high_v5_m!C65:J65)</f>
        <v>4759199.75155097</v>
      </c>
      <c r="O77" s="7"/>
      <c r="P77" s="7"/>
      <c r="Q77" s="67" t="n">
        <f aca="false">I77*5.5017049523</f>
        <v>167496021.27225</v>
      </c>
      <c r="R77" s="67"/>
      <c r="S77" s="67"/>
      <c r="T77" s="7"/>
      <c r="U77" s="7"/>
      <c r="V77" s="67" t="n">
        <f aca="false">K77*5.5017049523</f>
        <v>17457625.1890801</v>
      </c>
      <c r="W77" s="67" t="n">
        <f aca="false">M77*5.5017049523</f>
        <v>539926.552239589</v>
      </c>
      <c r="X77" s="67" t="n">
        <f aca="false">N77*5.1890047538+L77*5.5017049523</f>
        <v>32139151.138873</v>
      </c>
      <c r="Y77" s="67" t="n">
        <f aca="false">N77*5.1890047538</f>
        <v>24695510.1350818</v>
      </c>
      <c r="Z77" s="67" t="n">
        <f aca="false">L77*5.5017049523</f>
        <v>7443641.00379124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34683442.8031404</v>
      </c>
      <c r="G78" s="161" t="n">
        <f aca="false">high_v2_m!E66+temporary_pension_bonus_high!B66</f>
        <v>33248572.1042417</v>
      </c>
      <c r="H78" s="8" t="n">
        <f aca="false">F78-J78</f>
        <v>31314068.2845856</v>
      </c>
      <c r="I78" s="8" t="n">
        <f aca="false">G78-K78</f>
        <v>29980278.8212435</v>
      </c>
      <c r="J78" s="161" t="n">
        <f aca="false">high_v2_m!J66</f>
        <v>3369374.51855482</v>
      </c>
      <c r="K78" s="161" t="n">
        <f aca="false">high_v2_m!K66</f>
        <v>3268293.28299817</v>
      </c>
      <c r="L78" s="8" t="n">
        <f aca="false">H78-I78</f>
        <v>1333789.46334204</v>
      </c>
      <c r="M78" s="8" t="n">
        <f aca="false">J78-K78</f>
        <v>101081.235556645</v>
      </c>
      <c r="N78" s="161" t="n">
        <f aca="false">SUM(high_v5_m!C66:J66)</f>
        <v>5629132.73707165</v>
      </c>
      <c r="O78" s="5"/>
      <c r="P78" s="5"/>
      <c r="Q78" s="8" t="n">
        <f aca="false">I78*5.5017049523</f>
        <v>164942648.46217</v>
      </c>
      <c r="R78" s="8"/>
      <c r="S78" s="8"/>
      <c r="T78" s="5"/>
      <c r="U78" s="5"/>
      <c r="V78" s="8" t="n">
        <f aca="false">K78*5.5017049523</f>
        <v>17981185.3406399</v>
      </c>
      <c r="W78" s="8" t="n">
        <f aca="false">M78*5.5017049523</f>
        <v>556119.134246596</v>
      </c>
      <c r="X78" s="8" t="n">
        <f aca="false">N78*5.1890047538+L78*5.5017049523</f>
        <v>36547712.6282305</v>
      </c>
      <c r="Y78" s="8" t="n">
        <f aca="false">N78*5.1890047538</f>
        <v>29209596.532436</v>
      </c>
      <c r="Z78" s="8" t="n">
        <f aca="false">L78*5.5017049523</f>
        <v>7338116.09579444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35625724.9817937</v>
      </c>
      <c r="G79" s="163" t="n">
        <f aca="false">high_v2_m!E67+temporary_pension_bonus_high!B67</f>
        <v>34151422.8488238</v>
      </c>
      <c r="H79" s="67" t="n">
        <f aca="false">F79-J79</f>
        <v>32120954.2224424</v>
      </c>
      <c r="I79" s="67" t="n">
        <f aca="false">G79-K79</f>
        <v>30751795.2122531</v>
      </c>
      <c r="J79" s="163" t="n">
        <f aca="false">high_v2_m!J67</f>
        <v>3504770.75935123</v>
      </c>
      <c r="K79" s="163" t="n">
        <f aca="false">high_v2_m!K67</f>
        <v>3399627.63657069</v>
      </c>
      <c r="L79" s="67" t="n">
        <f aca="false">H79-I79</f>
        <v>1369159.01018934</v>
      </c>
      <c r="M79" s="67" t="n">
        <f aca="false">J79-K79</f>
        <v>105143.122780537</v>
      </c>
      <c r="N79" s="163" t="n">
        <f aca="false">SUM(high_v5_m!C67:J67)</f>
        <v>4736980.38054582</v>
      </c>
      <c r="O79" s="7"/>
      <c r="P79" s="7"/>
      <c r="Q79" s="67" t="n">
        <f aca="false">I79*5.5017049523</f>
        <v>169187304.011368</v>
      </c>
      <c r="R79" s="67"/>
      <c r="S79" s="67"/>
      <c r="T79" s="7"/>
      <c r="U79" s="7"/>
      <c r="V79" s="67" t="n">
        <f aca="false">K79*5.5017049523</f>
        <v>18703748.2040969</v>
      </c>
      <c r="W79" s="67" t="n">
        <f aca="false">M79*5.5017049523</f>
        <v>578466.439301966</v>
      </c>
      <c r="X79" s="67" t="n">
        <f aca="false">N79*5.1890047538+L79*5.5017049523</f>
        <v>32112922.6201545</v>
      </c>
      <c r="Y79" s="67" t="n">
        <f aca="false">N79*5.1890047538</f>
        <v>24580213.7133096</v>
      </c>
      <c r="Z79" s="67" t="n">
        <f aca="false">L79*5.5017049523</f>
        <v>7532708.90684486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35165381.1870854</v>
      </c>
      <c r="G80" s="163" t="n">
        <f aca="false">high_v2_m!E68+temporary_pension_bonus_high!B68</f>
        <v>33710031.1821589</v>
      </c>
      <c r="H80" s="67" t="n">
        <f aca="false">F80-J80</f>
        <v>31639927.599423</v>
      </c>
      <c r="I80" s="67" t="n">
        <f aca="false">G80-K80</f>
        <v>30290341.2021264</v>
      </c>
      <c r="J80" s="163" t="n">
        <f aca="false">high_v2_m!J68</f>
        <v>3525453.58766236</v>
      </c>
      <c r="K80" s="163" t="n">
        <f aca="false">high_v2_m!K68</f>
        <v>3419689.98003249</v>
      </c>
      <c r="L80" s="67" t="n">
        <f aca="false">H80-I80</f>
        <v>1349586.39729656</v>
      </c>
      <c r="M80" s="67" t="n">
        <f aca="false">J80-K80</f>
        <v>105763.607629871</v>
      </c>
      <c r="N80" s="163" t="n">
        <f aca="false">SUM(high_v5_m!C68:J68)</f>
        <v>4543824.91006203</v>
      </c>
      <c r="O80" s="7"/>
      <c r="P80" s="7"/>
      <c r="Q80" s="67" t="n">
        <f aca="false">I80*5.5017049523</f>
        <v>166648520.198596</v>
      </c>
      <c r="R80" s="67"/>
      <c r="S80" s="67"/>
      <c r="T80" s="7"/>
      <c r="U80" s="7"/>
      <c r="V80" s="67" t="n">
        <f aca="false">K80*5.5017049523</f>
        <v>18814125.2984754</v>
      </c>
      <c r="W80" s="67" t="n">
        <f aca="false">M80*5.5017049523</f>
        <v>581880.163870375</v>
      </c>
      <c r="X80" s="67" t="n">
        <f aca="false">N80*5.1890047538+L80*5.5017049523</f>
        <v>31002955.2243099</v>
      </c>
      <c r="Y80" s="67" t="n">
        <f aca="false">N80*5.1890047538</f>
        <v>23577929.0587467</v>
      </c>
      <c r="Z80" s="67" t="n">
        <f aca="false">L80*5.5017049523</f>
        <v>7425026.16556319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36039103.4156058</v>
      </c>
      <c r="G81" s="163" t="n">
        <f aca="false">high_v2_m!E69+temporary_pension_bonus_high!B69</f>
        <v>34547192.1002795</v>
      </c>
      <c r="H81" s="67" t="n">
        <f aca="false">F81-J81</f>
        <v>32337260.4292223</v>
      </c>
      <c r="I81" s="67" t="n">
        <f aca="false">G81-K81</f>
        <v>30956404.4034875</v>
      </c>
      <c r="J81" s="163" t="n">
        <f aca="false">high_v2_m!J69</f>
        <v>3701842.98638347</v>
      </c>
      <c r="K81" s="163" t="n">
        <f aca="false">high_v2_m!K69</f>
        <v>3590787.69679197</v>
      </c>
      <c r="L81" s="67" t="n">
        <f aca="false">H81-I81</f>
        <v>1380856.02573477</v>
      </c>
      <c r="M81" s="67" t="n">
        <f aca="false">J81-K81</f>
        <v>111055.289591505</v>
      </c>
      <c r="N81" s="163" t="n">
        <f aca="false">SUM(high_v5_m!C69:J69)</f>
        <v>4728388.91450489</v>
      </c>
      <c r="O81" s="7"/>
      <c r="P81" s="7"/>
      <c r="Q81" s="67" t="n">
        <f aca="false">I81*5.5017049523</f>
        <v>170313003.412069</v>
      </c>
      <c r="R81" s="67"/>
      <c r="S81" s="67"/>
      <c r="T81" s="7"/>
      <c r="U81" s="7"/>
      <c r="V81" s="67" t="n">
        <f aca="false">K81*5.5017049523</f>
        <v>19755454.4540983</v>
      </c>
      <c r="W81" s="67" t="n">
        <f aca="false">M81*5.5017049523</f>
        <v>610993.436724692</v>
      </c>
      <c r="X81" s="67" t="n">
        <f aca="false">N81*5.1890047538+L81*5.5017049523</f>
        <v>32132694.9903794</v>
      </c>
      <c r="Y81" s="67" t="n">
        <f aca="false">N81*5.1890047538</f>
        <v>24535632.5551811</v>
      </c>
      <c r="Z81" s="67" t="n">
        <f aca="false">L81*5.5017049523</f>
        <v>7597062.43519829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35655455.8229468</v>
      </c>
      <c r="G82" s="161" t="n">
        <f aca="false">high_v2_m!E70+temporary_pension_bonus_high!B70</f>
        <v>34178038.538235</v>
      </c>
      <c r="H82" s="8" t="n">
        <f aca="false">F82-J82</f>
        <v>31932283.9682707</v>
      </c>
      <c r="I82" s="8" t="n">
        <f aca="false">G82-K82</f>
        <v>30566561.8391992</v>
      </c>
      <c r="J82" s="161" t="n">
        <f aca="false">high_v2_m!J70</f>
        <v>3723171.85467607</v>
      </c>
      <c r="K82" s="161" t="n">
        <f aca="false">high_v2_m!K70</f>
        <v>3611476.69903579</v>
      </c>
      <c r="L82" s="8" t="n">
        <f aca="false">H82-I82</f>
        <v>1365722.12907154</v>
      </c>
      <c r="M82" s="8" t="n">
        <f aca="false">J82-K82</f>
        <v>111695.155640282</v>
      </c>
      <c r="N82" s="161" t="n">
        <f aca="false">SUM(high_v5_m!C70:J70)</f>
        <v>5476301.33951858</v>
      </c>
      <c r="O82" s="5"/>
      <c r="P82" s="5"/>
      <c r="Q82" s="8" t="n">
        <f aca="false">I82*5.5017049523</f>
        <v>168168204.645506</v>
      </c>
      <c r="R82" s="8"/>
      <c r="S82" s="8"/>
      <c r="T82" s="5"/>
      <c r="U82" s="5"/>
      <c r="V82" s="8" t="n">
        <f aca="false">K82*5.5017049523</f>
        <v>19869279.2402013</v>
      </c>
      <c r="W82" s="8" t="n">
        <f aca="false">M82*5.5017049523</f>
        <v>614513.790934057</v>
      </c>
      <c r="X82" s="8" t="n">
        <f aca="false">N82*5.1890047538+L82*5.5017049523</f>
        <v>35930353.8849818</v>
      </c>
      <c r="Y82" s="8" t="n">
        <f aca="false">N82*5.1890047538</f>
        <v>28416553.6840032</v>
      </c>
      <c r="Z82" s="8" t="n">
        <f aca="false">L82*5.5017049523</f>
        <v>7513800.2009786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36270756.2605426</v>
      </c>
      <c r="G83" s="163" t="n">
        <f aca="false">high_v2_m!E71+temporary_pension_bonus_high!B71</f>
        <v>34769345.5713798</v>
      </c>
      <c r="H83" s="67" t="n">
        <f aca="false">F83-J83</f>
        <v>32415718.6852101</v>
      </c>
      <c r="I83" s="67" t="n">
        <f aca="false">G83-K83</f>
        <v>31029959.1233072</v>
      </c>
      <c r="J83" s="163" t="n">
        <f aca="false">high_v2_m!J71</f>
        <v>3855037.57533257</v>
      </c>
      <c r="K83" s="163" t="n">
        <f aca="false">high_v2_m!K71</f>
        <v>3739386.44807259</v>
      </c>
      <c r="L83" s="67" t="n">
        <f aca="false">H83-I83</f>
        <v>1385759.56190287</v>
      </c>
      <c r="M83" s="67" t="n">
        <f aca="false">J83-K83</f>
        <v>115651.127259977</v>
      </c>
      <c r="N83" s="163" t="n">
        <f aca="false">SUM(high_v5_m!C71:J71)</f>
        <v>4689174.63860295</v>
      </c>
      <c r="O83" s="7"/>
      <c r="P83" s="7"/>
      <c r="Q83" s="67" t="n">
        <f aca="false">I83*5.5017049523</f>
        <v>170717679.778366</v>
      </c>
      <c r="R83" s="67"/>
      <c r="S83" s="67"/>
      <c r="T83" s="7"/>
      <c r="U83" s="7"/>
      <c r="V83" s="67" t="n">
        <f aca="false">K83*5.5017049523</f>
        <v>20573000.9399245</v>
      </c>
      <c r="W83" s="67" t="n">
        <f aca="false">M83*5.5017049523</f>
        <v>636278.379585294</v>
      </c>
      <c r="X83" s="67" t="n">
        <f aca="false">N83*5.1890047538+L83*5.5017049523</f>
        <v>31956189.7355272</v>
      </c>
      <c r="Y83" s="67" t="n">
        <f aca="false">N83*5.1890047538</f>
        <v>24332149.4911091</v>
      </c>
      <c r="Z83" s="67" t="n">
        <f aca="false">L83*5.5017049523</f>
        <v>7624040.24441808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35768504.7100188</v>
      </c>
      <c r="G84" s="163" t="n">
        <f aca="false">high_v2_m!E72+temporary_pension_bonus_high!B72</f>
        <v>34288088.3706637</v>
      </c>
      <c r="H84" s="67" t="n">
        <f aca="false">F84-J84</f>
        <v>31875648.2518036</v>
      </c>
      <c r="I84" s="67" t="n">
        <f aca="false">G84-K84</f>
        <v>30512017.606195</v>
      </c>
      <c r="J84" s="163" t="n">
        <f aca="false">high_v2_m!J72</f>
        <v>3892856.45821518</v>
      </c>
      <c r="K84" s="163" t="n">
        <f aca="false">high_v2_m!K72</f>
        <v>3776070.76446873</v>
      </c>
      <c r="L84" s="67" t="n">
        <f aca="false">H84-I84</f>
        <v>1363630.64560863</v>
      </c>
      <c r="M84" s="67" t="n">
        <f aca="false">J84-K84</f>
        <v>116785.693746456</v>
      </c>
      <c r="N84" s="163" t="n">
        <f aca="false">SUM(high_v5_m!C72:J72)</f>
        <v>4541351.71763362</v>
      </c>
      <c r="O84" s="7"/>
      <c r="P84" s="7"/>
      <c r="Q84" s="67" t="n">
        <f aca="false">I84*5.5017049523</f>
        <v>167868118.368668</v>
      </c>
      <c r="R84" s="67"/>
      <c r="S84" s="67"/>
      <c r="T84" s="7"/>
      <c r="U84" s="7"/>
      <c r="V84" s="67" t="n">
        <f aca="false">K84*5.5017049523</f>
        <v>20774827.2251128</v>
      </c>
      <c r="W84" s="67" t="n">
        <f aca="false">M84*5.5017049523</f>
        <v>642520.429642668</v>
      </c>
      <c r="X84" s="67" t="n">
        <f aca="false">N84*5.1890047538+L84*5.5017049523</f>
        <v>31067389.1275317</v>
      </c>
      <c r="Y84" s="67" t="n">
        <f aca="false">N84*5.1890047538</f>
        <v>23565095.6514786</v>
      </c>
      <c r="Z84" s="67" t="n">
        <f aca="false">L84*5.5017049523</f>
        <v>7502293.47605303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36663958.1271282</v>
      </c>
      <c r="G85" s="163" t="n">
        <f aca="false">high_v2_m!E73+temporary_pension_bonus_high!B73</f>
        <v>35146784.7349468</v>
      </c>
      <c r="H85" s="67" t="n">
        <f aca="false">F85-J85</f>
        <v>32618823.5242248</v>
      </c>
      <c r="I85" s="67" t="n">
        <f aca="false">G85-K85</f>
        <v>31223004.1701305</v>
      </c>
      <c r="J85" s="163" t="n">
        <f aca="false">high_v2_m!J73</f>
        <v>4045134.60290336</v>
      </c>
      <c r="K85" s="163" t="n">
        <f aca="false">high_v2_m!K73</f>
        <v>3923780.56481625</v>
      </c>
      <c r="L85" s="67" t="n">
        <f aca="false">H85-I85</f>
        <v>1395819.35409435</v>
      </c>
      <c r="M85" s="67" t="n">
        <f aca="false">J85-K85</f>
        <v>121354.0380871</v>
      </c>
      <c r="N85" s="163" t="n">
        <f aca="false">SUM(high_v5_m!C73:J73)</f>
        <v>4715557.38832678</v>
      </c>
      <c r="O85" s="7"/>
      <c r="P85" s="7"/>
      <c r="Q85" s="67" t="n">
        <f aca="false">I85*5.5017049523</f>
        <v>171779756.668491</v>
      </c>
      <c r="R85" s="67"/>
      <c r="S85" s="67"/>
      <c r="T85" s="7"/>
      <c r="U85" s="7"/>
      <c r="V85" s="67" t="n">
        <f aca="false">K85*5.5017049523</f>
        <v>21587482.9651881</v>
      </c>
      <c r="W85" s="67" t="n">
        <f aca="false">M85*5.5017049523</f>
        <v>667654.1123254</v>
      </c>
      <c r="X85" s="67" t="n">
        <f aca="false">N85*5.1890047538+L85*5.5017049523</f>
        <v>32148435.9577814</v>
      </c>
      <c r="Y85" s="67" t="n">
        <f aca="false">N85*5.1890047538</f>
        <v>24469049.7048444</v>
      </c>
      <c r="Z85" s="67" t="n">
        <f aca="false">L85*5.5017049523</f>
        <v>7679386.25293707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36182356.2088894</v>
      </c>
      <c r="G86" s="161" t="n">
        <f aca="false">high_v2_m!E74+temporary_pension_bonus_high!B74</f>
        <v>34685789.9916963</v>
      </c>
      <c r="H86" s="8" t="n">
        <f aca="false">F86-J86</f>
        <v>32124995.1299417</v>
      </c>
      <c r="I86" s="8" t="n">
        <f aca="false">G86-K86</f>
        <v>30750149.7451171</v>
      </c>
      <c r="J86" s="161" t="n">
        <f aca="false">high_v2_m!J74</f>
        <v>4057361.07894768</v>
      </c>
      <c r="K86" s="161" t="n">
        <f aca="false">high_v2_m!K74</f>
        <v>3935640.24657925</v>
      </c>
      <c r="L86" s="8" t="n">
        <f aca="false">H86-I86</f>
        <v>1374845.3848246</v>
      </c>
      <c r="M86" s="8" t="n">
        <f aca="false">J86-K86</f>
        <v>121720.83236843</v>
      </c>
      <c r="N86" s="161" t="n">
        <f aca="false">SUM(high_v5_m!C74:J74)</f>
        <v>5530639.22270828</v>
      </c>
      <c r="O86" s="5"/>
      <c r="P86" s="5"/>
      <c r="Q86" s="8" t="n">
        <f aca="false">I86*5.5017049523</f>
        <v>169178251.136677</v>
      </c>
      <c r="R86" s="8"/>
      <c r="S86" s="8"/>
      <c r="T86" s="5"/>
      <c r="U86" s="5"/>
      <c r="V86" s="8" t="n">
        <f aca="false">K86*5.5017049523</f>
        <v>21652731.4350762</v>
      </c>
      <c r="W86" s="8" t="n">
        <f aca="false">M86*5.5017049523</f>
        <v>669672.106239468</v>
      </c>
      <c r="X86" s="8" t="n">
        <f aca="false">N86*5.1890047538+L86*5.5017049523</f>
        <v>36262506.8805223</v>
      </c>
      <c r="Y86" s="8" t="n">
        <f aca="false">N86*5.1890047538</f>
        <v>28698513.218186</v>
      </c>
      <c r="Z86" s="8" t="n">
        <f aca="false">L86*5.5017049523</f>
        <v>7563993.66233628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37057869.0946832</v>
      </c>
      <c r="G87" s="163" t="n">
        <f aca="false">high_v2_m!E75+temporary_pension_bonus_high!B75</f>
        <v>35526669.5866</v>
      </c>
      <c r="H87" s="67" t="n">
        <f aca="false">F87-J87</f>
        <v>32819096.1850711</v>
      </c>
      <c r="I87" s="67" t="n">
        <f aca="false">G87-K87</f>
        <v>31415059.8642762</v>
      </c>
      <c r="J87" s="163" t="n">
        <f aca="false">high_v2_m!J75</f>
        <v>4238772.90961215</v>
      </c>
      <c r="K87" s="163" t="n">
        <f aca="false">high_v2_m!K75</f>
        <v>4111609.72232378</v>
      </c>
      <c r="L87" s="67" t="n">
        <f aca="false">H87-I87</f>
        <v>1404036.32079487</v>
      </c>
      <c r="M87" s="67" t="n">
        <f aca="false">J87-K87</f>
        <v>127163.187288365</v>
      </c>
      <c r="N87" s="163" t="n">
        <f aca="false">SUM(high_v5_m!C75:J75)</f>
        <v>4708837.80113833</v>
      </c>
      <c r="O87" s="7"/>
      <c r="P87" s="7"/>
      <c r="Q87" s="67" t="n">
        <f aca="false">I87*5.5017049523</f>
        <v>172836390.432089</v>
      </c>
      <c r="R87" s="67"/>
      <c r="S87" s="67"/>
      <c r="T87" s="7"/>
      <c r="U87" s="7"/>
      <c r="V87" s="67" t="n">
        <f aca="false">K87*5.5017049523</f>
        <v>22620863.5712336</v>
      </c>
      <c r="W87" s="67" t="n">
        <f aca="false">M87*5.5017049523</f>
        <v>699614.337254652</v>
      </c>
      <c r="X87" s="67" t="n">
        <f aca="false">N87*5.1890047538+L87*5.5017049523</f>
        <v>32158775.3143062</v>
      </c>
      <c r="Y87" s="67" t="n">
        <f aca="false">N87*5.1890047538</f>
        <v>24434181.73498</v>
      </c>
      <c r="Z87" s="67" t="n">
        <f aca="false">L87*5.5017049523</f>
        <v>7724593.57932622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36531331.330307</v>
      </c>
      <c r="G88" s="163" t="n">
        <f aca="false">high_v2_m!E76+temporary_pension_bonus_high!B76</f>
        <v>35021627.0638739</v>
      </c>
      <c r="H88" s="67" t="n">
        <f aca="false">F88-J88</f>
        <v>32337169.7704039</v>
      </c>
      <c r="I88" s="67" t="n">
        <f aca="false">G88-K88</f>
        <v>30953290.3507679</v>
      </c>
      <c r="J88" s="163" t="n">
        <f aca="false">high_v2_m!J76</f>
        <v>4194161.55990308</v>
      </c>
      <c r="K88" s="163" t="n">
        <f aca="false">high_v2_m!K76</f>
        <v>4068336.71310599</v>
      </c>
      <c r="L88" s="67" t="n">
        <f aca="false">H88-I88</f>
        <v>1383879.41963603</v>
      </c>
      <c r="M88" s="67" t="n">
        <f aca="false">J88-K88</f>
        <v>125824.846797092</v>
      </c>
      <c r="N88" s="163" t="n">
        <f aca="false">SUM(high_v5_m!C76:J76)</f>
        <v>4535942.26582008</v>
      </c>
      <c r="O88" s="7"/>
      <c r="P88" s="7"/>
      <c r="Q88" s="67" t="n">
        <f aca="false">I88*5.5017049523</f>
        <v>170295870.812799</v>
      </c>
      <c r="R88" s="67"/>
      <c r="S88" s="67"/>
      <c r="T88" s="7"/>
      <c r="U88" s="7"/>
      <c r="V88" s="67" t="n">
        <f aca="false">K88*5.5017049523</f>
        <v>22382788.2421191</v>
      </c>
      <c r="W88" s="67" t="n">
        <f aca="false">M88*5.5017049523</f>
        <v>692251.182745952</v>
      </c>
      <c r="X88" s="67" t="n">
        <f aca="false">N88*5.1890047538+L88*5.5017049523</f>
        <v>31150722.2367004</v>
      </c>
      <c r="Y88" s="67" t="n">
        <f aca="false">N88*5.1890047538</f>
        <v>23537025.9803028</v>
      </c>
      <c r="Z88" s="67" t="n">
        <f aca="false">L88*5.5017049523</f>
        <v>7613696.25639762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37544419.1066013</v>
      </c>
      <c r="G89" s="163" t="n">
        <f aca="false">high_v2_m!E77+temporary_pension_bonus_high!B77</f>
        <v>35992534.8169477</v>
      </c>
      <c r="H89" s="67" t="n">
        <f aca="false">F89-J89</f>
        <v>33131187.0214231</v>
      </c>
      <c r="I89" s="67" t="n">
        <f aca="false">G89-K89</f>
        <v>31711699.6943248</v>
      </c>
      <c r="J89" s="163" t="n">
        <f aca="false">high_v2_m!J77</f>
        <v>4413232.08517823</v>
      </c>
      <c r="K89" s="163" t="n">
        <f aca="false">high_v2_m!K77</f>
        <v>4280835.12262288</v>
      </c>
      <c r="L89" s="67" t="n">
        <f aca="false">H89-I89</f>
        <v>1419487.32709822</v>
      </c>
      <c r="M89" s="67" t="n">
        <f aca="false">J89-K89</f>
        <v>132396.962555347</v>
      </c>
      <c r="N89" s="163" t="n">
        <f aca="false">SUM(high_v5_m!C77:J77)</f>
        <v>4679716.29533619</v>
      </c>
      <c r="O89" s="7"/>
      <c r="P89" s="7"/>
      <c r="Q89" s="67" t="n">
        <f aca="false">I89*5.5017049523</f>
        <v>174468415.254117</v>
      </c>
      <c r="R89" s="67"/>
      <c r="S89" s="67"/>
      <c r="T89" s="7"/>
      <c r="U89" s="7"/>
      <c r="V89" s="67" t="n">
        <f aca="false">K89*5.5017049523</f>
        <v>23551891.7941141</v>
      </c>
      <c r="W89" s="67" t="n">
        <f aca="false">M89*5.5017049523</f>
        <v>728409.02456023</v>
      </c>
      <c r="X89" s="67" t="n">
        <f aca="false">N89*5.1890047538+L89*5.5017049523</f>
        <v>32092670.5601582</v>
      </c>
      <c r="Y89" s="67" t="n">
        <f aca="false">N89*5.1890047538</f>
        <v>24283070.1029348</v>
      </c>
      <c r="Z89" s="67" t="n">
        <f aca="false">L89*5.5017049523</f>
        <v>7809600.45722335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37053531.8043875</v>
      </c>
      <c r="G90" s="161" t="n">
        <f aca="false">high_v2_m!E78+temporary_pension_bonus_high!B78</f>
        <v>35523298.5752624</v>
      </c>
      <c r="H90" s="8" t="n">
        <f aca="false">F90-J90</f>
        <v>32561672.1969741</v>
      </c>
      <c r="I90" s="8" t="n">
        <f aca="false">G90-K90</f>
        <v>31166194.7560715</v>
      </c>
      <c r="J90" s="161" t="n">
        <f aca="false">high_v2_m!J78</f>
        <v>4491859.60741337</v>
      </c>
      <c r="K90" s="161" t="n">
        <f aca="false">high_v2_m!K78</f>
        <v>4357103.81919097</v>
      </c>
      <c r="L90" s="8" t="n">
        <f aca="false">H90-I90</f>
        <v>1395477.44090264</v>
      </c>
      <c r="M90" s="8" t="n">
        <f aca="false">J90-K90</f>
        <v>134755.788222402</v>
      </c>
      <c r="N90" s="161" t="n">
        <f aca="false">SUM(high_v5_m!C78:J78)</f>
        <v>5615138.11418046</v>
      </c>
      <c r="O90" s="5"/>
      <c r="P90" s="5"/>
      <c r="Q90" s="8" t="n">
        <f aca="false">I90*5.5017049523</f>
        <v>171467208.033825</v>
      </c>
      <c r="R90" s="8"/>
      <c r="S90" s="8"/>
      <c r="T90" s="5"/>
      <c r="U90" s="5"/>
      <c r="V90" s="8" t="n">
        <f aca="false">K90*5.5017049523</f>
        <v>23971499.6597282</v>
      </c>
      <c r="W90" s="8" t="n">
        <f aca="false">M90*5.5017049523</f>
        <v>741386.587414281</v>
      </c>
      <c r="X90" s="8" t="n">
        <f aca="false">N90*5.1890047538+L90*5.5017049523</f>
        <v>36814483.515163</v>
      </c>
      <c r="Y90" s="8" t="n">
        <f aca="false">N90*5.1890047538</f>
        <v>29136978.367726</v>
      </c>
      <c r="Z90" s="8" t="n">
        <f aca="false">L90*5.5017049523</f>
        <v>7677505.147437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37880182.1717668</v>
      </c>
      <c r="G91" s="163" t="n">
        <f aca="false">high_v2_m!E79+temporary_pension_bonus_high!B79</f>
        <v>36314910.4674977</v>
      </c>
      <c r="H91" s="67" t="n">
        <f aca="false">F91-J91</f>
        <v>33237169.6009317</v>
      </c>
      <c r="I91" s="67" t="n">
        <f aca="false">G91-K91</f>
        <v>31811188.2737876</v>
      </c>
      <c r="J91" s="163" t="n">
        <f aca="false">high_v2_m!J79</f>
        <v>4643012.57083509</v>
      </c>
      <c r="K91" s="163" t="n">
        <f aca="false">high_v2_m!K79</f>
        <v>4503722.19371003</v>
      </c>
      <c r="L91" s="67" t="n">
        <f aca="false">H91-I91</f>
        <v>1425981.32714412</v>
      </c>
      <c r="M91" s="67" t="n">
        <f aca="false">J91-K91</f>
        <v>139290.377125053</v>
      </c>
      <c r="N91" s="163" t="n">
        <f aca="false">SUM(high_v5_m!C79:J79)</f>
        <v>4700211.86162612</v>
      </c>
      <c r="O91" s="7"/>
      <c r="P91" s="7"/>
      <c r="Q91" s="67" t="n">
        <f aca="false">I91*5.5017049523</f>
        <v>175015772.064445</v>
      </c>
      <c r="R91" s="67"/>
      <c r="S91" s="67"/>
      <c r="T91" s="7"/>
      <c r="U91" s="7"/>
      <c r="V91" s="67" t="n">
        <f aca="false">K91*5.5017049523</f>
        <v>24778150.6969179</v>
      </c>
      <c r="W91" s="67" t="n">
        <f aca="false">M91*5.5017049523</f>
        <v>766334.557636637</v>
      </c>
      <c r="X91" s="67" t="n">
        <f aca="false">N91*5.1890047538+L91*5.5017049523</f>
        <v>32234750.2232812</v>
      </c>
      <c r="Y91" s="67" t="n">
        <f aca="false">N91*5.1890047538</f>
        <v>24389421.6938451</v>
      </c>
      <c r="Z91" s="67" t="n">
        <f aca="false">L91*5.5017049523</f>
        <v>7845328.52943611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37411658.4810427</v>
      </c>
      <c r="G92" s="163" t="n">
        <f aca="false">high_v2_m!E80+temporary_pension_bonus_high!B80</f>
        <v>35864773.7146964</v>
      </c>
      <c r="H92" s="67" t="n">
        <f aca="false">F92-J92</f>
        <v>32775093.660131</v>
      </c>
      <c r="I92" s="67" t="n">
        <f aca="false">G92-K92</f>
        <v>31367305.8384121</v>
      </c>
      <c r="J92" s="163" t="n">
        <f aca="false">high_v2_m!J80</f>
        <v>4636564.82091165</v>
      </c>
      <c r="K92" s="163" t="n">
        <f aca="false">high_v2_m!K80</f>
        <v>4497467.8762843</v>
      </c>
      <c r="L92" s="67" t="n">
        <f aca="false">H92-I92</f>
        <v>1407787.82171893</v>
      </c>
      <c r="M92" s="67" t="n">
        <f aca="false">J92-K92</f>
        <v>139096.944627349</v>
      </c>
      <c r="N92" s="163" t="n">
        <f aca="false">SUM(high_v5_m!C80:J80)</f>
        <v>4557269.60913848</v>
      </c>
      <c r="O92" s="7"/>
      <c r="P92" s="7"/>
      <c r="Q92" s="67" t="n">
        <f aca="false">I92*5.5017049523</f>
        <v>172573661.871501</v>
      </c>
      <c r="R92" s="67"/>
      <c r="S92" s="67"/>
      <c r="T92" s="7"/>
      <c r="U92" s="7"/>
      <c r="V92" s="67" t="n">
        <f aca="false">K92*5.5017049523</f>
        <v>24743741.2877635</v>
      </c>
      <c r="W92" s="67" t="n">
        <f aca="false">M92*5.5017049523</f>
        <v>765270.349106086</v>
      </c>
      <c r="X92" s="67" t="n">
        <f aca="false">N92*5.1890047538+L92*5.5017049523</f>
        <v>31392926.8967065</v>
      </c>
      <c r="Y92" s="67" t="n">
        <f aca="false">N92*5.1890047538</f>
        <v>23647693.6661679</v>
      </c>
      <c r="Z92" s="67" t="n">
        <f aca="false">L92*5.5017049523</f>
        <v>7745233.23053865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38408061.7629471</v>
      </c>
      <c r="G93" s="163" t="n">
        <f aca="false">high_v2_m!E81+temporary_pension_bonus_high!B81</f>
        <v>36819972.3895281</v>
      </c>
      <c r="H93" s="67" t="n">
        <f aca="false">F93-J93</f>
        <v>33606311.8714823</v>
      </c>
      <c r="I93" s="67" t="n">
        <f aca="false">G93-K93</f>
        <v>32162274.9948072</v>
      </c>
      <c r="J93" s="163" t="n">
        <f aca="false">high_v2_m!J81</f>
        <v>4801749.89146482</v>
      </c>
      <c r="K93" s="163" t="n">
        <f aca="false">high_v2_m!K81</f>
        <v>4657697.39472088</v>
      </c>
      <c r="L93" s="67" t="n">
        <f aca="false">H93-I93</f>
        <v>1444036.87667504</v>
      </c>
      <c r="M93" s="67" t="n">
        <f aca="false">J93-K93</f>
        <v>144052.496743944</v>
      </c>
      <c r="N93" s="163" t="n">
        <f aca="false">SUM(high_v5_m!C81:J81)</f>
        <v>4687707.37194078</v>
      </c>
      <c r="O93" s="7"/>
      <c r="P93" s="7"/>
      <c r="Q93" s="67" t="n">
        <f aca="false">I93*5.5017049523</f>
        <v>176947347.616165</v>
      </c>
      <c r="R93" s="67"/>
      <c r="S93" s="67"/>
      <c r="T93" s="7"/>
      <c r="U93" s="7"/>
      <c r="V93" s="67" t="n">
        <f aca="false">K93*5.5017049523</f>
        <v>25625276.8228507</v>
      </c>
      <c r="W93" s="67" t="n">
        <f aca="false">M93*5.5017049523</f>
        <v>792534.334727339</v>
      </c>
      <c r="X93" s="67" t="n">
        <f aca="false">N93*5.1890047538+L93*5.5017049523</f>
        <v>32269200.6731309</v>
      </c>
      <c r="Y93" s="67" t="n">
        <f aca="false">N93*5.1890047538</f>
        <v>24324535.837424</v>
      </c>
      <c r="Z93" s="67" t="n">
        <f aca="false">L93*5.5017049523</f>
        <v>7944664.83570691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38050492.568425</v>
      </c>
      <c r="G94" s="161" t="n">
        <f aca="false">high_v2_m!E82+temporary_pension_bonus_high!B82</f>
        <v>36476841.101432</v>
      </c>
      <c r="H94" s="8" t="n">
        <f aca="false">F94-J94</f>
        <v>33241249.6953694</v>
      </c>
      <c r="I94" s="8" t="n">
        <f aca="false">G94-K94</f>
        <v>31811875.5145681</v>
      </c>
      <c r="J94" s="161" t="n">
        <f aca="false">high_v2_m!J82</f>
        <v>4809242.87305559</v>
      </c>
      <c r="K94" s="161" t="n">
        <f aca="false">high_v2_m!K82</f>
        <v>4664965.58686392</v>
      </c>
      <c r="L94" s="8" t="n">
        <f aca="false">H94-I94</f>
        <v>1429374.18080131</v>
      </c>
      <c r="M94" s="8" t="n">
        <f aca="false">J94-K94</f>
        <v>144277.286191667</v>
      </c>
      <c r="N94" s="161" t="n">
        <f aca="false">SUM(high_v5_m!C82:J82)</f>
        <v>5518399.78373588</v>
      </c>
      <c r="O94" s="5"/>
      <c r="P94" s="5"/>
      <c r="Q94" s="8" t="n">
        <f aca="false">I94*5.5017049523</f>
        <v>175019553.06045</v>
      </c>
      <c r="R94" s="8"/>
      <c r="S94" s="8"/>
      <c r="T94" s="5"/>
      <c r="U94" s="5"/>
      <c r="V94" s="8" t="n">
        <f aca="false">K94*5.5017049523</f>
        <v>25665264.2715583</v>
      </c>
      <c r="W94" s="8" t="n">
        <f aca="false">M94*5.5017049523</f>
        <v>793771.059945101</v>
      </c>
      <c r="X94" s="8" t="n">
        <f aca="false">N94*5.1890047538+L94*5.5017049523</f>
        <v>36498997.7203787</v>
      </c>
      <c r="Y94" s="8" t="n">
        <f aca="false">N94*5.1890047538</f>
        <v>28635002.7111744</v>
      </c>
      <c r="Z94" s="8" t="n">
        <f aca="false">L94*5.5017049523</f>
        <v>7863995.0092043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39095374.6567723</v>
      </c>
      <c r="G95" s="163" t="n">
        <f aca="false">high_v2_m!E83+temporary_pension_bonus_high!B83</f>
        <v>37479128.8877474</v>
      </c>
      <c r="H95" s="67" t="n">
        <f aca="false">F95-J95</f>
        <v>34123544.2496132</v>
      </c>
      <c r="I95" s="67" t="n">
        <f aca="false">G95-K95</f>
        <v>32656453.3928031</v>
      </c>
      <c r="J95" s="163" t="n">
        <f aca="false">high_v2_m!J83</f>
        <v>4971830.40715904</v>
      </c>
      <c r="K95" s="163" t="n">
        <f aca="false">high_v2_m!K83</f>
        <v>4822675.49494427</v>
      </c>
      <c r="L95" s="67" t="n">
        <f aca="false">H95-I95</f>
        <v>1467090.85681014</v>
      </c>
      <c r="M95" s="67" t="n">
        <f aca="false">J95-K95</f>
        <v>149154.912214773</v>
      </c>
      <c r="N95" s="163" t="n">
        <f aca="false">SUM(high_v5_m!C83:J83)</f>
        <v>4602207.32658303</v>
      </c>
      <c r="O95" s="7"/>
      <c r="P95" s="7"/>
      <c r="Q95" s="67" t="n">
        <f aca="false">I95*5.5017049523</f>
        <v>179666171.355739</v>
      </c>
      <c r="R95" s="67"/>
      <c r="S95" s="67"/>
      <c r="T95" s="7"/>
      <c r="U95" s="7"/>
      <c r="V95" s="67" t="n">
        <f aca="false">K95*5.5017049523</f>
        <v>26532937.6538707</v>
      </c>
      <c r="W95" s="67" t="n">
        <f aca="false">M95*5.5017049523</f>
        <v>820606.319191887</v>
      </c>
      <c r="X95" s="67" t="n">
        <f aca="false">N95*5.1890047538+L95*5.5017049523</f>
        <v>31952376.7279989</v>
      </c>
      <c r="Y95" s="67" t="n">
        <f aca="false">N95*5.1890047538</f>
        <v>23880875.6956125</v>
      </c>
      <c r="Z95" s="67" t="n">
        <f aca="false">L95*5.5017049523</f>
        <v>8071501.0323864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38550177.2036809</v>
      </c>
      <c r="G96" s="163" t="n">
        <f aca="false">high_v2_m!E84+temporary_pension_bonus_high!B84</f>
        <v>36957010.8972805</v>
      </c>
      <c r="H96" s="67" t="n">
        <f aca="false">F96-J96</f>
        <v>33578275.3411063</v>
      </c>
      <c r="I96" s="67" t="n">
        <f aca="false">G96-K96</f>
        <v>32134266.0905831</v>
      </c>
      <c r="J96" s="163" t="n">
        <f aca="false">high_v2_m!J84</f>
        <v>4971901.86257466</v>
      </c>
      <c r="K96" s="163" t="n">
        <f aca="false">high_v2_m!K84</f>
        <v>4822744.80669742</v>
      </c>
      <c r="L96" s="67" t="n">
        <f aca="false">H96-I96</f>
        <v>1444009.2505232</v>
      </c>
      <c r="M96" s="67" t="n">
        <f aca="false">J96-K96</f>
        <v>149157.05587724</v>
      </c>
      <c r="N96" s="163" t="n">
        <f aca="false">SUM(high_v5_m!C84:J84)</f>
        <v>4519324.36571778</v>
      </c>
      <c r="O96" s="7"/>
      <c r="P96" s="7"/>
      <c r="Q96" s="67" t="n">
        <f aca="false">I96*5.5017049523</f>
        <v>176793250.889087</v>
      </c>
      <c r="R96" s="67"/>
      <c r="S96" s="67"/>
      <c r="T96" s="7"/>
      <c r="U96" s="7"/>
      <c r="V96" s="67" t="n">
        <f aca="false">K96*5.5017049523</f>
        <v>26533318.9866863</v>
      </c>
      <c r="W96" s="67" t="n">
        <f aca="false">M96*5.5017049523</f>
        <v>820618.112990301</v>
      </c>
      <c r="X96" s="67" t="n">
        <f aca="false">N96*5.1890047538+L96*5.5017049523</f>
        <v>31395308.4624442</v>
      </c>
      <c r="Y96" s="67" t="n">
        <f aca="false">N96*5.1890047538</f>
        <v>23450795.6176737</v>
      </c>
      <c r="Z96" s="67" t="n">
        <f aca="false">L96*5.5017049523</f>
        <v>7944512.84477049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39611882.7491386</v>
      </c>
      <c r="G97" s="163" t="n">
        <f aca="false">high_v2_m!E85+temporary_pension_bonus_high!B85</f>
        <v>37976821.9458322</v>
      </c>
      <c r="H97" s="67" t="n">
        <f aca="false">F97-J97</f>
        <v>34403365.2816716</v>
      </c>
      <c r="I97" s="67" t="n">
        <f aca="false">G97-K97</f>
        <v>32924560.0023892</v>
      </c>
      <c r="J97" s="163" t="n">
        <f aca="false">high_v2_m!J85</f>
        <v>5208517.46746703</v>
      </c>
      <c r="K97" s="163" t="n">
        <f aca="false">high_v2_m!K85</f>
        <v>5052261.94344302</v>
      </c>
      <c r="L97" s="67" t="n">
        <f aca="false">H97-I97</f>
        <v>1478805.27928236</v>
      </c>
      <c r="M97" s="67" t="n">
        <f aca="false">J97-K97</f>
        <v>156255.524024011</v>
      </c>
      <c r="N97" s="163" t="n">
        <f aca="false">SUM(high_v5_m!C85:J85)</f>
        <v>4656313.72890973</v>
      </c>
      <c r="O97" s="7"/>
      <c r="P97" s="7"/>
      <c r="Q97" s="67" t="n">
        <f aca="false">I97*5.5017049523</f>
        <v>181141214.817443</v>
      </c>
      <c r="R97" s="67"/>
      <c r="S97" s="67"/>
      <c r="T97" s="7"/>
      <c r="U97" s="7"/>
      <c r="V97" s="67" t="n">
        <f aca="false">K97*5.5017049523</f>
        <v>27796054.5545573</v>
      </c>
      <c r="W97" s="67" t="n">
        <f aca="false">M97*5.5017049523</f>
        <v>859671.790347131</v>
      </c>
      <c r="X97" s="67" t="n">
        <f aca="false">N97*5.1890047538+L97*5.5017049523</f>
        <v>32297584.4030119</v>
      </c>
      <c r="Y97" s="67" t="n">
        <f aca="false">N97*5.1890047538</f>
        <v>24161634.0744968</v>
      </c>
      <c r="Z97" s="67" t="n">
        <f aca="false">L97*5.5017049523</f>
        <v>8135950.32851515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39103940.2433241</v>
      </c>
      <c r="G98" s="161" t="n">
        <f aca="false">high_v2_m!E86+temporary_pension_bonus_high!B86</f>
        <v>37490518.0663299</v>
      </c>
      <c r="H98" s="8" t="n">
        <f aca="false">F98-J98</f>
        <v>33948164.4505787</v>
      </c>
      <c r="I98" s="8" t="n">
        <f aca="false">G98-K98</f>
        <v>32489415.5473669</v>
      </c>
      <c r="J98" s="161" t="n">
        <f aca="false">high_v2_m!J86</f>
        <v>5155775.79274533</v>
      </c>
      <c r="K98" s="161" t="n">
        <f aca="false">high_v2_m!K86</f>
        <v>5001102.51896297</v>
      </c>
      <c r="L98" s="8" t="n">
        <f aca="false">H98-I98</f>
        <v>1458748.90321182</v>
      </c>
      <c r="M98" s="8" t="n">
        <f aca="false">J98-K98</f>
        <v>154673.273782359</v>
      </c>
      <c r="N98" s="161" t="n">
        <f aca="false">SUM(high_v5_m!C86:J86)</f>
        <v>5563256.41588519</v>
      </c>
      <c r="O98" s="5"/>
      <c r="P98" s="5"/>
      <c r="Q98" s="8" t="n">
        <f aca="false">I98*5.5017049523</f>
        <v>178747178.414281</v>
      </c>
      <c r="R98" s="8"/>
      <c r="S98" s="8"/>
      <c r="T98" s="5"/>
      <c r="U98" s="5"/>
      <c r="V98" s="8" t="n">
        <f aca="false">K98*5.5017049523</f>
        <v>27514590.4955386</v>
      </c>
      <c r="W98" s="8" t="n">
        <f aca="false">M98*5.5017049523</f>
        <v>850966.716356861</v>
      </c>
      <c r="X98" s="8" t="n">
        <f aca="false">N98*5.1890047538+L98*5.5017049523</f>
        <v>36893370.0535993</v>
      </c>
      <c r="Y98" s="8" t="n">
        <f aca="false">N98*5.1890047538</f>
        <v>28867763.9886366</v>
      </c>
      <c r="Z98" s="8" t="n">
        <f aca="false">L98*5.5017049523</f>
        <v>8025606.06496269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39900008.820046</v>
      </c>
      <c r="G99" s="163" t="n">
        <f aca="false">high_v2_m!E87+temporary_pension_bonus_high!B87</f>
        <v>38254963.1956518</v>
      </c>
      <c r="H99" s="67" t="n">
        <f aca="false">F99-J99</f>
        <v>34585872.4219253</v>
      </c>
      <c r="I99" s="67" t="n">
        <f aca="false">G99-K99</f>
        <v>33100250.8894748</v>
      </c>
      <c r="J99" s="163" t="n">
        <f aca="false">high_v2_m!J87</f>
        <v>5314136.39812062</v>
      </c>
      <c r="K99" s="163" t="n">
        <f aca="false">high_v2_m!K87</f>
        <v>5154712.306177</v>
      </c>
      <c r="L99" s="67" t="n">
        <f aca="false">H99-I99</f>
        <v>1485621.5324505</v>
      </c>
      <c r="M99" s="67" t="n">
        <f aca="false">J99-K99</f>
        <v>159424.091943618</v>
      </c>
      <c r="N99" s="163" t="n">
        <f aca="false">SUM(high_v5_m!C87:J87)</f>
        <v>4757071.06286356</v>
      </c>
      <c r="O99" s="7"/>
      <c r="P99" s="7"/>
      <c r="Q99" s="67" t="n">
        <f aca="false">I99*5.5017049523</f>
        <v>182107814.240996</v>
      </c>
      <c r="R99" s="67"/>
      <c r="S99" s="67"/>
      <c r="T99" s="7"/>
      <c r="U99" s="7"/>
      <c r="V99" s="67" t="n">
        <f aca="false">K99*5.5017049523</f>
        <v>28359706.2225758</v>
      </c>
      <c r="W99" s="67" t="n">
        <f aca="false">M99*5.5017049523</f>
        <v>877104.316162133</v>
      </c>
      <c r="X99" s="67" t="n">
        <f aca="false">N99*5.1890047538+L99*5.5017049523</f>
        <v>32857915.7016899</v>
      </c>
      <c r="Y99" s="67" t="n">
        <f aca="false">N99*5.1890047538</f>
        <v>24684464.3593634</v>
      </c>
      <c r="Z99" s="67" t="n">
        <f aca="false">L99*5.5017049523</f>
        <v>8173451.34232644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39434159.8142431</v>
      </c>
      <c r="G100" s="163" t="n">
        <f aca="false">high_v2_m!E88+temporary_pension_bonus_high!B88</f>
        <v>37809350.266736</v>
      </c>
      <c r="H100" s="67" t="n">
        <f aca="false">F100-J100</f>
        <v>34099911.8270735</v>
      </c>
      <c r="I100" s="67" t="n">
        <f aca="false">G100-K100</f>
        <v>32635129.7191815</v>
      </c>
      <c r="J100" s="163" t="n">
        <f aca="false">high_v2_m!J88</f>
        <v>5334247.98716958</v>
      </c>
      <c r="K100" s="163" t="n">
        <f aca="false">high_v2_m!K88</f>
        <v>5174220.5475545</v>
      </c>
      <c r="L100" s="67" t="n">
        <f aca="false">H100-I100</f>
        <v>1464782.10789204</v>
      </c>
      <c r="M100" s="67" t="n">
        <f aca="false">J100-K100</f>
        <v>160027.439615089</v>
      </c>
      <c r="N100" s="163" t="n">
        <f aca="false">SUM(high_v5_m!C88:J88)</f>
        <v>4576250.9135262</v>
      </c>
      <c r="O100" s="7"/>
      <c r="P100" s="7"/>
      <c r="Q100" s="67" t="n">
        <f aca="false">I100*5.5017049523</f>
        <v>179548854.794974</v>
      </c>
      <c r="R100" s="67"/>
      <c r="S100" s="67"/>
      <c r="T100" s="7"/>
      <c r="U100" s="7"/>
      <c r="V100" s="67" t="n">
        <f aca="false">K100*5.5017049523</f>
        <v>28467034.810773</v>
      </c>
      <c r="W100" s="67" t="n">
        <f aca="false">M100*5.5017049523</f>
        <v>880423.757034222</v>
      </c>
      <c r="X100" s="67" t="n">
        <f aca="false">N100*5.1890047538+L100*5.5017049523</f>
        <v>31804986.7218991</v>
      </c>
      <c r="Y100" s="67" t="n">
        <f aca="false">N100*5.1890047538</f>
        <v>23746187.7448691</v>
      </c>
      <c r="Z100" s="67" t="n">
        <f aca="false">L100*5.5017049523</f>
        <v>8058798.97703009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40438446.7608136</v>
      </c>
      <c r="G101" s="163" t="n">
        <f aca="false">high_v2_m!E89+temporary_pension_bonus_high!B89</f>
        <v>38773134.4832257</v>
      </c>
      <c r="H101" s="67" t="n">
        <f aca="false">F101-J101</f>
        <v>34866606.7953215</v>
      </c>
      <c r="I101" s="67" t="n">
        <f aca="false">G101-K101</f>
        <v>33368449.7166984</v>
      </c>
      <c r="J101" s="163" t="n">
        <f aca="false">high_v2_m!J89</f>
        <v>5571839.96549208</v>
      </c>
      <c r="K101" s="163" t="n">
        <f aca="false">high_v2_m!K89</f>
        <v>5404684.76652732</v>
      </c>
      <c r="L101" s="67" t="n">
        <f aca="false">H101-I101</f>
        <v>1498157.07862318</v>
      </c>
      <c r="M101" s="67" t="n">
        <f aca="false">J101-K101</f>
        <v>167155.198964762</v>
      </c>
      <c r="N101" s="163" t="n">
        <f aca="false">SUM(high_v5_m!C89:J89)</f>
        <v>4717134.09161605</v>
      </c>
      <c r="O101" s="7"/>
      <c r="P101" s="7"/>
      <c r="Q101" s="67" t="n">
        <f aca="false">I101*5.5017049523</f>
        <v>183583365.056933</v>
      </c>
      <c r="R101" s="67"/>
      <c r="S101" s="67"/>
      <c r="T101" s="7"/>
      <c r="U101" s="7"/>
      <c r="V101" s="67" t="n">
        <f aca="false">K101*5.5017049523</f>
        <v>29734980.9456237</v>
      </c>
      <c r="W101" s="67" t="n">
        <f aca="false">M101*5.5017049523</f>
        <v>919638.585947121</v>
      </c>
      <c r="X101" s="67" t="n">
        <f aca="false">N101*5.1890047538+L101*5.5017049523</f>
        <v>32719649.4444922</v>
      </c>
      <c r="Y101" s="67" t="n">
        <f aca="false">N101*5.1890047538</f>
        <v>24477231.2257077</v>
      </c>
      <c r="Z101" s="67" t="n">
        <f aca="false">L101*5.5017049523</f>
        <v>8242418.21878445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39979625.146771</v>
      </c>
      <c r="G102" s="161" t="n">
        <f aca="false">high_v2_m!E90+temporary_pension_bonus_high!B90</f>
        <v>38334727.638163</v>
      </c>
      <c r="H102" s="8" t="n">
        <f aca="false">F102-J102</f>
        <v>34360612.8473754</v>
      </c>
      <c r="I102" s="8" t="n">
        <f aca="false">G102-K102</f>
        <v>32884285.7077492</v>
      </c>
      <c r="J102" s="161" t="n">
        <f aca="false">high_v2_m!J90</f>
        <v>5619012.29939561</v>
      </c>
      <c r="K102" s="161" t="n">
        <f aca="false">high_v2_m!K90</f>
        <v>5450441.93041374</v>
      </c>
      <c r="L102" s="8" t="n">
        <f aca="false">H102-I102</f>
        <v>1476327.1396262</v>
      </c>
      <c r="M102" s="8" t="n">
        <f aca="false">J102-K102</f>
        <v>168570.368981869</v>
      </c>
      <c r="N102" s="161" t="n">
        <f aca="false">SUM(high_v5_m!C90:J90)</f>
        <v>5429103.75858017</v>
      </c>
      <c r="O102" s="5"/>
      <c r="P102" s="5"/>
      <c r="Q102" s="8" t="n">
        <f aca="false">I102*5.5017049523</f>
        <v>180919637.531172</v>
      </c>
      <c r="R102" s="8"/>
      <c r="S102" s="8"/>
      <c r="T102" s="5"/>
      <c r="U102" s="5"/>
      <c r="V102" s="8" t="n">
        <f aca="false">K102*5.5017049523</f>
        <v>29986723.3607808</v>
      </c>
      <c r="W102" s="8" t="n">
        <f aca="false">M102*5.5017049523</f>
        <v>927424.433838587</v>
      </c>
      <c r="X102" s="8" t="n">
        <f aca="false">N102*5.1890047538+L102*5.5017049523</f>
        <v>36293961.5474423</v>
      </c>
      <c r="Y102" s="8" t="n">
        <f aca="false">N102*5.1890047538</f>
        <v>28171645.212146</v>
      </c>
      <c r="Z102" s="8" t="n">
        <f aca="false">L102*5.5017049523</f>
        <v>8122316.33529634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40921293.4782233</v>
      </c>
      <c r="G103" s="163" t="n">
        <f aca="false">high_v2_m!E91+temporary_pension_bonus_high!B91</f>
        <v>39238425.9994428</v>
      </c>
      <c r="H103" s="67" t="n">
        <f aca="false">F103-J103</f>
        <v>35023973.3624195</v>
      </c>
      <c r="I103" s="67" t="n">
        <f aca="false">G103-K103</f>
        <v>33518025.4871132</v>
      </c>
      <c r="J103" s="163" t="n">
        <f aca="false">high_v2_m!J91</f>
        <v>5897320.11580377</v>
      </c>
      <c r="K103" s="163" t="n">
        <f aca="false">high_v2_m!K91</f>
        <v>5720400.51232966</v>
      </c>
      <c r="L103" s="67" t="n">
        <f aca="false">H103-I103</f>
        <v>1505947.87530637</v>
      </c>
      <c r="M103" s="67" t="n">
        <f aca="false">J103-K103</f>
        <v>176919.603474112</v>
      </c>
      <c r="N103" s="163" t="n">
        <f aca="false">SUM(high_v5_m!C91:J91)</f>
        <v>4602366.93362551</v>
      </c>
      <c r="O103" s="7"/>
      <c r="P103" s="7"/>
      <c r="Q103" s="67" t="n">
        <f aca="false">I103*5.5017049523</f>
        <v>184406286.813768</v>
      </c>
      <c r="R103" s="67"/>
      <c r="S103" s="67"/>
      <c r="T103" s="7"/>
      <c r="U103" s="7"/>
      <c r="V103" s="67" t="n">
        <f aca="false">K103*5.5017049523</f>
        <v>31471955.8278235</v>
      </c>
      <c r="W103" s="67" t="n">
        <f aca="false">M103*5.5017049523</f>
        <v>973359.458592476</v>
      </c>
      <c r="X103" s="67" t="n">
        <f aca="false">N103*5.1890047538+L103*5.5017049523</f>
        <v>32166984.7807934</v>
      </c>
      <c r="Y103" s="67" t="n">
        <f aca="false">N103*5.1890047538</f>
        <v>23881703.8973147</v>
      </c>
      <c r="Z103" s="67" t="n">
        <f aca="false">L103*5.5017049523</f>
        <v>8285280.88347873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40355205.6330279</v>
      </c>
      <c r="G104" s="163" t="n">
        <f aca="false">high_v2_m!E92+temporary_pension_bonus_high!B92</f>
        <v>38697608.289434</v>
      </c>
      <c r="H104" s="67" t="n">
        <f aca="false">F104-J104</f>
        <v>34469811.9452335</v>
      </c>
      <c r="I104" s="67" t="n">
        <f aca="false">G104-K104</f>
        <v>32988776.4122734</v>
      </c>
      <c r="J104" s="163" t="n">
        <f aca="false">high_v2_m!J92</f>
        <v>5885393.68779437</v>
      </c>
      <c r="K104" s="163" t="n">
        <f aca="false">high_v2_m!K92</f>
        <v>5708831.87716054</v>
      </c>
      <c r="L104" s="67" t="n">
        <f aca="false">H104-I104</f>
        <v>1481035.53296004</v>
      </c>
      <c r="M104" s="67" t="n">
        <f aca="false">J104-K104</f>
        <v>176561.810633833</v>
      </c>
      <c r="N104" s="163" t="n">
        <f aca="false">SUM(high_v5_m!C92:J92)</f>
        <v>4415764.27080281</v>
      </c>
      <c r="O104" s="7"/>
      <c r="P104" s="7"/>
      <c r="Q104" s="67" t="n">
        <f aca="false">I104*5.5017049523</f>
        <v>181494514.557722</v>
      </c>
      <c r="R104" s="67"/>
      <c r="S104" s="67"/>
      <c r="T104" s="7"/>
      <c r="U104" s="7"/>
      <c r="V104" s="67" t="n">
        <f aca="false">K104*5.5017049523</f>
        <v>31408308.6104222</v>
      </c>
      <c r="W104" s="67" t="n">
        <f aca="false">M104*5.5017049523</f>
        <v>971390.987951212</v>
      </c>
      <c r="X104" s="67" t="n">
        <f aca="false">N104*5.1890047538+L104*5.5017049523</f>
        <v>31061642.3190745</v>
      </c>
      <c r="Y104" s="67" t="n">
        <f aca="false">N104*5.1890047538</f>
        <v>22913421.792856</v>
      </c>
      <c r="Z104" s="67" t="n">
        <f aca="false">L104*5.5017049523</f>
        <v>8148220.52621853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41273429.6518139</v>
      </c>
      <c r="G105" s="163" t="n">
        <f aca="false">high_v2_m!E93+temporary_pension_bonus_high!B93</f>
        <v>39579825.0384262</v>
      </c>
      <c r="H105" s="67" t="n">
        <f aca="false">F105-J105</f>
        <v>35165506.9405981</v>
      </c>
      <c r="I105" s="67" t="n">
        <f aca="false">G105-K105</f>
        <v>33655140.0085469</v>
      </c>
      <c r="J105" s="163" t="n">
        <f aca="false">high_v2_m!J93</f>
        <v>6107922.71121583</v>
      </c>
      <c r="K105" s="163" t="n">
        <f aca="false">high_v2_m!K93</f>
        <v>5924685.02987936</v>
      </c>
      <c r="L105" s="67" t="n">
        <f aca="false">H105-I105</f>
        <v>1510366.93205124</v>
      </c>
      <c r="M105" s="67" t="n">
        <f aca="false">J105-K105</f>
        <v>183237.681336473</v>
      </c>
      <c r="N105" s="163" t="n">
        <f aca="false">SUM(high_v5_m!C93:J93)</f>
        <v>4624865.71908206</v>
      </c>
      <c r="O105" s="7"/>
      <c r="P105" s="7"/>
      <c r="Q105" s="67" t="n">
        <f aca="false">I105*5.5017049523</f>
        <v>185160650.455372</v>
      </c>
      <c r="R105" s="67"/>
      <c r="S105" s="67"/>
      <c r="T105" s="7"/>
      <c r="U105" s="7"/>
      <c r="V105" s="67" t="n">
        <f aca="false">K105*5.5017049523</f>
        <v>32595868.9697049</v>
      </c>
      <c r="W105" s="67" t="n">
        <f aca="false">M105*5.5017049523</f>
        <v>1008119.65885684</v>
      </c>
      <c r="X105" s="67" t="n">
        <f aca="false">N105*5.1890047538+L105*5.5017049523</f>
        <v>32308043.43186</v>
      </c>
      <c r="Y105" s="67" t="n">
        <f aca="false">N105*5.1890047538</f>
        <v>23998450.2020035</v>
      </c>
      <c r="Z105" s="67" t="n">
        <f aca="false">L105*5.5017049523</f>
        <v>8309593.22985647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40686515.6645777</v>
      </c>
      <c r="G106" s="161" t="n">
        <f aca="false">high_v2_m!E94+temporary_pension_bonus_high!B94</f>
        <v>39017033.5180621</v>
      </c>
      <c r="H106" s="8" t="n">
        <f aca="false">F106-J106</f>
        <v>34554211.5490593</v>
      </c>
      <c r="I106" s="8" t="n">
        <f aca="false">G106-K106</f>
        <v>33068698.5260092</v>
      </c>
      <c r="J106" s="161" t="n">
        <f aca="false">high_v2_m!J94</f>
        <v>6132304.11551844</v>
      </c>
      <c r="K106" s="161" t="n">
        <f aca="false">high_v2_m!K94</f>
        <v>5948334.99205288</v>
      </c>
      <c r="L106" s="8" t="n">
        <f aca="false">H106-I106</f>
        <v>1485513.0230501</v>
      </c>
      <c r="M106" s="8" t="n">
        <f aca="false">J106-K106</f>
        <v>183969.123465554</v>
      </c>
      <c r="N106" s="161" t="n">
        <f aca="false">SUM(high_v5_m!C94:J94)</f>
        <v>5442364.28688866</v>
      </c>
      <c r="O106" s="5"/>
      <c r="P106" s="5"/>
      <c r="Q106" s="8" t="n">
        <f aca="false">I106*5.5017049523</f>
        <v>181934222.44666</v>
      </c>
      <c r="R106" s="8"/>
      <c r="S106" s="8"/>
      <c r="T106" s="5"/>
      <c r="U106" s="5"/>
      <c r="V106" s="8" t="n">
        <f aca="false">K106*5.5017049523</f>
        <v>32725984.0837167</v>
      </c>
      <c r="W106" s="8" t="n">
        <f aca="false">M106*5.5017049523</f>
        <v>1012143.83764073</v>
      </c>
      <c r="X106" s="8" t="n">
        <f aca="false">N106*5.1890047538+L106*5.5017049523</f>
        <v>36413308.5121975</v>
      </c>
      <c r="Y106" s="8" t="n">
        <f aca="false">N106*5.1890047538</f>
        <v>28240454.1565766</v>
      </c>
      <c r="Z106" s="8" t="n">
        <f aca="false">L106*5.5017049523</f>
        <v>8172854.35562088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41411364.6736871</v>
      </c>
      <c r="G107" s="163" t="n">
        <f aca="false">high_v2_m!E95+temporary_pension_bonus_high!B95</f>
        <v>39713231.108426</v>
      </c>
      <c r="H107" s="67" t="n">
        <f aca="false">F107-J107</f>
        <v>35082059.4749446</v>
      </c>
      <c r="I107" s="67" t="n">
        <f aca="false">G107-K107</f>
        <v>33573805.0656459</v>
      </c>
      <c r="J107" s="163" t="n">
        <f aca="false">high_v2_m!J95</f>
        <v>6329305.19874243</v>
      </c>
      <c r="K107" s="163" t="n">
        <f aca="false">high_v2_m!K95</f>
        <v>6139426.04278016</v>
      </c>
      <c r="L107" s="67" t="n">
        <f aca="false">H107-I107</f>
        <v>1508254.40929876</v>
      </c>
      <c r="M107" s="67" t="n">
        <f aca="false">J107-K107</f>
        <v>189879.155962273</v>
      </c>
      <c r="N107" s="163" t="n">
        <f aca="false">SUM(high_v5_m!C95:J95)</f>
        <v>4511837.84244622</v>
      </c>
      <c r="O107" s="7"/>
      <c r="P107" s="7"/>
      <c r="Q107" s="67" t="n">
        <f aca="false">I107*5.5017049523</f>
        <v>184713169.597219</v>
      </c>
      <c r="R107" s="67"/>
      <c r="S107" s="67"/>
      <c r="T107" s="7"/>
      <c r="U107" s="7"/>
      <c r="V107" s="67" t="n">
        <f aca="false">K107*5.5017049523</f>
        <v>33777310.6638432</v>
      </c>
      <c r="W107" s="67" t="n">
        <f aca="false">M107*5.5017049523</f>
        <v>1044659.09269618</v>
      </c>
      <c r="X107" s="67" t="n">
        <f aca="false">N107*5.1890047538+L107*5.5017049523</f>
        <v>31709918.7657954</v>
      </c>
      <c r="Y107" s="67" t="n">
        <f aca="false">N107*5.1890047538</f>
        <v>23411948.0128281</v>
      </c>
      <c r="Z107" s="67" t="n">
        <f aca="false">L107*5.5017049523</f>
        <v>8297970.75296727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40940246.5914438</v>
      </c>
      <c r="G108" s="163" t="n">
        <f aca="false">high_v2_m!E96+temporary_pension_bonus_high!B96</f>
        <v>39262569.8835562</v>
      </c>
      <c r="H108" s="67" t="n">
        <f aca="false">F108-J108</f>
        <v>34596478.3026333</v>
      </c>
      <c r="I108" s="67" t="n">
        <f aca="false">G108-K108</f>
        <v>33109114.64341</v>
      </c>
      <c r="J108" s="163" t="n">
        <f aca="false">high_v2_m!J96</f>
        <v>6343768.2888105</v>
      </c>
      <c r="K108" s="163" t="n">
        <f aca="false">high_v2_m!K96</f>
        <v>6153455.24014618</v>
      </c>
      <c r="L108" s="67" t="n">
        <f aca="false">H108-I108</f>
        <v>1487363.6592233</v>
      </c>
      <c r="M108" s="67" t="n">
        <f aca="false">J108-K108</f>
        <v>190313.048664314</v>
      </c>
      <c r="N108" s="163" t="n">
        <f aca="false">SUM(high_v5_m!C96:J96)</f>
        <v>4348975.07714589</v>
      </c>
      <c r="O108" s="7"/>
      <c r="P108" s="7"/>
      <c r="Q108" s="67" t="n">
        <f aca="false">I108*5.5017049523</f>
        <v>182156579.999917</v>
      </c>
      <c r="R108" s="67"/>
      <c r="S108" s="67"/>
      <c r="T108" s="7"/>
      <c r="U108" s="7"/>
      <c r="V108" s="67" t="n">
        <f aca="false">K108*5.5017049523</f>
        <v>33854495.1684686</v>
      </c>
      <c r="W108" s="67" t="n">
        <f aca="false">M108*5.5017049523</f>
        <v>1047046.24232377</v>
      </c>
      <c r="X108" s="67" t="n">
        <f aca="false">N108*5.1890047538+L108*5.5017049523</f>
        <v>30749888.3592877</v>
      </c>
      <c r="Y108" s="67" t="n">
        <f aca="false">N108*5.1890047538</f>
        <v>22566852.3494678</v>
      </c>
      <c r="Z108" s="67" t="n">
        <f aca="false">L108*5.5017049523</f>
        <v>8183036.0098199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41922043.296812</v>
      </c>
      <c r="G109" s="163" t="n">
        <f aca="false">high_v2_m!E97+temporary_pension_bonus_high!B97</f>
        <v>40204933.7346738</v>
      </c>
      <c r="H109" s="67" t="n">
        <f aca="false">F109-J109</f>
        <v>35412014.196565</v>
      </c>
      <c r="I109" s="67" t="n">
        <f aca="false">G109-K109</f>
        <v>33890205.5074342</v>
      </c>
      <c r="J109" s="163" t="n">
        <f aca="false">high_v2_m!J97</f>
        <v>6510029.10024701</v>
      </c>
      <c r="K109" s="163" t="n">
        <f aca="false">high_v2_m!K97</f>
        <v>6314728.2272396</v>
      </c>
      <c r="L109" s="67" t="n">
        <f aca="false">H109-I109</f>
        <v>1521808.68913085</v>
      </c>
      <c r="M109" s="67" t="n">
        <f aca="false">J109-K109</f>
        <v>195300.873007411</v>
      </c>
      <c r="N109" s="163" t="n">
        <f aca="false">SUM(high_v5_m!C97:J97)</f>
        <v>4521316.39260806</v>
      </c>
      <c r="O109" s="7"/>
      <c r="P109" s="7"/>
      <c r="Q109" s="67" t="n">
        <f aca="false">I109*5.5017049523</f>
        <v>186453911.474715</v>
      </c>
      <c r="R109" s="67"/>
      <c r="S109" s="67"/>
      <c r="T109" s="7"/>
      <c r="U109" s="7"/>
      <c r="V109" s="67" t="n">
        <f aca="false">K109*5.5017049523</f>
        <v>34741771.5602327</v>
      </c>
      <c r="W109" s="67" t="n">
        <f aca="false">M109*5.5017049523</f>
        <v>1074487.78021339</v>
      </c>
      <c r="X109" s="67" t="n">
        <f aca="false">N109*5.1890047538+L109*5.5017049523</f>
        <v>31833674.6561214</v>
      </c>
      <c r="Y109" s="67" t="n">
        <f aca="false">N109*5.1890047538</f>
        <v>23461132.2546771</v>
      </c>
      <c r="Z109" s="67" t="n">
        <f aca="false">L109*5.5017049523</f>
        <v>8372542.40144437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41442061.2103113</v>
      </c>
      <c r="G110" s="161" t="n">
        <f aca="false">high_v2_m!E98+temporary_pension_bonus_high!B98</f>
        <v>39746587.0319844</v>
      </c>
      <c r="H110" s="8" t="n">
        <f aca="false">F110-J110</f>
        <v>34893725.4805371</v>
      </c>
      <c r="I110" s="8" t="n">
        <f aca="false">G110-K110</f>
        <v>33394701.3741034</v>
      </c>
      <c r="J110" s="161" t="n">
        <f aca="false">high_v2_m!J98</f>
        <v>6548335.7297742</v>
      </c>
      <c r="K110" s="161" t="n">
        <f aca="false">high_v2_m!K98</f>
        <v>6351885.65788098</v>
      </c>
      <c r="L110" s="8" t="n">
        <f aca="false">H110-I110</f>
        <v>1499024.10643369</v>
      </c>
      <c r="M110" s="8" t="n">
        <f aca="false">J110-K110</f>
        <v>196450.071893225</v>
      </c>
      <c r="N110" s="161" t="n">
        <f aca="false">SUM(high_v5_m!C98:J98)</f>
        <v>5351207.08653421</v>
      </c>
      <c r="O110" s="5"/>
      <c r="P110" s="5"/>
      <c r="Q110" s="8" t="n">
        <f aca="false">I110*5.5017049523</f>
        <v>183727793.930484</v>
      </c>
      <c r="R110" s="8"/>
      <c r="S110" s="8"/>
      <c r="T110" s="5"/>
      <c r="U110" s="5"/>
      <c r="V110" s="8" t="n">
        <f aca="false">K110*5.5017049523</f>
        <v>34946200.7804071</v>
      </c>
      <c r="W110" s="8" t="n">
        <f aca="false">M110*5.5017049523</f>
        <v>1080810.33341465</v>
      </c>
      <c r="X110" s="8" t="n">
        <f aca="false">N110*5.1890047538+L110*5.5017049523</f>
        <v>36014627.3605776</v>
      </c>
      <c r="Y110" s="8" t="n">
        <f aca="false">N110*5.1890047538</f>
        <v>27767439.0105943</v>
      </c>
      <c r="Z110" s="8" t="n">
        <f aca="false">L110*5.5017049523</f>
        <v>8247188.34998331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42353391.2136529</v>
      </c>
      <c r="G111" s="163" t="n">
        <f aca="false">high_v2_m!E99+temporary_pension_bonus_high!B99</f>
        <v>40622192.2487513</v>
      </c>
      <c r="H111" s="67" t="n">
        <f aca="false">F111-J111</f>
        <v>35509812.4978117</v>
      </c>
      <c r="I111" s="67" t="n">
        <f aca="false">G111-K111</f>
        <v>33983920.8943854</v>
      </c>
      <c r="J111" s="163" t="n">
        <f aca="false">high_v2_m!J99</f>
        <v>6843578.71584114</v>
      </c>
      <c r="K111" s="163" t="n">
        <f aca="false">high_v2_m!K99</f>
        <v>6638271.3543659</v>
      </c>
      <c r="L111" s="67" t="n">
        <f aca="false">H111-I111</f>
        <v>1525891.60342627</v>
      </c>
      <c r="M111" s="67" t="n">
        <f aca="false">J111-K111</f>
        <v>205307.361475235</v>
      </c>
      <c r="N111" s="163" t="n">
        <f aca="false">SUM(high_v5_m!C99:J99)</f>
        <v>4538150.34165276</v>
      </c>
      <c r="O111" s="7"/>
      <c r="P111" s="7"/>
      <c r="Q111" s="67" t="n">
        <f aca="false">I111*5.5017049523</f>
        <v>186969505.883212</v>
      </c>
      <c r="R111" s="67"/>
      <c r="S111" s="67"/>
      <c r="T111" s="7"/>
      <c r="U111" s="7"/>
      <c r="V111" s="67" t="n">
        <f aca="false">K111*5.5017049523</f>
        <v>36521810.3850261</v>
      </c>
      <c r="W111" s="67" t="n">
        <f aca="false">M111*5.5017049523</f>
        <v>1129540.52737195</v>
      </c>
      <c r="X111" s="67" t="n">
        <f aca="false">N111*5.1890047538+L111*5.5017049523</f>
        <v>31943489.0875386</v>
      </c>
      <c r="Y111" s="67" t="n">
        <f aca="false">N111*5.1890047538</f>
        <v>23548483.6962953</v>
      </c>
      <c r="Z111" s="67" t="n">
        <f aca="false">L111*5.5017049523</f>
        <v>8395005.3912433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41874721.2636338</v>
      </c>
      <c r="G112" s="163" t="n">
        <f aca="false">high_v2_m!E100+temporary_pension_bonus_high!B100</f>
        <v>40162073.3397991</v>
      </c>
      <c r="H112" s="67" t="n">
        <f aca="false">F112-J112</f>
        <v>35109750.895772</v>
      </c>
      <c r="I112" s="67" t="n">
        <f aca="false">G112-K112</f>
        <v>33600052.0829731</v>
      </c>
      <c r="J112" s="163" t="n">
        <f aca="false">high_v2_m!J100</f>
        <v>6764970.36786184</v>
      </c>
      <c r="K112" s="163" t="n">
        <f aca="false">high_v2_m!K100</f>
        <v>6562021.25682598</v>
      </c>
      <c r="L112" s="67" t="n">
        <f aca="false">H112-I112</f>
        <v>1509698.81279887</v>
      </c>
      <c r="M112" s="67" t="n">
        <f aca="false">J112-K112</f>
        <v>202949.111035856</v>
      </c>
      <c r="N112" s="163" t="n">
        <f aca="false">SUM(high_v5_m!C100:J100)</f>
        <v>4409225.8120226</v>
      </c>
      <c r="O112" s="7"/>
      <c r="P112" s="7"/>
      <c r="Q112" s="67" t="n">
        <f aca="false">I112*5.5017049523</f>
        <v>184857572.942431</v>
      </c>
      <c r="R112" s="67"/>
      <c r="S112" s="67"/>
      <c r="T112" s="7"/>
      <c r="U112" s="7"/>
      <c r="V112" s="67" t="n">
        <f aca="false">K112*5.5017049523</f>
        <v>36102304.8457774</v>
      </c>
      <c r="W112" s="67" t="n">
        <f aca="false">M112*5.5017049523</f>
        <v>1116566.12925085</v>
      </c>
      <c r="X112" s="67" t="n">
        <f aca="false">N112*5.1890047538+L112*5.5017049523</f>
        <v>31185411.1340199</v>
      </c>
      <c r="Y112" s="67" t="n">
        <f aca="false">N112*5.1890047538</f>
        <v>22879493.6991629</v>
      </c>
      <c r="Z112" s="67" t="n">
        <f aca="false">L112*5.5017049523</f>
        <v>8305917.43485695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42817775.1837171</v>
      </c>
      <c r="G113" s="163" t="n">
        <f aca="false">high_v2_m!E101+temporary_pension_bonus_high!B101</f>
        <v>41066682.1783172</v>
      </c>
      <c r="H113" s="67" t="n">
        <f aca="false">F113-J113</f>
        <v>35871558.1620275</v>
      </c>
      <c r="I113" s="67" t="n">
        <f aca="false">G113-K113</f>
        <v>34328851.6672782</v>
      </c>
      <c r="J113" s="163" t="n">
        <f aca="false">high_v2_m!J101</f>
        <v>6946217.02168967</v>
      </c>
      <c r="K113" s="163" t="n">
        <f aca="false">high_v2_m!K101</f>
        <v>6737830.51103898</v>
      </c>
      <c r="L113" s="67" t="n">
        <f aca="false">H113-I113</f>
        <v>1542706.49474925</v>
      </c>
      <c r="M113" s="67" t="n">
        <f aca="false">J113-K113</f>
        <v>208386.51065069</v>
      </c>
      <c r="N113" s="163" t="n">
        <f aca="false">SUM(high_v5_m!C101:J101)</f>
        <v>4521658.71777582</v>
      </c>
      <c r="O113" s="7"/>
      <c r="P113" s="7"/>
      <c r="Q113" s="67" t="n">
        <f aca="false">I113*5.5017049523</f>
        <v>188867213.224637</v>
      </c>
      <c r="R113" s="67"/>
      <c r="S113" s="67"/>
      <c r="T113" s="7"/>
      <c r="U113" s="7"/>
      <c r="V113" s="67" t="n">
        <f aca="false">K113*5.5017049523</f>
        <v>37069555.4903412</v>
      </c>
      <c r="W113" s="67" t="n">
        <f aca="false">M113*5.5017049523</f>
        <v>1146481.09763942</v>
      </c>
      <c r="X113" s="67" t="n">
        <f aca="false">N113*5.1890047538+L113*5.5017049523</f>
        <v>31950424.5437073</v>
      </c>
      <c r="Y113" s="67" t="n">
        <f aca="false">N113*5.1890047538</f>
        <v>23462908.5816</v>
      </c>
      <c r="Z113" s="67" t="n">
        <f aca="false">L113*5.5017049523</f>
        <v>8487515.96210731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42203302.0366017</v>
      </c>
      <c r="G114" s="161" t="n">
        <f aca="false">high_v2_m!E102+temporary_pension_bonus_high!B102</f>
        <v>40478338.3727705</v>
      </c>
      <c r="H114" s="8" t="n">
        <f aca="false">F114-J114</f>
        <v>35220514.6530299</v>
      </c>
      <c r="I114" s="8" t="n">
        <f aca="false">G114-K114</f>
        <v>33705034.6107059</v>
      </c>
      <c r="J114" s="161" t="n">
        <f aca="false">high_v2_m!J102</f>
        <v>6982787.38357175</v>
      </c>
      <c r="K114" s="161" t="n">
        <f aca="false">high_v2_m!K102</f>
        <v>6773303.7620646</v>
      </c>
      <c r="L114" s="8" t="n">
        <f aca="false">H114-I114</f>
        <v>1515480.04232398</v>
      </c>
      <c r="M114" s="8" t="n">
        <f aca="false">J114-K114</f>
        <v>209483.62150715</v>
      </c>
      <c r="N114" s="161" t="n">
        <f aca="false">SUM(high_v5_m!C102:J102)</f>
        <v>5458460.34753771</v>
      </c>
      <c r="O114" s="5"/>
      <c r="P114" s="5"/>
      <c r="Q114" s="8" t="n">
        <f aca="false">I114*5.5017049523</f>
        <v>185435155.835164</v>
      </c>
      <c r="R114" s="8"/>
      <c r="S114" s="8"/>
      <c r="T114" s="5"/>
      <c r="U114" s="5"/>
      <c r="V114" s="8" t="n">
        <f aca="false">K114*5.5017049523</f>
        <v>37264718.851183</v>
      </c>
      <c r="W114" s="8" t="n">
        <f aca="false">M114*5.5017049523</f>
        <v>1152517.07787163</v>
      </c>
      <c r="X114" s="8" t="n">
        <f aca="false">N114*5.1890047538+L114*5.5017049523</f>
        <v>36661700.7457677</v>
      </c>
      <c r="Y114" s="8" t="n">
        <f aca="false">N114*5.1890047538</f>
        <v>28323976.691802</v>
      </c>
      <c r="Z114" s="8" t="n">
        <f aca="false">L114*5.5017049523</f>
        <v>8337724.05396568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43172575.6028561</v>
      </c>
      <c r="G115" s="163" t="n">
        <f aca="false">high_v2_m!E103+temporary_pension_bonus_high!B103</f>
        <v>41408193.0610917</v>
      </c>
      <c r="H115" s="67" t="n">
        <f aca="false">F115-J115</f>
        <v>35988932.7677778</v>
      </c>
      <c r="I115" s="67" t="n">
        <f aca="false">G115-K115</f>
        <v>34440059.5110658</v>
      </c>
      <c r="J115" s="163" t="n">
        <f aca="false">high_v2_m!J103</f>
        <v>7183642.83507824</v>
      </c>
      <c r="K115" s="163" t="n">
        <f aca="false">high_v2_m!K103</f>
        <v>6968133.5500259</v>
      </c>
      <c r="L115" s="67" t="n">
        <f aca="false">H115-I115</f>
        <v>1548873.25671195</v>
      </c>
      <c r="M115" s="67" t="n">
        <f aca="false">J115-K115</f>
        <v>215509.285052348</v>
      </c>
      <c r="N115" s="163" t="n">
        <f aca="false">SUM(high_v5_m!C103:J103)</f>
        <v>4602413.37613261</v>
      </c>
      <c r="O115" s="7"/>
      <c r="P115" s="7"/>
      <c r="Q115" s="67" t="n">
        <f aca="false">I115*5.5017049523</f>
        <v>189479045.969538</v>
      </c>
      <c r="R115" s="67"/>
      <c r="S115" s="67"/>
      <c r="T115" s="7"/>
      <c r="U115" s="7"/>
      <c r="V115" s="67" t="n">
        <f aca="false">K115*5.5017049523</f>
        <v>38336614.8604652</v>
      </c>
      <c r="W115" s="67" t="n">
        <f aca="false">M115*5.5017049523</f>
        <v>1185668.50083914</v>
      </c>
      <c r="X115" s="67" t="n">
        <f aca="false">N115*5.1890047538+L115*5.5017049523</f>
        <v>32403388.554642</v>
      </c>
      <c r="Y115" s="67" t="n">
        <f aca="false">N115*5.1890047538</f>
        <v>23881944.8877048</v>
      </c>
      <c r="Z115" s="67" t="n">
        <f aca="false">L115*5.5017049523</f>
        <v>8521443.66693718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42564113.2252179</v>
      </c>
      <c r="G116" s="163" t="n">
        <f aca="false">high_v2_m!E104+temporary_pension_bonus_high!B104</f>
        <v>40825293.7788938</v>
      </c>
      <c r="H116" s="67" t="n">
        <f aca="false">F116-J116</f>
        <v>35395617.6093494</v>
      </c>
      <c r="I116" s="67" t="n">
        <f aca="false">G116-K116</f>
        <v>33871853.0315013</v>
      </c>
      <c r="J116" s="163" t="n">
        <f aca="false">high_v2_m!J104</f>
        <v>7168495.61586855</v>
      </c>
      <c r="K116" s="163" t="n">
        <f aca="false">high_v2_m!K104</f>
        <v>6953440.74739249</v>
      </c>
      <c r="L116" s="67" t="n">
        <f aca="false">H116-I116</f>
        <v>1523764.57784808</v>
      </c>
      <c r="M116" s="67" t="n">
        <f aca="false">J116-K116</f>
        <v>215054.868476056</v>
      </c>
      <c r="N116" s="163" t="n">
        <f aca="false">SUM(high_v5_m!C104:J104)</f>
        <v>4506753.59185183</v>
      </c>
      <c r="O116" s="7"/>
      <c r="P116" s="7"/>
      <c r="Q116" s="67" t="n">
        <f aca="false">I116*5.5017049523</f>
        <v>186352941.566989</v>
      </c>
      <c r="R116" s="67"/>
      <c r="S116" s="67"/>
      <c r="T116" s="7"/>
      <c r="U116" s="7"/>
      <c r="V116" s="67" t="n">
        <f aca="false">K116*5.5017049523</f>
        <v>38255779.3954539</v>
      </c>
      <c r="W116" s="67" t="n">
        <f aca="false">M116*5.5017049523</f>
        <v>1183168.43491094</v>
      </c>
      <c r="X116" s="67" t="n">
        <f aca="false">N116*5.1890047538+L116*5.5017049523</f>
        <v>31768868.9364105</v>
      </c>
      <c r="Y116" s="67" t="n">
        <f aca="false">N116*5.1890047538</f>
        <v>23385565.8123244</v>
      </c>
      <c r="Z116" s="67" t="n">
        <f aca="false">L116*5.5017049523</f>
        <v>8383303.12408608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43663066.3288657</v>
      </c>
      <c r="G117" s="163" t="n">
        <f aca="false">high_v2_m!E105+temporary_pension_bonus_high!B105</f>
        <v>41880921.7834043</v>
      </c>
      <c r="H117" s="67" t="n">
        <f aca="false">F117-J117</f>
        <v>36201972.1672446</v>
      </c>
      <c r="I117" s="67" t="n">
        <f aca="false">G117-K117</f>
        <v>34643660.4466318</v>
      </c>
      <c r="J117" s="163" t="n">
        <f aca="false">high_v2_m!J105</f>
        <v>7461094.1616211</v>
      </c>
      <c r="K117" s="163" t="n">
        <f aca="false">high_v2_m!K105</f>
        <v>7237261.33677246</v>
      </c>
      <c r="L117" s="67" t="n">
        <f aca="false">H117-I117</f>
        <v>1558311.7206128</v>
      </c>
      <c r="M117" s="67" t="n">
        <f aca="false">J117-K117</f>
        <v>223832.824848633</v>
      </c>
      <c r="N117" s="163" t="n">
        <f aca="false">SUM(high_v5_m!C105:J105)</f>
        <v>4539533.78752645</v>
      </c>
      <c r="O117" s="7"/>
      <c r="P117" s="7"/>
      <c r="Q117" s="67" t="n">
        <f aca="false">I117*5.5017049523</f>
        <v>190599198.245034</v>
      </c>
      <c r="R117" s="67"/>
      <c r="S117" s="67"/>
      <c r="T117" s="7"/>
      <c r="U117" s="7"/>
      <c r="V117" s="67" t="n">
        <f aca="false">K117*5.5017049523</f>
        <v>39817276.5376104</v>
      </c>
      <c r="W117" s="67" t="n">
        <f aca="false">M117*5.5017049523</f>
        <v>1231462.16095702</v>
      </c>
      <c r="X117" s="67" t="n">
        <f aca="false">N117*5.1890047538+L117*5.5017049523</f>
        <v>32129033.7140331</v>
      </c>
      <c r="Y117" s="67" t="n">
        <f aca="false">N117*5.1890047538</f>
        <v>23555662.4035105</v>
      </c>
      <c r="Z117" s="67" t="n">
        <f aca="false">L117*5.5017049523</f>
        <v>8573371.31052258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C11" activeCellId="0" sqref="AC11"/>
    </sheetView>
  </sheetViews>
  <sheetFormatPr defaultColWidth="9.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8.39331861719235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9.53836244910895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9.02380351217845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17752028.6015336</v>
      </c>
      <c r="G14" s="160" t="n">
        <f aca="false">low_v2_m!C2+temporary_pension_bonus_low!B2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SUM(low_v5_m!C2:J2)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20464301.5356196</v>
      </c>
      <c r="G15" s="162" t="n">
        <f aca="false">low_v2_m!C3+temporary_pension_bonus_low!B3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SUM(low_v5_m!C3:J3)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19838660.7787013</v>
      </c>
      <c r="G16" s="162" t="n">
        <f aca="false">low_v2_m!C4+temporary_pension_bonus_low!B4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SUM(low_v5_m!C4:J4)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21428307.4668662</v>
      </c>
      <c r="G17" s="162" t="n">
        <f aca="false">low_v2_m!C5+temporary_pension_bonus_low!B5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SUM(low_v5_m!C5:J5)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18775410.8432988</v>
      </c>
      <c r="G18" s="160" t="n">
        <f aca="false">low_v2_m!C6+temporary_pension_bonus_low!B6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SUM(low_v5_m!C6:J6)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19389829.6064779</v>
      </c>
      <c r="G19" s="162" t="n">
        <f aca="false">low_v2_m!C7+temporary_pension_bonus_low!B7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SUM(low_v5_m!C7:J7)</f>
        <v>2806275.73960396</v>
      </c>
      <c r="O19" s="164" t="n">
        <v>104116643.411142</v>
      </c>
      <c r="P19" s="7"/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18548497.0379554</v>
      </c>
      <c r="G20" s="163" t="n">
        <f aca="false">low_v2_m!E8+temporary_pension_bonus_low!B8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SUM(low_v5_m!C8:J8)</f>
        <v>2465377.23771734</v>
      </c>
      <c r="O20" s="164" t="n">
        <v>90764685.8571572</v>
      </c>
      <c r="P20" s="7"/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20248931.6960952</v>
      </c>
      <c r="G21" s="163" t="n">
        <f aca="false">low_v2_m!E9+temporary_pension_bonus_low!B9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low_v2_m!J9</f>
        <v>27033.2539192594</v>
      </c>
      <c r="K21" s="163" t="n">
        <f aca="false">low_v2_m!K9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SUM(low_v5_m!C9:J9)</f>
        <v>3850141.96622837</v>
      </c>
      <c r="O21" s="164" t="n">
        <v>112083822.294624</v>
      </c>
      <c r="P21" s="7"/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19350287.8126766</v>
      </c>
      <c r="G22" s="161" t="n">
        <f aca="false">low_v2_m!E10+temporary_pension_bonus_low!B10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low_v2_m!J10</f>
        <v>59858.2652538374</v>
      </c>
      <c r="K22" s="161" t="n">
        <f aca="false">low_v2_m!K10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SUM(low_v5_m!C10:J10)</f>
        <v>4283437.70764497</v>
      </c>
      <c r="O22" s="165" t="n">
        <v>99073334.5554007</v>
      </c>
      <c r="P22" s="5"/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20752223.8277471</v>
      </c>
      <c r="G23" s="163" t="n">
        <f aca="false">low_v2_m!E11+temporary_pension_bonus_low!B11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low_v2_m!J11</f>
        <v>107570.824508354</v>
      </c>
      <c r="K23" s="163" t="n">
        <f aca="false">low_v2_m!K11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SUM(low_v5_m!C11:J11)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19953518.5523058</v>
      </c>
      <c r="G24" s="163" t="n">
        <f aca="false">low_v2_m!E12+temporary_pension_bonus_low!B12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low_v2_m!J12</f>
        <v>130282.238877497</v>
      </c>
      <c r="K24" s="163" t="n">
        <f aca="false">low_v2_m!K12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SUM(low_v5_m!C12:J12)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21757288.6952487</v>
      </c>
      <c r="G25" s="163" t="n">
        <f aca="false">low_v2_m!E13+temporary_pension_bonus_low!B13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low_v2_m!J13</f>
        <v>175390.551555699</v>
      </c>
      <c r="K25" s="163" t="n">
        <f aca="false">low_v2_m!K13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SUM(low_v5_m!C13:J13)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20275928.6756804</v>
      </c>
      <c r="G26" s="161" t="n">
        <f aca="false">low_v2_m!E14+temporary_pension_bonus_low!B14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low_v2_m!J14</f>
        <v>188710.554471114</v>
      </c>
      <c r="K26" s="161" t="n">
        <f aca="false">low_v2_m!K14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SUM(low_v5_m!C14:J14)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20370222.2845854</v>
      </c>
      <c r="G27" s="163" t="n">
        <f aca="false">low_v2_m!E15+temporary_pension_bonus_low!B15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low_v2_m!J15</f>
        <v>214222.044124553</v>
      </c>
      <c r="K27" s="163" t="n">
        <f aca="false">low_v2_m!K15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SUM(low_v5_m!C15:J15)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19069373.7065321</v>
      </c>
      <c r="G28" s="163" t="n">
        <f aca="false">low_v2_m!E16+temporary_pension_bonus_low!B16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low_v2_m!J16</f>
        <v>231068.56255891</v>
      </c>
      <c r="K28" s="163" t="n">
        <f aca="false">low_v2_m!K16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SUM(low_v5_m!C16:J16)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17479155.9507605</v>
      </c>
      <c r="G29" s="163" t="n">
        <f aca="false">low_v2_m!E17+temporary_pension_bonus_low!B17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low_v2_m!J17</f>
        <v>231821.977542121</v>
      </c>
      <c r="K29" s="163" t="n">
        <f aca="false">low_v2_m!K17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SUM(low_v5_m!C17:J17)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17310658.0747464</v>
      </c>
      <c r="G30" s="161" t="n">
        <f aca="false">low_v2_m!E18+temporary_pension_bonus_low!B18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low_v2_m!J18</f>
        <v>180769.74721895</v>
      </c>
      <c r="K30" s="161" t="n">
        <f aca="false">low_v2_m!K18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SUM(low_v5_m!C18:J18)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17541734.2835509</v>
      </c>
      <c r="G31" s="163" t="n">
        <f aca="false">low_v2_m!E19+temporary_pension_bonus_low!B19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low_v2_m!J19</f>
        <v>186572.219647412</v>
      </c>
      <c r="K31" s="163" t="n">
        <f aca="false">low_v2_m!K19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SUM(low_v5_m!C19:J19)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18012250.1496698</v>
      </c>
      <c r="G32" s="163" t="n">
        <f aca="false">low_v2_m!E20+temporary_pension_bonus_low!B20</f>
        <v>17293970.7938465</v>
      </c>
      <c r="H32" s="67" t="n">
        <f aca="false">F32-J32</f>
        <v>17812490.5413378</v>
      </c>
      <c r="I32" s="67" t="n">
        <f aca="false">G32-K32</f>
        <v>17100203.9737644</v>
      </c>
      <c r="J32" s="163" t="n">
        <f aca="false">low_v2_m!J20</f>
        <v>199759.608332013</v>
      </c>
      <c r="K32" s="163" t="n">
        <f aca="false">low_v2_m!K20</f>
        <v>193766.820082053</v>
      </c>
      <c r="L32" s="67" t="n">
        <f aca="false">H32-I32</f>
        <v>712286.567573395</v>
      </c>
      <c r="M32" s="67" t="n">
        <f aca="false">J32-K32</f>
        <v>5992.7882499604</v>
      </c>
      <c r="N32" s="163" t="n">
        <f aca="false">SUM(low_v5_m!C20:J20)</f>
        <v>3151590.38644392</v>
      </c>
      <c r="O32" s="7"/>
      <c r="P32" s="7"/>
      <c r="Q32" s="67" t="n">
        <f aca="false">I32*5.5017049523</f>
        <v>94080276.8878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20272408.0335632</v>
      </c>
      <c r="Y32" s="67" t="n">
        <f aca="false">N32*5.1890047538</f>
        <v>16353617.4972879</v>
      </c>
      <c r="Z32" s="67" t="n">
        <f aca="false">L32*5.5017049523</f>
        <v>3918790.53627531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17699708.643943</v>
      </c>
      <c r="G33" s="163" t="n">
        <f aca="false">low_v2_m!E21+temporary_pension_bonus_low!B21</f>
        <v>16993973.627605</v>
      </c>
      <c r="H33" s="67" t="n">
        <f aca="false">F33-J33</f>
        <v>17489791.0011282</v>
      </c>
      <c r="I33" s="67" t="n">
        <f aca="false">G33-K33</f>
        <v>16790353.5140747</v>
      </c>
      <c r="J33" s="163" t="n">
        <f aca="false">low_v2_m!J21</f>
        <v>209917.642814777</v>
      </c>
      <c r="K33" s="163" t="n">
        <f aca="false">low_v2_m!K21</f>
        <v>203620.113530333</v>
      </c>
      <c r="L33" s="67" t="n">
        <f aca="false">H33-I33</f>
        <v>699437.487053532</v>
      </c>
      <c r="M33" s="67" t="n">
        <f aca="false">J33-K33</f>
        <v>6297.5292844433</v>
      </c>
      <c r="N33" s="163" t="n">
        <f aca="false">SUM(low_v5_m!C21:J21)</f>
        <v>3305159.67618815</v>
      </c>
      <c r="O33" s="7"/>
      <c r="P33" s="7"/>
      <c r="Q33" s="67" t="n">
        <f aca="false">I33*5.5017049523</f>
        <v>92375571.0792523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20998587.9581551</v>
      </c>
      <c r="Y33" s="67" t="n">
        <f aca="false">N33*5.1890047538</f>
        <v>17150489.2718084</v>
      </c>
      <c r="Z33" s="67" t="n">
        <f aca="false">L33*5.5017049523</f>
        <v>3848098.68634668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20156186.2053859</v>
      </c>
      <c r="G34" s="161" t="n">
        <f aca="false">low_v2_m!E22+temporary_pension_bonus_low!B22</f>
        <v>19434323.8634268</v>
      </c>
      <c r="H34" s="8" t="n">
        <f aca="false">F34-J34</f>
        <v>19921654.0370103</v>
      </c>
      <c r="I34" s="8" t="n">
        <f aca="false">G34-K34</f>
        <v>19206827.6601025</v>
      </c>
      <c r="J34" s="161" t="n">
        <f aca="false">low_v2_m!J22</f>
        <v>234532.168375594</v>
      </c>
      <c r="K34" s="161" t="n">
        <f aca="false">low_v2_m!K22</f>
        <v>227496.203324326</v>
      </c>
      <c r="L34" s="8" t="n">
        <f aca="false">H34-I34</f>
        <v>714826.376907792</v>
      </c>
      <c r="M34" s="8" t="n">
        <f aca="false">J34-K34</f>
        <v>7035.96505126779</v>
      </c>
      <c r="N34" s="161" t="n">
        <f aca="false">SUM(low_v5_m!C22:J22)</f>
        <v>3797939.19645477</v>
      </c>
      <c r="O34" s="5"/>
      <c r="P34" s="5"/>
      <c r="Q34" s="8" t="n">
        <f aca="false">I34*5.5017049523</f>
        <v>105670298.855559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23640288.3629154</v>
      </c>
      <c r="Y34" s="8" t="n">
        <f aca="false">N34*5.1890047538</f>
        <v>19707524.5450471</v>
      </c>
      <c r="Z34" s="8" t="n">
        <f aca="false">L34*5.5017049523</f>
        <v>3932763.81786827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18772203.7474696</v>
      </c>
      <c r="G35" s="163" t="n">
        <f aca="false">low_v2_m!E23+temporary_pension_bonus_low!B23</f>
        <v>18032969.6173401</v>
      </c>
      <c r="H35" s="67" t="n">
        <f aca="false">F35-J35</f>
        <v>18484258.3421737</v>
      </c>
      <c r="I35" s="67" t="n">
        <f aca="false">G35-K35</f>
        <v>17753662.574203</v>
      </c>
      <c r="J35" s="163" t="n">
        <f aca="false">low_v2_m!J23</f>
        <v>287945.405295982</v>
      </c>
      <c r="K35" s="163" t="n">
        <f aca="false">low_v2_m!K23</f>
        <v>279307.043137103</v>
      </c>
      <c r="L35" s="67" t="n">
        <f aca="false">H35-I35</f>
        <v>730595.767970618</v>
      </c>
      <c r="M35" s="67" t="n">
        <f aca="false">J35-K35</f>
        <v>8638.3621588794</v>
      </c>
      <c r="N35" s="163" t="n">
        <f aca="false">SUM(low_v5_m!C23:J23)</f>
        <v>2945031.41658614</v>
      </c>
      <c r="O35" s="7"/>
      <c r="P35" s="7"/>
      <c r="Q35" s="67" t="n">
        <f aca="false">I35*5.5017049523</f>
        <v>97675413.305956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19301304.3755292</v>
      </c>
      <c r="Y35" s="67" t="n">
        <f aca="false">N35*5.1890047538</f>
        <v>15281782.0207558</v>
      </c>
      <c r="Z35" s="67" t="n">
        <f aca="false">L35*5.5017049523</f>
        <v>4019522.35477337</v>
      </c>
      <c r="AA35" s="67" t="n">
        <f aca="false">IFE_cost_low!B23*3</f>
        <v>2034920.15598</v>
      </c>
      <c r="AB35" s="67" t="n">
        <f aca="false">AA35*$AC$13</f>
        <v>18362719.650535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18667637.7962044</v>
      </c>
      <c r="G36" s="163" t="n">
        <f aca="false">low_v2_m!E24+temporary_pension_bonus_low!B24</f>
        <v>17931042.9605846</v>
      </c>
      <c r="H36" s="67" t="n">
        <f aca="false">F36-J36</f>
        <v>18357838.9462419</v>
      </c>
      <c r="I36" s="67" t="n">
        <f aca="false">G36-K36</f>
        <v>17630538.076121</v>
      </c>
      <c r="J36" s="163" t="n">
        <f aca="false">low_v2_m!J24</f>
        <v>309798.849962432</v>
      </c>
      <c r="K36" s="163" t="n">
        <f aca="false">low_v2_m!K24</f>
        <v>300504.88446356</v>
      </c>
      <c r="L36" s="67" t="n">
        <f aca="false">H36-I36</f>
        <v>727300.870120924</v>
      </c>
      <c r="M36" s="67" t="n">
        <f aca="false">J36-K36</f>
        <v>9293.96549887298</v>
      </c>
      <c r="N36" s="163" t="n">
        <f aca="false">SUM(low_v5_m!C24:J24)</f>
        <v>2909983.196962</v>
      </c>
      <c r="O36" s="7"/>
      <c r="P36" s="7"/>
      <c r="Q36" s="67" t="n">
        <f aca="false">I36*5.5017049523</f>
        <v>96998018.6451087</v>
      </c>
      <c r="R36" s="67"/>
      <c r="S36" s="67"/>
      <c r="T36" s="7"/>
      <c r="U36" s="7"/>
      <c r="V36" s="67" t="n">
        <f aca="false">K36*5.5017049523</f>
        <v>1653289.2110435</v>
      </c>
      <c r="W36" s="67" t="n">
        <f aca="false">M36*5.5017049523</f>
        <v>51132.6560116548</v>
      </c>
      <c r="X36" s="67" t="n">
        <f aca="false">N36*5.1890047538+L36*5.5017049523</f>
        <v>19101311.4414703</v>
      </c>
      <c r="Y36" s="67" t="n">
        <f aca="false">N36*5.1890047538</f>
        <v>15099916.6425139</v>
      </c>
      <c r="Z36" s="67" t="n">
        <f aca="false">L36*5.5017049523</f>
        <v>4001394.79895639</v>
      </c>
      <c r="AA36" s="67" t="n">
        <f aca="false">IFE_cost_low!B24*3</f>
        <v>2662802.15572</v>
      </c>
      <c r="AB36" s="67" t="n">
        <f aca="false">AA36*$AC$13</f>
        <v>24028603.4450225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18217888.6728626</v>
      </c>
      <c r="G37" s="163" t="n">
        <f aca="false">low_v2_m!E25+temporary_pension_bonus_low!B25</f>
        <v>17497683.0282527</v>
      </c>
      <c r="H37" s="67" t="n">
        <f aca="false">F37-J37</f>
        <v>17895089.3526372</v>
      </c>
      <c r="I37" s="67" t="n">
        <f aca="false">G37-K37</f>
        <v>17184567.6876341</v>
      </c>
      <c r="J37" s="163" t="n">
        <f aca="false">low_v2_m!J25</f>
        <v>322799.320225382</v>
      </c>
      <c r="K37" s="163" t="n">
        <f aca="false">low_v2_m!K25</f>
        <v>313115.34061862</v>
      </c>
      <c r="L37" s="67" t="n">
        <f aca="false">H37-I37</f>
        <v>710521.665003154</v>
      </c>
      <c r="M37" s="67" t="n">
        <f aca="false">J37-K37</f>
        <v>9683.97960676154</v>
      </c>
      <c r="N37" s="163" t="n">
        <f aca="false">SUM(low_v5_m!C25:J25)</f>
        <v>2926673.67510381</v>
      </c>
      <c r="O37" s="7"/>
      <c r="P37" s="7"/>
      <c r="Q37" s="67" t="n">
        <f aca="false">I37*5.5017049523</f>
        <v>94544421.150191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19095604.1759993</v>
      </c>
      <c r="Y37" s="67" t="n">
        <f aca="false">N37*5.1890047538</f>
        <v>15186523.612935</v>
      </c>
      <c r="Z37" s="67" t="n">
        <f aca="false">L37*5.5017049523</f>
        <v>3909080.5630643</v>
      </c>
      <c r="AA37" s="67" t="n">
        <f aca="false">IFE_cost_low!B25*3</f>
        <v>807179.78244</v>
      </c>
      <c r="AB37" s="67" t="n">
        <f aca="false">AA37*$AC$13</f>
        <v>7283831.75574151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17703923.7978083</v>
      </c>
      <c r="G38" s="161" t="n">
        <f aca="false">low_v2_m!E26+temporary_pension_bonus_low!B26</f>
        <v>17002678.6248741</v>
      </c>
      <c r="H38" s="8" t="n">
        <f aca="false">F38-J38</f>
        <v>17387511.3451383</v>
      </c>
      <c r="I38" s="8" t="n">
        <f aca="false">G38-K38</f>
        <v>16695758.5457842</v>
      </c>
      <c r="J38" s="161" t="n">
        <f aca="false">low_v2_m!J26</f>
        <v>316412.452669982</v>
      </c>
      <c r="K38" s="161" t="n">
        <f aca="false">low_v2_m!K26</f>
        <v>306920.079089883</v>
      </c>
      <c r="L38" s="8" t="n">
        <f aca="false">H38-I38</f>
        <v>691752.799354114</v>
      </c>
      <c r="M38" s="8" t="n">
        <f aca="false">J38-K38</f>
        <v>9492.37358009949</v>
      </c>
      <c r="N38" s="161" t="n">
        <f aca="false">SUM(low_v5_m!C26:J26)</f>
        <v>3430207.73497466</v>
      </c>
      <c r="O38" s="5"/>
      <c r="P38" s="5"/>
      <c r="Q38" s="8" t="n">
        <f aca="false">I38*5.5017049523</f>
        <v>91855137.4737459</v>
      </c>
      <c r="R38" s="8"/>
      <c r="S38" s="8"/>
      <c r="T38" s="5"/>
      <c r="U38" s="5"/>
      <c r="V38" s="8" t="n">
        <f aca="false">K38*5.5017049523</f>
        <v>1688583.71908912</v>
      </c>
      <c r="W38" s="8" t="n">
        <f aca="false">M38*5.5017049523</f>
        <v>52224.2387347151</v>
      </c>
      <c r="X38" s="8" t="n">
        <f aca="false">N38*5.1890047538+L38*5.5017049523</f>
        <v>21605184.045279</v>
      </c>
      <c r="Y38" s="8" t="n">
        <f aca="false">N38*5.1890047538</f>
        <v>17799364.2433051</v>
      </c>
      <c r="Z38" s="8" t="n">
        <f aca="false">L38*5.5017049523</f>
        <v>3805819.80197392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17990886.7095832</v>
      </c>
      <c r="G39" s="163" t="n">
        <f aca="false">low_v2_m!E27+temporary_pension_bonus_low!B27</f>
        <v>17277098.7852623</v>
      </c>
      <c r="H39" s="67" t="n">
        <f aca="false">F39-J39</f>
        <v>17635708.1645193</v>
      </c>
      <c r="I39" s="67" t="n">
        <f aca="false">G39-K39</f>
        <v>16932575.5965503</v>
      </c>
      <c r="J39" s="163" t="n">
        <f aca="false">low_v2_m!J27</f>
        <v>355178.545063887</v>
      </c>
      <c r="K39" s="163" t="n">
        <f aca="false">low_v2_m!K27</f>
        <v>344523.188711971</v>
      </c>
      <c r="L39" s="67" t="n">
        <f aca="false">H39-I39</f>
        <v>703132.567968991</v>
      </c>
      <c r="M39" s="67" t="n">
        <f aca="false">J39-K39</f>
        <v>10655.3563519166</v>
      </c>
      <c r="N39" s="163" t="n">
        <f aca="false">SUM(low_v5_m!C27:J27)</f>
        <v>2913921.83210722</v>
      </c>
      <c r="O39" s="7"/>
      <c r="P39" s="7"/>
      <c r="Q39" s="67" t="n">
        <f aca="false">I39*5.5017049523</f>
        <v>93158035.0147348</v>
      </c>
      <c r="R39" s="67"/>
      <c r="S39" s="67"/>
      <c r="T39" s="7"/>
      <c r="U39" s="7"/>
      <c r="V39" s="67" t="n">
        <f aca="false">K39*5.5017049523</f>
        <v>1895464.93351884</v>
      </c>
      <c r="W39" s="67" t="n">
        <f aca="false">M39*5.5017049523</f>
        <v>58622.6268098609</v>
      </c>
      <c r="X39" s="67" t="n">
        <f aca="false">N39*5.1890047538+L39*5.5017049523</f>
        <v>18988782.1703244</v>
      </c>
      <c r="Y39" s="67" t="n">
        <f aca="false">N39*5.1890047538</f>
        <v>15120354.239006</v>
      </c>
      <c r="Z39" s="67" t="n">
        <f aca="false">L39*5.5017049523</f>
        <v>3868427.93131841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16869678.006096</v>
      </c>
      <c r="G40" s="163" t="n">
        <f aca="false">low_v2_m!E28+temporary_pension_bonus_low!B28</f>
        <v>16198916.3755962</v>
      </c>
      <c r="H40" s="67" t="n">
        <f aca="false">F40-J40</f>
        <v>16516688.3283876</v>
      </c>
      <c r="I40" s="67" t="n">
        <f aca="false">G40-K40</f>
        <v>15856516.388219</v>
      </c>
      <c r="J40" s="163" t="n">
        <f aca="false">low_v2_m!J28</f>
        <v>352989.677708458</v>
      </c>
      <c r="K40" s="163" t="n">
        <f aca="false">low_v2_m!K28</f>
        <v>342399.987377204</v>
      </c>
      <c r="L40" s="67" t="n">
        <f aca="false">H40-I40</f>
        <v>660171.94016852</v>
      </c>
      <c r="M40" s="67" t="n">
        <f aca="false">J40-K40</f>
        <v>10589.6903312537</v>
      </c>
      <c r="N40" s="163" t="n">
        <f aca="false">SUM(low_v5_m!C28:J28)</f>
        <v>2605349.43893414</v>
      </c>
      <c r="O40" s="7"/>
      <c r="P40" s="7"/>
      <c r="Q40" s="67" t="n">
        <f aca="false">I40*5.5017049523</f>
        <v>87237874.7392908</v>
      </c>
      <c r="R40" s="67"/>
      <c r="S40" s="67"/>
      <c r="T40" s="7"/>
      <c r="U40" s="7"/>
      <c r="V40" s="67" t="n">
        <f aca="false">K40*5.5017049523</f>
        <v>1883783.70622062</v>
      </c>
      <c r="W40" s="67" t="n">
        <f aca="false">M40*5.5017049523</f>
        <v>58261.3517387822</v>
      </c>
      <c r="X40" s="67" t="n">
        <f aca="false">N40*5.1890047538+L40*5.5017049523</f>
        <v>17151241.8565341</v>
      </c>
      <c r="Y40" s="67" t="n">
        <f aca="false">N40*5.1890047538</f>
        <v>13519170.6239394</v>
      </c>
      <c r="Z40" s="67" t="n">
        <f aca="false">L40*5.5017049523</f>
        <v>3632071.23259465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19109056.5096721</v>
      </c>
      <c r="G41" s="163" t="n">
        <f aca="false">low_v2_m!E29+temporary_pension_bonus_low!B29</f>
        <v>18348552.5953588</v>
      </c>
      <c r="H41" s="67" t="n">
        <f aca="false">F41-J41</f>
        <v>18690357.383247</v>
      </c>
      <c r="I41" s="67" t="n">
        <f aca="false">G41-K41</f>
        <v>17942414.4427264</v>
      </c>
      <c r="J41" s="163" t="n">
        <f aca="false">low_v2_m!J29</f>
        <v>418699.1264251</v>
      </c>
      <c r="K41" s="163" t="n">
        <f aca="false">low_v2_m!K29</f>
        <v>406138.152632347</v>
      </c>
      <c r="L41" s="67" t="n">
        <f aca="false">H41-I41</f>
        <v>747942.940520585</v>
      </c>
      <c r="M41" s="67" t="n">
        <f aca="false">J41-K41</f>
        <v>12560.973792753</v>
      </c>
      <c r="N41" s="163" t="n">
        <f aca="false">SUM(low_v5_m!C29:J29)</f>
        <v>3140765.18598478</v>
      </c>
      <c r="O41" s="7"/>
      <c r="P41" s="7"/>
      <c r="Q41" s="67" t="n">
        <f aca="false">I41*5.5017049523</f>
        <v>98713870.3957671</v>
      </c>
      <c r="R41" s="67"/>
      <c r="S41" s="67"/>
      <c r="T41" s="7"/>
      <c r="U41" s="7"/>
      <c r="V41" s="67" t="n">
        <f aca="false">K41*5.5017049523</f>
        <v>2234452.28565536</v>
      </c>
      <c r="W41" s="67" t="n">
        <f aca="false">M41*5.5017049523</f>
        <v>69106.7717212994</v>
      </c>
      <c r="X41" s="67" t="n">
        <f aca="false">N41*5.1890047538+L41*5.5017049523</f>
        <v>20412406.8605445</v>
      </c>
      <c r="Y41" s="67" t="n">
        <f aca="false">N41*5.1890047538</f>
        <v>16297445.4806446</v>
      </c>
      <c r="Z41" s="67" t="n">
        <f aca="false">L41*5.5017049523</f>
        <v>4114961.37989993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18055195.6812696</v>
      </c>
      <c r="G42" s="161" t="n">
        <f aca="false">low_v2_m!E30+temporary_pension_bonus_low!B30</f>
        <v>17334766.7379439</v>
      </c>
      <c r="H42" s="8" t="n">
        <f aca="false">F42-J42</f>
        <v>17639309.1752914</v>
      </c>
      <c r="I42" s="8" t="n">
        <f aca="false">G42-K42</f>
        <v>16931356.827145</v>
      </c>
      <c r="J42" s="161" t="n">
        <f aca="false">low_v2_m!J30</f>
        <v>415886.505978156</v>
      </c>
      <c r="K42" s="161" t="n">
        <f aca="false">low_v2_m!K30</f>
        <v>403409.910798812</v>
      </c>
      <c r="L42" s="8" t="n">
        <f aca="false">H42-I42</f>
        <v>707952.348146386</v>
      </c>
      <c r="M42" s="8" t="n">
        <f aca="false">J42-K42</f>
        <v>12476.5951793446</v>
      </c>
      <c r="N42" s="161" t="n">
        <f aca="false">SUM(low_v5_m!C30:J30)</f>
        <v>3443027.77769217</v>
      </c>
      <c r="O42" s="5"/>
      <c r="P42" s="5"/>
      <c r="Q42" s="8" t="n">
        <f aca="false">I42*5.5017049523</f>
        <v>93151329.7050623</v>
      </c>
      <c r="R42" s="8"/>
      <c r="S42" s="8"/>
      <c r="T42" s="5"/>
      <c r="U42" s="5"/>
      <c r="V42" s="8" t="n">
        <f aca="false">K42*5.5017049523</f>
        <v>2219442.30404872</v>
      </c>
      <c r="W42" s="8" t="n">
        <f aca="false">M42*5.5017049523</f>
        <v>68642.5454860427</v>
      </c>
      <c r="X42" s="8" t="n">
        <f aca="false">N42*5.1890047538+L42*5.5017049523</f>
        <v>21760832.4456995</v>
      </c>
      <c r="Y42" s="8" t="n">
        <f aca="false">N42*5.1890047538</f>
        <v>17865887.5059101</v>
      </c>
      <c r="Z42" s="8" t="n">
        <f aca="false">L42*5.5017049523</f>
        <v>3894944.93978939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20185292.7235624</v>
      </c>
      <c r="G43" s="163" t="n">
        <f aca="false">low_v2_m!E31+temporary_pension_bonus_low!B31</f>
        <v>19379377.5538483</v>
      </c>
      <c r="H43" s="67" t="n">
        <f aca="false">F43-J43</f>
        <v>19701223.3724314</v>
      </c>
      <c r="I43" s="67" t="n">
        <f aca="false">G43-K43</f>
        <v>18909830.2832512</v>
      </c>
      <c r="J43" s="163" t="n">
        <f aca="false">low_v2_m!J31</f>
        <v>484069.351131011</v>
      </c>
      <c r="K43" s="163" t="n">
        <f aca="false">low_v2_m!K31</f>
        <v>469547.270597081</v>
      </c>
      <c r="L43" s="67" t="n">
        <f aca="false">H43-I43</f>
        <v>791393.089180149</v>
      </c>
      <c r="M43" s="67" t="n">
        <f aca="false">J43-K43</f>
        <v>14522.0805339302</v>
      </c>
      <c r="N43" s="163" t="n">
        <f aca="false">SUM(low_v5_m!C31:J31)</f>
        <v>3318341.58422764</v>
      </c>
      <c r="O43" s="7"/>
      <c r="P43" s="7"/>
      <c r="Q43" s="67" t="n">
        <f aca="false">I43*5.5017049523</f>
        <v>104036306.916516</v>
      </c>
      <c r="R43" s="67"/>
      <c r="S43" s="67"/>
      <c r="T43" s="7"/>
      <c r="U43" s="7"/>
      <c r="V43" s="67" t="n">
        <f aca="false">K43*5.5017049523</f>
        <v>2583310.54398291</v>
      </c>
      <c r="W43" s="67" t="n">
        <f aca="false">M43*5.5017049523</f>
        <v>79896.2023912233</v>
      </c>
      <c r="X43" s="67" t="n">
        <f aca="false">N43*5.1890047538+L43*5.5017049523</f>
        <v>21572901.5332479</v>
      </c>
      <c r="Y43" s="67" t="n">
        <f aca="false">N43*5.1890047538</f>
        <v>17218890.2552894</v>
      </c>
      <c r="Z43" s="67" t="n">
        <f aca="false">L43*5.5017049523</f>
        <v>4354011.27795842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19200634.9678594</v>
      </c>
      <c r="G44" s="163" t="n">
        <f aca="false">low_v2_m!E32+temporary_pension_bonus_low!B32</f>
        <v>18431739.0401061</v>
      </c>
      <c r="H44" s="67" t="n">
        <f aca="false">F44-J44</f>
        <v>18719059.1474416</v>
      </c>
      <c r="I44" s="67" t="n">
        <f aca="false">G44-K44</f>
        <v>17964610.4943009</v>
      </c>
      <c r="J44" s="163" t="n">
        <f aca="false">low_v2_m!J32</f>
        <v>481575.82041778</v>
      </c>
      <c r="K44" s="163" t="n">
        <f aca="false">low_v2_m!K32</f>
        <v>467128.545805246</v>
      </c>
      <c r="L44" s="67" t="n">
        <f aca="false">H44-I44</f>
        <v>754448.653140731</v>
      </c>
      <c r="M44" s="67" t="n">
        <f aca="false">J44-K44</f>
        <v>14447.2746125335</v>
      </c>
      <c r="N44" s="163" t="n">
        <f aca="false">SUM(low_v5_m!C32:J32)</f>
        <v>3044366.77496719</v>
      </c>
      <c r="O44" s="7"/>
      <c r="P44" s="7"/>
      <c r="Q44" s="67" t="n">
        <f aca="false">I44*5.5017049523</f>
        <v>98835986.5226356</v>
      </c>
      <c r="R44" s="67"/>
      <c r="S44" s="67"/>
      <c r="T44" s="7"/>
      <c r="U44" s="7"/>
      <c r="V44" s="67" t="n">
        <f aca="false">K44*5.5017049523</f>
        <v>2570003.43381742</v>
      </c>
      <c r="W44" s="67" t="n">
        <f aca="false">M44*5.5017049523</f>
        <v>79484.6422830134</v>
      </c>
      <c r="X44" s="67" t="n">
        <f aca="false">N44*5.1890047538+L44*5.5017049523</f>
        <v>19947987.558856</v>
      </c>
      <c r="Y44" s="67" t="n">
        <f aca="false">N44*5.1890047538</f>
        <v>15797233.6676155</v>
      </c>
      <c r="Z44" s="67" t="n">
        <f aca="false">L44*5.5017049523</f>
        <v>4150753.89124043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21074148.0044503</v>
      </c>
      <c r="G45" s="163" t="n">
        <f aca="false">low_v2_m!E33+temporary_pension_bonus_low!B33</f>
        <v>20227637.9788976</v>
      </c>
      <c r="H45" s="67" t="n">
        <f aca="false">F45-J45</f>
        <v>20538062.3970404</v>
      </c>
      <c r="I45" s="67" t="n">
        <f aca="false">G45-K45</f>
        <v>19707634.9397099</v>
      </c>
      <c r="J45" s="163" t="n">
        <f aca="false">low_v2_m!J33</f>
        <v>536085.607409927</v>
      </c>
      <c r="K45" s="163" t="n">
        <f aca="false">low_v2_m!K33</f>
        <v>520003.039187629</v>
      </c>
      <c r="L45" s="67" t="n">
        <f aca="false">H45-I45</f>
        <v>830427.457330458</v>
      </c>
      <c r="M45" s="67" t="n">
        <f aca="false">J45-K45</f>
        <v>16082.5682222979</v>
      </c>
      <c r="N45" s="163" t="n">
        <f aca="false">SUM(low_v5_m!C33:J33)</f>
        <v>3475461.6889767</v>
      </c>
      <c r="O45" s="7"/>
      <c r="P45" s="7"/>
      <c r="Q45" s="67" t="n">
        <f aca="false">I45*5.5017049523</f>
        <v>108425592.745923</v>
      </c>
      <c r="R45" s="67"/>
      <c r="S45" s="67"/>
      <c r="T45" s="7"/>
      <c r="U45" s="7"/>
      <c r="V45" s="67" t="n">
        <f aca="false">K45*5.5017049523</f>
        <v>2860903.29590963</v>
      </c>
      <c r="W45" s="67" t="n">
        <f aca="false">M45*5.5017049523</f>
        <v>88481.5452343192</v>
      </c>
      <c r="X45" s="67" t="n">
        <f aca="false">N45*5.1890047538+L45*5.5017049523</f>
        <v>22602954.0802707</v>
      </c>
      <c r="Y45" s="67" t="n">
        <f aca="false">N45*5.1890047538</f>
        <v>18034187.2257499</v>
      </c>
      <c r="Z45" s="67" t="n">
        <f aca="false">L45*5.5017049523</f>
        <v>4568766.85452088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20058037.0520192</v>
      </c>
      <c r="G46" s="161" t="n">
        <f aca="false">low_v2_m!E34+temporary_pension_bonus_low!B34</f>
        <v>19251124.4974139</v>
      </c>
      <c r="H46" s="8" t="n">
        <f aca="false">F46-J46</f>
        <v>19535619.2403394</v>
      </c>
      <c r="I46" s="8" t="n">
        <f aca="false">G46-K46</f>
        <v>18744379.2200844</v>
      </c>
      <c r="J46" s="161" t="n">
        <f aca="false">low_v2_m!J34</f>
        <v>522417.811679863</v>
      </c>
      <c r="K46" s="161" t="n">
        <f aca="false">low_v2_m!K34</f>
        <v>506745.277329467</v>
      </c>
      <c r="L46" s="8" t="n">
        <f aca="false">H46-I46</f>
        <v>791240.020254914</v>
      </c>
      <c r="M46" s="8" t="n">
        <f aca="false">J46-K46</f>
        <v>15672.5343503959</v>
      </c>
      <c r="N46" s="161" t="n">
        <f aca="false">SUM(low_v5_m!C34:J34)</f>
        <v>3877147.79346914</v>
      </c>
      <c r="O46" s="5"/>
      <c r="P46" s="5"/>
      <c r="Q46" s="8" t="n">
        <f aca="false">I46*5.5017049523</f>
        <v>103126043.982928</v>
      </c>
      <c r="R46" s="8"/>
      <c r="S46" s="8"/>
      <c r="T46" s="5"/>
      <c r="U46" s="5"/>
      <c r="V46" s="8" t="n">
        <f aca="false">K46*5.5017049523</f>
        <v>2787963.00183816</v>
      </c>
      <c r="W46" s="8" t="n">
        <f aca="false">M46*5.5017049523</f>
        <v>86225.659850665</v>
      </c>
      <c r="X46" s="8" t="n">
        <f aca="false">N46*5.1890047538+L46*5.5017049523</f>
        <v>24471707.469391</v>
      </c>
      <c r="Y46" s="8" t="n">
        <f aca="false">N46*5.1890047538</f>
        <v>20118538.3314965</v>
      </c>
      <c r="Z46" s="8" t="n">
        <f aca="false">L46*5.5017049523</f>
        <v>4353169.13789441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21675879.4469745</v>
      </c>
      <c r="G47" s="163" t="n">
        <f aca="false">low_v2_m!E35+temporary_pension_bonus_low!B35</f>
        <v>20803616.7131037</v>
      </c>
      <c r="H47" s="67" t="n">
        <f aca="false">F47-J47</f>
        <v>21096219.7432548</v>
      </c>
      <c r="I47" s="67" t="n">
        <f aca="false">G47-K47</f>
        <v>20241346.8004956</v>
      </c>
      <c r="J47" s="163" t="n">
        <f aca="false">low_v2_m!J35</f>
        <v>579659.7037197</v>
      </c>
      <c r="K47" s="163" t="n">
        <f aca="false">low_v2_m!K35</f>
        <v>562269.912608109</v>
      </c>
      <c r="L47" s="67" t="n">
        <f aca="false">H47-I47</f>
        <v>854872.942759216</v>
      </c>
      <c r="M47" s="67" t="n">
        <f aca="false">J47-K47</f>
        <v>17389.7911115912</v>
      </c>
      <c r="N47" s="163" t="n">
        <f aca="false">SUM(low_v5_m!C35:J35)</f>
        <v>3604074.44802552</v>
      </c>
      <c r="O47" s="7"/>
      <c r="P47" s="7"/>
      <c r="Q47" s="67" t="n">
        <f aca="false">I47*5.5017049523</f>
        <v>111361917.933508</v>
      </c>
      <c r="R47" s="67"/>
      <c r="S47" s="67"/>
      <c r="T47" s="7"/>
      <c r="U47" s="7"/>
      <c r="V47" s="67" t="n">
        <f aca="false">K47*5.5017049523</f>
        <v>3093443.16272532</v>
      </c>
      <c r="W47" s="67" t="n">
        <f aca="false">M47*5.5017049523</f>
        <v>95673.4998781036</v>
      </c>
      <c r="X47" s="67" t="n">
        <f aca="false">N47*5.1890047538+L47*5.5017049523</f>
        <v>23404818.1466192</v>
      </c>
      <c r="Y47" s="67" t="n">
        <f aca="false">N47*5.1890047538</f>
        <v>18701559.4438535</v>
      </c>
      <c r="Z47" s="67" t="n">
        <f aca="false">L47*5.5017049523</f>
        <v>4703258.70276565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20694263.6223356</v>
      </c>
      <c r="G48" s="163" t="n">
        <f aca="false">low_v2_m!E36+temporary_pension_bonus_low!B36</f>
        <v>19860118.3567582</v>
      </c>
      <c r="H48" s="67" t="n">
        <f aca="false">F48-J48</f>
        <v>20137120.9606435</v>
      </c>
      <c r="I48" s="67" t="n">
        <f aca="false">G48-K48</f>
        <v>19319689.9749168</v>
      </c>
      <c r="J48" s="163" t="n">
        <f aca="false">low_v2_m!J36</f>
        <v>557142.661692099</v>
      </c>
      <c r="K48" s="163" t="n">
        <f aca="false">low_v2_m!K36</f>
        <v>540428.381841336</v>
      </c>
      <c r="L48" s="67" t="n">
        <f aca="false">H48-I48</f>
        <v>817430.985726684</v>
      </c>
      <c r="M48" s="67" t="n">
        <f aca="false">J48-K48</f>
        <v>16714.279850763</v>
      </c>
      <c r="N48" s="163" t="n">
        <f aca="false">SUM(low_v5_m!C36:J36)</f>
        <v>3296666.64895779</v>
      </c>
      <c r="O48" s="7"/>
      <c r="P48" s="7"/>
      <c r="Q48" s="67" t="n">
        <f aca="false">I48*5.5017049523</f>
        <v>106291234.011901</v>
      </c>
      <c r="R48" s="67"/>
      <c r="S48" s="67"/>
      <c r="T48" s="7"/>
      <c r="U48" s="7"/>
      <c r="V48" s="67" t="n">
        <f aca="false">K48*5.5017049523</f>
        <v>2973277.50473995</v>
      </c>
      <c r="W48" s="67" t="n">
        <f aca="false">M48*5.5017049523</f>
        <v>91957.0362290711</v>
      </c>
      <c r="X48" s="67" t="n">
        <f aca="false">N48*5.1890047538+L48*5.5017049523</f>
        <v>21603683.0154718</v>
      </c>
      <c r="Y48" s="67" t="n">
        <f aca="false">N48*5.1890047538</f>
        <v>17106418.9131359</v>
      </c>
      <c r="Z48" s="67" t="n">
        <f aca="false">L48*5.5017049523</f>
        <v>4497264.10233597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22224328.0279604</v>
      </c>
      <c r="G49" s="163" t="n">
        <f aca="false">low_v2_m!E37+temporary_pension_bonus_low!B37</f>
        <v>21327718.2439037</v>
      </c>
      <c r="H49" s="67" t="n">
        <f aca="false">F49-J49</f>
        <v>21604277.8812465</v>
      </c>
      <c r="I49" s="67" t="n">
        <f aca="false">G49-K49</f>
        <v>20726269.6015912</v>
      </c>
      <c r="J49" s="163" t="n">
        <f aca="false">low_v2_m!J37</f>
        <v>620050.146713867</v>
      </c>
      <c r="K49" s="163" t="n">
        <f aca="false">low_v2_m!K37</f>
        <v>601448.642312452</v>
      </c>
      <c r="L49" s="67" t="n">
        <f aca="false">H49-I49</f>
        <v>878008.279655293</v>
      </c>
      <c r="M49" s="67" t="n">
        <f aca="false">J49-K49</f>
        <v>18601.5044014159</v>
      </c>
      <c r="N49" s="163" t="n">
        <f aca="false">SUM(low_v5_m!C37:J37)</f>
        <v>3650752.94993018</v>
      </c>
      <c r="O49" s="7"/>
      <c r="P49" s="7"/>
      <c r="Q49" s="67" t="n">
        <f aca="false">I49*5.5017049523</f>
        <v>114029820.109779</v>
      </c>
      <c r="R49" s="67"/>
      <c r="S49" s="67"/>
      <c r="T49" s="7"/>
      <c r="U49" s="7"/>
      <c r="V49" s="67" t="n">
        <f aca="false">K49*5.5017049523</f>
        <v>3308992.97396453</v>
      </c>
      <c r="W49" s="67" t="n">
        <f aca="false">M49*5.5017049523</f>
        <v>102339.9888855</v>
      </c>
      <c r="X49" s="67" t="n">
        <f aca="false">N49*5.1890047538+L49*5.5017049523</f>
        <v>23774316.912477</v>
      </c>
      <c r="Y49" s="67" t="n">
        <f aca="false">N49*5.1890047538</f>
        <v>18943774.4121371</v>
      </c>
      <c r="Z49" s="67" t="n">
        <f aca="false">L49*5.5017049523</f>
        <v>4830542.50033993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21368374.3719135</v>
      </c>
      <c r="G50" s="161" t="n">
        <f aca="false">low_v2_m!E38+temporary_pension_bonus_low!B38</f>
        <v>20504730.3500527</v>
      </c>
      <c r="H50" s="8" t="n">
        <f aca="false">F50-J50</f>
        <v>20738315.4429865</v>
      </c>
      <c r="I50" s="8" t="n">
        <f aca="false">G50-K50</f>
        <v>19893573.1889936</v>
      </c>
      <c r="J50" s="161" t="n">
        <f aca="false">low_v2_m!J38</f>
        <v>630058.928926949</v>
      </c>
      <c r="K50" s="161" t="n">
        <f aca="false">low_v2_m!K38</f>
        <v>611157.16105914</v>
      </c>
      <c r="L50" s="8" t="n">
        <f aca="false">H50-I50</f>
        <v>844742.253992919</v>
      </c>
      <c r="M50" s="8" t="n">
        <f aca="false">J50-K50</f>
        <v>18901.7678678085</v>
      </c>
      <c r="N50" s="161" t="n">
        <f aca="false">SUM(low_v5_m!C38:J38)</f>
        <v>4103075.00012398</v>
      </c>
      <c r="O50" s="5"/>
      <c r="P50" s="5"/>
      <c r="Q50" s="8" t="n">
        <f aca="false">I50*5.5017049523</f>
        <v>109448570.132829</v>
      </c>
      <c r="R50" s="8"/>
      <c r="S50" s="8"/>
      <c r="T50" s="5"/>
      <c r="U50" s="5"/>
      <c r="V50" s="8" t="n">
        <f aca="false">K50*5.5017049523</f>
        <v>3362406.37963268</v>
      </c>
      <c r="W50" s="8" t="n">
        <f aca="false">M50*5.5017049523</f>
        <v>103991.949885547</v>
      </c>
      <c r="X50" s="8" t="n">
        <f aca="false">N50*5.1890047538+L50*5.5017049523</f>
        <v>25938398.3230512</v>
      </c>
      <c r="Y50" s="8" t="n">
        <f aca="false">N50*5.1890047538</f>
        <v>21290875.6808413</v>
      </c>
      <c r="Z50" s="8" t="n">
        <f aca="false">L50*5.5017049523</f>
        <v>4647522.64220991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22910804.1744416</v>
      </c>
      <c r="G51" s="163" t="n">
        <f aca="false">low_v2_m!E39+temporary_pension_bonus_low!B39</f>
        <v>21983020.9556276</v>
      </c>
      <c r="H51" s="67" t="n">
        <f aca="false">F51-J51</f>
        <v>22225240.7339321</v>
      </c>
      <c r="I51" s="67" t="n">
        <f aca="false">G51-K51</f>
        <v>21318024.4183334</v>
      </c>
      <c r="J51" s="163" t="n">
        <f aca="false">low_v2_m!J39</f>
        <v>685563.440509509</v>
      </c>
      <c r="K51" s="163" t="n">
        <f aca="false">low_v2_m!K39</f>
        <v>664996.537294224</v>
      </c>
      <c r="L51" s="67" t="n">
        <f aca="false">H51-I51</f>
        <v>907216.315598704</v>
      </c>
      <c r="M51" s="67" t="n">
        <f aca="false">J51-K51</f>
        <v>20566.9032152853</v>
      </c>
      <c r="N51" s="163" t="n">
        <f aca="false">SUM(low_v5_m!C39:J39)</f>
        <v>3705218.72388095</v>
      </c>
      <c r="O51" s="7"/>
      <c r="P51" s="7"/>
      <c r="Q51" s="67" t="n">
        <f aca="false">I51*5.5017049523</f>
        <v>117285480.515597</v>
      </c>
      <c r="R51" s="67"/>
      <c r="S51" s="67"/>
      <c r="T51" s="7"/>
      <c r="U51" s="7"/>
      <c r="V51" s="67" t="n">
        <f aca="false">K51*5.5017049523</f>
        <v>3658614.74249398</v>
      </c>
      <c r="W51" s="67" t="n">
        <f aca="false">M51*5.5017049523</f>
        <v>113153.03327301</v>
      </c>
      <c r="X51" s="67" t="n">
        <f aca="false">N51*5.1890047538+L51*5.5017049523</f>
        <v>24217634.0684238</v>
      </c>
      <c r="Y51" s="67" t="n">
        <f aca="false">N51*5.1890047538</f>
        <v>19226397.572087</v>
      </c>
      <c r="Z51" s="67" t="n">
        <f aca="false">L51*5.5017049523</f>
        <v>4991236.49633675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22075735.0141723</v>
      </c>
      <c r="G52" s="163" t="n">
        <f aca="false">low_v2_m!E40+temporary_pension_bonus_low!B40</f>
        <v>21179927.5284234</v>
      </c>
      <c r="H52" s="67" t="n">
        <f aca="false">F52-J52</f>
        <v>21407114.0367796</v>
      </c>
      <c r="I52" s="67" t="n">
        <f aca="false">G52-K52</f>
        <v>20531365.1803525</v>
      </c>
      <c r="J52" s="163" t="n">
        <f aca="false">low_v2_m!J40</f>
        <v>668620.977392706</v>
      </c>
      <c r="K52" s="163" t="n">
        <f aca="false">low_v2_m!K40</f>
        <v>648562.348070925</v>
      </c>
      <c r="L52" s="67" t="n">
        <f aca="false">H52-I52</f>
        <v>875748.856427103</v>
      </c>
      <c r="M52" s="67" t="n">
        <f aca="false">J52-K52</f>
        <v>20058.6293217813</v>
      </c>
      <c r="N52" s="163" t="n">
        <f aca="false">SUM(low_v5_m!C40:J40)</f>
        <v>3497606.33027164</v>
      </c>
      <c r="O52" s="7"/>
      <c r="P52" s="7"/>
      <c r="Q52" s="67" t="n">
        <f aca="false">I52*5.5017049523</f>
        <v>112957513.490225</v>
      </c>
      <c r="R52" s="67"/>
      <c r="S52" s="67"/>
      <c r="T52" s="7"/>
      <c r="U52" s="7"/>
      <c r="V52" s="67" t="n">
        <f aca="false">K52*5.5017049523</f>
        <v>3568198.68225712</v>
      </c>
      <c r="W52" s="67" t="n">
        <f aca="false">M52*5.5017049523</f>
        <v>110356.660275994</v>
      </c>
      <c r="X52" s="67" t="n">
        <f aca="false">N52*5.1890047538+L52*5.5017049523</f>
        <v>22967207.6950766</v>
      </c>
      <c r="Y52" s="67" t="n">
        <f aca="false">N52*5.1890047538</f>
        <v>18149095.8747005</v>
      </c>
      <c r="Z52" s="67" t="n">
        <f aca="false">L52*5.5017049523</f>
        <v>4818111.82037606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23492371.3204056</v>
      </c>
      <c r="G53" s="163" t="n">
        <f aca="false">low_v2_m!E41+temporary_pension_bonus_low!B41</f>
        <v>22537292.7851083</v>
      </c>
      <c r="H53" s="67" t="n">
        <f aca="false">F53-J53</f>
        <v>22705449.2335735</v>
      </c>
      <c r="I53" s="67" t="n">
        <f aca="false">G53-K53</f>
        <v>21773978.3608811</v>
      </c>
      <c r="J53" s="163" t="n">
        <f aca="false">low_v2_m!J41</f>
        <v>786922.086832144</v>
      </c>
      <c r="K53" s="163" t="n">
        <f aca="false">low_v2_m!K41</f>
        <v>763314.42422718</v>
      </c>
      <c r="L53" s="67" t="n">
        <f aca="false">H53-I53</f>
        <v>931470.872692421</v>
      </c>
      <c r="M53" s="67" t="n">
        <f aca="false">J53-K53</f>
        <v>23607.6626049645</v>
      </c>
      <c r="N53" s="163" t="n">
        <f aca="false">SUM(low_v5_m!C41:J41)</f>
        <v>3831979.58371812</v>
      </c>
      <c r="O53" s="7"/>
      <c r="P53" s="7"/>
      <c r="Q53" s="67" t="n">
        <f aca="false">I53*5.5017049523</f>
        <v>119794004.579333</v>
      </c>
      <c r="R53" s="67"/>
      <c r="S53" s="67"/>
      <c r="T53" s="7"/>
      <c r="U53" s="7"/>
      <c r="V53" s="67" t="n">
        <f aca="false">K53*5.5017049523</f>
        <v>4199530.7479327</v>
      </c>
      <c r="W53" s="67" t="n">
        <f aca="false">M53*5.5017049523</f>
        <v>129882.39426596</v>
      </c>
      <c r="X53" s="67" t="n">
        <f aca="false">N53*5.1890047538+L53*5.5017049523</f>
        <v>25008838.189593</v>
      </c>
      <c r="Y53" s="67" t="n">
        <f aca="false">N53*5.1890047538</f>
        <v>19884160.2763779</v>
      </c>
      <c r="Z53" s="67" t="n">
        <f aca="false">L53*5.5017049523</f>
        <v>5124677.9132151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22673721.0365373</v>
      </c>
      <c r="G54" s="161" t="n">
        <f aca="false">low_v2_m!E42+temporary_pension_bonus_low!B42</f>
        <v>21750708.2997984</v>
      </c>
      <c r="H54" s="8" t="n">
        <f aca="false">F54-J54</f>
        <v>21840197.7276573</v>
      </c>
      <c r="I54" s="8" t="n">
        <f aca="false">G54-K54</f>
        <v>20942190.6901848</v>
      </c>
      <c r="J54" s="161" t="n">
        <f aca="false">low_v2_m!J42</f>
        <v>833523.308879993</v>
      </c>
      <c r="K54" s="161" t="n">
        <f aca="false">low_v2_m!K42</f>
        <v>808517.609613593</v>
      </c>
      <c r="L54" s="8" t="n">
        <f aca="false">H54-I54</f>
        <v>898007.037472494</v>
      </c>
      <c r="M54" s="8" t="n">
        <f aca="false">J54-K54</f>
        <v>25005.6992663997</v>
      </c>
      <c r="N54" s="161" t="n">
        <f aca="false">SUM(low_v5_m!C42:J42)</f>
        <v>4254166.27675241</v>
      </c>
      <c r="O54" s="5"/>
      <c r="P54" s="5"/>
      <c r="Q54" s="8" t="n">
        <f aca="false">I54*5.5017049523</f>
        <v>115217754.232201</v>
      </c>
      <c r="R54" s="8"/>
      <c r="S54" s="8"/>
      <c r="T54" s="5"/>
      <c r="U54" s="5"/>
      <c r="V54" s="8" t="n">
        <f aca="false">K54*5.5017049523</f>
        <v>4448225.33683286</v>
      </c>
      <c r="W54" s="8" t="n">
        <f aca="false">M54*5.5017049523</f>
        <v>137573.979489676</v>
      </c>
      <c r="X54" s="8" t="n">
        <f aca="false">N54*5.1890047538+L54*5.5017049523</f>
        <v>27015458.7987866</v>
      </c>
      <c r="Y54" s="8" t="n">
        <f aca="false">N54*5.1890047538</f>
        <v>22074889.0335239</v>
      </c>
      <c r="Z54" s="8" t="n">
        <f aca="false">L54*5.5017049523</f>
        <v>4940569.76526267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24060187.9725777</v>
      </c>
      <c r="G55" s="163" t="n">
        <f aca="false">low_v2_m!E43+temporary_pension_bonus_low!B43</f>
        <v>23079022.1557469</v>
      </c>
      <c r="H55" s="67" t="n">
        <f aca="false">F55-J55</f>
        <v>23115497.2299588</v>
      </c>
      <c r="I55" s="67" t="n">
        <f aca="false">G55-K55</f>
        <v>22162672.1354065</v>
      </c>
      <c r="J55" s="163" t="n">
        <f aca="false">low_v2_m!J43</f>
        <v>944690.742618914</v>
      </c>
      <c r="K55" s="163" t="n">
        <f aca="false">low_v2_m!K43</f>
        <v>916350.020340347</v>
      </c>
      <c r="L55" s="67" t="n">
        <f aca="false">H55-I55</f>
        <v>952825.094552245</v>
      </c>
      <c r="M55" s="67" t="n">
        <f aca="false">J55-K55</f>
        <v>28340.7222785675</v>
      </c>
      <c r="N55" s="163" t="n">
        <f aca="false">SUM(low_v5_m!C43:J43)</f>
        <v>3863603.61550639</v>
      </c>
      <c r="O55" s="7"/>
      <c r="P55" s="7"/>
      <c r="Q55" s="67" t="n">
        <f aca="false">I55*5.5017049523</f>
        <v>121932483.043567</v>
      </c>
      <c r="R55" s="67"/>
      <c r="S55" s="67"/>
      <c r="T55" s="7"/>
      <c r="U55" s="7"/>
      <c r="V55" s="67" t="n">
        <f aca="false">K55*5.5017049523</f>
        <v>5041487.44494669</v>
      </c>
      <c r="W55" s="67" t="n">
        <f aca="false">M55*5.5017049523</f>
        <v>155922.292111754</v>
      </c>
      <c r="X55" s="67" t="n">
        <f aca="false">N55*5.1890047538+L55*5.5017049523</f>
        <v>25290420.0690353</v>
      </c>
      <c r="Y55" s="67" t="n">
        <f aca="false">N55*5.1890047538</f>
        <v>20048257.5276615</v>
      </c>
      <c r="Z55" s="67" t="n">
        <f aca="false">L55*5.5017049523</f>
        <v>5242162.5413738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23362405.8966814</v>
      </c>
      <c r="G56" s="163" t="n">
        <f aca="false">low_v2_m!E44+temporary_pension_bonus_low!B44</f>
        <v>22408870.0691083</v>
      </c>
      <c r="H56" s="67" t="n">
        <f aca="false">F56-J56</f>
        <v>22354717.7552412</v>
      </c>
      <c r="I56" s="67" t="n">
        <f aca="false">G56-K56</f>
        <v>21431412.5719112</v>
      </c>
      <c r="J56" s="163" t="n">
        <f aca="false">low_v2_m!J44</f>
        <v>1007688.14144023</v>
      </c>
      <c r="K56" s="163" t="n">
        <f aca="false">low_v2_m!K44</f>
        <v>977457.49719702</v>
      </c>
      <c r="L56" s="67" t="n">
        <f aca="false">H56-I56</f>
        <v>923305.183329921</v>
      </c>
      <c r="M56" s="67" t="n">
        <f aca="false">J56-K56</f>
        <v>30230.6442432068</v>
      </c>
      <c r="N56" s="163" t="n">
        <f aca="false">SUM(low_v5_m!C44:J44)</f>
        <v>3577412.70116993</v>
      </c>
      <c r="O56" s="7"/>
      <c r="P56" s="7"/>
      <c r="Q56" s="67" t="n">
        <f aca="false">I56*5.5017049523</f>
        <v>117909308.681669</v>
      </c>
      <c r="R56" s="67"/>
      <c r="S56" s="67"/>
      <c r="T56" s="7"/>
      <c r="U56" s="7"/>
      <c r="V56" s="67" t="n">
        <f aca="false">K56*5.5017049523</f>
        <v>5377682.75299161</v>
      </c>
      <c r="W56" s="67" t="n">
        <f aca="false">M56*5.5017049523</f>
        <v>166320.085144071</v>
      </c>
      <c r="X56" s="67" t="n">
        <f aca="false">N56*5.1890047538+L56*5.5017049523</f>
        <v>23642964.2122858</v>
      </c>
      <c r="Y56" s="67" t="n">
        <f aca="false">N56*5.1890047538</f>
        <v>18563211.5126753</v>
      </c>
      <c r="Z56" s="67" t="n">
        <f aca="false">L56*5.5017049523</f>
        <v>5079752.69961049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24559046.2883349</v>
      </c>
      <c r="G57" s="163" t="n">
        <f aca="false">low_v2_m!E45+temporary_pension_bonus_low!B45</f>
        <v>23555277.126799</v>
      </c>
      <c r="H57" s="67" t="n">
        <f aca="false">F57-J57</f>
        <v>23443372.0268787</v>
      </c>
      <c r="I57" s="67" t="n">
        <f aca="false">G57-K57</f>
        <v>22473073.0931865</v>
      </c>
      <c r="J57" s="163" t="n">
        <f aca="false">low_v2_m!J45</f>
        <v>1115674.26145616</v>
      </c>
      <c r="K57" s="163" t="n">
        <f aca="false">low_v2_m!K45</f>
        <v>1082204.03361248</v>
      </c>
      <c r="L57" s="67" t="n">
        <f aca="false">H57-I57</f>
        <v>970298.93369225</v>
      </c>
      <c r="M57" s="67" t="n">
        <f aca="false">J57-K57</f>
        <v>33470.2278436851</v>
      </c>
      <c r="N57" s="163" t="n">
        <f aca="false">SUM(low_v5_m!C45:J45)</f>
        <v>3872947.57943961</v>
      </c>
      <c r="O57" s="7"/>
      <c r="P57" s="7"/>
      <c r="Q57" s="67" t="n">
        <f aca="false">I57*5.5017049523</f>
        <v>123640217.530184</v>
      </c>
      <c r="R57" s="67"/>
      <c r="S57" s="67"/>
      <c r="T57" s="7"/>
      <c r="U57" s="7"/>
      <c r="V57" s="67" t="n">
        <f aca="false">K57*5.5017049523</f>
        <v>5953967.29112481</v>
      </c>
      <c r="W57" s="67" t="n">
        <f aca="false">M57*5.5017049523</f>
        <v>184143.318282212</v>
      </c>
      <c r="X57" s="67" t="n">
        <f aca="false">N57*5.1890047538+L57*5.5017049523</f>
        <v>25435041.8496364</v>
      </c>
      <c r="Y57" s="67" t="n">
        <f aca="false">N57*5.1890047538</f>
        <v>20096743.4009303</v>
      </c>
      <c r="Z57" s="67" t="n">
        <f aca="false">L57*5.5017049523</f>
        <v>5338298.44870606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23847238.9515677</v>
      </c>
      <c r="G58" s="161" t="n">
        <f aca="false">low_v2_m!E46+temporary_pension_bonus_low!B46</f>
        <v>22871858.1340437</v>
      </c>
      <c r="H58" s="8" t="n">
        <f aca="false">F58-J58</f>
        <v>22670158.9587045</v>
      </c>
      <c r="I58" s="8" t="n">
        <f aca="false">G58-K58</f>
        <v>21730090.5409663</v>
      </c>
      <c r="J58" s="161" t="n">
        <f aca="false">low_v2_m!J46</f>
        <v>1177079.99286321</v>
      </c>
      <c r="K58" s="161" t="n">
        <f aca="false">low_v2_m!K46</f>
        <v>1141767.59307731</v>
      </c>
      <c r="L58" s="8" t="n">
        <f aca="false">H58-I58</f>
        <v>940068.417738173</v>
      </c>
      <c r="M58" s="8" t="n">
        <f aca="false">J58-K58</f>
        <v>35312.3997858963</v>
      </c>
      <c r="N58" s="161" t="n">
        <f aca="false">SUM(low_v5_m!C46:J46)</f>
        <v>4384321.44449986</v>
      </c>
      <c r="O58" s="5"/>
      <c r="P58" s="5"/>
      <c r="Q58" s="8" t="n">
        <f aca="false">I58*5.5017049523</f>
        <v>119552546.743162</v>
      </c>
      <c r="R58" s="8"/>
      <c r="S58" s="8"/>
      <c r="T58" s="5"/>
      <c r="U58" s="5"/>
      <c r="V58" s="8" t="n">
        <f aca="false">K58*5.5017049523</f>
        <v>6281668.4212091</v>
      </c>
      <c r="W58" s="8" t="n">
        <f aca="false">M58*5.5017049523</f>
        <v>194278.404779663</v>
      </c>
      <c r="X58" s="8" t="n">
        <f aca="false">N58*5.1890047538+L58*5.5017049523</f>
        <v>27922243.887068</v>
      </c>
      <c r="Y58" s="8" t="n">
        <f aca="false">N58*5.1890047538</f>
        <v>22750264.817697</v>
      </c>
      <c r="Z58" s="8" t="n">
        <f aca="false">L58*5.5017049523</f>
        <v>5171979.06937093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25229086.7025505</v>
      </c>
      <c r="G59" s="163" t="n">
        <f aca="false">low_v2_m!E47+temporary_pension_bonus_low!B47</f>
        <v>24196190.7437009</v>
      </c>
      <c r="H59" s="67" t="n">
        <f aca="false">F59-J59</f>
        <v>23927655.4758971</v>
      </c>
      <c r="I59" s="67" t="n">
        <f aca="false">G59-K59</f>
        <v>22933802.4538471</v>
      </c>
      <c r="J59" s="163" t="n">
        <f aca="false">low_v2_m!J47</f>
        <v>1301431.22665337</v>
      </c>
      <c r="K59" s="163" t="n">
        <f aca="false">low_v2_m!K47</f>
        <v>1262388.28985377</v>
      </c>
      <c r="L59" s="67" t="n">
        <f aca="false">H59-I59</f>
        <v>993853.022050019</v>
      </c>
      <c r="M59" s="67" t="n">
        <f aca="false">J59-K59</f>
        <v>39042.9367996016</v>
      </c>
      <c r="N59" s="163" t="n">
        <f aca="false">SUM(low_v5_m!C47:J47)</f>
        <v>3947627.48200375</v>
      </c>
      <c r="O59" s="7"/>
      <c r="P59" s="7"/>
      <c r="Q59" s="67" t="n">
        <f aca="false">I59*5.5017049523</f>
        <v>126175014.5354</v>
      </c>
      <c r="R59" s="67"/>
      <c r="S59" s="67"/>
      <c r="T59" s="7"/>
      <c r="U59" s="7"/>
      <c r="V59" s="67" t="n">
        <f aca="false">K59*5.5017049523</f>
        <v>6945287.90601403</v>
      </c>
      <c r="W59" s="67" t="n">
        <f aca="false">M59*5.5017049523</f>
        <v>214802.718742704</v>
      </c>
      <c r="X59" s="67" t="n">
        <f aca="false">N59*5.1890047538+L59*5.5017049523</f>
        <v>25952143.8636199</v>
      </c>
      <c r="Y59" s="67" t="n">
        <f aca="false">N59*5.1890047538</f>
        <v>20484257.770349</v>
      </c>
      <c r="Z59" s="67" t="n">
        <f aca="false">L59*5.5017049523</f>
        <v>5467886.09327091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24537108.3356555</v>
      </c>
      <c r="G60" s="163" t="n">
        <f aca="false">low_v2_m!E48+temporary_pension_bonus_low!B48</f>
        <v>23532427.1504032</v>
      </c>
      <c r="H60" s="67" t="n">
        <f aca="false">F60-J60</f>
        <v>23199491.3843252</v>
      </c>
      <c r="I60" s="67" t="n">
        <f aca="false">G60-K60</f>
        <v>22234938.7076128</v>
      </c>
      <c r="J60" s="163" t="n">
        <f aca="false">low_v2_m!J48</f>
        <v>1337616.95133028</v>
      </c>
      <c r="K60" s="163" t="n">
        <f aca="false">low_v2_m!K48</f>
        <v>1297488.44279038</v>
      </c>
      <c r="L60" s="67" t="n">
        <f aca="false">H60-I60</f>
        <v>964552.676712438</v>
      </c>
      <c r="M60" s="67" t="n">
        <f aca="false">J60-K60</f>
        <v>40128.5085399083</v>
      </c>
      <c r="N60" s="163" t="n">
        <f aca="false">SUM(low_v5_m!C48:J48)</f>
        <v>3737375.39356678</v>
      </c>
      <c r="O60" s="7"/>
      <c r="P60" s="7"/>
      <c r="Q60" s="67" t="n">
        <f aca="false">I60*5.5017049523</f>
        <v>122330072.40176</v>
      </c>
      <c r="R60" s="67"/>
      <c r="S60" s="67"/>
      <c r="T60" s="7"/>
      <c r="U60" s="7"/>
      <c r="V60" s="67" t="n">
        <f aca="false">K60*5.5017049523</f>
        <v>7138398.59125182</v>
      </c>
      <c r="W60" s="67" t="n">
        <f aca="false">M60*5.5017049523</f>
        <v>220775.214162426</v>
      </c>
      <c r="X60" s="67" t="n">
        <f aca="false">N60*5.1890047538+L60*5.5017049523</f>
        <v>24699942.9221762</v>
      </c>
      <c r="Y60" s="67" t="n">
        <f aca="false">N60*5.1890047538</f>
        <v>19393258.6839532</v>
      </c>
      <c r="Z60" s="67" t="n">
        <f aca="false">L60*5.5017049523</f>
        <v>5306684.23822304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25865791.1275969</v>
      </c>
      <c r="G61" s="163" t="n">
        <f aca="false">low_v2_m!E49+temporary_pension_bonus_low!B49</f>
        <v>24805792.4506814</v>
      </c>
      <c r="H61" s="67" t="n">
        <f aca="false">F61-J61</f>
        <v>24411922.2260317</v>
      </c>
      <c r="I61" s="67" t="n">
        <f aca="false">G61-K61</f>
        <v>23395539.6161632</v>
      </c>
      <c r="J61" s="163" t="n">
        <f aca="false">low_v2_m!J49</f>
        <v>1453868.90156517</v>
      </c>
      <c r="K61" s="163" t="n">
        <f aca="false">low_v2_m!K49</f>
        <v>1410252.83451822</v>
      </c>
      <c r="L61" s="67" t="n">
        <f aca="false">H61-I61</f>
        <v>1016382.60986853</v>
      </c>
      <c r="M61" s="67" t="n">
        <f aca="false">J61-K61</f>
        <v>43616.0670469552</v>
      </c>
      <c r="N61" s="163" t="n">
        <f aca="false">SUM(low_v5_m!C49:J49)</f>
        <v>4042865.18880159</v>
      </c>
      <c r="O61" s="7"/>
      <c r="P61" s="7"/>
      <c r="Q61" s="67" t="n">
        <f aca="false">I61*5.5017049523</f>
        <v>128715356.167976</v>
      </c>
      <c r="R61" s="67"/>
      <c r="S61" s="67"/>
      <c r="T61" s="7"/>
      <c r="U61" s="7"/>
      <c r="V61" s="67" t="n">
        <f aca="false">K61*5.5017049523</f>
        <v>7758795.00366398</v>
      </c>
      <c r="W61" s="67" t="n">
        <f aca="false">M61*5.5017049523</f>
        <v>239962.732072082</v>
      </c>
      <c r="X61" s="67" t="n">
        <f aca="false">N61*5.1890047538+L61*5.5017049523</f>
        <v>26570283.9218093</v>
      </c>
      <c r="Y61" s="67" t="n">
        <f aca="false">N61*5.1890047538</f>
        <v>20978446.683664</v>
      </c>
      <c r="Z61" s="67" t="n">
        <f aca="false">L61*5.5017049523</f>
        <v>5591837.23814529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25386417.3353218</v>
      </c>
      <c r="G62" s="161" t="n">
        <f aca="false">low_v2_m!E50+temporary_pension_bonus_low!B50</f>
        <v>24345187.6398749</v>
      </c>
      <c r="H62" s="8" t="n">
        <f aca="false">F62-J62</f>
        <v>23883126.2091235</v>
      </c>
      <c r="I62" s="8" t="n">
        <f aca="false">G62-K62</f>
        <v>22886995.2474626</v>
      </c>
      <c r="J62" s="161" t="n">
        <f aca="false">low_v2_m!J50</f>
        <v>1503291.12619833</v>
      </c>
      <c r="K62" s="161" t="n">
        <f aca="false">low_v2_m!K50</f>
        <v>1458192.39241238</v>
      </c>
      <c r="L62" s="8" t="n">
        <f aca="false">H62-I62</f>
        <v>996130.96166097</v>
      </c>
      <c r="M62" s="8" t="n">
        <f aca="false">J62-K62</f>
        <v>45098.7337859497</v>
      </c>
      <c r="N62" s="161" t="n">
        <f aca="false">SUM(low_v5_m!C50:J50)</f>
        <v>4621381.28431733</v>
      </c>
      <c r="O62" s="5"/>
      <c r="P62" s="5"/>
      <c r="Q62" s="8" t="n">
        <f aca="false">I62*5.5017049523</f>
        <v>125917495.096231</v>
      </c>
      <c r="R62" s="8"/>
      <c r="S62" s="8"/>
      <c r="T62" s="5"/>
      <c r="U62" s="5"/>
      <c r="V62" s="8" t="n">
        <f aca="false">K62*5.5017049523</f>
        <v>8022544.30674136</v>
      </c>
      <c r="W62" s="8" t="n">
        <f aca="false">M62*5.5017049523</f>
        <v>248119.927012618</v>
      </c>
      <c r="X62" s="8" t="n">
        <f aca="false">N62*5.1890047538+L62*5.5017049523</f>
        <v>29460788.0983545</v>
      </c>
      <c r="Y62" s="8" t="n">
        <f aca="false">N62*5.1890047538</f>
        <v>23980369.453445</v>
      </c>
      <c r="Z62" s="8" t="n">
        <f aca="false">L62*5.5017049523</f>
        <v>5480418.64490952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26373194.9614154</v>
      </c>
      <c r="G63" s="163" t="n">
        <f aca="false">low_v2_m!E51+temporary_pension_bonus_low!B51</f>
        <v>25291795.2800767</v>
      </c>
      <c r="H63" s="67" t="n">
        <f aca="false">F63-J63</f>
        <v>24688270.1213231</v>
      </c>
      <c r="I63" s="67" t="n">
        <f aca="false">G63-K63</f>
        <v>23657418.1851871</v>
      </c>
      <c r="J63" s="163" t="n">
        <f aca="false">low_v2_m!J51</f>
        <v>1684924.84009234</v>
      </c>
      <c r="K63" s="163" t="n">
        <f aca="false">low_v2_m!K51</f>
        <v>1634377.09488957</v>
      </c>
      <c r="L63" s="67" t="n">
        <f aca="false">H63-I63</f>
        <v>1030851.93613594</v>
      </c>
      <c r="M63" s="67" t="n">
        <f aca="false">J63-K63</f>
        <v>50547.7452027705</v>
      </c>
      <c r="N63" s="163" t="n">
        <f aca="false">SUM(low_v5_m!C51:J51)</f>
        <v>4015969.61059608</v>
      </c>
      <c r="O63" s="7"/>
      <c r="P63" s="7"/>
      <c r="Q63" s="67" t="n">
        <f aca="false">I63*5.5017049523</f>
        <v>130156134.788076</v>
      </c>
      <c r="R63" s="67"/>
      <c r="S63" s="67"/>
      <c r="T63" s="7"/>
      <c r="U63" s="7"/>
      <c r="V63" s="67" t="n">
        <f aca="false">K63*5.5017049523</f>
        <v>8991860.55687962</v>
      </c>
      <c r="W63" s="67" t="n">
        <f aca="false">M63*5.5017049523</f>
        <v>278098.780109681</v>
      </c>
      <c r="X63" s="67" t="n">
        <f aca="false">N63*5.1890047538+L63*5.5017049523</f>
        <v>26510328.6026265</v>
      </c>
      <c r="Y63" s="67" t="n">
        <f aca="false">N63*5.1890047538</f>
        <v>20838885.4004994</v>
      </c>
      <c r="Z63" s="67" t="n">
        <f aca="false">L63*5.5017049523</f>
        <v>5671443.20212713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26039502.9822539</v>
      </c>
      <c r="G64" s="163" t="n">
        <f aca="false">low_v2_m!E52+temporary_pension_bonus_low!B52</f>
        <v>24970927.6890612</v>
      </c>
      <c r="H64" s="67" t="n">
        <f aca="false">F64-J64</f>
        <v>24311994.308956</v>
      </c>
      <c r="I64" s="67" t="n">
        <f aca="false">G64-K64</f>
        <v>23295244.2759622</v>
      </c>
      <c r="J64" s="163" t="n">
        <f aca="false">low_v2_m!J52</f>
        <v>1727508.67329788</v>
      </c>
      <c r="K64" s="163" t="n">
        <f aca="false">low_v2_m!K52</f>
        <v>1675683.41309895</v>
      </c>
      <c r="L64" s="67" t="n">
        <f aca="false">H64-I64</f>
        <v>1016750.03299376</v>
      </c>
      <c r="M64" s="67" t="n">
        <f aca="false">J64-K64</f>
        <v>51825.2601989363</v>
      </c>
      <c r="N64" s="163" t="n">
        <f aca="false">SUM(low_v5_m!C52:J52)</f>
        <v>3833058.08578254</v>
      </c>
      <c r="O64" s="7"/>
      <c r="P64" s="7"/>
      <c r="Q64" s="67" t="n">
        <f aca="false">I64*5.5017049523</f>
        <v>128163560.7981</v>
      </c>
      <c r="R64" s="67"/>
      <c r="S64" s="67"/>
      <c r="T64" s="7"/>
      <c r="U64" s="7"/>
      <c r="V64" s="67" t="n">
        <f aca="false">K64*5.5017049523</f>
        <v>9219115.73233344</v>
      </c>
      <c r="W64" s="67" t="n">
        <f aca="false">M64*5.5017049523</f>
        <v>285127.290690724</v>
      </c>
      <c r="X64" s="67" t="n">
        <f aca="false">N64*5.1890047538+L64*5.5017049523</f>
        <v>25483615.3204901</v>
      </c>
      <c r="Y64" s="67" t="n">
        <f aca="false">N64*5.1890047538</f>
        <v>19889756.6287171</v>
      </c>
      <c r="Z64" s="67" t="n">
        <f aca="false">L64*5.5017049523</f>
        <v>5593858.69177298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26833614.4854098</v>
      </c>
      <c r="G65" s="163" t="n">
        <f aca="false">low_v2_m!E53+temporary_pension_bonus_low!B53</f>
        <v>25731977.1330127</v>
      </c>
      <c r="H65" s="67" t="n">
        <f aca="false">F65-J65</f>
        <v>24992019.7792915</v>
      </c>
      <c r="I65" s="67" t="n">
        <f aca="false">G65-K65</f>
        <v>23945630.268078</v>
      </c>
      <c r="J65" s="163" t="n">
        <f aca="false">low_v2_m!J53</f>
        <v>1841594.70611827</v>
      </c>
      <c r="K65" s="163" t="n">
        <f aca="false">low_v2_m!K53</f>
        <v>1786346.86493472</v>
      </c>
      <c r="L65" s="67" t="n">
        <f aca="false">H65-I65</f>
        <v>1046389.51121353</v>
      </c>
      <c r="M65" s="67" t="n">
        <f aca="false">J65-K65</f>
        <v>55247.8411835476</v>
      </c>
      <c r="N65" s="163" t="n">
        <f aca="false">SUM(low_v5_m!C53:J53)</f>
        <v>4066578.11663526</v>
      </c>
      <c r="O65" s="7"/>
      <c r="P65" s="7"/>
      <c r="Q65" s="67" t="n">
        <f aca="false">I65*5.5017049523</f>
        <v>131741792.63183</v>
      </c>
      <c r="R65" s="67"/>
      <c r="S65" s="67"/>
      <c r="T65" s="7"/>
      <c r="U65" s="7"/>
      <c r="V65" s="67" t="n">
        <f aca="false">K65*5.5017049523</f>
        <v>9827953.39333693</v>
      </c>
      <c r="W65" s="67" t="n">
        <f aca="false">M65*5.5017049523</f>
        <v>303957.321443408</v>
      </c>
      <c r="X65" s="67" t="n">
        <f aca="false">N65*5.1890047538+L65*5.5017049523</f>
        <v>26858419.5347977</v>
      </c>
      <c r="Y65" s="67" t="n">
        <f aca="false">N65*5.1890047538</f>
        <v>21101493.1789194</v>
      </c>
      <c r="Z65" s="67" t="n">
        <f aca="false">L65*5.5017049523</f>
        <v>5756926.35587827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26340395.7481439</v>
      </c>
      <c r="G66" s="161" t="n">
        <f aca="false">low_v2_m!E54+temporary_pension_bonus_low!B54</f>
        <v>25258397.278551</v>
      </c>
      <c r="H66" s="8" t="n">
        <f aca="false">F66-J66</f>
        <v>24435903.0383053</v>
      </c>
      <c r="I66" s="8" t="n">
        <f aca="false">G66-K66</f>
        <v>23411039.3500076</v>
      </c>
      <c r="J66" s="161" t="n">
        <f aca="false">low_v2_m!J54</f>
        <v>1904492.70983856</v>
      </c>
      <c r="K66" s="161" t="n">
        <f aca="false">low_v2_m!K54</f>
        <v>1847357.9285434</v>
      </c>
      <c r="L66" s="8" t="n">
        <f aca="false">H66-I66</f>
        <v>1024863.68829774</v>
      </c>
      <c r="M66" s="8" t="n">
        <f aca="false">J66-K66</f>
        <v>57134.7812951566</v>
      </c>
      <c r="N66" s="161" t="n">
        <f aca="false">SUM(low_v5_m!C54:J54)</f>
        <v>4688107.58479174</v>
      </c>
      <c r="O66" s="5"/>
      <c r="P66" s="5"/>
      <c r="Q66" s="8" t="n">
        <f aca="false">I66*5.5017049523</f>
        <v>128800631.130427</v>
      </c>
      <c r="R66" s="8"/>
      <c r="S66" s="8"/>
      <c r="T66" s="5"/>
      <c r="U66" s="5"/>
      <c r="V66" s="8" t="n">
        <f aca="false">K66*5.5017049523</f>
        <v>10163618.2641379</v>
      </c>
      <c r="W66" s="8" t="n">
        <f aca="false">M66*5.5017049523</f>
        <v>314338.70920014</v>
      </c>
      <c r="X66" s="8" t="n">
        <f aca="false">N66*5.1890047538+L66*5.5017049523</f>
        <v>29965110.1731503</v>
      </c>
      <c r="Y66" s="8" t="n">
        <f aca="false">N66*5.1890047538</f>
        <v>24326612.5438102</v>
      </c>
      <c r="Z66" s="8" t="n">
        <f aca="false">L66*5.5017049523</f>
        <v>5638497.62934011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27137960.9987666</v>
      </c>
      <c r="G67" s="163" t="n">
        <f aca="false">low_v2_m!E55+temporary_pension_bonus_low!B55</f>
        <v>26023178.8394697</v>
      </c>
      <c r="H67" s="67" t="n">
        <f aca="false">F67-J67</f>
        <v>25080422.3455743</v>
      </c>
      <c r="I67" s="67" t="n">
        <f aca="false">G67-K67</f>
        <v>24027366.3458732</v>
      </c>
      <c r="J67" s="163" t="n">
        <f aca="false">low_v2_m!J55</f>
        <v>2057538.65319229</v>
      </c>
      <c r="K67" s="163" t="n">
        <f aca="false">low_v2_m!K55</f>
        <v>1995812.49359652</v>
      </c>
      <c r="L67" s="67" t="n">
        <f aca="false">H67-I67</f>
        <v>1053055.99970106</v>
      </c>
      <c r="M67" s="67" t="n">
        <f aca="false">J67-K67</f>
        <v>61726.1595957689</v>
      </c>
      <c r="N67" s="163" t="n">
        <f aca="false">SUM(low_v5_m!C55:J55)</f>
        <v>4044320.89915245</v>
      </c>
      <c r="O67" s="7"/>
      <c r="P67" s="7"/>
      <c r="Q67" s="67" t="n">
        <f aca="false">I67*5.5017049523</f>
        <v>132191480.415817</v>
      </c>
      <c r="R67" s="67"/>
      <c r="S67" s="67"/>
      <c r="T67" s="7"/>
      <c r="U67" s="7"/>
      <c r="V67" s="67" t="n">
        <f aca="false">K67*5.5017049523</f>
        <v>10980371.4798822</v>
      </c>
      <c r="W67" s="67" t="n">
        <f aca="false">M67*5.5017049523</f>
        <v>339599.117934502</v>
      </c>
      <c r="X67" s="67" t="n">
        <f aca="false">N67*5.1890047538+L67*5.5017049523</f>
        <v>26779603.7801993</v>
      </c>
      <c r="Y67" s="67" t="n">
        <f aca="false">N67*5.1890047538</f>
        <v>20986000.3715948</v>
      </c>
      <c r="Z67" s="67" t="n">
        <f aca="false">L67*5.5017049523</f>
        <v>5793603.40860455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26743644.5920371</v>
      </c>
      <c r="G68" s="163" t="n">
        <f aca="false">low_v2_m!E56+temporary_pension_bonus_low!B56</f>
        <v>25644119.1849845</v>
      </c>
      <c r="H68" s="67" t="n">
        <f aca="false">F68-J68</f>
        <v>24687853.9967108</v>
      </c>
      <c r="I68" s="67" t="n">
        <f aca="false">G68-K68</f>
        <v>23650002.307518</v>
      </c>
      <c r="J68" s="163" t="n">
        <f aca="false">low_v2_m!J56</f>
        <v>2055790.59532628</v>
      </c>
      <c r="K68" s="163" t="n">
        <f aca="false">low_v2_m!K56</f>
        <v>1994116.87746649</v>
      </c>
      <c r="L68" s="67" t="n">
        <f aca="false">H68-I68</f>
        <v>1037851.68919281</v>
      </c>
      <c r="M68" s="67" t="n">
        <f aca="false">J68-K68</f>
        <v>61673.7178597886</v>
      </c>
      <c r="N68" s="163" t="n">
        <f aca="false">SUM(low_v5_m!C56:J56)</f>
        <v>3917672.22448873</v>
      </c>
      <c r="O68" s="7"/>
      <c r="P68" s="7"/>
      <c r="Q68" s="67" t="n">
        <f aca="false">I68*5.5017049523</f>
        <v>130115334.817178</v>
      </c>
      <c r="R68" s="67"/>
      <c r="S68" s="67"/>
      <c r="T68" s="7"/>
      <c r="U68" s="7"/>
      <c r="V68" s="67" t="n">
        <f aca="false">K68*5.5017049523</f>
        <v>10971042.7002224</v>
      </c>
      <c r="W68" s="67" t="n">
        <f aca="false">M68*5.5017049523</f>
        <v>339310.598975952</v>
      </c>
      <c r="X68" s="67" t="n">
        <f aca="false">N68*5.1890047538+L68*5.5017049523</f>
        <v>26038773.5748873</v>
      </c>
      <c r="Y68" s="67" t="n">
        <f aca="false">N68*5.1890047538</f>
        <v>20328819.7967023</v>
      </c>
      <c r="Z68" s="67" t="n">
        <f aca="false">L68*5.5017049523</f>
        <v>5709953.77818502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27603894.4170902</v>
      </c>
      <c r="G69" s="163" t="n">
        <f aca="false">low_v2_m!E57+temporary_pension_bonus_low!B57</f>
        <v>26468869.6222801</v>
      </c>
      <c r="H69" s="67" t="n">
        <f aca="false">F69-J69</f>
        <v>25386172.5336714</v>
      </c>
      <c r="I69" s="67" t="n">
        <f aca="false">G69-K69</f>
        <v>24317679.3953638</v>
      </c>
      <c r="J69" s="163" t="n">
        <f aca="false">low_v2_m!J57</f>
        <v>2217721.88341878</v>
      </c>
      <c r="K69" s="163" t="n">
        <f aca="false">low_v2_m!K57</f>
        <v>2151190.22691622</v>
      </c>
      <c r="L69" s="67" t="n">
        <f aca="false">H69-I69</f>
        <v>1068493.13830754</v>
      </c>
      <c r="M69" s="67" t="n">
        <f aca="false">J69-K69</f>
        <v>66531.6565025635</v>
      </c>
      <c r="N69" s="163" t="n">
        <f aca="false">SUM(low_v5_m!C57:J57)</f>
        <v>3996848.77057601</v>
      </c>
      <c r="O69" s="7"/>
      <c r="P69" s="7"/>
      <c r="Q69" s="67" t="n">
        <f aca="false">I69*5.5017049523</f>
        <v>133788697.157917</v>
      </c>
      <c r="R69" s="67"/>
      <c r="S69" s="67"/>
      <c r="T69" s="7"/>
      <c r="U69" s="7"/>
      <c r="V69" s="67" t="n">
        <f aca="false">K69*5.5017049523</f>
        <v>11835213.9247643</v>
      </c>
      <c r="W69" s="67" t="n">
        <f aca="false">M69*5.5017049523</f>
        <v>366037.544064876</v>
      </c>
      <c r="X69" s="67" t="n">
        <f aca="false">N69*5.1890047538+L69*5.5017049523</f>
        <v>26618201.2612638</v>
      </c>
      <c r="Y69" s="67" t="n">
        <f aca="false">N69*5.1890047538</f>
        <v>20739667.2707386</v>
      </c>
      <c r="Z69" s="67" t="n">
        <f aca="false">L69*5.5017049523</f>
        <v>5878533.99052517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27190483.1581104</v>
      </c>
      <c r="G70" s="161" t="n">
        <f aca="false">low_v2_m!E58+temporary_pension_bonus_low!B58</f>
        <v>26072493.0018934</v>
      </c>
      <c r="H70" s="8" t="n">
        <f aca="false">F70-J70</f>
        <v>24946318.6432155</v>
      </c>
      <c r="I70" s="8" t="n">
        <f aca="false">G70-K70</f>
        <v>23895653.4224454</v>
      </c>
      <c r="J70" s="161" t="n">
        <f aca="false">low_v2_m!J58</f>
        <v>2244164.51489487</v>
      </c>
      <c r="K70" s="161" t="n">
        <f aca="false">low_v2_m!K58</f>
        <v>2176839.57944802</v>
      </c>
      <c r="L70" s="8" t="n">
        <f aca="false">H70-I70</f>
        <v>1050665.22077008</v>
      </c>
      <c r="M70" s="8" t="n">
        <f aca="false">J70-K70</f>
        <v>67324.9354468463</v>
      </c>
      <c r="N70" s="161" t="n">
        <f aca="false">SUM(low_v5_m!C58:J58)</f>
        <v>4679910.18961636</v>
      </c>
      <c r="O70" s="5"/>
      <c r="P70" s="5"/>
      <c r="Q70" s="8" t="n">
        <f aca="false">I70*5.5017049523</f>
        <v>131466834.772712</v>
      </c>
      <c r="R70" s="8"/>
      <c r="S70" s="8"/>
      <c r="T70" s="5"/>
      <c r="U70" s="5"/>
      <c r="V70" s="8" t="n">
        <f aca="false">K70*5.5017049523</f>
        <v>11976329.0946118</v>
      </c>
      <c r="W70" s="8" t="n">
        <f aca="false">M70*5.5017049523</f>
        <v>370401.930761192</v>
      </c>
      <c r="X70" s="8" t="n">
        <f aca="false">N70*5.1890047538+L70*5.5017049523</f>
        <v>30064526.2695964</v>
      </c>
      <c r="Y70" s="8" t="n">
        <f aca="false">N70*5.1890047538</f>
        <v>24284076.2212763</v>
      </c>
      <c r="Z70" s="8" t="n">
        <f aca="false">L70*5.5017049523</f>
        <v>5780450.0483201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27878393.5949344</v>
      </c>
      <c r="G71" s="163" t="n">
        <f aca="false">low_v2_m!E59+temporary_pension_bonus_low!B59</f>
        <v>26731466.5282529</v>
      </c>
      <c r="H71" s="67" t="n">
        <f aca="false">F71-J71</f>
        <v>25551208.9717564</v>
      </c>
      <c r="I71" s="67" t="n">
        <f aca="false">G71-K71</f>
        <v>24474097.4437703</v>
      </c>
      <c r="J71" s="163" t="n">
        <f aca="false">low_v2_m!J59</f>
        <v>2327184.62317795</v>
      </c>
      <c r="K71" s="163" t="n">
        <f aca="false">low_v2_m!K59</f>
        <v>2257369.08448261</v>
      </c>
      <c r="L71" s="67" t="n">
        <f aca="false">H71-I71</f>
        <v>1077111.52798615</v>
      </c>
      <c r="M71" s="67" t="n">
        <f aca="false">J71-K71</f>
        <v>69815.5386953386</v>
      </c>
      <c r="N71" s="163" t="n">
        <f aca="false">SUM(low_v5_m!C59:J59)</f>
        <v>3993521.05392876</v>
      </c>
      <c r="O71" s="7"/>
      <c r="P71" s="7"/>
      <c r="Q71" s="67" t="n">
        <f aca="false">I71*5.5017049523</f>
        <v>134649263.109464</v>
      </c>
      <c r="R71" s="67"/>
      <c r="S71" s="67"/>
      <c r="T71" s="7"/>
      <c r="U71" s="7"/>
      <c r="V71" s="67" t="n">
        <f aca="false">K71*5.5017049523</f>
        <v>12419378.6712669</v>
      </c>
      <c r="W71" s="67" t="n">
        <f aca="false">M71*5.5017049523</f>
        <v>384104.494987637</v>
      </c>
      <c r="X71" s="67" t="n">
        <f aca="false">N71*5.1890047538+L71*5.5017049523</f>
        <v>26648349.5609375</v>
      </c>
      <c r="Y71" s="67" t="n">
        <f aca="false">N71*5.1890047538</f>
        <v>20722399.7332367</v>
      </c>
      <c r="Z71" s="67" t="n">
        <f aca="false">L71*5.5017049523</f>
        <v>5925949.8277008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27438196.2435464</v>
      </c>
      <c r="G72" s="163" t="n">
        <f aca="false">low_v2_m!E60+temporary_pension_bonus_low!B60</f>
        <v>26308815.6708855</v>
      </c>
      <c r="H72" s="67" t="n">
        <f aca="false">F72-J72</f>
        <v>25080928.2927644</v>
      </c>
      <c r="I72" s="67" t="n">
        <f aca="false">G72-K72</f>
        <v>24022265.758627</v>
      </c>
      <c r="J72" s="163" t="n">
        <f aca="false">low_v2_m!J60</f>
        <v>2357267.95078194</v>
      </c>
      <c r="K72" s="163" t="n">
        <f aca="false">low_v2_m!K60</f>
        <v>2286549.91225848</v>
      </c>
      <c r="L72" s="67" t="n">
        <f aca="false">H72-I72</f>
        <v>1058662.53413742</v>
      </c>
      <c r="M72" s="67" t="n">
        <f aca="false">J72-K72</f>
        <v>70718.0385234579</v>
      </c>
      <c r="N72" s="163" t="n">
        <f aca="false">SUM(low_v5_m!C60:J60)</f>
        <v>3822697.55031064</v>
      </c>
      <c r="O72" s="7"/>
      <c r="P72" s="7"/>
      <c r="Q72" s="67" t="n">
        <f aca="false">I72*5.5017049523</f>
        <v>132163418.489705</v>
      </c>
      <c r="R72" s="67"/>
      <c r="S72" s="67"/>
      <c r="T72" s="7"/>
      <c r="U72" s="7"/>
      <c r="V72" s="67" t="n">
        <f aca="false">K72*5.5017049523</f>
        <v>12579922.9759536</v>
      </c>
      <c r="W72" s="67" t="n">
        <f aca="false">M72*5.5017049523</f>
        <v>389069.782761451</v>
      </c>
      <c r="X72" s="67" t="n">
        <f aca="false">N72*5.1890047538+L72*5.5017049523</f>
        <v>25660444.6677799</v>
      </c>
      <c r="Y72" s="67" t="n">
        <f aca="false">N72*5.1890047538</f>
        <v>19835995.7609015</v>
      </c>
      <c r="Z72" s="67" t="n">
        <f aca="false">L72*5.5017049523</f>
        <v>5824448.90687833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27997060.9371502</v>
      </c>
      <c r="G73" s="163" t="n">
        <f aca="false">low_v2_m!E61+temporary_pension_bonus_low!B61</f>
        <v>26843919.2020106</v>
      </c>
      <c r="H73" s="67" t="n">
        <f aca="false">F73-J73</f>
        <v>25544985.8940391</v>
      </c>
      <c r="I73" s="67" t="n">
        <f aca="false">G73-K73</f>
        <v>24465406.4101929</v>
      </c>
      <c r="J73" s="163" t="n">
        <f aca="false">low_v2_m!J61</f>
        <v>2452075.04311105</v>
      </c>
      <c r="K73" s="163" t="n">
        <f aca="false">low_v2_m!K61</f>
        <v>2378512.79181772</v>
      </c>
      <c r="L73" s="67" t="n">
        <f aca="false">H73-I73</f>
        <v>1079579.48384621</v>
      </c>
      <c r="M73" s="67" t="n">
        <f aca="false">J73-K73</f>
        <v>73562.2512933314</v>
      </c>
      <c r="N73" s="163" t="n">
        <f aca="false">SUM(low_v5_m!C61:J61)</f>
        <v>3924153.90379007</v>
      </c>
      <c r="O73" s="7"/>
      <c r="P73" s="7"/>
      <c r="Q73" s="67" t="n">
        <f aca="false">I73*5.5017049523</f>
        <v>134601447.606991</v>
      </c>
      <c r="R73" s="67"/>
      <c r="S73" s="67"/>
      <c r="T73" s="7"/>
      <c r="U73" s="7"/>
      <c r="V73" s="67" t="n">
        <f aca="false">K73*5.5017049523</f>
        <v>13085875.6058525</v>
      </c>
      <c r="W73" s="67" t="n">
        <f aca="false">M73*5.5017049523</f>
        <v>404717.802242858</v>
      </c>
      <c r="X73" s="67" t="n">
        <f aca="false">N73*5.1890047538+L73*5.5017049523</f>
        <v>26301981.0540877</v>
      </c>
      <c r="Y73" s="67" t="n">
        <f aca="false">N73*5.1890047538</f>
        <v>20362453.2614095</v>
      </c>
      <c r="Z73" s="67" t="n">
        <f aca="false">L73*5.5017049523</f>
        <v>5939527.79267817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27485261.3333413</v>
      </c>
      <c r="G74" s="161" t="n">
        <f aca="false">low_v2_m!E62+temporary_pension_bonus_low!B62</f>
        <v>26352538.5113639</v>
      </c>
      <c r="H74" s="8" t="n">
        <f aca="false">F74-J74</f>
        <v>25021674.770849</v>
      </c>
      <c r="I74" s="8" t="n">
        <f aca="false">G74-K74</f>
        <v>23962859.5457465</v>
      </c>
      <c r="J74" s="161" t="n">
        <f aca="false">low_v2_m!J62</f>
        <v>2463586.56249225</v>
      </c>
      <c r="K74" s="161" t="n">
        <f aca="false">low_v2_m!K62</f>
        <v>2389678.96561749</v>
      </c>
      <c r="L74" s="8" t="n">
        <f aca="false">H74-I74</f>
        <v>1058815.22510259</v>
      </c>
      <c r="M74" s="8" t="n">
        <f aca="false">J74-K74</f>
        <v>73907.5968747679</v>
      </c>
      <c r="N74" s="161" t="n">
        <f aca="false">SUM(low_v5_m!C62:J62)</f>
        <v>4679935.85745542</v>
      </c>
      <c r="O74" s="5"/>
      <c r="P74" s="5"/>
      <c r="Q74" s="8" t="n">
        <f aca="false">I74*5.5017049523</f>
        <v>131836583.034103</v>
      </c>
      <c r="R74" s="8"/>
      <c r="S74" s="8"/>
      <c r="T74" s="5"/>
      <c r="U74" s="5"/>
      <c r="V74" s="8" t="n">
        <f aca="false">K74*5.5017049523</f>
        <v>13147308.5995449</v>
      </c>
      <c r="W74" s="8" t="n">
        <f aca="false">M74*5.5017049523</f>
        <v>406617.791738503</v>
      </c>
      <c r="X74" s="8" t="n">
        <f aca="false">N74*5.1890047538+L74*5.5017049523</f>
        <v>30109498.3793328</v>
      </c>
      <c r="Y74" s="8" t="n">
        <f aca="false">N74*5.1890047538</f>
        <v>24284209.4118152</v>
      </c>
      <c r="Z74" s="8" t="n">
        <f aca="false">L74*5.5017049523</f>
        <v>5825288.96751755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28063473.9506864</v>
      </c>
      <c r="G75" s="163" t="n">
        <f aca="false">low_v2_m!E63+temporary_pension_bonus_low!B63</f>
        <v>26906690.9699878</v>
      </c>
      <c r="H75" s="67" t="n">
        <f aca="false">F75-J75</f>
        <v>25481109.39038</v>
      </c>
      <c r="I75" s="67" t="n">
        <f aca="false">G75-K75</f>
        <v>24401797.3464906</v>
      </c>
      <c r="J75" s="163" t="n">
        <f aca="false">low_v2_m!J63</f>
        <v>2582364.56030636</v>
      </c>
      <c r="K75" s="163" t="n">
        <f aca="false">low_v2_m!K63</f>
        <v>2504893.62349717</v>
      </c>
      <c r="L75" s="67" t="n">
        <f aca="false">H75-I75</f>
        <v>1079312.04388938</v>
      </c>
      <c r="M75" s="67" t="n">
        <f aca="false">J75-K75</f>
        <v>77470.9368091906</v>
      </c>
      <c r="N75" s="163" t="n">
        <f aca="false">SUM(low_v5_m!C63:J63)</f>
        <v>3955162.96802954</v>
      </c>
      <c r="O75" s="7"/>
      <c r="P75" s="7"/>
      <c r="Q75" s="67" t="n">
        <f aca="false">I75*5.5017049523</f>
        <v>134251489.306209</v>
      </c>
      <c r="R75" s="67"/>
      <c r="S75" s="67"/>
      <c r="T75" s="7"/>
      <c r="U75" s="7"/>
      <c r="V75" s="67" t="n">
        <f aca="false">K75*5.5017049523</f>
        <v>13781185.653379</v>
      </c>
      <c r="W75" s="67" t="n">
        <f aca="false">M75*5.5017049523</f>
        <v>426222.236702444</v>
      </c>
      <c r="X75" s="67" t="n">
        <f aca="false">N75*5.1890047538+L75*5.5017049523</f>
        <v>26461415.8601022</v>
      </c>
      <c r="Y75" s="67" t="n">
        <f aca="false">N75*5.1890047538</f>
        <v>20523359.443159</v>
      </c>
      <c r="Z75" s="67" t="n">
        <f aca="false">L75*5.5017049523</f>
        <v>5938056.41694326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27611686.5340134</v>
      </c>
      <c r="G76" s="163" t="n">
        <f aca="false">low_v2_m!E64+temporary_pension_bonus_low!B64</f>
        <v>26472798.6269544</v>
      </c>
      <c r="H76" s="67" t="n">
        <f aca="false">F76-J76</f>
        <v>25043612.498375</v>
      </c>
      <c r="I76" s="67" t="n">
        <f aca="false">G76-K76</f>
        <v>23981766.8123852</v>
      </c>
      <c r="J76" s="163" t="n">
        <f aca="false">low_v2_m!J64</f>
        <v>2568074.03563836</v>
      </c>
      <c r="K76" s="163" t="n">
        <f aca="false">low_v2_m!K64</f>
        <v>2491031.81456921</v>
      </c>
      <c r="L76" s="67" t="n">
        <f aca="false">H76-I76</f>
        <v>1061845.6859898</v>
      </c>
      <c r="M76" s="67" t="n">
        <f aca="false">J76-K76</f>
        <v>77042.2210691511</v>
      </c>
      <c r="N76" s="163" t="n">
        <f aca="false">SUM(low_v5_m!C64:J64)</f>
        <v>3830504.96990224</v>
      </c>
      <c r="O76" s="7"/>
      <c r="P76" s="7"/>
      <c r="Q76" s="67" t="n">
        <f aca="false">I76*5.5017049523</f>
        <v>131940605.236604</v>
      </c>
      <c r="R76" s="67"/>
      <c r="S76" s="67"/>
      <c r="T76" s="7"/>
      <c r="U76" s="7"/>
      <c r="V76" s="67" t="n">
        <f aca="false">K76*5.5017049523</f>
        <v>13704922.0705523</v>
      </c>
      <c r="W76" s="67" t="n">
        <f aca="false">M76*5.5017049523</f>
        <v>423863.56919234</v>
      </c>
      <c r="X76" s="67" t="n">
        <f aca="false">N76*5.1890047538+L76*5.5017049523</f>
        <v>25718470.1674657</v>
      </c>
      <c r="Y76" s="67" t="n">
        <f aca="false">N76*5.1890047538</f>
        <v>19876508.4982772</v>
      </c>
      <c r="Z76" s="67" t="n">
        <f aca="false">L76*5.5017049523</f>
        <v>5841961.66918846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28369702.1926656</v>
      </c>
      <c r="G77" s="163" t="n">
        <f aca="false">low_v2_m!E65+temporary_pension_bonus_low!B65</f>
        <v>27198764.4431855</v>
      </c>
      <c r="H77" s="67" t="n">
        <f aca="false">F77-J77</f>
        <v>25681865.1051966</v>
      </c>
      <c r="I77" s="67" t="n">
        <f aca="false">G77-K77</f>
        <v>24591562.4683405</v>
      </c>
      <c r="J77" s="163" t="n">
        <f aca="false">low_v2_m!J65</f>
        <v>2687837.08746903</v>
      </c>
      <c r="K77" s="163" t="n">
        <f aca="false">low_v2_m!K65</f>
        <v>2607201.97484496</v>
      </c>
      <c r="L77" s="67" t="n">
        <f aca="false">H77-I77</f>
        <v>1090302.63685607</v>
      </c>
      <c r="M77" s="67" t="n">
        <f aca="false">J77-K77</f>
        <v>80635.1126240711</v>
      </c>
      <c r="N77" s="163" t="n">
        <f aca="false">SUM(low_v5_m!C65:J65)</f>
        <v>3921427.36967904</v>
      </c>
      <c r="O77" s="7"/>
      <c r="P77" s="7"/>
      <c r="Q77" s="67" t="n">
        <f aca="false">I77*5.5017049523</f>
        <v>135295521.016864</v>
      </c>
      <c r="R77" s="67"/>
      <c r="S77" s="67"/>
      <c r="T77" s="7"/>
      <c r="U77" s="7"/>
      <c r="V77" s="67" t="n">
        <f aca="false">K77*5.5017049523</f>
        <v>14344056.0166509</v>
      </c>
      <c r="W77" s="67" t="n">
        <f aca="false">M77*5.5017049523</f>
        <v>443630.59845312</v>
      </c>
      <c r="X77" s="67" t="n">
        <f aca="false">N77*5.1890047538+L77*5.5017049523</f>
        <v>26346828.6796427</v>
      </c>
      <c r="Y77" s="67" t="n">
        <f aca="false">N77*5.1890047538</f>
        <v>20348305.2629459</v>
      </c>
      <c r="Z77" s="67" t="n">
        <f aca="false">L77*5.5017049523</f>
        <v>5998523.4166968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27944099.9733884</v>
      </c>
      <c r="G78" s="161" t="n">
        <f aca="false">low_v2_m!E66+temporary_pension_bonus_low!B66</f>
        <v>26790913.3714284</v>
      </c>
      <c r="H78" s="8" t="n">
        <f aca="false">F78-J78</f>
        <v>25208899.621339</v>
      </c>
      <c r="I78" s="8" t="n">
        <f aca="false">G78-K78</f>
        <v>24137769.0299405</v>
      </c>
      <c r="J78" s="161" t="n">
        <f aca="false">low_v2_m!J66</f>
        <v>2735200.35204945</v>
      </c>
      <c r="K78" s="161" t="n">
        <f aca="false">low_v2_m!K66</f>
        <v>2653144.34148797</v>
      </c>
      <c r="L78" s="8" t="n">
        <f aca="false">H78-I78</f>
        <v>1071130.59139851</v>
      </c>
      <c r="M78" s="8" t="n">
        <f aca="false">J78-K78</f>
        <v>82056.010561483</v>
      </c>
      <c r="N78" s="161" t="n">
        <f aca="false">SUM(low_v5_m!C66:J66)</f>
        <v>4648020.70619</v>
      </c>
      <c r="O78" s="5"/>
      <c r="P78" s="5"/>
      <c r="Q78" s="8" t="n">
        <f aca="false">I78*5.5017049523</f>
        <v>132798883.409497</v>
      </c>
      <c r="R78" s="8"/>
      <c r="S78" s="8"/>
      <c r="T78" s="5"/>
      <c r="U78" s="5"/>
      <c r="V78" s="8" t="n">
        <f aca="false">K78*5.5017049523</f>
        <v>14596817.3627311</v>
      </c>
      <c r="W78" s="8" t="n">
        <f aca="false">M78*5.5017049523</f>
        <v>451447.959672092</v>
      </c>
      <c r="X78" s="8" t="n">
        <f aca="false">N78*5.1890047538+L78*5.5017049523</f>
        <v>30011646.019438</v>
      </c>
      <c r="Y78" s="8" t="n">
        <f aca="false">N78*5.1890047538</f>
        <v>24118601.5401808</v>
      </c>
      <c r="Z78" s="8" t="n">
        <f aca="false">L78*5.5017049523</f>
        <v>5893044.47925724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28647627.0057951</v>
      </c>
      <c r="G79" s="163" t="n">
        <f aca="false">low_v2_m!E67+temporary_pension_bonus_low!B67</f>
        <v>27464687.6971192</v>
      </c>
      <c r="H79" s="67" t="n">
        <f aca="false">F79-J79</f>
        <v>25796550.0120547</v>
      </c>
      <c r="I79" s="67" t="n">
        <f aca="false">G79-K79</f>
        <v>24699143.013191</v>
      </c>
      <c r="J79" s="163" t="n">
        <f aca="false">low_v2_m!J67</f>
        <v>2851076.99374043</v>
      </c>
      <c r="K79" s="163" t="n">
        <f aca="false">low_v2_m!K67</f>
        <v>2765544.68392822</v>
      </c>
      <c r="L79" s="67" t="n">
        <f aca="false">H79-I79</f>
        <v>1097406.99886366</v>
      </c>
      <c r="M79" s="67" t="n">
        <f aca="false">J79-K79</f>
        <v>85532.3098122133</v>
      </c>
      <c r="N79" s="163" t="n">
        <f aca="false">SUM(low_v5_m!C67:J67)</f>
        <v>3951784.89470197</v>
      </c>
      <c r="O79" s="7"/>
      <c r="P79" s="7"/>
      <c r="Q79" s="67" t="n">
        <f aca="false">I79*5.5017049523</f>
        <v>135887397.433239</v>
      </c>
      <c r="R79" s="67"/>
      <c r="S79" s="67"/>
      <c r="T79" s="7"/>
      <c r="U79" s="7"/>
      <c r="V79" s="67" t="n">
        <f aca="false">K79*5.5017049523</f>
        <v>15215210.8833748</v>
      </c>
      <c r="W79" s="67" t="n">
        <f aca="false">M79*5.5017049523</f>
        <v>470573.532475512</v>
      </c>
      <c r="X79" s="67" t="n">
        <f aca="false">N79*5.1890047538+L79*5.5017049523</f>
        <v>26543440.1249404</v>
      </c>
      <c r="Y79" s="67" t="n">
        <f aca="false">N79*5.1890047538</f>
        <v>20505830.6046036</v>
      </c>
      <c r="Z79" s="67" t="n">
        <f aca="false">L79*5.5017049523</f>
        <v>6037609.52033688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28263265.538658</v>
      </c>
      <c r="G80" s="163" t="n">
        <f aca="false">low_v2_m!E68+temporary_pension_bonus_low!B68</f>
        <v>27094781.9245316</v>
      </c>
      <c r="H80" s="67" t="n">
        <f aca="false">F80-J80</f>
        <v>25415347.6026912</v>
      </c>
      <c r="I80" s="67" t="n">
        <f aca="false">G80-K80</f>
        <v>24332301.5266438</v>
      </c>
      <c r="J80" s="163" t="n">
        <f aca="false">low_v2_m!J68</f>
        <v>2847917.93596682</v>
      </c>
      <c r="K80" s="163" t="n">
        <f aca="false">low_v2_m!K68</f>
        <v>2762480.39788782</v>
      </c>
      <c r="L80" s="67" t="n">
        <f aca="false">H80-I80</f>
        <v>1083046.07604743</v>
      </c>
      <c r="M80" s="67" t="n">
        <f aca="false">J80-K80</f>
        <v>85437.5380790057</v>
      </c>
      <c r="N80" s="163" t="n">
        <f aca="false">SUM(low_v5_m!C68:J68)</f>
        <v>3859878.89126114</v>
      </c>
      <c r="O80" s="7"/>
      <c r="P80" s="7"/>
      <c r="Q80" s="67" t="n">
        <f aca="false">I80*5.5017049523</f>
        <v>133869143.809993</v>
      </c>
      <c r="R80" s="67"/>
      <c r="S80" s="67"/>
      <c r="T80" s="7"/>
      <c r="U80" s="7"/>
      <c r="V80" s="67" t="n">
        <f aca="false">K80*5.5017049523</f>
        <v>15198352.0856911</v>
      </c>
      <c r="W80" s="67" t="n">
        <f aca="false">M80*5.5017049523</f>
        <v>470052.126361585</v>
      </c>
      <c r="X80" s="67" t="n">
        <f aca="false">N80*5.1890047538+L80*5.5017049523</f>
        <v>25987529.8760056</v>
      </c>
      <c r="Y80" s="67" t="n">
        <f aca="false">N80*5.1890047538</f>
        <v>20028929.9158463</v>
      </c>
      <c r="Z80" s="67" t="n">
        <f aca="false">L80*5.5017049523</f>
        <v>5958599.96015924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29030749.2748569</v>
      </c>
      <c r="G81" s="163" t="n">
        <f aca="false">low_v2_m!E69+temporary_pension_bonus_low!B69</f>
        <v>27829015.9995803</v>
      </c>
      <c r="H81" s="67" t="n">
        <f aca="false">F81-J81</f>
        <v>26061880.1251238</v>
      </c>
      <c r="I81" s="67" t="n">
        <f aca="false">G81-K81</f>
        <v>24949212.9243392</v>
      </c>
      <c r="J81" s="163" t="n">
        <f aca="false">low_v2_m!J69</f>
        <v>2968869.14973311</v>
      </c>
      <c r="K81" s="163" t="n">
        <f aca="false">low_v2_m!K69</f>
        <v>2879803.07524112</v>
      </c>
      <c r="L81" s="67" t="n">
        <f aca="false">H81-I81</f>
        <v>1112667.20078462</v>
      </c>
      <c r="M81" s="67" t="n">
        <f aca="false">J81-K81</f>
        <v>89066.0744919931</v>
      </c>
      <c r="N81" s="163" t="n">
        <f aca="false">SUM(low_v5_m!C69:J69)</f>
        <v>3935924.27520815</v>
      </c>
      <c r="O81" s="7"/>
      <c r="P81" s="7"/>
      <c r="Q81" s="67" t="n">
        <f aca="false">I81*5.5017049523</f>
        <v>137263208.301824</v>
      </c>
      <c r="R81" s="67"/>
      <c r="S81" s="67"/>
      <c r="T81" s="7"/>
      <c r="U81" s="7"/>
      <c r="V81" s="67" t="n">
        <f aca="false">K81*5.5017049523</f>
        <v>15843826.8407028</v>
      </c>
      <c r="W81" s="67" t="n">
        <f aca="false">M81*5.5017049523</f>
        <v>490015.263114519</v>
      </c>
      <c r="X81" s="67" t="n">
        <f aca="false">N81*5.1890047538+L81*5.5017049523</f>
        <v>26545096.4234704</v>
      </c>
      <c r="Y81" s="67" t="n">
        <f aca="false">N81*5.1890047538</f>
        <v>20423529.7746519</v>
      </c>
      <c r="Z81" s="67" t="n">
        <f aca="false">L81*5.5017049523</f>
        <v>6121566.64881852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28587197.9960476</v>
      </c>
      <c r="G82" s="161" t="n">
        <f aca="false">low_v2_m!E70+temporary_pension_bonus_low!B70</f>
        <v>27404307.2849876</v>
      </c>
      <c r="H82" s="8" t="n">
        <f aca="false">F82-J82</f>
        <v>25557183.7239037</v>
      </c>
      <c r="I82" s="8" t="n">
        <f aca="false">G82-K82</f>
        <v>24465193.441008</v>
      </c>
      <c r="J82" s="161" t="n">
        <f aca="false">low_v2_m!J70</f>
        <v>3030014.27214393</v>
      </c>
      <c r="K82" s="161" t="n">
        <f aca="false">low_v2_m!K70</f>
        <v>2939113.84397961</v>
      </c>
      <c r="L82" s="8" t="n">
        <f aca="false">H82-I82</f>
        <v>1091990.28289568</v>
      </c>
      <c r="M82" s="8" t="n">
        <f aca="false">J82-K82</f>
        <v>90900.4281643177</v>
      </c>
      <c r="N82" s="161" t="n">
        <f aca="false">SUM(low_v5_m!C70:J70)</f>
        <v>4552505.31109656</v>
      </c>
      <c r="O82" s="5"/>
      <c r="P82" s="5"/>
      <c r="Q82" s="8" t="n">
        <f aca="false">I82*5.5017049523</f>
        <v>134600275.913371</v>
      </c>
      <c r="R82" s="8"/>
      <c r="S82" s="8"/>
      <c r="T82" s="5"/>
      <c r="U82" s="5"/>
      <c r="V82" s="8" t="n">
        <f aca="false">K82*5.5017049523</f>
        <v>16170137.1907961</v>
      </c>
      <c r="W82" s="8" t="n">
        <f aca="false">M82*5.5017049523</f>
        <v>500107.335797817</v>
      </c>
      <c r="X82" s="8" t="n">
        <f aca="false">N82*5.1890047538+L82*5.5017049523</f>
        <v>29630780.0482504</v>
      </c>
      <c r="Y82" s="8" t="n">
        <f aca="false">N82*5.1890047538</f>
        <v>23622971.7009798</v>
      </c>
      <c r="Z82" s="8" t="n">
        <f aca="false">L82*5.5017049523</f>
        <v>6007808.34727062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29311775.7550917</v>
      </c>
      <c r="G83" s="163" t="n">
        <f aca="false">low_v2_m!E71+temporary_pension_bonus_low!B71</f>
        <v>28098875.7751921</v>
      </c>
      <c r="H83" s="67" t="n">
        <f aca="false">F83-J83</f>
        <v>26162626.1924026</v>
      </c>
      <c r="I83" s="67" t="n">
        <f aca="false">G83-K83</f>
        <v>25044200.6993836</v>
      </c>
      <c r="J83" s="163" t="n">
        <f aca="false">low_v2_m!J71</f>
        <v>3149149.56268911</v>
      </c>
      <c r="K83" s="163" t="n">
        <f aca="false">low_v2_m!K71</f>
        <v>3054675.07580844</v>
      </c>
      <c r="L83" s="67" t="n">
        <f aca="false">H83-I83</f>
        <v>1118425.49301902</v>
      </c>
      <c r="M83" s="67" t="n">
        <f aca="false">J83-K83</f>
        <v>94474.4868806731</v>
      </c>
      <c r="N83" s="163" t="n">
        <f aca="false">SUM(low_v5_m!C71:J71)</f>
        <v>3867019.54770607</v>
      </c>
      <c r="O83" s="7"/>
      <c r="P83" s="7"/>
      <c r="Q83" s="67" t="n">
        <f aca="false">I83*5.5017049523</f>
        <v>137785803.014194</v>
      </c>
      <c r="R83" s="67"/>
      <c r="S83" s="67"/>
      <c r="T83" s="7"/>
      <c r="U83" s="7"/>
      <c r="V83" s="67" t="n">
        <f aca="false">K83*5.5017049523</f>
        <v>16805920.9922427</v>
      </c>
      <c r="W83" s="67" t="n">
        <f aca="false">M83*5.5017049523</f>
        <v>519770.752337401</v>
      </c>
      <c r="X83" s="67" t="n">
        <f aca="false">N83*5.1890047538+L83*5.5017049523</f>
        <v>26219229.8898056</v>
      </c>
      <c r="Y83" s="67" t="n">
        <f aca="false">N83*5.1890047538</f>
        <v>20065982.8160843</v>
      </c>
      <c r="Z83" s="67" t="n">
        <f aca="false">L83*5.5017049523</f>
        <v>6153247.0737213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28878143.8120768</v>
      </c>
      <c r="G84" s="163" t="n">
        <f aca="false">low_v2_m!E72+temporary_pension_bonus_low!B72</f>
        <v>27683398.8715778</v>
      </c>
      <c r="H84" s="67" t="n">
        <f aca="false">F84-J84</f>
        <v>25688723.9214651</v>
      </c>
      <c r="I84" s="67" t="n">
        <f aca="false">G84-K84</f>
        <v>24589661.5776844</v>
      </c>
      <c r="J84" s="163" t="n">
        <f aca="false">low_v2_m!J72</f>
        <v>3189419.89061173</v>
      </c>
      <c r="K84" s="163" t="n">
        <f aca="false">low_v2_m!K72</f>
        <v>3093737.29389338</v>
      </c>
      <c r="L84" s="67" t="n">
        <f aca="false">H84-I84</f>
        <v>1099062.34378068</v>
      </c>
      <c r="M84" s="67" t="n">
        <f aca="false">J84-K84</f>
        <v>95682.5967183523</v>
      </c>
      <c r="N84" s="163" t="n">
        <f aca="false">SUM(low_v5_m!C72:J72)</f>
        <v>3727390.01221611</v>
      </c>
      <c r="O84" s="7"/>
      <c r="P84" s="7"/>
      <c r="Q84" s="67" t="n">
        <f aca="false">I84*5.5017049523</f>
        <v>135285062.877327</v>
      </c>
      <c r="R84" s="67"/>
      <c r="S84" s="67"/>
      <c r="T84" s="7"/>
      <c r="U84" s="7"/>
      <c r="V84" s="67" t="n">
        <f aca="false">K84*5.5017049523</f>
        <v>17020829.7909284</v>
      </c>
      <c r="W84" s="67" t="n">
        <f aca="false">M84*5.5017049523</f>
        <v>526417.416214283</v>
      </c>
      <c r="X84" s="67" t="n">
        <f aca="false">N84*5.1890047538+L84*5.5017049523</f>
        <v>25388161.2323206</v>
      </c>
      <c r="Y84" s="67" t="n">
        <f aca="false">N84*5.1890047538</f>
        <v>19341444.492656</v>
      </c>
      <c r="Z84" s="67" t="n">
        <f aca="false">L84*5.5017049523</f>
        <v>6046716.7396646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29549321.0605988</v>
      </c>
      <c r="G85" s="163" t="n">
        <f aca="false">low_v2_m!E73+temporary_pension_bonus_low!B73</f>
        <v>28326582.1685935</v>
      </c>
      <c r="H85" s="67" t="n">
        <f aca="false">F85-J85</f>
        <v>26237413.8978844</v>
      </c>
      <c r="I85" s="67" t="n">
        <f aca="false">G85-K85</f>
        <v>25114032.2207605</v>
      </c>
      <c r="J85" s="163" t="n">
        <f aca="false">low_v2_m!J73</f>
        <v>3311907.16271438</v>
      </c>
      <c r="K85" s="163" t="n">
        <f aca="false">low_v2_m!K73</f>
        <v>3212549.94783295</v>
      </c>
      <c r="L85" s="67" t="n">
        <f aca="false">H85-I85</f>
        <v>1123381.6771239</v>
      </c>
      <c r="M85" s="67" t="n">
        <f aca="false">J85-K85</f>
        <v>99357.2148814313</v>
      </c>
      <c r="N85" s="163" t="n">
        <f aca="false">SUM(low_v5_m!C73:J73)</f>
        <v>3889732.52581783</v>
      </c>
      <c r="O85" s="7"/>
      <c r="P85" s="7"/>
      <c r="Q85" s="67" t="n">
        <f aca="false">I85*5.5017049523</f>
        <v>138169995.44118</v>
      </c>
      <c r="R85" s="67"/>
      <c r="S85" s="67"/>
      <c r="T85" s="7"/>
      <c r="U85" s="7"/>
      <c r="V85" s="67" t="n">
        <f aca="false">K85*5.5017049523</f>
        <v>17674501.9575037</v>
      </c>
      <c r="W85" s="67" t="n">
        <f aca="false">M85*5.5017049523</f>
        <v>546634.081159906</v>
      </c>
      <c r="X85" s="67" t="n">
        <f aca="false">N85*5.1890047538+L85*5.5017049523</f>
        <v>26364355.1038349</v>
      </c>
      <c r="Y85" s="67" t="n">
        <f aca="false">N85*5.1890047538</f>
        <v>20183840.5674792</v>
      </c>
      <c r="Z85" s="67" t="n">
        <f aca="false">L85*5.5017049523</f>
        <v>6180514.53635566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29103854.1141938</v>
      </c>
      <c r="G86" s="161" t="n">
        <f aca="false">low_v2_m!E74+temporary_pension_bonus_low!B74</f>
        <v>27898809.2675516</v>
      </c>
      <c r="H86" s="8" t="n">
        <f aca="false">F86-J86</f>
        <v>25758282.6414616</v>
      </c>
      <c r="I86" s="8" t="n">
        <f aca="false">G86-K86</f>
        <v>24653604.9390014</v>
      </c>
      <c r="J86" s="161" t="n">
        <f aca="false">low_v2_m!J74</f>
        <v>3345571.47273217</v>
      </c>
      <c r="K86" s="161" t="n">
        <f aca="false">low_v2_m!K74</f>
        <v>3245204.32855021</v>
      </c>
      <c r="L86" s="8" t="n">
        <f aca="false">H86-I86</f>
        <v>1104677.70246027</v>
      </c>
      <c r="M86" s="8" t="n">
        <f aca="false">J86-K86</f>
        <v>100367.144181964</v>
      </c>
      <c r="N86" s="161" t="n">
        <f aca="false">SUM(low_v5_m!C74:J74)</f>
        <v>4597258.09409608</v>
      </c>
      <c r="O86" s="5"/>
      <c r="P86" s="5"/>
      <c r="Q86" s="8" t="n">
        <f aca="false">I86*5.5017049523</f>
        <v>135636860.384952</v>
      </c>
      <c r="R86" s="8"/>
      <c r="S86" s="8"/>
      <c r="T86" s="5"/>
      <c r="U86" s="5"/>
      <c r="V86" s="8" t="n">
        <f aca="false">K86*5.5017049523</f>
        <v>17854156.7256101</v>
      </c>
      <c r="W86" s="8" t="n">
        <f aca="false">M86*5.5017049523</f>
        <v>552190.414194122</v>
      </c>
      <c r="X86" s="8" t="n">
        <f aca="false">N86*5.1890047538+L86*5.5017049523</f>
        <v>29932804.8910311</v>
      </c>
      <c r="Y86" s="8" t="n">
        <f aca="false">N86*5.1890047538</f>
        <v>23855194.1047101</v>
      </c>
      <c r="Z86" s="8" t="n">
        <f aca="false">L86*5.5017049523</f>
        <v>6077610.78632104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29874739.2967703</v>
      </c>
      <c r="G87" s="163" t="n">
        <f aca="false">low_v2_m!E75+temporary_pension_bonus_low!B75</f>
        <v>28636667.6981735</v>
      </c>
      <c r="H87" s="67" t="n">
        <f aca="false">F87-J87</f>
        <v>26419131.5835356</v>
      </c>
      <c r="I87" s="67" t="n">
        <f aca="false">G87-K87</f>
        <v>25284728.2163357</v>
      </c>
      <c r="J87" s="163" t="n">
        <f aca="false">low_v2_m!J75</f>
        <v>3455607.71323478</v>
      </c>
      <c r="K87" s="163" t="n">
        <f aca="false">low_v2_m!K75</f>
        <v>3351939.48183773</v>
      </c>
      <c r="L87" s="67" t="n">
        <f aca="false">H87-I87</f>
        <v>1134403.36719983</v>
      </c>
      <c r="M87" s="67" t="n">
        <f aca="false">J87-K87</f>
        <v>103668.231397045</v>
      </c>
      <c r="N87" s="163" t="n">
        <f aca="false">SUM(low_v5_m!C75:J75)</f>
        <v>3926824.32335711</v>
      </c>
      <c r="O87" s="7"/>
      <c r="P87" s="7"/>
      <c r="Q87" s="67" t="n">
        <f aca="false">I87*5.5017049523</f>
        <v>139109114.445374</v>
      </c>
      <c r="R87" s="67"/>
      <c r="S87" s="67"/>
      <c r="T87" s="7"/>
      <c r="U87" s="7"/>
      <c r="V87" s="67" t="n">
        <f aca="false">K87*5.5017049523</f>
        <v>18441382.0470366</v>
      </c>
      <c r="W87" s="67" t="n">
        <f aca="false">M87*5.5017049523</f>
        <v>570352.022073304</v>
      </c>
      <c r="X87" s="67" t="n">
        <f aca="false">N87*5.1890047538+L87*5.5017049523</f>
        <v>26617462.7044666</v>
      </c>
      <c r="Y87" s="67" t="n">
        <f aca="false">N87*5.1890047538</f>
        <v>20376310.0812375</v>
      </c>
      <c r="Z87" s="67" t="n">
        <f aca="false">L87*5.5017049523</f>
        <v>6241152.62322908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29351313.0907793</v>
      </c>
      <c r="G88" s="163" t="n">
        <f aca="false">low_v2_m!E76+temporary_pension_bonus_low!B76</f>
        <v>28134480.4880238</v>
      </c>
      <c r="H88" s="67" t="n">
        <f aca="false">F88-J88</f>
        <v>25954960.5703877</v>
      </c>
      <c r="I88" s="67" t="n">
        <f aca="false">G88-K88</f>
        <v>24840018.5432439</v>
      </c>
      <c r="J88" s="163" t="n">
        <f aca="false">low_v2_m!J76</f>
        <v>3396352.52039163</v>
      </c>
      <c r="K88" s="163" t="n">
        <f aca="false">low_v2_m!K76</f>
        <v>3294461.94477988</v>
      </c>
      <c r="L88" s="67" t="n">
        <f aca="false">H88-I88</f>
        <v>1114942.0271438</v>
      </c>
      <c r="M88" s="67" t="n">
        <f aca="false">J88-K88</f>
        <v>101890.575611749</v>
      </c>
      <c r="N88" s="163" t="n">
        <f aca="false">SUM(low_v5_m!C76:J76)</f>
        <v>3771307.99519462</v>
      </c>
      <c r="O88" s="7"/>
      <c r="P88" s="7"/>
      <c r="Q88" s="67" t="n">
        <f aca="false">I88*5.5017049523</f>
        <v>136662453.034589</v>
      </c>
      <c r="R88" s="67"/>
      <c r="S88" s="67"/>
      <c r="T88" s="7"/>
      <c r="U88" s="7"/>
      <c r="V88" s="67" t="n">
        <f aca="false">K88*5.5017049523</f>
        <v>18125157.5967594</v>
      </c>
      <c r="W88" s="67" t="n">
        <f aca="false">M88*5.5017049523</f>
        <v>560571.884435858</v>
      </c>
      <c r="X88" s="67" t="n">
        <f aca="false">N88*5.1890047538+L88*5.5017049523</f>
        <v>25703417.1873733</v>
      </c>
      <c r="Y88" s="67" t="n">
        <f aca="false">N88*5.1890047538</f>
        <v>19569335.1151088</v>
      </c>
      <c r="Z88" s="67" t="n">
        <f aca="false">L88*5.5017049523</f>
        <v>6134082.07226442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30129891.082289</v>
      </c>
      <c r="G89" s="163" t="n">
        <f aca="false">low_v2_m!E77+temporary_pension_bonus_low!B77</f>
        <v>28880607.3014238</v>
      </c>
      <c r="H89" s="67" t="n">
        <f aca="false">F89-J89</f>
        <v>26586196.0559613</v>
      </c>
      <c r="I89" s="67" t="n">
        <f aca="false">G89-K89</f>
        <v>25443223.125886</v>
      </c>
      <c r="J89" s="163" t="n">
        <f aca="false">low_v2_m!J77</f>
        <v>3543695.02632767</v>
      </c>
      <c r="K89" s="163" t="n">
        <f aca="false">low_v2_m!K77</f>
        <v>3437384.17553784</v>
      </c>
      <c r="L89" s="67" t="n">
        <f aca="false">H89-I89</f>
        <v>1142972.93007533</v>
      </c>
      <c r="M89" s="67" t="n">
        <f aca="false">J89-K89</f>
        <v>106310.85078983</v>
      </c>
      <c r="N89" s="163" t="n">
        <f aca="false">SUM(low_v5_m!C77:J77)</f>
        <v>3935106.02127173</v>
      </c>
      <c r="O89" s="7"/>
      <c r="P89" s="7"/>
      <c r="Q89" s="67" t="n">
        <f aca="false">I89*5.5017049523</f>
        <v>139981106.674161</v>
      </c>
      <c r="R89" s="67"/>
      <c r="S89" s="67"/>
      <c r="T89" s="7"/>
      <c r="U89" s="7"/>
      <c r="V89" s="67" t="n">
        <f aca="false">K89*5.5017049523</f>
        <v>18911473.5415142</v>
      </c>
      <c r="W89" s="67" t="n">
        <f aca="false">M89*5.5017049523</f>
        <v>584890.934273632</v>
      </c>
      <c r="X89" s="67" t="n">
        <f aca="false">N89*5.1890047538+L89*5.5017049523</f>
        <v>26707583.6808263</v>
      </c>
      <c r="Y89" s="67" t="n">
        <f aca="false">N89*5.1890047538</f>
        <v>20419283.851086</v>
      </c>
      <c r="Z89" s="67" t="n">
        <f aca="false">L89*5.5017049523</f>
        <v>6288299.82974028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29685544.4666157</v>
      </c>
      <c r="G90" s="161" t="n">
        <f aca="false">low_v2_m!E78+temporary_pension_bonus_low!B78</f>
        <v>28454201.7645035</v>
      </c>
      <c r="H90" s="8" t="n">
        <f aca="false">F90-J90</f>
        <v>26123176.2893741</v>
      </c>
      <c r="I90" s="8" t="n">
        <f aca="false">G90-K90</f>
        <v>24998704.6325791</v>
      </c>
      <c r="J90" s="161" t="n">
        <f aca="false">low_v2_m!J78</f>
        <v>3562368.17724165</v>
      </c>
      <c r="K90" s="161" t="n">
        <f aca="false">low_v2_m!K78</f>
        <v>3455497.1319244</v>
      </c>
      <c r="L90" s="8" t="n">
        <f aca="false">H90-I90</f>
        <v>1124471.65679504</v>
      </c>
      <c r="M90" s="8" t="n">
        <f aca="false">J90-K90</f>
        <v>106871.04531725</v>
      </c>
      <c r="N90" s="161" t="n">
        <f aca="false">SUM(low_v5_m!C78:J78)</f>
        <v>4561756.13264866</v>
      </c>
      <c r="O90" s="5"/>
      <c r="P90" s="5"/>
      <c r="Q90" s="8" t="n">
        <f aca="false">I90*5.5017049523</f>
        <v>137535497.078145</v>
      </c>
      <c r="R90" s="8"/>
      <c r="S90" s="8"/>
      <c r="T90" s="5"/>
      <c r="U90" s="5"/>
      <c r="V90" s="8" t="n">
        <f aca="false">K90*5.5017049523</f>
        <v>19011125.6833669</v>
      </c>
      <c r="W90" s="8" t="n">
        <f aca="false">M90*5.5017049523</f>
        <v>587972.959279391</v>
      </c>
      <c r="X90" s="8" t="n">
        <f aca="false">N90*5.1890047538+L90*5.5017049523</f>
        <v>29857485.5409005</v>
      </c>
      <c r="Y90" s="8" t="n">
        <f aca="false">N90*5.1890047538</f>
        <v>23670974.2579902</v>
      </c>
      <c r="Z90" s="8" t="n">
        <f aca="false">L90*5.5017049523</f>
        <v>6186511.28291024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30352468.3641217</v>
      </c>
      <c r="G91" s="163" t="n">
        <f aca="false">low_v2_m!E79+temporary_pension_bonus_low!B79</f>
        <v>29093460.1344193</v>
      </c>
      <c r="H91" s="67" t="n">
        <f aca="false">F91-J91</f>
        <v>26691571.4599339</v>
      </c>
      <c r="I91" s="67" t="n">
        <f aca="false">G91-K91</f>
        <v>25542390.1373572</v>
      </c>
      <c r="J91" s="163" t="n">
        <f aca="false">low_v2_m!J79</f>
        <v>3660896.90418776</v>
      </c>
      <c r="K91" s="163" t="n">
        <f aca="false">low_v2_m!K79</f>
        <v>3551069.99706213</v>
      </c>
      <c r="L91" s="67" t="n">
        <f aca="false">H91-I91</f>
        <v>1149181.32257669</v>
      </c>
      <c r="M91" s="67" t="n">
        <f aca="false">J91-K91</f>
        <v>109826.907125633</v>
      </c>
      <c r="N91" s="163" t="n">
        <f aca="false">SUM(low_v5_m!C79:J79)</f>
        <v>3851825.2801699</v>
      </c>
      <c r="O91" s="7"/>
      <c r="P91" s="7"/>
      <c r="Q91" s="67" t="n">
        <f aca="false">I91*5.5017049523</f>
        <v>140526694.312277</v>
      </c>
      <c r="R91" s="67"/>
      <c r="S91" s="67"/>
      <c r="T91" s="7"/>
      <c r="U91" s="7"/>
      <c r="V91" s="67" t="n">
        <f aca="false">K91*5.5017049523</f>
        <v>19536939.3888007</v>
      </c>
      <c r="W91" s="67" t="n">
        <f aca="false">M91*5.5017049523</f>
        <v>604235.238828886</v>
      </c>
      <c r="X91" s="67" t="n">
        <f aca="false">N91*5.1890047538+L91*5.5017049523</f>
        <v>26309596.2631195</v>
      </c>
      <c r="Y91" s="67" t="n">
        <f aca="false">N91*5.1890047538</f>
        <v>19987139.6896086</v>
      </c>
      <c r="Z91" s="67" t="n">
        <f aca="false">L91*5.5017049523</f>
        <v>6322456.57351086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29842183.5144449</v>
      </c>
      <c r="G92" s="163" t="n">
        <f aca="false">low_v2_m!E80+temporary_pension_bonus_low!B80</f>
        <v>28604326.9470396</v>
      </c>
      <c r="H92" s="67" t="n">
        <f aca="false">F92-J92</f>
        <v>26187785.7266833</v>
      </c>
      <c r="I92" s="67" t="n">
        <f aca="false">G92-K92</f>
        <v>25059561.0929109</v>
      </c>
      <c r="J92" s="163" t="n">
        <f aca="false">low_v2_m!J80</f>
        <v>3654397.78776163</v>
      </c>
      <c r="K92" s="163" t="n">
        <f aca="false">low_v2_m!K80</f>
        <v>3544765.85412878</v>
      </c>
      <c r="L92" s="67" t="n">
        <f aca="false">H92-I92</f>
        <v>1128224.6337724</v>
      </c>
      <c r="M92" s="67" t="n">
        <f aca="false">J92-K92</f>
        <v>109631.933632849</v>
      </c>
      <c r="N92" s="163" t="n">
        <f aca="false">SUM(low_v5_m!C80:J80)</f>
        <v>3687413.3477363</v>
      </c>
      <c r="O92" s="7"/>
      <c r="P92" s="7"/>
      <c r="Q92" s="67" t="n">
        <f aca="false">I92*5.5017049523</f>
        <v>137870311.367332</v>
      </c>
      <c r="R92" s="67"/>
      <c r="S92" s="67"/>
      <c r="T92" s="7"/>
      <c r="U92" s="7"/>
      <c r="V92" s="67" t="n">
        <f aca="false">K92*5.5017049523</f>
        <v>19502255.8544042</v>
      </c>
      <c r="W92" s="67" t="n">
        <f aca="false">M92*5.5017049523</f>
        <v>603162.552198072</v>
      </c>
      <c r="X92" s="67" t="n">
        <f aca="false">N92*5.1890047538+L92*5.5017049523</f>
        <v>25341164.4455617</v>
      </c>
      <c r="Y92" s="67" t="n">
        <f aca="false">N92*5.1890047538</f>
        <v>19134005.3906292</v>
      </c>
      <c r="Z92" s="67" t="n">
        <f aca="false">L92*5.5017049523</f>
        <v>6207159.05493248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30566003.5961161</v>
      </c>
      <c r="G93" s="163" t="n">
        <f aca="false">low_v2_m!E81+temporary_pension_bonus_low!B81</f>
        <v>29299023.8578697</v>
      </c>
      <c r="H93" s="67" t="n">
        <f aca="false">F93-J93</f>
        <v>26755120.2266322</v>
      </c>
      <c r="I93" s="67" t="n">
        <f aca="false">G93-K93</f>
        <v>25602466.9894704</v>
      </c>
      <c r="J93" s="163" t="n">
        <f aca="false">low_v2_m!J81</f>
        <v>3810883.36948388</v>
      </c>
      <c r="K93" s="163" t="n">
        <f aca="false">low_v2_m!K81</f>
        <v>3696556.86839937</v>
      </c>
      <c r="L93" s="67" t="n">
        <f aca="false">H93-I93</f>
        <v>1152653.23716182</v>
      </c>
      <c r="M93" s="67" t="n">
        <f aca="false">J93-K93</f>
        <v>114326.501084516</v>
      </c>
      <c r="N93" s="163" t="n">
        <f aca="false">SUM(low_v5_m!C81:J81)</f>
        <v>3785249.66062146</v>
      </c>
      <c r="O93" s="7"/>
      <c r="P93" s="7"/>
      <c r="Q93" s="67" t="n">
        <f aca="false">I93*5.5017049523</f>
        <v>140857219.427066</v>
      </c>
      <c r="R93" s="67"/>
      <c r="S93" s="67"/>
      <c r="T93" s="7"/>
      <c r="U93" s="7"/>
      <c r="V93" s="67" t="n">
        <f aca="false">K93*5.5017049523</f>
        <v>20337365.2293314</v>
      </c>
      <c r="W93" s="67" t="n">
        <f aca="false">M93*5.5017049523</f>
        <v>628990.677195815</v>
      </c>
      <c r="X93" s="67" t="n">
        <f aca="false">N93*5.1890047538+L93*5.5017049523</f>
        <v>25983236.5064624</v>
      </c>
      <c r="Y93" s="67" t="n">
        <f aca="false">N93*5.1890047538</f>
        <v>19641678.4832846</v>
      </c>
      <c r="Z93" s="67" t="n">
        <f aca="false">L93*5.5017049523</f>
        <v>6341558.02317781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29889576.7639136</v>
      </c>
      <c r="G94" s="161" t="n">
        <f aca="false">low_v2_m!E82+temporary_pension_bonus_low!B82</f>
        <v>28651332.5923898</v>
      </c>
      <c r="H94" s="8" t="n">
        <f aca="false">F94-J94</f>
        <v>26116971.1373073</v>
      </c>
      <c r="I94" s="8" t="n">
        <f aca="false">G94-K94</f>
        <v>24991905.1345817</v>
      </c>
      <c r="J94" s="161" t="n">
        <f aca="false">low_v2_m!J82</f>
        <v>3772605.62660627</v>
      </c>
      <c r="K94" s="161" t="n">
        <f aca="false">low_v2_m!K82</f>
        <v>3659427.45780808</v>
      </c>
      <c r="L94" s="8" t="n">
        <f aca="false">H94-I94</f>
        <v>1125066.00272565</v>
      </c>
      <c r="M94" s="8" t="n">
        <f aca="false">J94-K94</f>
        <v>113178.168798189</v>
      </c>
      <c r="N94" s="161" t="n">
        <f aca="false">SUM(low_v5_m!C82:J82)</f>
        <v>4436651.46470548</v>
      </c>
      <c r="O94" s="5"/>
      <c r="P94" s="5"/>
      <c r="Q94" s="8" t="n">
        <f aca="false">I94*5.5017049523</f>
        <v>137498088.24634</v>
      </c>
      <c r="R94" s="8"/>
      <c r="S94" s="8"/>
      <c r="T94" s="5"/>
      <c r="U94" s="5"/>
      <c r="V94" s="8" t="n">
        <f aca="false">K94*5.5017049523</f>
        <v>20133090.1672053</v>
      </c>
      <c r="W94" s="8" t="n">
        <f aca="false">M94*5.5017049523</f>
        <v>622672.89176924</v>
      </c>
      <c r="X94" s="8" t="n">
        <f aca="false">N94*5.1890047538+L94*5.5017049523</f>
        <v>29211586.7401705</v>
      </c>
      <c r="Y94" s="8" t="n">
        <f aca="false">N94*5.1890047538</f>
        <v>23021805.5413105</v>
      </c>
      <c r="Z94" s="8" t="n">
        <f aca="false">L94*5.5017049523</f>
        <v>6189781.19886007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30589832.5652915</v>
      </c>
      <c r="G95" s="163" t="n">
        <f aca="false">low_v2_m!E83+temporary_pension_bonus_low!B83</f>
        <v>29323318.852031</v>
      </c>
      <c r="H95" s="67" t="n">
        <f aca="false">F95-J95</f>
        <v>26685504.8701146</v>
      </c>
      <c r="I95" s="67" t="n">
        <f aca="false">G95-K95</f>
        <v>25536120.9877095</v>
      </c>
      <c r="J95" s="163" t="n">
        <f aca="false">low_v2_m!J83</f>
        <v>3904327.69517689</v>
      </c>
      <c r="K95" s="163" t="n">
        <f aca="false">low_v2_m!K83</f>
        <v>3787197.86432158</v>
      </c>
      <c r="L95" s="67" t="n">
        <f aca="false">H95-I95</f>
        <v>1149383.88240512</v>
      </c>
      <c r="M95" s="67" t="n">
        <f aca="false">J95-K95</f>
        <v>117129.830855308</v>
      </c>
      <c r="N95" s="163" t="n">
        <f aca="false">SUM(low_v5_m!C83:J83)</f>
        <v>3708696.43833798</v>
      </c>
      <c r="O95" s="7"/>
      <c r="P95" s="7"/>
      <c r="Q95" s="67" t="n">
        <f aca="false">I95*5.5017049523</f>
        <v>140492203.300613</v>
      </c>
      <c r="R95" s="67"/>
      <c r="S95" s="67"/>
      <c r="T95" s="7"/>
      <c r="U95" s="7"/>
      <c r="V95" s="67" t="n">
        <f aca="false">K95*5.5017049523</f>
        <v>20836045.245478</v>
      </c>
      <c r="W95" s="67" t="n">
        <f aca="false">M95*5.5017049523</f>
        <v>644413.770478707</v>
      </c>
      <c r="X95" s="67" t="n">
        <f aca="false">N95*5.1890047538+L95*5.5017049523</f>
        <v>25568014.4468589</v>
      </c>
      <c r="Y95" s="67" t="n">
        <f aca="false">N95*5.1890047538</f>
        <v>19244443.4489369</v>
      </c>
      <c r="Z95" s="67" t="n">
        <f aca="false">L95*5.5017049523</f>
        <v>6323570.99792205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29982397.131272</v>
      </c>
      <c r="G96" s="163" t="n">
        <f aca="false">low_v2_m!E84+temporary_pension_bonus_low!B84</f>
        <v>28742898.8289773</v>
      </c>
      <c r="H96" s="67" t="n">
        <f aca="false">F96-J96</f>
        <v>26033462.5216971</v>
      </c>
      <c r="I96" s="67" t="n">
        <f aca="false">G96-K96</f>
        <v>24912432.2576896</v>
      </c>
      <c r="J96" s="163" t="n">
        <f aca="false">low_v2_m!J84</f>
        <v>3948934.60957492</v>
      </c>
      <c r="K96" s="163" t="n">
        <f aca="false">low_v2_m!K84</f>
        <v>3830466.57128767</v>
      </c>
      <c r="L96" s="67" t="n">
        <f aca="false">H96-I96</f>
        <v>1121030.26400745</v>
      </c>
      <c r="M96" s="67" t="n">
        <f aca="false">J96-K96</f>
        <v>118468.038287248</v>
      </c>
      <c r="N96" s="163" t="n">
        <f aca="false">SUM(low_v5_m!C84:J84)</f>
        <v>3664699.77329978</v>
      </c>
      <c r="O96" s="7"/>
      <c r="P96" s="7"/>
      <c r="Q96" s="67" t="n">
        <f aca="false">I96*5.5017049523</f>
        <v>137060851.925969</v>
      </c>
      <c r="R96" s="67"/>
      <c r="S96" s="67"/>
      <c r="T96" s="7"/>
      <c r="U96" s="7"/>
      <c r="V96" s="67" t="n">
        <f aca="false">K96*5.5017049523</f>
        <v>21074096.904873</v>
      </c>
      <c r="W96" s="67" t="n">
        <f aca="false">M96*5.5017049523</f>
        <v>651776.192934218</v>
      </c>
      <c r="X96" s="67" t="n">
        <f aca="false">N96*5.1890047538+L96*5.5017049523</f>
        <v>25183722.3000703</v>
      </c>
      <c r="Y96" s="67" t="n">
        <f aca="false">N96*5.1890047538</f>
        <v>19016144.5449023</v>
      </c>
      <c r="Z96" s="67" t="n">
        <f aca="false">L96*5.5017049523</f>
        <v>6167577.75516796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30667006.6798816</v>
      </c>
      <c r="G97" s="163" t="n">
        <f aca="false">low_v2_m!E85+temporary_pension_bonus_low!B85</f>
        <v>29400073.2461888</v>
      </c>
      <c r="H97" s="67" t="n">
        <f aca="false">F97-J97</f>
        <v>26532487.7767813</v>
      </c>
      <c r="I97" s="67" t="n">
        <f aca="false">G97-K97</f>
        <v>25389589.9101816</v>
      </c>
      <c r="J97" s="163" t="n">
        <f aca="false">low_v2_m!J85</f>
        <v>4134518.90310027</v>
      </c>
      <c r="K97" s="163" t="n">
        <f aca="false">low_v2_m!K85</f>
        <v>4010483.33600726</v>
      </c>
      <c r="L97" s="67" t="n">
        <f aca="false">H97-I97</f>
        <v>1142897.86659972</v>
      </c>
      <c r="M97" s="67" t="n">
        <f aca="false">J97-K97</f>
        <v>124035.567093008</v>
      </c>
      <c r="N97" s="163" t="n">
        <f aca="false">SUM(low_v5_m!C85:J85)</f>
        <v>3738684.35651814</v>
      </c>
      <c r="O97" s="7"/>
      <c r="P97" s="7"/>
      <c r="Q97" s="67" t="n">
        <f aca="false">I97*5.5017049523</f>
        <v>139686032.545712</v>
      </c>
      <c r="R97" s="67"/>
      <c r="S97" s="67"/>
      <c r="T97" s="7"/>
      <c r="U97" s="7"/>
      <c r="V97" s="67" t="n">
        <f aca="false">K97*5.5017049523</f>
        <v>22064496.0308278</v>
      </c>
      <c r="W97" s="67" t="n">
        <f aca="false">M97*5.5017049523</f>
        <v>682407.093736942</v>
      </c>
      <c r="X97" s="67" t="n">
        <f aca="false">N97*5.1890047538+L97*5.5017049523</f>
        <v>25687937.7515751</v>
      </c>
      <c r="Y97" s="67" t="n">
        <f aca="false">N97*5.1890047538</f>
        <v>19400050.8989303</v>
      </c>
      <c r="Z97" s="67" t="n">
        <f aca="false">L97*5.5017049523</f>
        <v>6287886.85264478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30126088.0717649</v>
      </c>
      <c r="G98" s="161" t="n">
        <f aca="false">low_v2_m!E86+temporary_pension_bonus_low!B86</f>
        <v>28880946.5991401</v>
      </c>
      <c r="H98" s="8" t="n">
        <f aca="false">F98-J98</f>
        <v>25980426.4002691</v>
      </c>
      <c r="I98" s="8" t="n">
        <f aca="false">G98-K98</f>
        <v>24859654.7777892</v>
      </c>
      <c r="J98" s="161" t="n">
        <f aca="false">low_v2_m!J86</f>
        <v>4145661.67149575</v>
      </c>
      <c r="K98" s="161" t="n">
        <f aca="false">low_v2_m!K86</f>
        <v>4021291.82135087</v>
      </c>
      <c r="L98" s="8" t="n">
        <f aca="false">H98-I98</f>
        <v>1120771.62247992</v>
      </c>
      <c r="M98" s="8" t="n">
        <f aca="false">J98-K98</f>
        <v>124369.850144872</v>
      </c>
      <c r="N98" s="161" t="n">
        <f aca="false">SUM(low_v5_m!C86:J86)</f>
        <v>4455425.18546174</v>
      </c>
      <c r="O98" s="5"/>
      <c r="P98" s="5"/>
      <c r="Q98" s="8" t="n">
        <f aca="false">I98*5.5017049523</f>
        <v>136770485.803431</v>
      </c>
      <c r="R98" s="8"/>
      <c r="S98" s="8"/>
      <c r="T98" s="5"/>
      <c r="U98" s="5"/>
      <c r="V98" s="8" t="n">
        <f aca="false">K98*5.5017049523</f>
        <v>22123961.1281696</v>
      </c>
      <c r="W98" s="8" t="n">
        <f aca="false">M98*5.5017049523</f>
        <v>684246.220458854</v>
      </c>
      <c r="X98" s="8" t="n">
        <f aca="false">N98*5.1890047538+L98*5.5017049523</f>
        <v>29285377.2533563</v>
      </c>
      <c r="Y98" s="8" t="n">
        <f aca="false">N98*5.1890047538</f>
        <v>23119222.4675612</v>
      </c>
      <c r="Z98" s="8" t="n">
        <f aca="false">L98*5.5017049523</f>
        <v>6166154.78579508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30911833.7089457</v>
      </c>
      <c r="G99" s="163" t="n">
        <f aca="false">low_v2_m!E87+temporary_pension_bonus_low!B87</f>
        <v>29634538.263057</v>
      </c>
      <c r="H99" s="67" t="n">
        <f aca="false">F99-J99</f>
        <v>26581390.3396863</v>
      </c>
      <c r="I99" s="67" t="n">
        <f aca="false">G99-K99</f>
        <v>25434008.1948753</v>
      </c>
      <c r="J99" s="163" t="n">
        <f aca="false">low_v2_m!J87</f>
        <v>4330443.36925948</v>
      </c>
      <c r="K99" s="163" t="n">
        <f aca="false">low_v2_m!K87</f>
        <v>4200530.0681817</v>
      </c>
      <c r="L99" s="67" t="n">
        <f aca="false">H99-I99</f>
        <v>1147382.14481099</v>
      </c>
      <c r="M99" s="67" t="n">
        <f aca="false">J99-K99</f>
        <v>129913.301077784</v>
      </c>
      <c r="N99" s="163" t="n">
        <f aca="false">SUM(low_v5_m!C87:J87)</f>
        <v>3823808.91736391</v>
      </c>
      <c r="O99" s="7"/>
      <c r="P99" s="7"/>
      <c r="Q99" s="67" t="n">
        <f aca="false">I99*5.5017049523</f>
        <v>139930408.842584</v>
      </c>
      <c r="R99" s="67"/>
      <c r="S99" s="67"/>
      <c r="T99" s="7"/>
      <c r="U99" s="7"/>
      <c r="V99" s="67" t="n">
        <f aca="false">K99*5.5017049523</f>
        <v>23110077.0784003</v>
      </c>
      <c r="W99" s="67" t="n">
        <f aca="false">M99*5.5017049523</f>
        <v>714744.651909285</v>
      </c>
      <c r="X99" s="67" t="n">
        <f aca="false">N99*5.1890047538+L99*5.5017049523</f>
        <v>26154320.6781114</v>
      </c>
      <c r="Y99" s="67" t="n">
        <f aca="false">N99*5.1890047538</f>
        <v>19841762.6498241</v>
      </c>
      <c r="Z99" s="67" t="n">
        <f aca="false">L99*5.5017049523</f>
        <v>6312558.02828724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30320688.8571295</v>
      </c>
      <c r="G100" s="163" t="n">
        <f aca="false">low_v2_m!E88+temporary_pension_bonus_low!B88</f>
        <v>29067916.1235613</v>
      </c>
      <c r="H100" s="67" t="n">
        <f aca="false">F100-J100</f>
        <v>25997373.0054518</v>
      </c>
      <c r="I100" s="67" t="n">
        <f aca="false">G100-K100</f>
        <v>24874299.7474339</v>
      </c>
      <c r="J100" s="163" t="n">
        <f aca="false">low_v2_m!J88</f>
        <v>4323315.85167772</v>
      </c>
      <c r="K100" s="163" t="n">
        <f aca="false">low_v2_m!K88</f>
        <v>4193616.37612738</v>
      </c>
      <c r="L100" s="67" t="n">
        <f aca="false">H100-I100</f>
        <v>1123073.25801789</v>
      </c>
      <c r="M100" s="67" t="n">
        <f aca="false">J100-K100</f>
        <v>129699.475550333</v>
      </c>
      <c r="N100" s="163" t="n">
        <f aca="false">SUM(low_v5_m!C88:J88)</f>
        <v>3686731.7433708</v>
      </c>
      <c r="O100" s="7"/>
      <c r="P100" s="7"/>
      <c r="Q100" s="67" t="n">
        <f aca="false">I100*5.5017049523</f>
        <v>136851058.105452</v>
      </c>
      <c r="R100" s="67"/>
      <c r="S100" s="67"/>
      <c r="T100" s="7"/>
      <c r="U100" s="7"/>
      <c r="V100" s="67" t="n">
        <f aca="false">K100*5.5017049523</f>
        <v>23072039.9845864</v>
      </c>
      <c r="W100" s="67" t="n">
        <f aca="false">M100*5.5017049523</f>
        <v>713568.246945977</v>
      </c>
      <c r="X100" s="67" t="n">
        <f aca="false">N100*5.1890047538+L100*5.5017049523</f>
        <v>25309286.2477691</v>
      </c>
      <c r="Y100" s="67" t="n">
        <f aca="false">N100*5.1890047538</f>
        <v>19130468.5423364</v>
      </c>
      <c r="Z100" s="67" t="n">
        <f aca="false">L100*5.5017049523</f>
        <v>6178817.70543272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31209059.4393098</v>
      </c>
      <c r="G101" s="163" t="n">
        <f aca="false">low_v2_m!E89+temporary_pension_bonus_low!B89</f>
        <v>29919749.0147605</v>
      </c>
      <c r="H101" s="67" t="n">
        <f aca="false">F101-J101</f>
        <v>26688324.6581624</v>
      </c>
      <c r="I101" s="67" t="n">
        <f aca="false">G101-K101</f>
        <v>25534636.2770475</v>
      </c>
      <c r="J101" s="163" t="n">
        <f aca="false">low_v2_m!J89</f>
        <v>4520734.78114745</v>
      </c>
      <c r="K101" s="163" t="n">
        <f aca="false">low_v2_m!K89</f>
        <v>4385112.73771302</v>
      </c>
      <c r="L101" s="67" t="n">
        <f aca="false">H101-I101</f>
        <v>1153688.38111487</v>
      </c>
      <c r="M101" s="67" t="n">
        <f aca="false">J101-K101</f>
        <v>135622.043434423</v>
      </c>
      <c r="N101" s="163" t="n">
        <f aca="false">SUM(low_v5_m!C89:J89)</f>
        <v>3812367.61326349</v>
      </c>
      <c r="O101" s="7"/>
      <c r="P101" s="7"/>
      <c r="Q101" s="67" t="n">
        <f aca="false">I101*5.5017049523</f>
        <v>140484034.860611</v>
      </c>
      <c r="R101" s="67"/>
      <c r="S101" s="67"/>
      <c r="T101" s="7"/>
      <c r="U101" s="7"/>
      <c r="V101" s="67" t="n">
        <f aca="false">K101*5.5017049523</f>
        <v>24125596.4654695</v>
      </c>
      <c r="W101" s="67" t="n">
        <f aca="false">M101*5.5017049523</f>
        <v>746152.468004213</v>
      </c>
      <c r="X101" s="67" t="n">
        <f aca="false">N101*5.1890047538+L101*5.5017049523</f>
        <v>26129646.748248</v>
      </c>
      <c r="Y101" s="67" t="n">
        <f aca="false">N101*5.1890047538</f>
        <v>19782393.6684574</v>
      </c>
      <c r="Z101" s="67" t="n">
        <f aca="false">L101*5.5017049523</f>
        <v>6347253.07979063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30617038.5223395</v>
      </c>
      <c r="G102" s="161" t="n">
        <f aca="false">low_v2_m!E90+temporary_pension_bonus_low!B90</f>
        <v>29352710.5434837</v>
      </c>
      <c r="H102" s="8" t="n">
        <f aca="false">F102-J102</f>
        <v>26107445.6170229</v>
      </c>
      <c r="I102" s="8" t="n">
        <f aca="false">G102-K102</f>
        <v>24978405.4253266</v>
      </c>
      <c r="J102" s="161" t="n">
        <f aca="false">low_v2_m!J90</f>
        <v>4509592.90531661</v>
      </c>
      <c r="K102" s="161" t="n">
        <f aca="false">low_v2_m!K90</f>
        <v>4374305.11815711</v>
      </c>
      <c r="L102" s="8" t="n">
        <f aca="false">H102-I102</f>
        <v>1129040.1916963</v>
      </c>
      <c r="M102" s="8" t="n">
        <f aca="false">J102-K102</f>
        <v>135287.787159498</v>
      </c>
      <c r="N102" s="161" t="n">
        <f aca="false">SUM(low_v5_m!C90:J90)</f>
        <v>4497998.54891102</v>
      </c>
      <c r="O102" s="5"/>
      <c r="P102" s="5"/>
      <c r="Q102" s="8" t="n">
        <f aca="false">I102*5.5017049523</f>
        <v>137423816.829077</v>
      </c>
      <c r="R102" s="8"/>
      <c r="S102" s="8"/>
      <c r="T102" s="5"/>
      <c r="U102" s="5"/>
      <c r="V102" s="8" t="n">
        <f aca="false">K102*5.5017049523</f>
        <v>24066136.1314362</v>
      </c>
      <c r="W102" s="8" t="n">
        <f aca="false">M102*5.5017049523</f>
        <v>744313.488601118</v>
      </c>
      <c r="X102" s="8" t="n">
        <f aca="false">N102*5.1890047538+L102*5.5017049523</f>
        <v>29551781.8668861</v>
      </c>
      <c r="Y102" s="8" t="n">
        <f aca="false">N102*5.1890047538</f>
        <v>23340135.8528848</v>
      </c>
      <c r="Z102" s="8" t="n">
        <f aca="false">L102*5.5017049523</f>
        <v>6211646.01400128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31289452.0711554</v>
      </c>
      <c r="G103" s="163" t="n">
        <f aca="false">low_v2_m!E91+temporary_pension_bonus_low!B91</f>
        <v>29998931.700065</v>
      </c>
      <c r="H103" s="67" t="n">
        <f aca="false">F103-J103</f>
        <v>26576320.3283398</v>
      </c>
      <c r="I103" s="67" t="n">
        <f aca="false">G103-K103</f>
        <v>25427193.909534</v>
      </c>
      <c r="J103" s="163" t="n">
        <f aca="false">low_v2_m!J91</f>
        <v>4713131.74281553</v>
      </c>
      <c r="K103" s="163" t="n">
        <f aca="false">low_v2_m!K91</f>
        <v>4571737.79053106</v>
      </c>
      <c r="L103" s="67" t="n">
        <f aca="false">H103-I103</f>
        <v>1149126.41880588</v>
      </c>
      <c r="M103" s="67" t="n">
        <f aca="false">J103-K103</f>
        <v>141393.952284466</v>
      </c>
      <c r="N103" s="163" t="n">
        <f aca="false">SUM(low_v5_m!C91:J91)</f>
        <v>3751846.86095325</v>
      </c>
      <c r="O103" s="7"/>
      <c r="P103" s="7"/>
      <c r="Q103" s="67" t="n">
        <f aca="false">I103*5.5017049523</f>
        <v>139892918.655175</v>
      </c>
      <c r="R103" s="67"/>
      <c r="S103" s="67"/>
      <c r="T103" s="7"/>
      <c r="U103" s="7"/>
      <c r="V103" s="67" t="n">
        <f aca="false">K103*5.5017049523</f>
        <v>25152352.4427818</v>
      </c>
      <c r="W103" s="67" t="n">
        <f aca="false">M103*5.5017049523</f>
        <v>777907.807508719</v>
      </c>
      <c r="X103" s="67" t="n">
        <f aca="false">N103*5.1890047538+L103*5.5017049523</f>
        <v>25790505.7061791</v>
      </c>
      <c r="Y103" s="67" t="n">
        <f aca="false">N103*5.1890047538</f>
        <v>19468351.197016</v>
      </c>
      <c r="Z103" s="67" t="n">
        <f aca="false">L103*5.5017049523</f>
        <v>6322154.50916309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30828178.1086221</v>
      </c>
      <c r="G104" s="163" t="n">
        <f aca="false">low_v2_m!E92+temporary_pension_bonus_low!B92</f>
        <v>29556222.6245138</v>
      </c>
      <c r="H104" s="67" t="n">
        <f aca="false">F104-J104</f>
        <v>26118907.0540677</v>
      </c>
      <c r="I104" s="67" t="n">
        <f aca="false">G104-K104</f>
        <v>24988229.701596</v>
      </c>
      <c r="J104" s="163" t="n">
        <f aca="false">low_v2_m!J92</f>
        <v>4709271.05455438</v>
      </c>
      <c r="K104" s="163" t="n">
        <f aca="false">low_v2_m!K92</f>
        <v>4567992.92291775</v>
      </c>
      <c r="L104" s="67" t="n">
        <f aca="false">H104-I104</f>
        <v>1130677.35247165</v>
      </c>
      <c r="M104" s="67" t="n">
        <f aca="false">J104-K104</f>
        <v>141278.131636632</v>
      </c>
      <c r="N104" s="163" t="n">
        <f aca="false">SUM(low_v5_m!C92:J92)</f>
        <v>3675550.89205197</v>
      </c>
      <c r="O104" s="7"/>
      <c r="P104" s="7"/>
      <c r="Q104" s="67" t="n">
        <f aca="false">I104*5.5017049523</f>
        <v>137477867.098481</v>
      </c>
      <c r="R104" s="67"/>
      <c r="S104" s="67"/>
      <c r="T104" s="7"/>
      <c r="U104" s="7"/>
      <c r="V104" s="67" t="n">
        <f aca="false">K104*5.5017049523</f>
        <v>25131749.2860879</v>
      </c>
      <c r="W104" s="67" t="n">
        <f aca="false">M104*5.5017049523</f>
        <v>777270.596476948</v>
      </c>
      <c r="X104" s="67" t="n">
        <f aca="false">N104*5.1890047538+L104*5.5017049523</f>
        <v>25293104.2412383</v>
      </c>
      <c r="Y104" s="67" t="n">
        <f aca="false">N104*5.1890047538</f>
        <v>19072451.0516915</v>
      </c>
      <c r="Z104" s="67" t="n">
        <f aca="false">L104*5.5017049523</f>
        <v>6220653.18954675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31557943.3397074</v>
      </c>
      <c r="G105" s="163" t="n">
        <f aca="false">low_v2_m!E93+temporary_pension_bonus_low!B93</f>
        <v>30256252.9840986</v>
      </c>
      <c r="H105" s="67" t="n">
        <f aca="false">F105-J105</f>
        <v>26680583.7679057</v>
      </c>
      <c r="I105" s="67" t="n">
        <f aca="false">G105-K105</f>
        <v>25525214.1994509</v>
      </c>
      <c r="J105" s="163" t="n">
        <f aca="false">low_v2_m!J93</f>
        <v>4877359.5718017</v>
      </c>
      <c r="K105" s="163" t="n">
        <f aca="false">low_v2_m!K93</f>
        <v>4731038.78464765</v>
      </c>
      <c r="L105" s="67" t="n">
        <f aca="false">H105-I105</f>
        <v>1155369.56845478</v>
      </c>
      <c r="M105" s="67" t="n">
        <f aca="false">J105-K105</f>
        <v>146320.787154051</v>
      </c>
      <c r="N105" s="163" t="n">
        <f aca="false">SUM(low_v5_m!C93:J93)</f>
        <v>3774002.31383472</v>
      </c>
      <c r="O105" s="7"/>
      <c r="P105" s="7"/>
      <c r="Q105" s="67" t="n">
        <f aca="false">I105*5.5017049523</f>
        <v>140432197.369637</v>
      </c>
      <c r="R105" s="67"/>
      <c r="S105" s="67"/>
      <c r="T105" s="7"/>
      <c r="U105" s="7"/>
      <c r="V105" s="67" t="n">
        <f aca="false">K105*5.5017049523</f>
        <v>26028779.5110194</v>
      </c>
      <c r="W105" s="67" t="n">
        <f aca="false">M105*5.5017049523</f>
        <v>805013.799309874</v>
      </c>
      <c r="X105" s="67" t="n">
        <f aca="false">N105*5.1890047538+L105*5.5017049523</f>
        <v>25939818.423845</v>
      </c>
      <c r="Y105" s="67" t="n">
        <f aca="false">N105*5.1890047538</f>
        <v>19583315.9473406</v>
      </c>
      <c r="Z105" s="67" t="n">
        <f aca="false">L105*5.5017049523</f>
        <v>6356502.47650438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30896617.6437006</v>
      </c>
      <c r="G106" s="161" t="n">
        <f aca="false">low_v2_m!E94+temporary_pension_bonus_low!B94</f>
        <v>29624326.5149458</v>
      </c>
      <c r="H106" s="8" t="n">
        <f aca="false">F106-J106</f>
        <v>26028221.7598222</v>
      </c>
      <c r="I106" s="8" t="n">
        <f aca="false">G106-K106</f>
        <v>24901982.5075838</v>
      </c>
      <c r="J106" s="161" t="n">
        <f aca="false">low_v2_m!J94</f>
        <v>4868395.88387837</v>
      </c>
      <c r="K106" s="161" t="n">
        <f aca="false">low_v2_m!K94</f>
        <v>4722344.00736202</v>
      </c>
      <c r="L106" s="8" t="n">
        <f aca="false">H106-I106</f>
        <v>1126239.25223839</v>
      </c>
      <c r="M106" s="8" t="n">
        <f aca="false">J106-K106</f>
        <v>146051.876516353</v>
      </c>
      <c r="N106" s="161" t="n">
        <f aca="false">SUM(low_v5_m!C94:J94)</f>
        <v>4429970.38611109</v>
      </c>
      <c r="O106" s="5"/>
      <c r="P106" s="5"/>
      <c r="Q106" s="8" t="n">
        <f aca="false">I106*5.5017049523</f>
        <v>137003360.484062</v>
      </c>
      <c r="R106" s="8"/>
      <c r="S106" s="8"/>
      <c r="T106" s="5"/>
      <c r="U106" s="5"/>
      <c r="V106" s="8" t="n">
        <f aca="false">K106*5.5017049523</f>
        <v>25980943.4117678</v>
      </c>
      <c r="W106" s="8" t="n">
        <f aca="false">M106*5.5017049523</f>
        <v>803534.332322729</v>
      </c>
      <c r="X106" s="8" t="n">
        <f aca="false">N106*5.1890047538+L106*5.5017049523</f>
        <v>29183373.4642383</v>
      </c>
      <c r="Y106" s="8" t="n">
        <f aca="false">N106*5.1890047538</f>
        <v>22987137.3927237</v>
      </c>
      <c r="Z106" s="8" t="n">
        <f aca="false">L106*5.5017049523</f>
        <v>6196236.07151461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31624876.1201615</v>
      </c>
      <c r="G107" s="163" t="n">
        <f aca="false">low_v2_m!E95+temporary_pension_bonus_low!B95</f>
        <v>30323578.8409452</v>
      </c>
      <c r="H107" s="67" t="n">
        <f aca="false">F107-J107</f>
        <v>26535908.5291932</v>
      </c>
      <c r="I107" s="67" t="n">
        <f aca="false">G107-K107</f>
        <v>25387280.277706</v>
      </c>
      <c r="J107" s="163" t="n">
        <f aca="false">low_v2_m!J95</f>
        <v>5088967.59096828</v>
      </c>
      <c r="K107" s="163" t="n">
        <f aca="false">low_v2_m!K95</f>
        <v>4936298.56323923</v>
      </c>
      <c r="L107" s="67" t="n">
        <f aca="false">H107-I107</f>
        <v>1148628.25148722</v>
      </c>
      <c r="M107" s="67" t="n">
        <f aca="false">J107-K107</f>
        <v>152669.027729049</v>
      </c>
      <c r="N107" s="163" t="n">
        <f aca="false">SUM(low_v5_m!C95:J95)</f>
        <v>3739055.32644008</v>
      </c>
      <c r="O107" s="7"/>
      <c r="P107" s="7"/>
      <c r="Q107" s="67" t="n">
        <f aca="false">I107*5.5017049523</f>
        <v>139673325.629283</v>
      </c>
      <c r="R107" s="67"/>
      <c r="S107" s="67"/>
      <c r="T107" s="7"/>
      <c r="U107" s="7"/>
      <c r="V107" s="67" t="n">
        <f aca="false">K107*5.5017049523</f>
        <v>27158058.2514047</v>
      </c>
      <c r="W107" s="67" t="n">
        <f aca="false">M107*5.5017049523</f>
        <v>839939.945919737</v>
      </c>
      <c r="X107" s="67" t="n">
        <f aca="false">N107*5.1890047538+L107*5.5017049523</f>
        <v>25721389.6031777</v>
      </c>
      <c r="Y107" s="67" t="n">
        <f aca="false">N107*5.1890047538</f>
        <v>19401975.8636188</v>
      </c>
      <c r="Z107" s="67" t="n">
        <f aca="false">L107*5.5017049523</f>
        <v>6319413.73955894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31050520.1864568</v>
      </c>
      <c r="G108" s="163" t="n">
        <f aca="false">low_v2_m!E96+temporary_pension_bonus_low!B96</f>
        <v>29773902.2254571</v>
      </c>
      <c r="H108" s="67" t="n">
        <f aca="false">F108-J108</f>
        <v>25988765.7662434</v>
      </c>
      <c r="I108" s="67" t="n">
        <f aca="false">G108-K108</f>
        <v>24864000.4378502</v>
      </c>
      <c r="J108" s="163" t="n">
        <f aca="false">low_v2_m!J96</f>
        <v>5061754.42021338</v>
      </c>
      <c r="K108" s="163" t="n">
        <f aca="false">low_v2_m!K96</f>
        <v>4909901.78760698</v>
      </c>
      <c r="L108" s="67" t="n">
        <f aca="false">H108-I108</f>
        <v>1124765.32839321</v>
      </c>
      <c r="M108" s="67" t="n">
        <f aca="false">J108-K108</f>
        <v>151852.632606402</v>
      </c>
      <c r="N108" s="163" t="n">
        <f aca="false">SUM(low_v5_m!C96:J96)</f>
        <v>3674325.38414507</v>
      </c>
      <c r="O108" s="7"/>
      <c r="P108" s="7"/>
      <c r="Q108" s="67" t="n">
        <f aca="false">I108*5.5017049523</f>
        <v>136794394.34291</v>
      </c>
      <c r="R108" s="67"/>
      <c r="S108" s="67"/>
      <c r="T108" s="7"/>
      <c r="U108" s="7"/>
      <c r="V108" s="67" t="n">
        <f aca="false">K108*5.5017049523</f>
        <v>27012830.9801839</v>
      </c>
      <c r="W108" s="67" t="n">
        <f aca="false">M108*5.5017049523</f>
        <v>835448.380830434</v>
      </c>
      <c r="X108" s="67" t="n">
        <f aca="false">N108*5.1890047538+L108*5.5017049523</f>
        <v>25254218.862733</v>
      </c>
      <c r="Y108" s="67" t="n">
        <f aca="false">N108*5.1890047538</f>
        <v>19066091.8853368</v>
      </c>
      <c r="Z108" s="67" t="n">
        <f aca="false">L108*5.5017049523</f>
        <v>6188126.97739624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31786016.4797325</v>
      </c>
      <c r="G109" s="163" t="n">
        <f aca="false">low_v2_m!E97+temporary_pension_bonus_low!B97</f>
        <v>30480088.1356444</v>
      </c>
      <c r="H109" s="67" t="n">
        <f aca="false">F109-J109</f>
        <v>26521516.6555271</v>
      </c>
      <c r="I109" s="67" t="n">
        <f aca="false">G109-K109</f>
        <v>25373523.3061652</v>
      </c>
      <c r="J109" s="163" t="n">
        <f aca="false">low_v2_m!J97</f>
        <v>5264499.82420539</v>
      </c>
      <c r="K109" s="163" t="n">
        <f aca="false">low_v2_m!K97</f>
        <v>5106564.82947923</v>
      </c>
      <c r="L109" s="67" t="n">
        <f aca="false">H109-I109</f>
        <v>1147993.34936192</v>
      </c>
      <c r="M109" s="67" t="n">
        <f aca="false">J109-K109</f>
        <v>157934.994726161</v>
      </c>
      <c r="N109" s="163" t="n">
        <f aca="false">SUM(low_v5_m!C97:J97)</f>
        <v>3775586.0490888</v>
      </c>
      <c r="O109" s="7"/>
      <c r="P109" s="7"/>
      <c r="Q109" s="67" t="n">
        <f aca="false">I109*5.5017049523</f>
        <v>139597638.830828</v>
      </c>
      <c r="R109" s="67"/>
      <c r="S109" s="67"/>
      <c r="T109" s="7"/>
      <c r="U109" s="7"/>
      <c r="V109" s="67" t="n">
        <f aca="false">K109*5.5017049523</f>
        <v>28094813.0115869</v>
      </c>
      <c r="W109" s="67" t="n">
        <f aca="false">M109*5.5017049523</f>
        <v>868911.742626397</v>
      </c>
      <c r="X109" s="67" t="n">
        <f aca="false">N109*5.1890047538+L109*5.5017049523</f>
        <v>25907454.6524947</v>
      </c>
      <c r="Y109" s="67" t="n">
        <f aca="false">N109*5.1890047538</f>
        <v>19591533.9571028</v>
      </c>
      <c r="Z109" s="67" t="n">
        <f aca="false">L109*5.5017049523</f>
        <v>6315920.69539191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31362896.5755614</v>
      </c>
      <c r="G110" s="161" t="n">
        <f aca="false">low_v2_m!E98+temporary_pension_bonus_low!B98</f>
        <v>30074063.8949506</v>
      </c>
      <c r="H110" s="8" t="n">
        <f aca="false">F110-J110</f>
        <v>26119718.8770917</v>
      </c>
      <c r="I110" s="8" t="n">
        <f aca="false">G110-K110</f>
        <v>24988181.527435</v>
      </c>
      <c r="J110" s="161" t="n">
        <f aca="false">low_v2_m!J98</f>
        <v>5243177.69846977</v>
      </c>
      <c r="K110" s="161" t="n">
        <f aca="false">low_v2_m!K98</f>
        <v>5085882.36751568</v>
      </c>
      <c r="L110" s="8" t="n">
        <f aca="false">H110-I110</f>
        <v>1131537.34965671</v>
      </c>
      <c r="M110" s="8" t="n">
        <f aca="false">J110-K110</f>
        <v>157295.330954094</v>
      </c>
      <c r="N110" s="161" t="n">
        <f aca="false">SUM(low_v5_m!C98:J98)</f>
        <v>4509164.49149456</v>
      </c>
      <c r="O110" s="5"/>
      <c r="P110" s="5"/>
      <c r="Q110" s="8" t="n">
        <f aca="false">I110*5.5017049523</f>
        <v>137477602.05846</v>
      </c>
      <c r="R110" s="8"/>
      <c r="S110" s="8"/>
      <c r="T110" s="5"/>
      <c r="U110" s="5"/>
      <c r="V110" s="8" t="n">
        <f aca="false">K110*5.5017049523</f>
        <v>27981024.2081763</v>
      </c>
      <c r="W110" s="8" t="n">
        <f aca="false">M110*5.5017049523</f>
        <v>865392.501283804</v>
      </c>
      <c r="X110" s="8" t="n">
        <f aca="false">N110*5.1890047538+L110*5.5017049523</f>
        <v>29623460.6223501</v>
      </c>
      <c r="Y110" s="8" t="n">
        <f aca="false">N110*5.1890047538</f>
        <v>23398075.9820314</v>
      </c>
      <c r="Z110" s="8" t="n">
        <f aca="false">L110*5.5017049523</f>
        <v>6225384.64031873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32094471.4176734</v>
      </c>
      <c r="G111" s="163" t="n">
        <f aca="false">low_v2_m!E99+temporary_pension_bonus_low!B99</f>
        <v>30775315.8366751</v>
      </c>
      <c r="H111" s="67" t="n">
        <f aca="false">F111-J111</f>
        <v>26629358.7761278</v>
      </c>
      <c r="I111" s="67" t="n">
        <f aca="false">G111-K111</f>
        <v>25474156.5743759</v>
      </c>
      <c r="J111" s="163" t="n">
        <f aca="false">low_v2_m!J99</f>
        <v>5465112.64154559</v>
      </c>
      <c r="K111" s="163" t="n">
        <f aca="false">low_v2_m!K99</f>
        <v>5301159.26229923</v>
      </c>
      <c r="L111" s="67" t="n">
        <f aca="false">H111-I111</f>
        <v>1155202.20175194</v>
      </c>
      <c r="M111" s="67" t="n">
        <f aca="false">J111-K111</f>
        <v>163953.379246367</v>
      </c>
      <c r="N111" s="163" t="n">
        <f aca="false">SUM(low_v5_m!C99:J99)</f>
        <v>3690375.54768527</v>
      </c>
      <c r="O111" s="7"/>
      <c r="P111" s="7"/>
      <c r="Q111" s="67" t="n">
        <f aca="false">I111*5.5017049523</f>
        <v>140151293.38091</v>
      </c>
      <c r="R111" s="67"/>
      <c r="S111" s="67"/>
      <c r="T111" s="7"/>
      <c r="U111" s="7"/>
      <c r="V111" s="67" t="n">
        <f aca="false">K111*5.5017049523</f>
        <v>29165414.1663227</v>
      </c>
      <c r="W111" s="67" t="n">
        <f aca="false">M111*5.5017049523</f>
        <v>902023.118546058</v>
      </c>
      <c r="X111" s="67" t="n">
        <f aca="false">N111*5.1890047538+L111*5.5017049523</f>
        <v>25504957.9345327</v>
      </c>
      <c r="Y111" s="67" t="n">
        <f aca="false">N111*5.1890047538</f>
        <v>19149376.2602461</v>
      </c>
      <c r="Z111" s="67" t="n">
        <f aca="false">L111*5.5017049523</f>
        <v>6355581.67428653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31625437.783186</v>
      </c>
      <c r="G112" s="163" t="n">
        <f aca="false">low_v2_m!E100+temporary_pension_bonus_low!B100</f>
        <v>30324980.1529501</v>
      </c>
      <c r="H112" s="67" t="n">
        <f aca="false">F112-J112</f>
        <v>26192906.48673</v>
      </c>
      <c r="I112" s="67" t="n">
        <f aca="false">G112-K112</f>
        <v>25055424.7953878</v>
      </c>
      <c r="J112" s="163" t="n">
        <f aca="false">low_v2_m!J100</f>
        <v>5432531.29645602</v>
      </c>
      <c r="K112" s="163" t="n">
        <f aca="false">low_v2_m!K100</f>
        <v>5269555.35756234</v>
      </c>
      <c r="L112" s="67" t="n">
        <f aca="false">H112-I112</f>
        <v>1137481.69134216</v>
      </c>
      <c r="M112" s="67" t="n">
        <f aca="false">J112-K112</f>
        <v>162975.93889368</v>
      </c>
      <c r="N112" s="163" t="n">
        <f aca="false">SUM(low_v5_m!C100:J100)</f>
        <v>3588484.54327395</v>
      </c>
      <c r="O112" s="7"/>
      <c r="P112" s="7"/>
      <c r="Q112" s="67" t="n">
        <f aca="false">I112*5.5017049523</f>
        <v>137847554.678765</v>
      </c>
      <c r="R112" s="67"/>
      <c r="S112" s="67"/>
      <c r="T112" s="7"/>
      <c r="U112" s="7"/>
      <c r="V112" s="67" t="n">
        <f aca="false">K112*5.5017049523</f>
        <v>28991538.8071197</v>
      </c>
      <c r="W112" s="67" t="n">
        <f aca="false">M112*5.5017049523</f>
        <v>896645.530117104</v>
      </c>
      <c r="X112" s="67" t="n">
        <f aca="false">N112*5.1890047538+L112*5.5017049523</f>
        <v>24878752.0083941</v>
      </c>
      <c r="Y112" s="67" t="n">
        <f aca="false">N112*5.1890047538</f>
        <v>18620663.3539863</v>
      </c>
      <c r="Z112" s="67" t="n">
        <f aca="false">L112*5.5017049523</f>
        <v>6258088.65440776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32507548.4295311</v>
      </c>
      <c r="G113" s="163" t="n">
        <f aca="false">low_v2_m!E101+temporary_pension_bonus_low!B101</f>
        <v>31170944.7273119</v>
      </c>
      <c r="H113" s="67" t="n">
        <f aca="false">F113-J113</f>
        <v>26862923.0346395</v>
      </c>
      <c r="I113" s="67" t="n">
        <f aca="false">G113-K113</f>
        <v>25695658.094267</v>
      </c>
      <c r="J113" s="163" t="n">
        <f aca="false">low_v2_m!J101</f>
        <v>5644625.3948916</v>
      </c>
      <c r="K113" s="163" t="n">
        <f aca="false">low_v2_m!K101</f>
        <v>5475286.63304485</v>
      </c>
      <c r="L113" s="67" t="n">
        <f aca="false">H113-I113</f>
        <v>1167264.94037244</v>
      </c>
      <c r="M113" s="67" t="n">
        <f aca="false">J113-K113</f>
        <v>169338.761846748</v>
      </c>
      <c r="N113" s="163" t="n">
        <f aca="false">SUM(low_v5_m!C101:J101)</f>
        <v>3677562.87899498</v>
      </c>
      <c r="O113" s="7"/>
      <c r="P113" s="7"/>
      <c r="Q113" s="67" t="n">
        <f aca="false">I113*5.5017049523</f>
        <v>141369929.389837</v>
      </c>
      <c r="R113" s="67"/>
      <c r="S113" s="67"/>
      <c r="T113" s="7"/>
      <c r="U113" s="7"/>
      <c r="V113" s="67" t="n">
        <f aca="false">K113*5.5017049523</f>
        <v>30123411.5842848</v>
      </c>
      <c r="W113" s="67" t="n">
        <f aca="false">M113*5.5017049523</f>
        <v>931651.904668605</v>
      </c>
      <c r="X113" s="67" t="n">
        <f aca="false">N113*5.1890047538+L113*5.5017049523</f>
        <v>25504838.5645966</v>
      </c>
      <c r="Y113" s="67" t="n">
        <f aca="false">N113*5.1890047538</f>
        <v>19082891.2615034</v>
      </c>
      <c r="Z113" s="67" t="n">
        <f aca="false">L113*5.5017049523</f>
        <v>6421947.30309322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31936958.2622759</v>
      </c>
      <c r="G114" s="161" t="n">
        <f aca="false">low_v2_m!E102+temporary_pension_bonus_low!B102</f>
        <v>30624317.5807662</v>
      </c>
      <c r="H114" s="8" t="n">
        <f aca="false">F114-J114</f>
        <v>26274231.2407828</v>
      </c>
      <c r="I114" s="8" t="n">
        <f aca="false">G114-K114</f>
        <v>25131472.3699179</v>
      </c>
      <c r="J114" s="161" t="n">
        <f aca="false">low_v2_m!J102</f>
        <v>5662727.02149312</v>
      </c>
      <c r="K114" s="161" t="n">
        <f aca="false">low_v2_m!K102</f>
        <v>5492845.21084832</v>
      </c>
      <c r="L114" s="8" t="n">
        <f aca="false">H114-I114</f>
        <v>1142758.87086491</v>
      </c>
      <c r="M114" s="8" t="n">
        <f aca="false">J114-K114</f>
        <v>169881.810644792</v>
      </c>
      <c r="N114" s="161" t="n">
        <f aca="false">SUM(low_v5_m!C102:J102)</f>
        <v>4356259.7708874</v>
      </c>
      <c r="O114" s="5"/>
      <c r="P114" s="5"/>
      <c r="Q114" s="8" t="n">
        <f aca="false">I114*5.5017049523</f>
        <v>138265945.996168</v>
      </c>
      <c r="R114" s="8"/>
      <c r="S114" s="8"/>
      <c r="T114" s="5"/>
      <c r="U114" s="5"/>
      <c r="V114" s="8" t="n">
        <f aca="false">K114*5.5017049523</f>
        <v>30220013.6987416</v>
      </c>
      <c r="W114" s="8" t="n">
        <f aca="false">M114*5.5017049523</f>
        <v>934639.598930145</v>
      </c>
      <c r="X114" s="8" t="n">
        <f aca="false">N114*5.1890047538+L114*5.5017049523</f>
        <v>28891774.7990447</v>
      </c>
      <c r="Y114" s="8" t="n">
        <f aca="false">N114*5.1890047538</f>
        <v>22604652.6599224</v>
      </c>
      <c r="Z114" s="8" t="n">
        <f aca="false">L114*5.5017049523</f>
        <v>6287122.13912225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32665074.0049916</v>
      </c>
      <c r="G115" s="163" t="n">
        <f aca="false">low_v2_m!E103+temporary_pension_bonus_low!B103</f>
        <v>31322694.9605963</v>
      </c>
      <c r="H115" s="67" t="n">
        <f aca="false">F115-J115</f>
        <v>26799731.9958895</v>
      </c>
      <c r="I115" s="67" t="n">
        <f aca="false">G115-K115</f>
        <v>25633313.2117672</v>
      </c>
      <c r="J115" s="163" t="n">
        <f aca="false">low_v2_m!J103</f>
        <v>5865342.00910217</v>
      </c>
      <c r="K115" s="163" t="n">
        <f aca="false">low_v2_m!K103</f>
        <v>5689381.7488291</v>
      </c>
      <c r="L115" s="67" t="n">
        <f aca="false">H115-I115</f>
        <v>1166418.78412224</v>
      </c>
      <c r="M115" s="67" t="n">
        <f aca="false">J115-K115</f>
        <v>175960.260273066</v>
      </c>
      <c r="N115" s="163" t="n">
        <f aca="false">SUM(low_v5_m!C103:J103)</f>
        <v>3627225.66872734</v>
      </c>
      <c r="O115" s="7"/>
      <c r="P115" s="7"/>
      <c r="Q115" s="67" t="n">
        <f aca="false">I115*5.5017049523</f>
        <v>141026926.241037</v>
      </c>
      <c r="R115" s="67"/>
      <c r="S115" s="67"/>
      <c r="T115" s="7"/>
      <c r="U115" s="7"/>
      <c r="V115" s="67" t="n">
        <f aca="false">K115*5.5017049523</f>
        <v>31301299.7430583</v>
      </c>
      <c r="W115" s="67" t="n">
        <f aca="false">M115*5.5017049523</f>
        <v>968081.435352326</v>
      </c>
      <c r="X115" s="67" t="n">
        <f aca="false">N115*5.1890047538+L115*5.5017049523</f>
        <v>25238983.2391926</v>
      </c>
      <c r="Y115" s="67" t="n">
        <f aca="false">N115*5.1890047538</f>
        <v>18821691.2381316</v>
      </c>
      <c r="Z115" s="67" t="n">
        <f aca="false">L115*5.5017049523</f>
        <v>6417292.00106105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32057058.1211815</v>
      </c>
      <c r="G116" s="163" t="n">
        <f aca="false">low_v2_m!E104+temporary_pension_bonus_low!B104</f>
        <v>30739952.4376705</v>
      </c>
      <c r="H116" s="67" t="n">
        <f aca="false">F116-J116</f>
        <v>26252471.5890917</v>
      </c>
      <c r="I116" s="67" t="n">
        <f aca="false">G116-K116</f>
        <v>25109503.5015434</v>
      </c>
      <c r="J116" s="163" t="n">
        <f aca="false">low_v2_m!J104</f>
        <v>5804586.53208982</v>
      </c>
      <c r="K116" s="163" t="n">
        <f aca="false">low_v2_m!K104</f>
        <v>5630448.93612712</v>
      </c>
      <c r="L116" s="67" t="n">
        <f aca="false">H116-I116</f>
        <v>1142968.08754824</v>
      </c>
      <c r="M116" s="67" t="n">
        <f aca="false">J116-K116</f>
        <v>174137.595962697</v>
      </c>
      <c r="N116" s="163" t="n">
        <f aca="false">SUM(low_v5_m!C104:J104)</f>
        <v>3511825.77340903</v>
      </c>
      <c r="O116" s="7"/>
      <c r="P116" s="7"/>
      <c r="Q116" s="67" t="n">
        <f aca="false">I116*5.5017049523</f>
        <v>138145079.764236</v>
      </c>
      <c r="R116" s="67"/>
      <c r="S116" s="67"/>
      <c r="T116" s="7"/>
      <c r="U116" s="7"/>
      <c r="V116" s="67" t="n">
        <f aca="false">K116*5.5017049523</f>
        <v>30977068.7955629</v>
      </c>
      <c r="W116" s="67" t="n">
        <f aca="false">M116*5.5017049523</f>
        <v>958053.674089585</v>
      </c>
      <c r="X116" s="67" t="n">
        <f aca="false">N116*5.1890047538+L116*5.5017049523</f>
        <v>24511153.8203218</v>
      </c>
      <c r="Y116" s="67" t="n">
        <f aca="false">N116*5.1890047538</f>
        <v>18222880.6327368</v>
      </c>
      <c r="Z116" s="67" t="n">
        <f aca="false">L116*5.5017049523</f>
        <v>6288273.18758502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32908998.4508975</v>
      </c>
      <c r="G117" s="163" t="n">
        <f aca="false">low_v2_m!E105+temporary_pension_bonus_low!B105</f>
        <v>31558913.95554</v>
      </c>
      <c r="H117" s="67" t="n">
        <f aca="false">F117-J117</f>
        <v>26865030.561984</v>
      </c>
      <c r="I117" s="67" t="n">
        <f aca="false">G117-K117</f>
        <v>25696265.1032939</v>
      </c>
      <c r="J117" s="163" t="n">
        <f aca="false">low_v2_m!J105</f>
        <v>6043967.88891348</v>
      </c>
      <c r="K117" s="163" t="n">
        <f aca="false">low_v2_m!K105</f>
        <v>5862648.85224608</v>
      </c>
      <c r="L117" s="67" t="n">
        <f aca="false">H117-I117</f>
        <v>1168765.4586901</v>
      </c>
      <c r="M117" s="67" t="n">
        <f aca="false">J117-K117</f>
        <v>181319.036667404</v>
      </c>
      <c r="N117" s="163" t="n">
        <f aca="false">SUM(low_v5_m!C105:J105)</f>
        <v>3619001.62098403</v>
      </c>
      <c r="O117" s="7"/>
      <c r="P117" s="7"/>
      <c r="Q117" s="67" t="n">
        <f aca="false">I117*5.5017049523</f>
        <v>141373268.974406</v>
      </c>
      <c r="R117" s="67"/>
      <c r="S117" s="67"/>
      <c r="T117" s="7"/>
      <c r="U117" s="7"/>
      <c r="V117" s="67" t="n">
        <f aca="false">K117*5.5017049523</f>
        <v>32254564.2239982</v>
      </c>
      <c r="W117" s="67" t="n">
        <f aca="false">M117*5.5017049523</f>
        <v>997563.84197932</v>
      </c>
      <c r="X117" s="67" t="n">
        <f aca="false">N117*5.1890047538+L117*5.5017049523</f>
        <v>25209219.3274485</v>
      </c>
      <c r="Y117" s="67" t="n">
        <f aca="false">N117*5.1890047538</f>
        <v>18779016.615296</v>
      </c>
      <c r="Z117" s="67" t="n">
        <f aca="false">L117*5.5017049523</f>
        <v>6430202.71215252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49" colorId="64" zoomScale="75" zoomScaleNormal="75" zoomScalePageLayoutView="100" workbookViewId="0">
      <selection pane="topLeft" activeCell="Z40" activeCellId="0" sqref="Z40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9.57081928598489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9.03462510908537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17752028.6015336</v>
      </c>
      <c r="G14" s="160" t="n">
        <f aca="false">central_v2_m!C2+temporary_pension_bonus_central!B2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SUM(central_v5_m!C2:J2)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20464301.5356196</v>
      </c>
      <c r="G15" s="162" t="n">
        <f aca="false">central_v2_m!C3+temporary_pension_bonus_central!B3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SUM(central_v5_m!C3:J3)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19838660.7787013</v>
      </c>
      <c r="G16" s="162" t="n">
        <f aca="false">central_v2_m!C4+temporary_pension_bonus_central!B4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SUM(central_v5_m!C4:J4)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21428307.4668662</v>
      </c>
      <c r="G17" s="162" t="n">
        <f aca="false">central_v2_m!C5+temporary_pension_bonus_central!B5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SUM(central_v5_m!C5:J5)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18775410.8432988</v>
      </c>
      <c r="G18" s="160" t="n">
        <f aca="false">central_v2_m!C6+temporary_pension_bonus_central!B6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SUM(central_v5_m!C6:J6)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19389829.6064779</v>
      </c>
      <c r="G19" s="162" t="n">
        <f aca="false">central_v2_m!C7+temporary_pension_bonus_central!B7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SUM(central_v5_m!C7:J7)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18548497.0379554</v>
      </c>
      <c r="G20" s="163" t="n">
        <f aca="false">central_v2_m!E8+temporary_pension_bonus_central!B8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SUM(central_v5_m!C8:J8)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20248931.6960952</v>
      </c>
      <c r="G21" s="163" t="n">
        <f aca="false">central_v2_m!E9+temporary_pension_bonus_central!B9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central_v2_m!J9</f>
        <v>27033.2539192594</v>
      </c>
      <c r="K21" s="163" t="n">
        <f aca="false">central_v2_m!K9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SUM(central_v5_m!C9:J9)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19350287.8126766</v>
      </c>
      <c r="G22" s="161" t="n">
        <f aca="false">central_v2_m!E10+temporary_pension_bonus_central!B10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central_v2_m!J10</f>
        <v>59858.2652538374</v>
      </c>
      <c r="K22" s="161" t="n">
        <f aca="false">central_v2_m!K10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SUM(central_v5_m!C10:J10)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20752223.8277471</v>
      </c>
      <c r="G23" s="163" t="n">
        <f aca="false">central_v2_m!E11+temporary_pension_bonus_central!B11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central_v2_m!J11</f>
        <v>107570.824508354</v>
      </c>
      <c r="K23" s="163" t="n">
        <f aca="false">central_v2_m!K11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SUM(central_v5_m!C11:J11)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19953518.5523058</v>
      </c>
      <c r="G24" s="163" t="n">
        <f aca="false">central_v2_m!E12+temporary_pension_bonus_central!B12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central_v2_m!J12</f>
        <v>130282.238877497</v>
      </c>
      <c r="K24" s="163" t="n">
        <f aca="false">central_v2_m!K12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SUM(central_v5_m!C12:J12)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21757288.6952487</v>
      </c>
      <c r="G25" s="163" t="n">
        <f aca="false">central_v2_m!E13+temporary_pension_bonus_central!B13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central_v2_m!J13</f>
        <v>175390.551555699</v>
      </c>
      <c r="K25" s="163" t="n">
        <f aca="false">central_v2_m!K13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SUM(central_v5_m!C13:J13)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20275928.6756804</v>
      </c>
      <c r="G26" s="161" t="n">
        <f aca="false">central_v2_m!E14+temporary_pension_bonus_central!B14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central_v2_m!J14</f>
        <v>188710.554471114</v>
      </c>
      <c r="K26" s="161" t="n">
        <f aca="false">central_v2_m!K14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SUM(central_v5_m!C14:J14)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20370222.2845854</v>
      </c>
      <c r="G27" s="163" t="n">
        <f aca="false">central_v2_m!E15+temporary_pension_bonus_central!B15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central_v2_m!J15</f>
        <v>214222.044124553</v>
      </c>
      <c r="K27" s="163" t="n">
        <f aca="false">central_v2_m!K15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SUM(central_v5_m!C15:J15)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19069373.7065321</v>
      </c>
      <c r="G28" s="163" t="n">
        <f aca="false">central_v2_m!E16+temporary_pension_bonus_central!B16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central_v2_m!J16</f>
        <v>231068.56255891</v>
      </c>
      <c r="K28" s="163" t="n">
        <f aca="false">central_v2_m!K16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SUM(central_v5_m!C16:J16)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17479155.9507605</v>
      </c>
      <c r="G29" s="163" t="n">
        <f aca="false">central_v2_m!E17+temporary_pension_bonus_central!B17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central_v2_m!J17</f>
        <v>231821.977542121</v>
      </c>
      <c r="K29" s="163" t="n">
        <f aca="false">central_v2_m!K17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SUM(central_v5_m!C17:J17)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17310658.0747464</v>
      </c>
      <c r="G30" s="161" t="n">
        <f aca="false">central_v2_m!E18+temporary_pension_bonus_central!B18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central_v2_m!J18</f>
        <v>180769.74721895</v>
      </c>
      <c r="K30" s="161" t="n">
        <f aca="false">central_v2_m!K18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SUM(central_v5_m!C18:J18)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17541734.2835509</v>
      </c>
      <c r="G31" s="163" t="n">
        <f aca="false">central_v2_m!E19+temporary_pension_bonus_central!B19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central_v2_m!J19</f>
        <v>186572.219647412</v>
      </c>
      <c r="K31" s="163" t="n">
        <f aca="false">central_v2_m!K19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SUM(central_v5_m!C19:J19)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18002430.9923024</v>
      </c>
      <c r="G32" s="163" t="n">
        <f aca="false">central_v2_m!E20+temporary_pension_bonus_central!B20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central_v2_m!J20</f>
        <v>199759.608332013</v>
      </c>
      <c r="K32" s="163" t="n">
        <f aca="false">central_v2_m!K20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SUM(central_v5_m!C20:J20)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17673144.0653628</v>
      </c>
      <c r="G33" s="163" t="n">
        <f aca="false">central_v2_m!E21+temporary_pension_bonus_central!B21</f>
        <v>16968724.8112081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central_v2_m!J21</f>
        <v>209917.642814777</v>
      </c>
      <c r="K33" s="163" t="n">
        <f aca="false">central_v2_m!K21</f>
        <v>203620.113530333</v>
      </c>
      <c r="L33" s="67" t="n">
        <f aca="false">H33-I33</f>
        <v>698121.724870201</v>
      </c>
      <c r="M33" s="67" t="n">
        <f aca="false">J33-K33</f>
        <v>6297.5292844433</v>
      </c>
      <c r="N33" s="163" t="n">
        <f aca="false">SUM(central_v5_m!C21:J21)</f>
        <v>3305970.27675218</v>
      </c>
      <c r="O33" s="7"/>
      <c r="P33" s="7"/>
      <c r="Q33" s="67" t="n">
        <f aca="false">I33*5.5017049523</f>
        <v>92236659.5410418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20143463.1501903</v>
      </c>
      <c r="G34" s="161" t="n">
        <f aca="false">central_v2_m!E22+temporary_pension_bonus_central!B22</f>
        <v>19423309.2463369</v>
      </c>
      <c r="H34" s="8" t="n">
        <f aca="false">F34-J34</f>
        <v>19908930.9818147</v>
      </c>
      <c r="I34" s="8" t="n">
        <f aca="false">G34-K34</f>
        <v>19195813.0430126</v>
      </c>
      <c r="J34" s="161" t="n">
        <f aca="false">central_v2_m!J22</f>
        <v>234532.168375594</v>
      </c>
      <c r="K34" s="161" t="n">
        <f aca="false">central_v2_m!K22</f>
        <v>227496.203324326</v>
      </c>
      <c r="L34" s="8" t="n">
        <f aca="false">H34-I34</f>
        <v>713117.938802138</v>
      </c>
      <c r="M34" s="8" t="n">
        <f aca="false">J34-K34</f>
        <v>7035.96505126779</v>
      </c>
      <c r="N34" s="161" t="n">
        <f aca="false">SUM(central_v5_m!C22:J22)</f>
        <v>3800149.86655555</v>
      </c>
      <c r="O34" s="5"/>
      <c r="P34" s="5"/>
      <c r="Q34" s="8" t="n">
        <f aca="false">I34*5.5017049523</f>
        <v>105609699.682167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23642360.2181909</v>
      </c>
      <c r="Y34" s="8" t="n">
        <f aca="false">N34*5.1890047538</f>
        <v>19718995.7227092</v>
      </c>
      <c r="Z34" s="8" t="n">
        <f aca="false">L34*5.5017049523</f>
        <v>3923364.49548169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18758756.7741441</v>
      </c>
      <c r="G35" s="163" t="n">
        <f aca="false">central_v2_m!E23+temporary_pension_bonus_central!B23</f>
        <v>18019967.9638264</v>
      </c>
      <c r="H35" s="67" t="n">
        <f aca="false">F35-J35</f>
        <v>18470811.3688481</v>
      </c>
      <c r="I35" s="67" t="n">
        <f aca="false">G35-K35</f>
        <v>17740660.9206893</v>
      </c>
      <c r="J35" s="163" t="n">
        <f aca="false">central_v2_m!J23</f>
        <v>287945.405295982</v>
      </c>
      <c r="K35" s="163" t="n">
        <f aca="false">central_v2_m!K23</f>
        <v>279307.043137103</v>
      </c>
      <c r="L35" s="67" t="n">
        <f aca="false">H35-I35</f>
        <v>730150.448158853</v>
      </c>
      <c r="M35" s="67" t="n">
        <f aca="false">J35-K35</f>
        <v>8638.3621588794</v>
      </c>
      <c r="N35" s="163" t="n">
        <f aca="false">SUM(central_v5_m!C23:J23)</f>
        <v>2945031.41658614</v>
      </c>
      <c r="O35" s="7"/>
      <c r="P35" s="7"/>
      <c r="Q35" s="67" t="n">
        <f aca="false">I35*5.5017049523</f>
        <v>97603882.0444313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19298854.3573154</v>
      </c>
      <c r="Y35" s="67" t="n">
        <f aca="false">N35*5.1890047538</f>
        <v>15281782.0207558</v>
      </c>
      <c r="Z35" s="67" t="n">
        <f aca="false">L35*5.5017049523</f>
        <v>4017072.33655962</v>
      </c>
      <c r="AA35" s="67" t="n">
        <f aca="false">IFE_cost_central!B23*3</f>
        <v>2034918.22761</v>
      </c>
      <c r="AB35" s="67" t="n">
        <f aca="false">AA35*$AC$13</f>
        <v>18384723.3141008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18654003.335271</v>
      </c>
      <c r="G36" s="163" t="n">
        <f aca="false">central_v2_m!E24+temporary_pension_bonus_central!B24</f>
        <v>17917860.2858018</v>
      </c>
      <c r="H36" s="67" t="n">
        <f aca="false">F36-J36</f>
        <v>18344510.6249462</v>
      </c>
      <c r="I36" s="67" t="n">
        <f aca="false">G36-K36</f>
        <v>17617652.3567867</v>
      </c>
      <c r="J36" s="163" t="n">
        <f aca="false">central_v2_m!J24</f>
        <v>309492.710324832</v>
      </c>
      <c r="K36" s="163" t="n">
        <f aca="false">central_v2_m!K24</f>
        <v>300207.929015087</v>
      </c>
      <c r="L36" s="67" t="n">
        <f aca="false">H36-I36</f>
        <v>726858.268159475</v>
      </c>
      <c r="M36" s="67" t="n">
        <f aca="false">J36-K36</f>
        <v>9284.78130974498</v>
      </c>
      <c r="N36" s="163" t="n">
        <f aca="false">SUM(central_v5_m!C24:J24)</f>
        <v>2909983.196962</v>
      </c>
      <c r="O36" s="7"/>
      <c r="P36" s="7"/>
      <c r="Q36" s="67" t="n">
        <f aca="false">I36*5.5017049523</f>
        <v>96927125.2192332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19098876.3760672</v>
      </c>
      <c r="Y36" s="67" t="n">
        <f aca="false">N36*5.1890047538</f>
        <v>15099916.642514</v>
      </c>
      <c r="Z36" s="67" t="n">
        <f aca="false">L36*5.5017049523</f>
        <v>3998959.73355319</v>
      </c>
      <c r="AA36" s="67" t="n">
        <f aca="false">IFE_cost_central!B24*3</f>
        <v>2662802.15572</v>
      </c>
      <c r="AB36" s="67" t="n">
        <f aca="false">AA36*$AC$13</f>
        <v>24057419.2165946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18207782.1877866</v>
      </c>
      <c r="G37" s="163" t="n">
        <f aca="false">central_v2_m!E25+temporary_pension_bonus_central!B25</f>
        <v>17487819.9649195</v>
      </c>
      <c r="H37" s="67" t="n">
        <f aca="false">F37-J37</f>
        <v>17884982.8675612</v>
      </c>
      <c r="I37" s="67" t="n">
        <f aca="false">G37-K37</f>
        <v>17174704.6243009</v>
      </c>
      <c r="J37" s="163" t="n">
        <f aca="false">central_v2_m!J25</f>
        <v>322799.320225382</v>
      </c>
      <c r="K37" s="163" t="n">
        <f aca="false">central_v2_m!K25</f>
        <v>313115.34061862</v>
      </c>
      <c r="L37" s="67" t="n">
        <f aca="false">H37-I37</f>
        <v>710278.243260302</v>
      </c>
      <c r="M37" s="67" t="n">
        <f aca="false">J37-K37</f>
        <v>9683.97960676154</v>
      </c>
      <c r="N37" s="163" t="n">
        <f aca="false">SUM(central_v5_m!C25:J25)</f>
        <v>2905674.43826709</v>
      </c>
      <c r="O37" s="7"/>
      <c r="P37" s="7"/>
      <c r="Q37" s="67" t="n">
        <f aca="false">I37*5.5017049523</f>
        <v>94490157.4858059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18985299.8016192</v>
      </c>
      <c r="Y37" s="67" t="n">
        <f aca="false">N37*5.1890047538</f>
        <v>15077558.4731631</v>
      </c>
      <c r="Z37" s="67" t="n">
        <f aca="false">L37*5.5017049523</f>
        <v>3907741.32845615</v>
      </c>
      <c r="AA37" s="67" t="n">
        <f aca="false">IFE_cost_central!B25*3</f>
        <v>804442.45121</v>
      </c>
      <c r="AB37" s="67" t="n">
        <f aca="false">AA37*$AC$13</f>
        <v>7267835.96851605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17852854.070643</v>
      </c>
      <c r="G38" s="161" t="n">
        <f aca="false">central_v2_m!E26+temporary_pension_bonus_central!B26</f>
        <v>17145998.0707205</v>
      </c>
      <c r="H38" s="8" t="n">
        <f aca="false">F38-J38</f>
        <v>17533433.2785994</v>
      </c>
      <c r="I38" s="8" t="n">
        <f aca="false">G38-K38</f>
        <v>16836159.9024381</v>
      </c>
      <c r="J38" s="161" t="n">
        <f aca="false">central_v2_m!J26</f>
        <v>319420.792043664</v>
      </c>
      <c r="K38" s="161" t="n">
        <f aca="false">central_v2_m!K26</f>
        <v>309838.168282354</v>
      </c>
      <c r="L38" s="8" t="n">
        <f aca="false">H38-I38</f>
        <v>697273.376161274</v>
      </c>
      <c r="M38" s="8" t="n">
        <f aca="false">J38-K38</f>
        <v>9582.62376130995</v>
      </c>
      <c r="N38" s="161" t="n">
        <f aca="false">SUM(central_v5_m!C26:J26)</f>
        <v>3435051.0441943</v>
      </c>
      <c r="O38" s="5"/>
      <c r="P38" s="5"/>
      <c r="Q38" s="8" t="n">
        <f aca="false">I38*5.5017049523</f>
        <v>92627584.3129584</v>
      </c>
      <c r="R38" s="8"/>
      <c r="S38" s="8"/>
      <c r="T38" s="5"/>
      <c r="U38" s="5"/>
      <c r="V38" s="8" t="n">
        <f aca="false">K38*5.5017049523</f>
        <v>1704638.18485059</v>
      </c>
      <c r="W38" s="8" t="n">
        <f aca="false">M38*5.5017049523</f>
        <v>52720.7686036266</v>
      </c>
      <c r="X38" s="8" t="n">
        <f aca="false">N38*5.1890047538+L38*5.5017049523</f>
        <v>21660688.5846033</v>
      </c>
      <c r="Y38" s="8" t="n">
        <f aca="false">N38*5.1890047538</f>
        <v>17824496.1978699</v>
      </c>
      <c r="Z38" s="8" t="n">
        <f aca="false">L38*5.5017049523</f>
        <v>3836192.38673342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18427550.9293845</v>
      </c>
      <c r="G39" s="163" t="n">
        <f aca="false">central_v2_m!E27+temporary_pension_bonus_central!B27</f>
        <v>17696755.3201987</v>
      </c>
      <c r="H39" s="67" t="n">
        <f aca="false">F39-J39</f>
        <v>18063344.6306426</v>
      </c>
      <c r="I39" s="67" t="n">
        <f aca="false">G39-K39</f>
        <v>17343475.210419</v>
      </c>
      <c r="J39" s="163" t="n">
        <f aca="false">central_v2_m!J27</f>
        <v>364206.298741959</v>
      </c>
      <c r="K39" s="163" t="n">
        <f aca="false">central_v2_m!K27</f>
        <v>353280.1097797</v>
      </c>
      <c r="L39" s="67" t="n">
        <f aca="false">H39-I39</f>
        <v>719869.420223612</v>
      </c>
      <c r="M39" s="67" t="n">
        <f aca="false">J39-K39</f>
        <v>10926.1889622587</v>
      </c>
      <c r="N39" s="163" t="n">
        <f aca="false">SUM(central_v5_m!C27:J27)</f>
        <v>2987393.80661849</v>
      </c>
      <c r="O39" s="7"/>
      <c r="P39" s="7"/>
      <c r="Q39" s="67" t="n">
        <f aca="false">I39*5.5017049523</f>
        <v>95418683.4552544</v>
      </c>
      <c r="R39" s="67"/>
      <c r="S39" s="67"/>
      <c r="T39" s="7"/>
      <c r="U39" s="7"/>
      <c r="V39" s="67" t="n">
        <f aca="false">K39*5.5017049523</f>
        <v>1943642.92952406</v>
      </c>
      <c r="W39" s="67" t="n">
        <f aca="false">M39*5.5017049523</f>
        <v>60112.6679234242</v>
      </c>
      <c r="X39" s="67" t="n">
        <f aca="false">N39*5.1890047538+L39*5.5017049523</f>
        <v>19462109.8182696</v>
      </c>
      <c r="Y39" s="67" t="n">
        <f aca="false">N39*5.1890047538</f>
        <v>15501600.664016</v>
      </c>
      <c r="Z39" s="67" t="n">
        <f aca="false">L39*5.5017049523</f>
        <v>3960509.15425358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17314077.212255</v>
      </c>
      <c r="G40" s="163" t="n">
        <f aca="false">central_v2_m!E28+temporary_pension_bonus_central!B28</f>
        <v>16626464.4676674</v>
      </c>
      <c r="H40" s="67" t="n">
        <f aca="false">F40-J40</f>
        <v>16950953.7483265</v>
      </c>
      <c r="I40" s="67" t="n">
        <f aca="false">G40-K40</f>
        <v>16274234.7076568</v>
      </c>
      <c r="J40" s="163" t="n">
        <f aca="false">central_v2_m!J28</f>
        <v>363123.463928494</v>
      </c>
      <c r="K40" s="163" t="n">
        <f aca="false">central_v2_m!K28</f>
        <v>352229.760010639</v>
      </c>
      <c r="L40" s="67" t="n">
        <f aca="false">H40-I40</f>
        <v>676719.04066976</v>
      </c>
      <c r="M40" s="67" t="n">
        <f aca="false">J40-K40</f>
        <v>10893.7039178548</v>
      </c>
      <c r="N40" s="163" t="n">
        <f aca="false">SUM(central_v5_m!C28:J28)</f>
        <v>2687424.62335527</v>
      </c>
      <c r="O40" s="7"/>
      <c r="P40" s="7"/>
      <c r="Q40" s="67" t="n">
        <f aca="false">I40*5.5017049523</f>
        <v>89536037.6860078</v>
      </c>
      <c r="R40" s="67"/>
      <c r="S40" s="67"/>
      <c r="T40" s="7"/>
      <c r="U40" s="7"/>
      <c r="V40" s="67" t="n">
        <f aca="false">K40*5.5017049523</f>
        <v>1937864.21499797</v>
      </c>
      <c r="W40" s="67" t="n">
        <f aca="false">M40*5.5017049523</f>
        <v>59933.9447937514</v>
      </c>
      <c r="X40" s="67" t="n">
        <f aca="false">N40*5.1890047538+L40*5.5017049523</f>
        <v>17668167.6434382</v>
      </c>
      <c r="Y40" s="67" t="n">
        <f aca="false">N40*5.1890047538</f>
        <v>13945059.1460697</v>
      </c>
      <c r="Z40" s="67" t="n">
        <f aca="false">L40*5.5017049523</f>
        <v>3723108.49736852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19913518.2584293</v>
      </c>
      <c r="G41" s="163" t="n">
        <f aca="false">central_v2_m!E29+temporary_pension_bonus_central!B29</f>
        <v>19120891.9976133</v>
      </c>
      <c r="H41" s="67" t="n">
        <f aca="false">F41-J41</f>
        <v>19480695.7299477</v>
      </c>
      <c r="I41" s="67" t="n">
        <f aca="false">G41-K41</f>
        <v>18701054.1449861</v>
      </c>
      <c r="J41" s="163" t="n">
        <f aca="false">central_v2_m!J29</f>
        <v>432822.52848161</v>
      </c>
      <c r="K41" s="163" t="n">
        <f aca="false">central_v2_m!K29</f>
        <v>419837.852627162</v>
      </c>
      <c r="L41" s="67" t="n">
        <f aca="false">H41-I41</f>
        <v>779641.584961556</v>
      </c>
      <c r="M41" s="67" t="n">
        <f aca="false">J41-K41</f>
        <v>12984.6758544483</v>
      </c>
      <c r="N41" s="163" t="n">
        <f aca="false">SUM(central_v5_m!C29:J29)</f>
        <v>3301724.61586861</v>
      </c>
      <c r="O41" s="7"/>
      <c r="P41" s="7"/>
      <c r="Q41" s="67" t="n">
        <f aca="false">I41*5.5017049523</f>
        <v>102887682.202701</v>
      </c>
      <c r="R41" s="67"/>
      <c r="S41" s="67"/>
      <c r="T41" s="7"/>
      <c r="U41" s="7"/>
      <c r="V41" s="67" t="n">
        <f aca="false">K41*5.5017049523</f>
        <v>2309823.99296185</v>
      </c>
      <c r="W41" s="67" t="n">
        <f aca="false">M41*5.5017049523</f>
        <v>71437.8554524287</v>
      </c>
      <c r="X41" s="67" t="n">
        <f aca="false">N41*5.1890047538+L41*5.5017049523</f>
        <v>21422022.6964827</v>
      </c>
      <c r="Y41" s="67" t="n">
        <f aca="false">N41*5.1890047538</f>
        <v>17132664.7274807</v>
      </c>
      <c r="Z41" s="67" t="n">
        <f aca="false">L41*5.5017049523</f>
        <v>4289357.96900201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18856942.3171036</v>
      </c>
      <c r="G42" s="161" t="n">
        <f aca="false">central_v2_m!E30+temporary_pension_bonus_central!B30</f>
        <v>18105115.4002491</v>
      </c>
      <c r="H42" s="8" t="n">
        <f aca="false">F42-J42</f>
        <v>18421683.2168599</v>
      </c>
      <c r="I42" s="8" t="n">
        <f aca="false">G42-K42</f>
        <v>17682914.0730128</v>
      </c>
      <c r="J42" s="161" t="n">
        <f aca="false">central_v2_m!J30</f>
        <v>435259.100243613</v>
      </c>
      <c r="K42" s="161" t="n">
        <f aca="false">central_v2_m!K30</f>
        <v>422201.327236305</v>
      </c>
      <c r="L42" s="8" t="n">
        <f aca="false">H42-I42</f>
        <v>738769.143847112</v>
      </c>
      <c r="M42" s="8" t="n">
        <f aca="false">J42-K42</f>
        <v>13057.7730073084</v>
      </c>
      <c r="N42" s="161" t="n">
        <f aca="false">SUM(central_v5_m!C30:J30)</f>
        <v>3640581.56476821</v>
      </c>
      <c r="O42" s="5"/>
      <c r="P42" s="5"/>
      <c r="Q42" s="8" t="n">
        <f aca="false">I42*5.5017049523</f>
        <v>97286175.9265901</v>
      </c>
      <c r="R42" s="8"/>
      <c r="S42" s="8"/>
      <c r="T42" s="5"/>
      <c r="U42" s="5"/>
      <c r="V42" s="8" t="n">
        <f aca="false">K42*5.5017049523</f>
        <v>2322827.13292361</v>
      </c>
      <c r="W42" s="8" t="n">
        <f aca="false">M42*5.5017049523</f>
        <v>71840.014420318</v>
      </c>
      <c r="X42" s="8" t="n">
        <f aca="false">N42*5.1890047538+L42*5.5017049523</f>
        <v>22955484.903489</v>
      </c>
      <c r="Y42" s="8" t="n">
        <f aca="false">N42*5.1890047538</f>
        <v>18890995.0461789</v>
      </c>
      <c r="Z42" s="8" t="n">
        <f aca="false">L42*5.5017049523</f>
        <v>4064489.85731009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21110758.8298591</v>
      </c>
      <c r="G43" s="163" t="n">
        <f aca="false">central_v2_m!E31+temporary_pension_bonus_central!B31</f>
        <v>20267927.3593675</v>
      </c>
      <c r="H43" s="67" t="n">
        <f aca="false">F43-J43</f>
        <v>20603391.4473044</v>
      </c>
      <c r="I43" s="67" t="n">
        <f aca="false">G43-K43</f>
        <v>19775780.9982894</v>
      </c>
      <c r="J43" s="163" t="n">
        <f aca="false">central_v2_m!J31</f>
        <v>507367.382554672</v>
      </c>
      <c r="K43" s="163" t="n">
        <f aca="false">central_v2_m!K31</f>
        <v>492146.361078032</v>
      </c>
      <c r="L43" s="67" t="n">
        <f aca="false">H43-I43</f>
        <v>827610.449015006</v>
      </c>
      <c r="M43" s="67" t="n">
        <f aca="false">J43-K43</f>
        <v>15221.0214766402</v>
      </c>
      <c r="N43" s="163" t="n">
        <f aca="false">SUM(central_v5_m!C31:J31)</f>
        <v>3498252.53085401</v>
      </c>
      <c r="O43" s="7"/>
      <c r="P43" s="7"/>
      <c r="Q43" s="67" t="n">
        <f aca="false">I43*5.5017049523</f>
        <v>108800512.253889</v>
      </c>
      <c r="R43" s="67"/>
      <c r="S43" s="67"/>
      <c r="T43" s="7"/>
      <c r="U43" s="7"/>
      <c r="V43" s="67" t="n">
        <f aca="false">K43*5.5017049523</f>
        <v>2707644.07199943</v>
      </c>
      <c r="W43" s="67" t="n">
        <f aca="false">M43*5.5017049523</f>
        <v>83741.569237096</v>
      </c>
      <c r="X43" s="67" t="n">
        <f aca="false">N43*5.1890047538+L43*5.5017049523</f>
        <v>22705717.5185154</v>
      </c>
      <c r="Y43" s="67" t="n">
        <f aca="false">N43*5.1890047538</f>
        <v>18152449.0125943</v>
      </c>
      <c r="Z43" s="67" t="n">
        <f aca="false">L43*5.5017049523</f>
        <v>4553268.50592109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20129440.3952714</v>
      </c>
      <c r="G44" s="163" t="n">
        <f aca="false">central_v2_m!E32+temporary_pension_bonus_central!B32</f>
        <v>19323445.7816784</v>
      </c>
      <c r="H44" s="67" t="n">
        <f aca="false">F44-J44</f>
        <v>19628751.0755138</v>
      </c>
      <c r="I44" s="67" t="n">
        <f aca="false">G44-K44</f>
        <v>18837777.1415136</v>
      </c>
      <c r="J44" s="163" t="n">
        <f aca="false">central_v2_m!J32</f>
        <v>500689.319757512</v>
      </c>
      <c r="K44" s="163" t="n">
        <f aca="false">central_v2_m!K32</f>
        <v>485668.640164787</v>
      </c>
      <c r="L44" s="67" t="n">
        <f aca="false">H44-I44</f>
        <v>790973.934000216</v>
      </c>
      <c r="M44" s="67" t="n">
        <f aca="false">J44-K44</f>
        <v>15020.6795927253</v>
      </c>
      <c r="N44" s="163" t="n">
        <f aca="false">SUM(central_v5_m!C32:J32)</f>
        <v>3237484.89348788</v>
      </c>
      <c r="O44" s="7"/>
      <c r="P44" s="7"/>
      <c r="Q44" s="67" t="n">
        <f aca="false">I44*5.5017049523</f>
        <v>103639891.789789</v>
      </c>
      <c r="R44" s="67"/>
      <c r="S44" s="67"/>
      <c r="T44" s="7"/>
      <c r="U44" s="7"/>
      <c r="V44" s="67" t="n">
        <f aca="false">K44*5.5017049523</f>
        <v>2672005.56277141</v>
      </c>
      <c r="W44" s="67" t="n">
        <f aca="false">M44*5.5017049523</f>
        <v>82639.3473022083</v>
      </c>
      <c r="X44" s="67" t="n">
        <f aca="false">N44*5.1890047538+L44*5.5017049523</f>
        <v>21151029.7124935</v>
      </c>
      <c r="Y44" s="67" t="n">
        <f aca="false">N44*5.1890047538</f>
        <v>16799324.5026643</v>
      </c>
      <c r="Z44" s="67" t="n">
        <f aca="false">L44*5.5017049523</f>
        <v>4351705.2098292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22056781.984812</v>
      </c>
      <c r="G45" s="163" t="n">
        <f aca="false">central_v2_m!E33+temporary_pension_bonus_central!B33</f>
        <v>21170952.5421341</v>
      </c>
      <c r="H45" s="67" t="n">
        <f aca="false">F45-J45</f>
        <v>21495750.4058298</v>
      </c>
      <c r="I45" s="67" t="n">
        <f aca="false">G45-K45</f>
        <v>20626751.9105214</v>
      </c>
      <c r="J45" s="163" t="n">
        <f aca="false">central_v2_m!J33</f>
        <v>561031.578982209</v>
      </c>
      <c r="K45" s="163" t="n">
        <f aca="false">central_v2_m!K33</f>
        <v>544200.631612742</v>
      </c>
      <c r="L45" s="67" t="n">
        <f aca="false">H45-I45</f>
        <v>868998.495308399</v>
      </c>
      <c r="M45" s="67" t="n">
        <f aca="false">J45-K45</f>
        <v>16830.9473694663</v>
      </c>
      <c r="N45" s="163" t="n">
        <f aca="false">SUM(central_v5_m!C33:J33)</f>
        <v>3674190.50735249</v>
      </c>
      <c r="O45" s="7"/>
      <c r="P45" s="7"/>
      <c r="Q45" s="67" t="n">
        <f aca="false">I45*5.5017049523</f>
        <v>113482303.135979</v>
      </c>
      <c r="R45" s="67"/>
      <c r="S45" s="67"/>
      <c r="T45" s="7"/>
      <c r="U45" s="7"/>
      <c r="V45" s="67" t="n">
        <f aca="false">K45*5.5017049523</f>
        <v>2994031.30998861</v>
      </c>
      <c r="W45" s="67" t="n">
        <f aca="false">M45*5.5017049523</f>
        <v>92598.9064944934</v>
      </c>
      <c r="X45" s="67" t="n">
        <f aca="false">N45*5.1890047538+L45*5.5017049523</f>
        <v>23846365.3341984</v>
      </c>
      <c r="Y45" s="67" t="n">
        <f aca="false">N45*5.1890047538</f>
        <v>19065392.0090189</v>
      </c>
      <c r="Z45" s="67" t="n">
        <f aca="false">L45*5.5017049523</f>
        <v>4780973.32517947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21063937.5646477</v>
      </c>
      <c r="G46" s="161" t="n">
        <f aca="false">central_v2_m!E34+temporary_pension_bonus_central!B34</f>
        <v>20216768.0656914</v>
      </c>
      <c r="H46" s="8" t="n">
        <f aca="false">F46-J46</f>
        <v>20512080.2077225</v>
      </c>
      <c r="I46" s="8" t="n">
        <f aca="false">G46-K46</f>
        <v>19681466.4294739</v>
      </c>
      <c r="J46" s="161" t="n">
        <f aca="false">central_v2_m!J34</f>
        <v>551857.356925208</v>
      </c>
      <c r="K46" s="161" t="n">
        <f aca="false">central_v2_m!K34</f>
        <v>535301.636217451</v>
      </c>
      <c r="L46" s="8" t="n">
        <f aca="false">H46-I46</f>
        <v>830613.778248601</v>
      </c>
      <c r="M46" s="8" t="n">
        <f aca="false">J46-K46</f>
        <v>16555.7207077564</v>
      </c>
      <c r="N46" s="161" t="n">
        <f aca="false">SUM(central_v5_m!C34:J34)</f>
        <v>4091695.8479103</v>
      </c>
      <c r="O46" s="5"/>
      <c r="P46" s="5"/>
      <c r="Q46" s="8" t="n">
        <f aca="false">I46*5.5017049523</f>
        <v>108281621.323563</v>
      </c>
      <c r="R46" s="8"/>
      <c r="S46" s="8"/>
      <c r="T46" s="5"/>
      <c r="U46" s="5"/>
      <c r="V46" s="8" t="n">
        <f aca="false">K46*5.5017049523</f>
        <v>2945071.66295185</v>
      </c>
      <c r="W46" s="8" t="n">
        <f aca="false">M46*5.5017049523</f>
        <v>91084.6906067588</v>
      </c>
      <c r="X46" s="8" t="n">
        <f aca="false">N46*5.1890047538+L46*5.5017049523</f>
        <v>25801621.1431492</v>
      </c>
      <c r="Y46" s="8" t="n">
        <f aca="false">N46*5.1890047538</f>
        <v>21231829.2059103</v>
      </c>
      <c r="Z46" s="8" t="n">
        <f aca="false">L46*5.5017049523</f>
        <v>4569791.93723894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22769054.3415771</v>
      </c>
      <c r="G47" s="163" t="n">
        <f aca="false">central_v2_m!E35+temporary_pension_bonus_central!B35</f>
        <v>21852850.550366</v>
      </c>
      <c r="H47" s="67" t="n">
        <f aca="false">F47-J47</f>
        <v>22158150.9981418</v>
      </c>
      <c r="I47" s="67" t="n">
        <f aca="false">G47-K47</f>
        <v>21260274.3072338</v>
      </c>
      <c r="J47" s="163" t="n">
        <f aca="false">central_v2_m!J35</f>
        <v>610903.34343528</v>
      </c>
      <c r="K47" s="163" t="n">
        <f aca="false">central_v2_m!K35</f>
        <v>592576.243132222</v>
      </c>
      <c r="L47" s="67" t="n">
        <f aca="false">H47-I47</f>
        <v>897876.690908022</v>
      </c>
      <c r="M47" s="67" t="n">
        <f aca="false">J47-K47</f>
        <v>18327.1003030584</v>
      </c>
      <c r="N47" s="163" t="n">
        <f aca="false">SUM(central_v5_m!C35:J35)</f>
        <v>3802480.44776195</v>
      </c>
      <c r="O47" s="7"/>
      <c r="P47" s="7"/>
      <c r="Q47" s="67" t="n">
        <f aca="false">I47*5.5017049523</f>
        <v>116967756.443365</v>
      </c>
      <c r="R47" s="67"/>
      <c r="S47" s="67"/>
      <c r="T47" s="7"/>
      <c r="U47" s="7"/>
      <c r="V47" s="67" t="n">
        <f aca="false">K47*5.5017049523</f>
        <v>3260179.65145587</v>
      </c>
      <c r="W47" s="67" t="n">
        <f aca="false">M47*5.5017049523</f>
        <v>100830.298498635</v>
      </c>
      <c r="X47" s="67" t="n">
        <f aca="false">N47*5.1890047538+L47*5.5017049523</f>
        <v>24670941.7565917</v>
      </c>
      <c r="Y47" s="67" t="n">
        <f aca="false">N47*5.1890047538</f>
        <v>19731089.1196683</v>
      </c>
      <c r="Z47" s="67" t="n">
        <f aca="false">L47*5.5017049523</f>
        <v>4939852.6369234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21822185.4105217</v>
      </c>
      <c r="G48" s="163" t="n">
        <f aca="false">central_v2_m!E36+temporary_pension_bonus_central!B36</f>
        <v>20942633.6054435</v>
      </c>
      <c r="H48" s="67" t="n">
        <f aca="false">F48-J48</f>
        <v>21228495.2852562</v>
      </c>
      <c r="I48" s="67" t="n">
        <f aca="false">G48-K48</f>
        <v>20366754.183936</v>
      </c>
      <c r="J48" s="163" t="n">
        <f aca="false">central_v2_m!J36</f>
        <v>593690.125265432</v>
      </c>
      <c r="K48" s="163" t="n">
        <f aca="false">central_v2_m!K36</f>
        <v>575879.421507469</v>
      </c>
      <c r="L48" s="67" t="n">
        <f aca="false">H48-I48</f>
        <v>861741.101320241</v>
      </c>
      <c r="M48" s="67" t="n">
        <f aca="false">J48-K48</f>
        <v>17810.7037579629</v>
      </c>
      <c r="N48" s="163" t="n">
        <f aca="false">SUM(central_v5_m!C36:J36)</f>
        <v>3467765.6865913</v>
      </c>
      <c r="O48" s="7"/>
      <c r="P48" s="7"/>
      <c r="Q48" s="67" t="n">
        <f aca="false">I48*5.5017049523</f>
        <v>112051872.356037</v>
      </c>
      <c r="R48" s="67"/>
      <c r="S48" s="67"/>
      <c r="T48" s="7"/>
      <c r="U48" s="7"/>
      <c r="V48" s="67" t="n">
        <f aca="false">K48*5.5017049523</f>
        <v>3168318.6652353</v>
      </c>
      <c r="W48" s="67" t="n">
        <f aca="false">M48*5.5017049523</f>
        <v>97989.2370691328</v>
      </c>
      <c r="X48" s="67" t="n">
        <f aca="false">N48*5.1890047538+L48*5.5017049523</f>
        <v>22735297.9175208</v>
      </c>
      <c r="Y48" s="67" t="n">
        <f aca="false">N48*5.1890047538</f>
        <v>17994252.6327868</v>
      </c>
      <c r="Z48" s="67" t="n">
        <f aca="false">L48*5.5017049523</f>
        <v>4741045.28473402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23429244.0212836</v>
      </c>
      <c r="G49" s="163" t="n">
        <f aca="false">central_v2_m!E37+temporary_pension_bonus_central!B37</f>
        <v>22484176.7754517</v>
      </c>
      <c r="H49" s="67" t="n">
        <f aca="false">F49-J49</f>
        <v>22781619.9136944</v>
      </c>
      <c r="I49" s="67" t="n">
        <f aca="false">G49-K49</f>
        <v>21855981.3910901</v>
      </c>
      <c r="J49" s="163" t="n">
        <f aca="false">central_v2_m!J37</f>
        <v>647624.107589243</v>
      </c>
      <c r="K49" s="163" t="n">
        <f aca="false">central_v2_m!K37</f>
        <v>628195.384361565</v>
      </c>
      <c r="L49" s="67" t="n">
        <f aca="false">H49-I49</f>
        <v>925638.522604253</v>
      </c>
      <c r="M49" s="67" t="n">
        <f aca="false">J49-K49</f>
        <v>19428.7232276773</v>
      </c>
      <c r="N49" s="163" t="n">
        <f aca="false">SUM(central_v5_m!C37:J37)</f>
        <v>3875861.13514973</v>
      </c>
      <c r="O49" s="7"/>
      <c r="P49" s="7"/>
      <c r="Q49" s="67" t="n">
        <f aca="false">I49*5.5017049523</f>
        <v>120245161.056737</v>
      </c>
      <c r="R49" s="67"/>
      <c r="S49" s="67"/>
      <c r="T49" s="7"/>
      <c r="U49" s="7"/>
      <c r="V49" s="67" t="n">
        <f aca="false">K49*5.5017049523</f>
        <v>3456145.65715403</v>
      </c>
      <c r="W49" s="67" t="n">
        <f aca="false">M49*5.5017049523</f>
        <v>106891.102798578</v>
      </c>
      <c r="X49" s="67" t="n">
        <f aca="false">N49*5.1890047538+L49*5.5017049523</f>
        <v>25204451.8992121</v>
      </c>
      <c r="Y49" s="67" t="n">
        <f aca="false">N49*5.1890047538</f>
        <v>20111861.8553606</v>
      </c>
      <c r="Z49" s="67" t="n">
        <f aca="false">L49*5.5017049523</f>
        <v>5092590.04385148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22502133.1065121</v>
      </c>
      <c r="G50" s="161" t="n">
        <f aca="false">central_v2_m!E38+temporary_pension_bonus_central!B38</f>
        <v>21593404.4517445</v>
      </c>
      <c r="H50" s="8" t="n">
        <f aca="false">F50-J50</f>
        <v>21843836.0221589</v>
      </c>
      <c r="I50" s="8" t="n">
        <f aca="false">G50-K50</f>
        <v>20954856.279922</v>
      </c>
      <c r="J50" s="161" t="n">
        <f aca="false">central_v2_m!J38</f>
        <v>658297.08435312</v>
      </c>
      <c r="K50" s="161" t="n">
        <f aca="false">central_v2_m!K38</f>
        <v>638548.171822526</v>
      </c>
      <c r="L50" s="8" t="n">
        <f aca="false">H50-I50</f>
        <v>888979.742236972</v>
      </c>
      <c r="M50" s="8" t="n">
        <f aca="false">J50-K50</f>
        <v>19748.9125305936</v>
      </c>
      <c r="N50" s="161" t="n">
        <f aca="false">SUM(central_v5_m!C38:J38)</f>
        <v>4354007.56859851</v>
      </c>
      <c r="O50" s="5"/>
      <c r="P50" s="5"/>
      <c r="Q50" s="8" t="n">
        <f aca="false">I50*5.5017049523</f>
        <v>115287436.569981</v>
      </c>
      <c r="R50" s="8"/>
      <c r="S50" s="8"/>
      <c r="T50" s="5"/>
      <c r="U50" s="5"/>
      <c r="V50" s="8" t="n">
        <f aca="false">K50*5.5017049523</f>
        <v>3513103.6391981</v>
      </c>
      <c r="W50" s="8" t="n">
        <f aca="false">M50*5.5017049523</f>
        <v>108652.689872106</v>
      </c>
      <c r="X50" s="8" t="n">
        <f aca="false">N50*5.1890047538+L50*5.5017049523</f>
        <v>27483870.2218984</v>
      </c>
      <c r="Y50" s="8" t="n">
        <f aca="false">N50*5.1890047538</f>
        <v>22592965.9715388</v>
      </c>
      <c r="Z50" s="8" t="n">
        <f aca="false">L50*5.5017049523</f>
        <v>4890904.25035953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24061918.1201043</v>
      </c>
      <c r="G51" s="163" t="n">
        <f aca="false">central_v2_m!E39+temporary_pension_bonus_central!B39</f>
        <v>23088556.6490452</v>
      </c>
      <c r="H51" s="67" t="n">
        <f aca="false">F51-J51</f>
        <v>23337754.451917</v>
      </c>
      <c r="I51" s="67" t="n">
        <f aca="false">G51-K51</f>
        <v>22386117.8909035</v>
      </c>
      <c r="J51" s="163" t="n">
        <f aca="false">central_v2_m!J39</f>
        <v>724163.668187387</v>
      </c>
      <c r="K51" s="163" t="n">
        <f aca="false">central_v2_m!K39</f>
        <v>702438.758141766</v>
      </c>
      <c r="L51" s="67" t="n">
        <f aca="false">H51-I51</f>
        <v>951636.561013494</v>
      </c>
      <c r="M51" s="67" t="n">
        <f aca="false">J51-K51</f>
        <v>21724.9100456217</v>
      </c>
      <c r="N51" s="163" t="n">
        <f aca="false">SUM(central_v5_m!C39:J39)</f>
        <v>3926544.32179642</v>
      </c>
      <c r="O51" s="7"/>
      <c r="P51" s="7"/>
      <c r="Q51" s="67" t="n">
        <f aca="false">I51*5.5017049523</f>
        <v>123161815.663155</v>
      </c>
      <c r="R51" s="67"/>
      <c r="S51" s="67"/>
      <c r="T51" s="7"/>
      <c r="U51" s="7"/>
      <c r="V51" s="67" t="n">
        <f aca="false">K51*5.5017049523</f>
        <v>3864610.79435601</v>
      </c>
      <c r="W51" s="67" t="n">
        <f aca="false">M51*5.5017049523</f>
        <v>119524.045186269</v>
      </c>
      <c r="X51" s="67" t="n">
        <f aca="false">N51*5.1890047538+L51*5.5017049523</f>
        <v>25610480.7323257</v>
      </c>
      <c r="Y51" s="67" t="n">
        <f aca="false">N51*5.1890047538</f>
        <v>20374857.151808</v>
      </c>
      <c r="Z51" s="67" t="n">
        <f aca="false">L51*5.5017049523</f>
        <v>5235623.58051768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23231308.3670747</v>
      </c>
      <c r="G52" s="163" t="n">
        <f aca="false">central_v2_m!E40+temporary_pension_bonus_central!B40</f>
        <v>22290227.9623255</v>
      </c>
      <c r="H52" s="67" t="n">
        <f aca="false">F52-J52</f>
        <v>22508738.7057079</v>
      </c>
      <c r="I52" s="67" t="n">
        <f aca="false">G52-K52</f>
        <v>21589335.3907997</v>
      </c>
      <c r="J52" s="163" t="n">
        <f aca="false">central_v2_m!J40</f>
        <v>722569.661366756</v>
      </c>
      <c r="K52" s="163" t="n">
        <f aca="false">central_v2_m!K40</f>
        <v>700892.571525753</v>
      </c>
      <c r="L52" s="67" t="n">
        <f aca="false">H52-I52</f>
        <v>919403.314908195</v>
      </c>
      <c r="M52" s="67" t="n">
        <f aca="false">J52-K52</f>
        <v>21677.0898410028</v>
      </c>
      <c r="N52" s="163" t="n">
        <f aca="false">SUM(central_v5_m!C40:J40)</f>
        <v>3691587.48070683</v>
      </c>
      <c r="O52" s="7"/>
      <c r="P52" s="7"/>
      <c r="Q52" s="67" t="n">
        <f aca="false">I52*5.5017049523</f>
        <v>118778153.436428</v>
      </c>
      <c r="R52" s="67"/>
      <c r="S52" s="67"/>
      <c r="T52" s="7"/>
      <c r="U52" s="7"/>
      <c r="V52" s="67" t="n">
        <f aca="false">K52*5.5017049523</f>
        <v>3856104.13179352</v>
      </c>
      <c r="W52" s="67" t="n">
        <f aca="false">M52*5.5017049523</f>
        <v>119260.952529697</v>
      </c>
      <c r="X52" s="67" t="n">
        <f aca="false">N52*5.1890047538+L52*5.5017049523</f>
        <v>24213950.7572477</v>
      </c>
      <c r="Y52" s="67" t="n">
        <f aca="false">N52*5.1890047538</f>
        <v>19155664.9864563</v>
      </c>
      <c r="Z52" s="67" t="n">
        <f aca="false">L52*5.5017049523</f>
        <v>5058285.77079145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24862300.3570484</v>
      </c>
      <c r="G53" s="163" t="n">
        <f aca="false">central_v2_m!E41+temporary_pension_bonus_central!B41</f>
        <v>23853358.0718066</v>
      </c>
      <c r="H53" s="67" t="n">
        <f aca="false">F53-J53</f>
        <v>24012193.1369843</v>
      </c>
      <c r="I53" s="67" t="n">
        <f aca="false">G53-K53</f>
        <v>23028754.0683445</v>
      </c>
      <c r="J53" s="163" t="n">
        <f aca="false">central_v2_m!J41</f>
        <v>850107.220064062</v>
      </c>
      <c r="K53" s="163" t="n">
        <f aca="false">central_v2_m!K41</f>
        <v>824604.00346214</v>
      </c>
      <c r="L53" s="67" t="n">
        <f aca="false">H53-I53</f>
        <v>983439.068639785</v>
      </c>
      <c r="M53" s="67" t="n">
        <f aca="false">J53-K53</f>
        <v>25503.2166019219</v>
      </c>
      <c r="N53" s="163" t="n">
        <f aca="false">SUM(central_v5_m!C41:J41)</f>
        <v>4089412.50429109</v>
      </c>
      <c r="O53" s="7"/>
      <c r="P53" s="7"/>
      <c r="Q53" s="67" t="n">
        <f aca="false">I53*5.5017049523</f>
        <v>126697410.30311</v>
      </c>
      <c r="R53" s="67"/>
      <c r="S53" s="67"/>
      <c r="T53" s="7"/>
      <c r="U53" s="7"/>
      <c r="V53" s="67" t="n">
        <f aca="false">K53*5.5017049523</f>
        <v>4536727.92953406</v>
      </c>
      <c r="W53" s="67" t="n">
        <f aca="false">M53*5.5017049523</f>
        <v>140311.173078374</v>
      </c>
      <c r="X53" s="67" t="n">
        <f aca="false">N53*5.1890047538+L53*5.5017049523</f>
        <v>26630572.5192364</v>
      </c>
      <c r="Y53" s="67" t="n">
        <f aca="false">N53*5.1890047538</f>
        <v>21219980.9250156</v>
      </c>
      <c r="Z53" s="67" t="n">
        <f aca="false">L53*5.5017049523</f>
        <v>5410591.59422081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24161925.5121357</v>
      </c>
      <c r="G54" s="161" t="n">
        <f aca="false">central_v2_m!E42+temporary_pension_bonus_central!B42</f>
        <v>23179844.4281424</v>
      </c>
      <c r="H54" s="8" t="n">
        <f aca="false">F54-J54</f>
        <v>23278948.2802884</v>
      </c>
      <c r="I54" s="8" t="n">
        <f aca="false">G54-K54</f>
        <v>22323356.5132506</v>
      </c>
      <c r="J54" s="161" t="n">
        <f aca="false">central_v2_m!J42</f>
        <v>882977.231847263</v>
      </c>
      <c r="K54" s="161" t="n">
        <f aca="false">central_v2_m!K42</f>
        <v>856487.914891845</v>
      </c>
      <c r="L54" s="8" t="n">
        <f aca="false">H54-I54</f>
        <v>955591.767037839</v>
      </c>
      <c r="M54" s="8" t="n">
        <f aca="false">J54-K54</f>
        <v>26489.3169554179</v>
      </c>
      <c r="N54" s="161" t="n">
        <f aca="false">SUM(central_v5_m!C42:J42)</f>
        <v>4577259.73913443</v>
      </c>
      <c r="O54" s="5"/>
      <c r="P54" s="5"/>
      <c r="Q54" s="8" t="n">
        <f aca="false">I54*5.5017049523</f>
        <v>122816521.080909</v>
      </c>
      <c r="R54" s="8"/>
      <c r="S54" s="8"/>
      <c r="T54" s="5"/>
      <c r="U54" s="5"/>
      <c r="V54" s="8" t="n">
        <f aca="false">K54*5.5017049523</f>
        <v>4712143.80294556</v>
      </c>
      <c r="W54" s="8" t="n">
        <f aca="false">M54*5.5017049523</f>
        <v>145736.406276667</v>
      </c>
      <c r="X54" s="8" t="n">
        <f aca="false">N54*5.1890047538+L54*5.5017049523</f>
        <v>29008806.5028351</v>
      </c>
      <c r="Y54" s="8" t="n">
        <f aca="false">N54*5.1890047538</f>
        <v>23751422.5457459</v>
      </c>
      <c r="Z54" s="8" t="n">
        <f aca="false">L54*5.5017049523</f>
        <v>5257383.95708919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25580532.3265287</v>
      </c>
      <c r="G55" s="163" t="n">
        <f aca="false">central_v2_m!E43+temporary_pension_bonus_central!B43</f>
        <v>24539443.8918418</v>
      </c>
      <c r="H55" s="67" t="n">
        <f aca="false">F55-J55</f>
        <v>24560937.4516187</v>
      </c>
      <c r="I55" s="67" t="n">
        <f aca="false">G55-K55</f>
        <v>23550436.8631791</v>
      </c>
      <c r="J55" s="163" t="n">
        <f aca="false">central_v2_m!J43</f>
        <v>1019594.87490994</v>
      </c>
      <c r="K55" s="163" t="n">
        <f aca="false">central_v2_m!K43</f>
        <v>989007.028662644</v>
      </c>
      <c r="L55" s="67" t="n">
        <f aca="false">H55-I55</f>
        <v>1010500.58843961</v>
      </c>
      <c r="M55" s="67" t="n">
        <f aca="false">J55-K55</f>
        <v>30587.8462472984</v>
      </c>
      <c r="N55" s="163" t="n">
        <f aca="false">SUM(central_v5_m!C43:J43)</f>
        <v>4081661.30398999</v>
      </c>
      <c r="O55" s="7"/>
      <c r="P55" s="7"/>
      <c r="Q55" s="67" t="n">
        <f aca="false">I55*5.5017049523</f>
        <v>129567555.118981</v>
      </c>
      <c r="R55" s="67"/>
      <c r="S55" s="67"/>
      <c r="T55" s="7"/>
      <c r="U55" s="7"/>
      <c r="V55" s="67" t="n">
        <f aca="false">K55*5.5017049523</f>
        <v>5441224.86745278</v>
      </c>
      <c r="W55" s="67" t="n">
        <f aca="false">M55*5.5017049523</f>
        <v>168285.305178953</v>
      </c>
      <c r="X55" s="67" t="n">
        <f aca="false">N55*5.1890047538+L55*5.5017049523</f>
        <v>26739236.0015258</v>
      </c>
      <c r="Y55" s="67" t="n">
        <f aca="false">N55*5.1890047538</f>
        <v>21179759.9098055</v>
      </c>
      <c r="Z55" s="67" t="n">
        <f aca="false">L55*5.5017049523</f>
        <v>5559476.09172029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24854624.2975365</v>
      </c>
      <c r="G56" s="163" t="n">
        <f aca="false">central_v2_m!E44+temporary_pension_bonus_central!B44</f>
        <v>23841576.1617837</v>
      </c>
      <c r="H56" s="67" t="n">
        <f aca="false">F56-J56</f>
        <v>23765164.5238688</v>
      </c>
      <c r="I56" s="67" t="n">
        <f aca="false">G56-K56</f>
        <v>22784800.181326</v>
      </c>
      <c r="J56" s="163" t="n">
        <f aca="false">central_v2_m!J44</f>
        <v>1089459.77366769</v>
      </c>
      <c r="K56" s="163" t="n">
        <f aca="false">central_v2_m!K44</f>
        <v>1056775.98045766</v>
      </c>
      <c r="L56" s="67" t="n">
        <f aca="false">H56-I56</f>
        <v>980364.342542853</v>
      </c>
      <c r="M56" s="67" t="n">
        <f aca="false">J56-K56</f>
        <v>32683.7932100308</v>
      </c>
      <c r="N56" s="163" t="n">
        <f aca="false">SUM(central_v5_m!C44:J44)</f>
        <v>3870013.74575748</v>
      </c>
      <c r="O56" s="7"/>
      <c r="P56" s="7"/>
      <c r="Q56" s="67" t="n">
        <f aca="false">I56*5.5017049523</f>
        <v>125355247.994767</v>
      </c>
      <c r="R56" s="67"/>
      <c r="S56" s="67"/>
      <c r="T56" s="7"/>
      <c r="U56" s="7"/>
      <c r="V56" s="67" t="n">
        <f aca="false">K56*5.5017049523</f>
        <v>5814069.64515557</v>
      </c>
      <c r="W56" s="67" t="n">
        <f aca="false">M56*5.5017049523</f>
        <v>179816.586963575</v>
      </c>
      <c r="X56" s="67" t="n">
        <f aca="false">N56*5.1890047538+L56*5.5017049523</f>
        <v>25475195.0824332</v>
      </c>
      <c r="Y56" s="67" t="n">
        <f aca="false">N56*5.1890047538</f>
        <v>20081519.7240069</v>
      </c>
      <c r="Z56" s="67" t="n">
        <f aca="false">L56*5.5017049523</f>
        <v>5393675.35842635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26201973.5484926</v>
      </c>
      <c r="G57" s="163" t="n">
        <f aca="false">central_v2_m!E45+temporary_pension_bonus_central!B45</f>
        <v>25133335.6222768</v>
      </c>
      <c r="H57" s="67" t="n">
        <f aca="false">F57-J57</f>
        <v>24966501.9073966</v>
      </c>
      <c r="I57" s="67" t="n">
        <f aca="false">G57-K57</f>
        <v>23934928.1304137</v>
      </c>
      <c r="J57" s="163" t="n">
        <f aca="false">central_v2_m!J45</f>
        <v>1235471.64109599</v>
      </c>
      <c r="K57" s="163" t="n">
        <f aca="false">central_v2_m!K45</f>
        <v>1198407.49186311</v>
      </c>
      <c r="L57" s="67" t="n">
        <f aca="false">H57-I57</f>
        <v>1031573.77698296</v>
      </c>
      <c r="M57" s="67" t="n">
        <f aca="false">J57-K57</f>
        <v>37064.14923288</v>
      </c>
      <c r="N57" s="163" t="n">
        <f aca="false">SUM(central_v5_m!C45:J45)</f>
        <v>4098474.29578216</v>
      </c>
      <c r="O57" s="7"/>
      <c r="P57" s="7"/>
      <c r="Q57" s="67" t="n">
        <f aca="false">I57*5.5017049523</f>
        <v>131682912.628042</v>
      </c>
      <c r="R57" s="67"/>
      <c r="S57" s="67"/>
      <c r="T57" s="7"/>
      <c r="U57" s="7"/>
      <c r="V57" s="67" t="n">
        <f aca="false">K57*5.5017049523</f>
        <v>6593284.43285671</v>
      </c>
      <c r="W57" s="67" t="n">
        <f aca="false">M57*5.5017049523</f>
        <v>203916.013387322</v>
      </c>
      <c r="X57" s="67" t="n">
        <f aca="false">N57*5.1890047538+L57*5.5017049523</f>
        <v>26942417.1616307</v>
      </c>
      <c r="Y57" s="67" t="n">
        <f aca="false">N57*5.1890047538</f>
        <v>21267002.6041407</v>
      </c>
      <c r="Z57" s="67" t="n">
        <f aca="false">L57*5.5017049523</f>
        <v>5675414.55748994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25595419.4768867</v>
      </c>
      <c r="G58" s="161" t="n">
        <f aca="false">central_v2_m!E46+temporary_pension_bonus_central!B46</f>
        <v>24551975.751389</v>
      </c>
      <c r="H58" s="8" t="n">
        <f aca="false">F58-J58</f>
        <v>24261490.2254226</v>
      </c>
      <c r="I58" s="8" t="n">
        <f aca="false">G58-K58</f>
        <v>23258064.3774688</v>
      </c>
      <c r="J58" s="161" t="n">
        <f aca="false">central_v2_m!J46</f>
        <v>1333929.25146409</v>
      </c>
      <c r="K58" s="161" t="n">
        <f aca="false">central_v2_m!K46</f>
        <v>1293911.37392017</v>
      </c>
      <c r="L58" s="8" t="n">
        <f aca="false">H58-I58</f>
        <v>1003425.8479538</v>
      </c>
      <c r="M58" s="8" t="n">
        <f aca="false">J58-K58</f>
        <v>40017.877543923</v>
      </c>
      <c r="N58" s="161" t="n">
        <f aca="false">SUM(central_v5_m!C46:J46)</f>
        <v>4737440.56674825</v>
      </c>
      <c r="O58" s="5"/>
      <c r="P58" s="5"/>
      <c r="Q58" s="8" t="n">
        <f aca="false">I58*5.5017049523</f>
        <v>127959007.966432</v>
      </c>
      <c r="R58" s="8"/>
      <c r="S58" s="8"/>
      <c r="T58" s="5"/>
      <c r="U58" s="5"/>
      <c r="V58" s="8" t="n">
        <f aca="false">K58*5.5017049523</f>
        <v>7118718.6137339</v>
      </c>
      <c r="W58" s="8" t="n">
        <f aca="false">M58*5.5017049523</f>
        <v>220166.555063936</v>
      </c>
      <c r="X58" s="8" t="n">
        <f aca="false">N58*5.1890047538+L58*5.5017049523</f>
        <v>30103154.5786549</v>
      </c>
      <c r="Y58" s="8" t="n">
        <f aca="false">N58*5.1890047538</f>
        <v>24582601.6217016</v>
      </c>
      <c r="Z58" s="8" t="n">
        <f aca="false">L58*5.5017049523</f>
        <v>5520552.95695325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27042406.3995561</v>
      </c>
      <c r="G59" s="163" t="n">
        <f aca="false">central_v2_m!E47+temporary_pension_bonus_central!B47</f>
        <v>25939450.1468817</v>
      </c>
      <c r="H59" s="67" t="n">
        <f aca="false">F59-J59</f>
        <v>25581281.8218244</v>
      </c>
      <c r="I59" s="67" t="n">
        <f aca="false">G59-K59</f>
        <v>24522159.306482</v>
      </c>
      <c r="J59" s="163" t="n">
        <f aca="false">central_v2_m!J47</f>
        <v>1461124.57773166</v>
      </c>
      <c r="K59" s="163" t="n">
        <f aca="false">central_v2_m!K47</f>
        <v>1417290.84039971</v>
      </c>
      <c r="L59" s="67" t="n">
        <f aca="false">H59-I59</f>
        <v>1059122.5153424</v>
      </c>
      <c r="M59" s="67" t="n">
        <f aca="false">J59-K59</f>
        <v>43833.7373319501</v>
      </c>
      <c r="N59" s="163" t="n">
        <f aca="false">SUM(central_v5_m!C47:J47)</f>
        <v>4161925.88405426</v>
      </c>
      <c r="O59" s="7"/>
      <c r="P59" s="7"/>
      <c r="Q59" s="67" t="n">
        <f aca="false">I59*5.5017049523</f>
        <v>134913685.297562</v>
      </c>
      <c r="R59" s="67"/>
      <c r="S59" s="67"/>
      <c r="T59" s="7"/>
      <c r="U59" s="7"/>
      <c r="V59" s="67" t="n">
        <f aca="false">K59*5.5017049523</f>
        <v>7797516.03547654</v>
      </c>
      <c r="W59" s="67" t="n">
        <f aca="false">M59*5.5017049523</f>
        <v>241160.289757007</v>
      </c>
      <c r="X59" s="67" t="n">
        <f aca="false">N59*5.1890047538+L59*5.5017049523</f>
        <v>27423232.7850725</v>
      </c>
      <c r="Y59" s="67" t="n">
        <f aca="false">N59*5.1890047538</f>
        <v>21596253.1973208</v>
      </c>
      <c r="Z59" s="67" t="n">
        <f aca="false">L59*5.5017049523</f>
        <v>5826979.58775169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26438537.1447215</v>
      </c>
      <c r="G60" s="163" t="n">
        <f aca="false">central_v2_m!E48+temporary_pension_bonus_central!B48</f>
        <v>25358788.9771432</v>
      </c>
      <c r="H60" s="67" t="n">
        <f aca="false">F60-J60</f>
        <v>24966180.3006267</v>
      </c>
      <c r="I60" s="67" t="n">
        <f aca="false">G60-K60</f>
        <v>23930602.8383712</v>
      </c>
      <c r="J60" s="163" t="n">
        <f aca="false">central_v2_m!J48</f>
        <v>1472356.84409485</v>
      </c>
      <c r="K60" s="163" t="n">
        <f aca="false">central_v2_m!K48</f>
        <v>1428186.13877201</v>
      </c>
      <c r="L60" s="67" t="n">
        <f aca="false">H60-I60</f>
        <v>1035577.46225544</v>
      </c>
      <c r="M60" s="67" t="n">
        <f aca="false">J60-K60</f>
        <v>44170.7053228454</v>
      </c>
      <c r="N60" s="163" t="n">
        <f aca="false">SUM(central_v5_m!C48:J48)</f>
        <v>3985199.51590933</v>
      </c>
      <c r="O60" s="7"/>
      <c r="P60" s="7"/>
      <c r="Q60" s="67" t="n">
        <f aca="false">I60*5.5017049523</f>
        <v>131659116.147391</v>
      </c>
      <c r="R60" s="67"/>
      <c r="S60" s="67"/>
      <c r="T60" s="7"/>
      <c r="U60" s="7"/>
      <c r="V60" s="67" t="n">
        <f aca="false">K60*5.5017049523</f>
        <v>7857458.75248817</v>
      </c>
      <c r="W60" s="67" t="n">
        <f aca="false">M60*5.5017049523</f>
        <v>243014.188221282</v>
      </c>
      <c r="X60" s="67" t="n">
        <f aca="false">N60*5.1890047538+L60*5.5017049523</f>
        <v>26376660.885476</v>
      </c>
      <c r="Y60" s="67" t="n">
        <f aca="false">N60*5.1890047538</f>
        <v>20679219.232895</v>
      </c>
      <c r="Z60" s="67" t="n">
        <f aca="false">L60*5.5017049523</f>
        <v>5697441.65258105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27534178.3316019</v>
      </c>
      <c r="G61" s="163" t="n">
        <f aca="false">central_v2_m!E49+temporary_pension_bonus_central!B49</f>
        <v>26408727.6970651</v>
      </c>
      <c r="H61" s="67" t="n">
        <f aca="false">F61-J61</f>
        <v>25939337.3945709</v>
      </c>
      <c r="I61" s="67" t="n">
        <f aca="false">G61-K61</f>
        <v>24861731.9881451</v>
      </c>
      <c r="J61" s="163" t="n">
        <f aca="false">central_v2_m!J49</f>
        <v>1594840.93703095</v>
      </c>
      <c r="K61" s="163" t="n">
        <f aca="false">central_v2_m!K49</f>
        <v>1546995.70892002</v>
      </c>
      <c r="L61" s="67" t="n">
        <f aca="false">H61-I61</f>
        <v>1077605.40642584</v>
      </c>
      <c r="M61" s="67" t="n">
        <f aca="false">J61-K61</f>
        <v>47845.2281109283</v>
      </c>
      <c r="N61" s="163" t="n">
        <f aca="false">SUM(central_v5_m!C49:J49)</f>
        <v>4149771.95006768</v>
      </c>
      <c r="O61" s="7"/>
      <c r="P61" s="7"/>
      <c r="Q61" s="67" t="n">
        <f aca="false">I61*5.5017049523</f>
        <v>136781914.001933</v>
      </c>
      <c r="R61" s="67"/>
      <c r="S61" s="67"/>
      <c r="T61" s="7"/>
      <c r="U61" s="7"/>
      <c r="V61" s="67" t="n">
        <f aca="false">K61*5.5017049523</f>
        <v>8511113.95295212</v>
      </c>
      <c r="W61" s="67" t="n">
        <f aca="false">M61*5.5017049523</f>
        <v>263230.328441817</v>
      </c>
      <c r="X61" s="67" t="n">
        <f aca="false">N61*5.1890047538+L61*5.5017049523</f>
        <v>27461853.3772454</v>
      </c>
      <c r="Y61" s="67" t="n">
        <f aca="false">N61*5.1890047538</f>
        <v>21533186.3760871</v>
      </c>
      <c r="Z61" s="67" t="n">
        <f aca="false">L61*5.5017049523</f>
        <v>5928667.0011583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27099693.6196097</v>
      </c>
      <c r="G62" s="161" t="n">
        <f aca="false">central_v2_m!E50+temporary_pension_bonus_central!B50</f>
        <v>25990972.8404454</v>
      </c>
      <c r="H62" s="8" t="n">
        <f aca="false">F62-J62</f>
        <v>25442026.4144751</v>
      </c>
      <c r="I62" s="8" t="n">
        <f aca="false">G62-K62</f>
        <v>24383035.6514648</v>
      </c>
      <c r="J62" s="161" t="n">
        <f aca="false">central_v2_m!J50</f>
        <v>1657667.20513465</v>
      </c>
      <c r="K62" s="161" t="n">
        <f aca="false">central_v2_m!K50</f>
        <v>1607937.18898061</v>
      </c>
      <c r="L62" s="8" t="n">
        <f aca="false">H62-I62</f>
        <v>1058990.76301027</v>
      </c>
      <c r="M62" s="8" t="n">
        <f aca="false">J62-K62</f>
        <v>49730.0161540394</v>
      </c>
      <c r="N62" s="161" t="n">
        <f aca="false">SUM(central_v5_m!C50:J50)</f>
        <v>4865529.28007535</v>
      </c>
      <c r="O62" s="5"/>
      <c r="P62" s="5"/>
      <c r="Q62" s="8" t="n">
        <f aca="false">I62*5.5017049523</f>
        <v>134148267.995771</v>
      </c>
      <c r="R62" s="8"/>
      <c r="S62" s="8"/>
      <c r="T62" s="5"/>
      <c r="U62" s="5"/>
      <c r="V62" s="8" t="n">
        <f aca="false">K62*5.5017049523</f>
        <v>8846395.99560195</v>
      </c>
      <c r="W62" s="8" t="n">
        <f aca="false">M62*5.5017049523</f>
        <v>273599.876152638</v>
      </c>
      <c r="X62" s="8" t="n">
        <f aca="false">N62*5.1890047538+L62*5.5017049523</f>
        <v>31073509.2893576</v>
      </c>
      <c r="Y62" s="8" t="n">
        <f aca="false">N62*5.1890047538</f>
        <v>25247254.5640641</v>
      </c>
      <c r="Z62" s="8" t="n">
        <f aca="false">L62*5.5017049523</f>
        <v>5826254.72529354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28373823.41873</v>
      </c>
      <c r="G63" s="163" t="n">
        <f aca="false">central_v2_m!E51+temporary_pension_bonus_central!B51</f>
        <v>27212620.9901505</v>
      </c>
      <c r="H63" s="67" t="n">
        <f aca="false">F63-J63</f>
        <v>26527191.8273551</v>
      </c>
      <c r="I63" s="67" t="n">
        <f aca="false">G63-K63</f>
        <v>25421388.3465169</v>
      </c>
      <c r="J63" s="163" t="n">
        <f aca="false">central_v2_m!J51</f>
        <v>1846631.59137488</v>
      </c>
      <c r="K63" s="163" t="n">
        <f aca="false">central_v2_m!K51</f>
        <v>1791232.64363364</v>
      </c>
      <c r="L63" s="67" t="n">
        <f aca="false">H63-I63</f>
        <v>1105803.48083825</v>
      </c>
      <c r="M63" s="67" t="n">
        <f aca="false">J63-K63</f>
        <v>55398.9477412466</v>
      </c>
      <c r="N63" s="163" t="n">
        <f aca="false">SUM(central_v5_m!C51:J51)</f>
        <v>4219781.44647732</v>
      </c>
      <c r="O63" s="7"/>
      <c r="P63" s="7"/>
      <c r="Q63" s="67" t="n">
        <f aca="false">I63*5.5017049523</f>
        <v>139860978.160374</v>
      </c>
      <c r="R63" s="67"/>
      <c r="S63" s="67"/>
      <c r="T63" s="7"/>
      <c r="U63" s="7"/>
      <c r="V63" s="67" t="n">
        <f aca="false">K63*5.5017049523</f>
        <v>9854833.50620059</v>
      </c>
      <c r="W63" s="67" t="n">
        <f aca="false">M63*5.5017049523</f>
        <v>304788.665140225</v>
      </c>
      <c r="X63" s="67" t="n">
        <f aca="false">N63*5.1890047538+L63*5.5017049523</f>
        <v>27980270.4725662</v>
      </c>
      <c r="Y63" s="67" t="n">
        <f aca="false">N63*5.1890047538</f>
        <v>21896465.9857679</v>
      </c>
      <c r="Z63" s="67" t="n">
        <f aca="false">L63*5.5017049523</f>
        <v>6083804.48679836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27967020.5541141</v>
      </c>
      <c r="G64" s="163" t="n">
        <f aca="false">central_v2_m!E52+temporary_pension_bonus_central!B52</f>
        <v>26821228.408557</v>
      </c>
      <c r="H64" s="67" t="n">
        <f aca="false">F64-J64</f>
        <v>26072974.9790836</v>
      </c>
      <c r="I64" s="67" t="n">
        <f aca="false">G64-K64</f>
        <v>24984004.2007774</v>
      </c>
      <c r="J64" s="163" t="n">
        <f aca="false">central_v2_m!J52</f>
        <v>1894045.5750305</v>
      </c>
      <c r="K64" s="163" t="n">
        <f aca="false">central_v2_m!K52</f>
        <v>1837224.20777958</v>
      </c>
      <c r="L64" s="67" t="n">
        <f aca="false">H64-I64</f>
        <v>1088970.7783062</v>
      </c>
      <c r="M64" s="67" t="n">
        <f aca="false">J64-K64</f>
        <v>56821.3672509145</v>
      </c>
      <c r="N64" s="163" t="n">
        <f aca="false">SUM(central_v5_m!C52:J52)</f>
        <v>4093587.84209536</v>
      </c>
      <c r="O64" s="7"/>
      <c r="P64" s="7"/>
      <c r="Q64" s="67" t="n">
        <f aca="false">I64*5.5017049523</f>
        <v>137454619.639701</v>
      </c>
      <c r="R64" s="67"/>
      <c r="S64" s="67"/>
      <c r="T64" s="7"/>
      <c r="U64" s="7"/>
      <c r="V64" s="67" t="n">
        <f aca="false">K64*5.5017049523</f>
        <v>10107865.5224264</v>
      </c>
      <c r="W64" s="67" t="n">
        <f aca="false">M64*5.5017049523</f>
        <v>312614.397600813</v>
      </c>
      <c r="X64" s="67" t="n">
        <f aca="false">N64*5.1890047538+L64*5.5017049523</f>
        <v>27232842.6966479</v>
      </c>
      <c r="Y64" s="67" t="n">
        <f aca="false">N64*5.1890047538</f>
        <v>21241646.7727307</v>
      </c>
      <c r="Z64" s="67" t="n">
        <f aca="false">L64*5.5017049523</f>
        <v>5991195.92391719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29000637.4730503</v>
      </c>
      <c r="G65" s="163" t="n">
        <f aca="false">central_v2_m!E53+temporary_pension_bonus_central!B53</f>
        <v>27812106.5555648</v>
      </c>
      <c r="H65" s="67" t="n">
        <f aca="false">F65-J65</f>
        <v>26941386.5431394</v>
      </c>
      <c r="I65" s="67" t="n">
        <f aca="false">G65-K65</f>
        <v>25814633.1535513</v>
      </c>
      <c r="J65" s="163" t="n">
        <f aca="false">central_v2_m!J53</f>
        <v>2059250.92991083</v>
      </c>
      <c r="K65" s="163" t="n">
        <f aca="false">central_v2_m!K53</f>
        <v>1997473.4020135</v>
      </c>
      <c r="L65" s="67" t="n">
        <f aca="false">H65-I65</f>
        <v>1126753.38958811</v>
      </c>
      <c r="M65" s="67" t="n">
        <f aca="false">J65-K65</f>
        <v>61777.5278973249</v>
      </c>
      <c r="N65" s="163" t="n">
        <f aca="false">SUM(central_v5_m!C53:J53)</f>
        <v>4304317.61393825</v>
      </c>
      <c r="O65" s="7"/>
      <c r="P65" s="7"/>
      <c r="Q65" s="67" t="n">
        <f aca="false">I65*5.5017049523</f>
        <v>142024495.062701</v>
      </c>
      <c r="R65" s="67"/>
      <c r="S65" s="67"/>
      <c r="T65" s="7"/>
      <c r="U65" s="7"/>
      <c r="V65" s="67" t="n">
        <f aca="false">K65*5.5017049523</f>
        <v>10989509.3079452</v>
      </c>
      <c r="W65" s="67" t="n">
        <f aca="false">M65*5.5017049523</f>
        <v>339881.731173564</v>
      </c>
      <c r="X65" s="67" t="n">
        <f aca="false">N65*5.1890047538+L65*5.5017049523</f>
        <v>28534189.2641083</v>
      </c>
      <c r="Y65" s="67" t="n">
        <f aca="false">N65*5.1890047538</f>
        <v>22335124.5605906</v>
      </c>
      <c r="Z65" s="67" t="n">
        <f aca="false">L65*5.5017049523</f>
        <v>6199064.7035177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28597133.9569923</v>
      </c>
      <c r="G66" s="161" t="n">
        <f aca="false">central_v2_m!E54+temporary_pension_bonus_central!B54</f>
        <v>27423997.3988154</v>
      </c>
      <c r="H66" s="8" t="n">
        <f aca="false">F66-J66</f>
        <v>26507621.6713373</v>
      </c>
      <c r="I66" s="8" t="n">
        <f aca="false">G66-K66</f>
        <v>25397170.4817301</v>
      </c>
      <c r="J66" s="161" t="n">
        <f aca="false">central_v2_m!J54</f>
        <v>2089512.28565496</v>
      </c>
      <c r="K66" s="161" t="n">
        <f aca="false">central_v2_m!K54</f>
        <v>2026826.91708531</v>
      </c>
      <c r="L66" s="8" t="n">
        <f aca="false">H66-I66</f>
        <v>1110451.18960718</v>
      </c>
      <c r="M66" s="8" t="n">
        <f aca="false">J66-K66</f>
        <v>62685.3685696484</v>
      </c>
      <c r="N66" s="161" t="n">
        <f aca="false">SUM(central_v5_m!C54:J54)</f>
        <v>5050196.54119027</v>
      </c>
      <c r="O66" s="5"/>
      <c r="P66" s="5"/>
      <c r="Q66" s="8" t="n">
        <f aca="false">I66*5.5017049523</f>
        <v>139727738.613742</v>
      </c>
      <c r="R66" s="8"/>
      <c r="S66" s="8"/>
      <c r="T66" s="5"/>
      <c r="U66" s="5"/>
      <c r="V66" s="8" t="n">
        <f aca="false">K66*5.5017049523</f>
        <v>11151003.6871832</v>
      </c>
      <c r="W66" s="8" t="n">
        <f aca="false">M66*5.5017049523</f>
        <v>344876.402696385</v>
      </c>
      <c r="X66" s="8" t="n">
        <f aca="false">N66*5.1890047538+L66*5.5017049523</f>
        <v>32314868.6690099</v>
      </c>
      <c r="Y66" s="8" t="n">
        <f aca="false">N66*5.1890047538</f>
        <v>26205493.8598606</v>
      </c>
      <c r="Z66" s="8" t="n">
        <f aca="false">L66*5.5017049523</f>
        <v>6109374.80914927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29539854.0360934</v>
      </c>
      <c r="G67" s="163" t="n">
        <f aca="false">central_v2_m!E55+temporary_pension_bonus_central!B55</f>
        <v>28327585.5982297</v>
      </c>
      <c r="H67" s="67" t="n">
        <f aca="false">F67-J67</f>
        <v>27250725.6531344</v>
      </c>
      <c r="I67" s="67" t="n">
        <f aca="false">G67-K67</f>
        <v>26107131.0667595</v>
      </c>
      <c r="J67" s="163" t="n">
        <f aca="false">central_v2_m!J55</f>
        <v>2289128.382959</v>
      </c>
      <c r="K67" s="163" t="n">
        <f aca="false">central_v2_m!K55</f>
        <v>2220454.53147023</v>
      </c>
      <c r="L67" s="67" t="n">
        <f aca="false">H67-I67</f>
        <v>1143594.58637489</v>
      </c>
      <c r="M67" s="67" t="n">
        <f aca="false">J67-K67</f>
        <v>68673.85148877</v>
      </c>
      <c r="N67" s="163" t="n">
        <f aca="false">SUM(central_v5_m!C55:J55)</f>
        <v>4373018.9290474</v>
      </c>
      <c r="O67" s="7"/>
      <c r="P67" s="7"/>
      <c r="Q67" s="67" t="n">
        <f aca="false">I67*5.5017049523</f>
        <v>143633732.280336</v>
      </c>
      <c r="R67" s="67"/>
      <c r="S67" s="67"/>
      <c r="T67" s="7"/>
      <c r="U67" s="7"/>
      <c r="V67" s="67" t="n">
        <f aca="false">K67*5.5017049523</f>
        <v>12216285.6921468</v>
      </c>
      <c r="W67" s="67" t="n">
        <f aca="false">M67*5.5017049523</f>
        <v>377823.268829281</v>
      </c>
      <c r="X67" s="67" t="n">
        <f aca="false">N67*5.1890047538+L67*5.5017049523</f>
        <v>28983336.0105665</v>
      </c>
      <c r="Y67" s="67" t="n">
        <f aca="false">N67*5.1890047538</f>
        <v>22691616.0112843</v>
      </c>
      <c r="Z67" s="67" t="n">
        <f aca="false">L67*5.5017049523</f>
        <v>6291719.9992822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29143447.5219342</v>
      </c>
      <c r="G68" s="163" t="n">
        <f aca="false">central_v2_m!E56+temporary_pension_bonus_central!B56</f>
        <v>27946794.0367952</v>
      </c>
      <c r="H68" s="67" t="n">
        <f aca="false">F68-J68</f>
        <v>26813565.4331895</v>
      </c>
      <c r="I68" s="67" t="n">
        <f aca="false">G68-K68</f>
        <v>25686808.4107129</v>
      </c>
      <c r="J68" s="163" t="n">
        <f aca="false">central_v2_m!J56</f>
        <v>2329882.08874465</v>
      </c>
      <c r="K68" s="163" t="n">
        <f aca="false">central_v2_m!K56</f>
        <v>2259985.62608231</v>
      </c>
      <c r="L68" s="67" t="n">
        <f aca="false">H68-I68</f>
        <v>1126757.02247667</v>
      </c>
      <c r="M68" s="67" t="n">
        <f aca="false">J68-K68</f>
        <v>69896.4626623397</v>
      </c>
      <c r="N68" s="163" t="n">
        <f aca="false">SUM(central_v5_m!C56:J56)</f>
        <v>4281701.26128161</v>
      </c>
      <c r="O68" s="7"/>
      <c r="P68" s="7"/>
      <c r="Q68" s="67" t="n">
        <f aca="false">I68*5.5017049523</f>
        <v>141321241.042</v>
      </c>
      <c r="R68" s="67"/>
      <c r="S68" s="67"/>
      <c r="T68" s="7"/>
      <c r="U68" s="7"/>
      <c r="V68" s="67" t="n">
        <f aca="false">K68*5.5017049523</f>
        <v>12433774.1111438</v>
      </c>
      <c r="W68" s="67" t="n">
        <f aca="false">M68*5.5017049523</f>
        <v>384549.714777646</v>
      </c>
      <c r="X68" s="67" t="n">
        <f aca="false">N68*5.1890047538+L68*5.5017049523</f>
        <v>28416852.8897404</v>
      </c>
      <c r="Y68" s="67" t="n">
        <f aca="false">N68*5.1890047538</f>
        <v>22217768.1991417</v>
      </c>
      <c r="Z68" s="67" t="n">
        <f aca="false">L68*5.5017049523</f>
        <v>6199084.69059867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30091056.8645698</v>
      </c>
      <c r="G69" s="163" t="n">
        <f aca="false">central_v2_m!E57+temporary_pension_bonus_central!B57</f>
        <v>28853576.2633228</v>
      </c>
      <c r="H69" s="67" t="n">
        <f aca="false">F69-J69</f>
        <v>27573787.7156286</v>
      </c>
      <c r="I69" s="67" t="n">
        <f aca="false">G69-K69</f>
        <v>26411825.1888498</v>
      </c>
      <c r="J69" s="163" t="n">
        <f aca="false">central_v2_m!J57</f>
        <v>2517269.14894124</v>
      </c>
      <c r="K69" s="163" t="n">
        <f aca="false">central_v2_m!K57</f>
        <v>2441751.074473</v>
      </c>
      <c r="L69" s="67" t="n">
        <f aca="false">H69-I69</f>
        <v>1161962.52677878</v>
      </c>
      <c r="M69" s="67" t="n">
        <f aca="false">J69-K69</f>
        <v>75518.0744682369</v>
      </c>
      <c r="N69" s="163" t="n">
        <f aca="false">SUM(central_v5_m!C57:J57)</f>
        <v>4349780.65390247</v>
      </c>
      <c r="O69" s="7"/>
      <c r="P69" s="7"/>
      <c r="Q69" s="67" t="n">
        <f aca="false">I69*5.5017049523</f>
        <v>145310069.440777</v>
      </c>
      <c r="R69" s="67"/>
      <c r="S69" s="67"/>
      <c r="T69" s="7"/>
      <c r="U69" s="7"/>
      <c r="V69" s="67" t="n">
        <f aca="false">K69*5.5017049523</f>
        <v>13433793.978712</v>
      </c>
      <c r="W69" s="67" t="n">
        <f aca="false">M69*5.5017049523</f>
        <v>415478.164290059</v>
      </c>
      <c r="X69" s="67" t="n">
        <f aca="false">N69*5.1890047538+L69*5.5017049523</f>
        <v>28963807.479053</v>
      </c>
      <c r="Y69" s="67" t="n">
        <f aca="false">N69*5.1890047538</f>
        <v>22571032.4910872</v>
      </c>
      <c r="Z69" s="67" t="n">
        <f aca="false">L69*5.5017049523</f>
        <v>6392774.98796583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29691952.0055109</v>
      </c>
      <c r="G70" s="161" t="n">
        <f aca="false">central_v2_m!E58+temporary_pension_bonus_central!B58</f>
        <v>28470024.0461869</v>
      </c>
      <c r="H70" s="8" t="n">
        <f aca="false">F70-J70</f>
        <v>27166146.3017829</v>
      </c>
      <c r="I70" s="8" t="n">
        <f aca="false">G70-K70</f>
        <v>26019992.5135707</v>
      </c>
      <c r="J70" s="161" t="n">
        <f aca="false">central_v2_m!J58</f>
        <v>2525805.70372796</v>
      </c>
      <c r="K70" s="161" t="n">
        <f aca="false">central_v2_m!K58</f>
        <v>2450031.53261612</v>
      </c>
      <c r="L70" s="8" t="n">
        <f aca="false">H70-I70</f>
        <v>1146153.78821217</v>
      </c>
      <c r="M70" s="8" t="n">
        <f aca="false">J70-K70</f>
        <v>75774.1711118384</v>
      </c>
      <c r="N70" s="161" t="n">
        <f aca="false">SUM(central_v5_m!C58:J58)</f>
        <v>5111272.71512769</v>
      </c>
      <c r="O70" s="5"/>
      <c r="P70" s="5"/>
      <c r="Q70" s="8" t="n">
        <f aca="false">I70*5.5017049523</f>
        <v>143154321.670721</v>
      </c>
      <c r="R70" s="8"/>
      <c r="S70" s="8"/>
      <c r="T70" s="5"/>
      <c r="U70" s="5"/>
      <c r="V70" s="8" t="n">
        <f aca="false">K70*5.5017049523</f>
        <v>13479350.6162853</v>
      </c>
      <c r="W70" s="8" t="n">
        <f aca="false">M70*5.5017049523</f>
        <v>416887.132462429</v>
      </c>
      <c r="X70" s="8" t="n">
        <f aca="false">N70*5.1890047538+L70*5.5017049523</f>
        <v>32828218.3894701</v>
      </c>
      <c r="Y70" s="8" t="n">
        <f aca="false">N70*5.1890047538</f>
        <v>26522418.4167658</v>
      </c>
      <c r="Z70" s="8" t="n">
        <f aca="false">L70*5.5017049523</f>
        <v>6305799.97270428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30432684.069752</v>
      </c>
      <c r="G71" s="163" t="n">
        <f aca="false">central_v2_m!E59+temporary_pension_bonus_central!B59</f>
        <v>29179282.3369602</v>
      </c>
      <c r="H71" s="67" t="n">
        <f aca="false">F71-J71</f>
        <v>27804594.2677932</v>
      </c>
      <c r="I71" s="67" t="n">
        <f aca="false">G71-K71</f>
        <v>26630035.2290602</v>
      </c>
      <c r="J71" s="163" t="n">
        <f aca="false">central_v2_m!J59</f>
        <v>2628089.80195879</v>
      </c>
      <c r="K71" s="163" t="n">
        <f aca="false">central_v2_m!K59</f>
        <v>2549247.10790003</v>
      </c>
      <c r="L71" s="67" t="n">
        <f aca="false">H71-I71</f>
        <v>1174559.03873302</v>
      </c>
      <c r="M71" s="67" t="n">
        <f aca="false">J71-K71</f>
        <v>78842.6940587643</v>
      </c>
      <c r="N71" s="163" t="n">
        <f aca="false">SUM(central_v5_m!C59:J59)</f>
        <v>4364386.70046754</v>
      </c>
      <c r="O71" s="7"/>
      <c r="P71" s="7"/>
      <c r="Q71" s="67" t="n">
        <f aca="false">I71*5.5017049523</f>
        <v>146510596.699644</v>
      </c>
      <c r="R71" s="67"/>
      <c r="S71" s="67"/>
      <c r="T71" s="7"/>
      <c r="U71" s="7"/>
      <c r="V71" s="67" t="n">
        <f aca="false">K71*5.5017049523</f>
        <v>14025205.43817</v>
      </c>
      <c r="W71" s="67" t="n">
        <f aca="false">M71*5.5017049523</f>
        <v>433769.240355777</v>
      </c>
      <c r="X71" s="67" t="n">
        <f aca="false">N71*5.1890047538+L71*5.5017049523</f>
        <v>29108900.6163138</v>
      </c>
      <c r="Y71" s="67" t="n">
        <f aca="false">N71*5.1890047538</f>
        <v>22646823.3361476</v>
      </c>
      <c r="Z71" s="67" t="n">
        <f aca="false">L71*5.5017049523</f>
        <v>6462077.28016621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30106123.1153218</v>
      </c>
      <c r="G72" s="163" t="n">
        <f aca="false">central_v2_m!E60+temporary_pension_bonus_central!B60</f>
        <v>28865108.2276755</v>
      </c>
      <c r="H72" s="67" t="n">
        <f aca="false">F72-J72</f>
        <v>27492449.5615278</v>
      </c>
      <c r="I72" s="67" t="n">
        <f aca="false">G72-K72</f>
        <v>26329844.8804953</v>
      </c>
      <c r="J72" s="163" t="n">
        <f aca="false">central_v2_m!J60</f>
        <v>2613673.55379399</v>
      </c>
      <c r="K72" s="163" t="n">
        <f aca="false">central_v2_m!K60</f>
        <v>2535263.34718017</v>
      </c>
      <c r="L72" s="67" t="n">
        <f aca="false">H72-I72</f>
        <v>1162604.68103248</v>
      </c>
      <c r="M72" s="67" t="n">
        <f aca="false">J72-K72</f>
        <v>78410.20661382</v>
      </c>
      <c r="N72" s="163" t="n">
        <f aca="false">SUM(central_v5_m!C60:J60)</f>
        <v>4191160.16671165</v>
      </c>
      <c r="O72" s="7"/>
      <c r="P72" s="7"/>
      <c r="Q72" s="67" t="n">
        <f aca="false">I72*5.5017049523</f>
        <v>144859037.972312</v>
      </c>
      <c r="R72" s="67"/>
      <c r="S72" s="67"/>
      <c r="T72" s="7"/>
      <c r="U72" s="7"/>
      <c r="V72" s="67" t="n">
        <f aca="false">K72*5.5017049523</f>
        <v>13948270.9125658</v>
      </c>
      <c r="W72" s="67" t="n">
        <f aca="false">M72*5.5017049523</f>
        <v>431389.82203812</v>
      </c>
      <c r="X72" s="67" t="n">
        <f aca="false">N72*5.1890047538+L72*5.5017049523</f>
        <v>28144257.9602075</v>
      </c>
      <c r="Y72" s="67" t="n">
        <f aca="false">N72*5.1890047538</f>
        <v>21747950.0290039</v>
      </c>
      <c r="Z72" s="67" t="n">
        <f aca="false">L72*5.5017049523</f>
        <v>6396307.93120357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30782966.4218703</v>
      </c>
      <c r="G73" s="163" t="n">
        <f aca="false">central_v2_m!E61+temporary_pension_bonus_central!B61</f>
        <v>29513759.2694455</v>
      </c>
      <c r="H73" s="67" t="n">
        <f aca="false">F73-J73</f>
        <v>28090131.5462476</v>
      </c>
      <c r="I73" s="67" t="n">
        <f aca="false">G73-K73</f>
        <v>26901709.4400915</v>
      </c>
      <c r="J73" s="163" t="n">
        <f aca="false">central_v2_m!J61</f>
        <v>2692834.87562268</v>
      </c>
      <c r="K73" s="163" t="n">
        <f aca="false">central_v2_m!K61</f>
        <v>2612049.829354</v>
      </c>
      <c r="L73" s="67" t="n">
        <f aca="false">H73-I73</f>
        <v>1188422.1061561</v>
      </c>
      <c r="M73" s="67" t="n">
        <f aca="false">J73-K73</f>
        <v>80785.0462686811</v>
      </c>
      <c r="N73" s="163" t="n">
        <f aca="false">SUM(central_v5_m!C61:J61)</f>
        <v>4321709.77728004</v>
      </c>
      <c r="O73" s="7"/>
      <c r="P73" s="7"/>
      <c r="Q73" s="67" t="n">
        <f aca="false">I73*5.5017049523</f>
        <v>148005268.051887</v>
      </c>
      <c r="R73" s="67"/>
      <c r="S73" s="67"/>
      <c r="T73" s="7"/>
      <c r="U73" s="7"/>
      <c r="V73" s="67" t="n">
        <f aca="false">K73*5.5017049523</f>
        <v>14370727.4818113</v>
      </c>
      <c r="W73" s="67" t="n">
        <f aca="false">M73*5.5017049523</f>
        <v>444455.489128187</v>
      </c>
      <c r="X73" s="67" t="n">
        <f aca="false">N73*5.1890047538+L73*5.5017049523</f>
        <v>28963720.3657119</v>
      </c>
      <c r="Y73" s="67" t="n">
        <f aca="false">N73*5.1890047538</f>
        <v>22425372.5788501</v>
      </c>
      <c r="Z73" s="67" t="n">
        <f aca="false">L73*5.5017049523</f>
        <v>6538347.78686181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30389857.9981867</v>
      </c>
      <c r="G74" s="161" t="n">
        <f aca="false">central_v2_m!E62+temporary_pension_bonus_central!B62</f>
        <v>29135436.7390913</v>
      </c>
      <c r="H74" s="8" t="n">
        <f aca="false">F74-J74</f>
        <v>27684132.7266746</v>
      </c>
      <c r="I74" s="8" t="n">
        <f aca="false">G74-K74</f>
        <v>26510883.2257246</v>
      </c>
      <c r="J74" s="161" t="n">
        <f aca="false">central_v2_m!J62</f>
        <v>2705725.27151209</v>
      </c>
      <c r="K74" s="161" t="n">
        <f aca="false">central_v2_m!K62</f>
        <v>2624553.51336673</v>
      </c>
      <c r="L74" s="8" t="n">
        <f aca="false">H74-I74</f>
        <v>1173249.50094999</v>
      </c>
      <c r="M74" s="8" t="n">
        <f aca="false">J74-K74</f>
        <v>81171.7581453631</v>
      </c>
      <c r="N74" s="161" t="n">
        <f aca="false">SUM(central_v5_m!C62:J62)</f>
        <v>4990376.83344292</v>
      </c>
      <c r="O74" s="5"/>
      <c r="P74" s="5"/>
      <c r="Q74" s="8" t="n">
        <f aca="false">I74*5.5017049523</f>
        <v>145855057.532816</v>
      </c>
      <c r="R74" s="8"/>
      <c r="S74" s="8"/>
      <c r="T74" s="5"/>
      <c r="U74" s="5"/>
      <c r="V74" s="8" t="n">
        <f aca="false">K74*5.5017049523</f>
        <v>14439519.0620661</v>
      </c>
      <c r="W74" s="8" t="n">
        <f aca="false">M74*5.5017049523</f>
        <v>446583.063775242</v>
      </c>
      <c r="X74" s="8" t="n">
        <f aca="false">N74*5.1890047538+L74*5.5017049523</f>
        <v>32349961.7016488</v>
      </c>
      <c r="Y74" s="8" t="n">
        <f aca="false">N74*5.1890047538</f>
        <v>25895089.1119887</v>
      </c>
      <c r="Z74" s="8" t="n">
        <f aca="false">L74*5.5017049523</f>
        <v>6454872.58966008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31102956.80578</v>
      </c>
      <c r="G75" s="163" t="n">
        <f aca="false">central_v2_m!E63+temporary_pension_bonus_central!B63</f>
        <v>29818619.0541189</v>
      </c>
      <c r="H75" s="67" t="n">
        <f aca="false">F75-J75</f>
        <v>28268539.873119</v>
      </c>
      <c r="I75" s="67" t="n">
        <f aca="false">G75-K75</f>
        <v>27069234.6294377</v>
      </c>
      <c r="J75" s="163" t="n">
        <f aca="false">central_v2_m!J63</f>
        <v>2834416.93266102</v>
      </c>
      <c r="K75" s="163" t="n">
        <f aca="false">central_v2_m!K63</f>
        <v>2749384.42468119</v>
      </c>
      <c r="L75" s="67" t="n">
        <f aca="false">H75-I75</f>
        <v>1199305.24368129</v>
      </c>
      <c r="M75" s="67" t="n">
        <f aca="false">J75-K75</f>
        <v>85032.5079798303</v>
      </c>
      <c r="N75" s="163" t="n">
        <f aca="false">SUM(central_v5_m!C63:J63)</f>
        <v>4246595.68551174</v>
      </c>
      <c r="O75" s="7"/>
      <c r="P75" s="7"/>
      <c r="Q75" s="67" t="n">
        <f aca="false">I75*5.5017049523</f>
        <v>148926942.215748</v>
      </c>
      <c r="R75" s="67"/>
      <c r="S75" s="67"/>
      <c r="T75" s="7"/>
      <c r="U75" s="7"/>
      <c r="V75" s="67" t="n">
        <f aca="false">K75*5.5017049523</f>
        <v>15126301.905045</v>
      </c>
      <c r="W75" s="67" t="n">
        <f aca="false">M75*5.5017049523</f>
        <v>467823.770259122</v>
      </c>
      <c r="X75" s="67" t="n">
        <f aca="false">N75*5.1890047538+L75*5.5017049523</f>
        <v>28633828.7980677</v>
      </c>
      <c r="Y75" s="67" t="n">
        <f aca="false">N75*5.1890047538</f>
        <v>22035605.199587</v>
      </c>
      <c r="Z75" s="67" t="n">
        <f aca="false">L75*5.5017049523</f>
        <v>6598223.59848073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30746503.5596995</v>
      </c>
      <c r="G76" s="163" t="n">
        <f aca="false">central_v2_m!E64+temporary_pension_bonus_central!B64</f>
        <v>29475697.8609115</v>
      </c>
      <c r="H76" s="67" t="n">
        <f aca="false">F76-J76</f>
        <v>27900657.5264579</v>
      </c>
      <c r="I76" s="67" t="n">
        <f aca="false">G76-K76</f>
        <v>26715227.2086671</v>
      </c>
      <c r="J76" s="163" t="n">
        <f aca="false">central_v2_m!J64</f>
        <v>2845846.03324167</v>
      </c>
      <c r="K76" s="163" t="n">
        <f aca="false">central_v2_m!K64</f>
        <v>2760470.65224442</v>
      </c>
      <c r="L76" s="67" t="n">
        <f aca="false">H76-I76</f>
        <v>1185430.31779077</v>
      </c>
      <c r="M76" s="67" t="n">
        <f aca="false">J76-K76</f>
        <v>85375.3809972503</v>
      </c>
      <c r="N76" s="163" t="n">
        <f aca="false">SUM(central_v5_m!C64:J64)</f>
        <v>4051876.86796304</v>
      </c>
      <c r="O76" s="7"/>
      <c r="P76" s="7"/>
      <c r="Q76" s="67" t="n">
        <f aca="false">I76*5.5017049523</f>
        <v>146979297.835744</v>
      </c>
      <c r="R76" s="67"/>
      <c r="S76" s="67"/>
      <c r="T76" s="7"/>
      <c r="U76" s="7"/>
      <c r="V76" s="67" t="n">
        <f aca="false">K76*5.5017049523</f>
        <v>15187295.0581319</v>
      </c>
      <c r="W76" s="67" t="n">
        <f aca="false">M76*5.5017049523</f>
        <v>469710.156437071</v>
      </c>
      <c r="X76" s="67" t="n">
        <f aca="false">N76*5.1890047538+L76*5.5017049523</f>
        <v>27547096.1796685</v>
      </c>
      <c r="Y76" s="67" t="n">
        <f aca="false">N76*5.1890047538</f>
        <v>21025208.3296725</v>
      </c>
      <c r="Z76" s="67" t="n">
        <f aca="false">L76*5.5017049523</f>
        <v>6521887.84999606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31616215.0595856</v>
      </c>
      <c r="G77" s="163" t="n">
        <f aca="false">central_v2_m!E65+temporary_pension_bonus_central!B65</f>
        <v>30308888.3029948</v>
      </c>
      <c r="H77" s="67" t="n">
        <f aca="false">F77-J77</f>
        <v>28629656.6669521</v>
      </c>
      <c r="I77" s="67" t="n">
        <f aca="false">G77-K77</f>
        <v>27411926.6621402</v>
      </c>
      <c r="J77" s="163" t="n">
        <f aca="false">central_v2_m!J65</f>
        <v>2986558.39263356</v>
      </c>
      <c r="K77" s="163" t="n">
        <f aca="false">central_v2_m!K65</f>
        <v>2896961.64085456</v>
      </c>
      <c r="L77" s="67" t="n">
        <f aca="false">H77-I77</f>
        <v>1217730.00481185</v>
      </c>
      <c r="M77" s="67" t="n">
        <f aca="false">J77-K77</f>
        <v>89596.7517790059</v>
      </c>
      <c r="N77" s="163" t="n">
        <f aca="false">SUM(central_v5_m!C65:J65)</f>
        <v>4202767.52785943</v>
      </c>
      <c r="O77" s="7"/>
      <c r="P77" s="7"/>
      <c r="Q77" s="67" t="n">
        <f aca="false">I77*5.5017049523</f>
        <v>150812332.669181</v>
      </c>
      <c r="R77" s="67"/>
      <c r="S77" s="67"/>
      <c r="T77" s="7"/>
      <c r="U77" s="7"/>
      <c r="V77" s="67" t="n">
        <f aca="false">K77*5.5017049523</f>
        <v>15938228.2061127</v>
      </c>
      <c r="W77" s="67" t="n">
        <f aca="false">M77*5.5017049523</f>
        <v>492934.89297255</v>
      </c>
      <c r="X77" s="67" t="n">
        <f aca="false">N77*5.1890047538+L77*5.5017049523</f>
        <v>28507771.8792165</v>
      </c>
      <c r="Y77" s="67" t="n">
        <f aca="false">N77*5.1890047538</f>
        <v>21808180.6811789</v>
      </c>
      <c r="Z77" s="67" t="n">
        <f aca="false">L77*5.5017049523</f>
        <v>6699591.19803768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31166520.7290253</v>
      </c>
      <c r="G78" s="161" t="n">
        <f aca="false">central_v2_m!E66+temporary_pension_bonus_central!B66</f>
        <v>29878069.8992485</v>
      </c>
      <c r="H78" s="8" t="n">
        <f aca="false">F78-J78</f>
        <v>28091127.2134922</v>
      </c>
      <c r="I78" s="8" t="n">
        <f aca="false">G78-K78</f>
        <v>26894938.1891814</v>
      </c>
      <c r="J78" s="161" t="n">
        <f aca="false">central_v2_m!J66</f>
        <v>3075393.51553308</v>
      </c>
      <c r="K78" s="161" t="n">
        <f aca="false">central_v2_m!K66</f>
        <v>2983131.71006709</v>
      </c>
      <c r="L78" s="8" t="n">
        <f aca="false">H78-I78</f>
        <v>1196189.02431079</v>
      </c>
      <c r="M78" s="8" t="n">
        <f aca="false">J78-K78</f>
        <v>92261.8054659925</v>
      </c>
      <c r="N78" s="161" t="n">
        <f aca="false">SUM(central_v5_m!C66:J66)</f>
        <v>4988415.76713264</v>
      </c>
      <c r="O78" s="5"/>
      <c r="P78" s="5"/>
      <c r="Q78" s="8" t="n">
        <f aca="false">I78*5.5017049523</f>
        <v>147968014.627222</v>
      </c>
      <c r="R78" s="8"/>
      <c r="S78" s="8"/>
      <c r="T78" s="5"/>
      <c r="U78" s="5"/>
      <c r="V78" s="8" t="n">
        <f aca="false">K78*5.5017049523</f>
        <v>16412310.5026393</v>
      </c>
      <c r="W78" s="8" t="n">
        <f aca="false">M78*5.5017049523</f>
        <v>507597.23204039</v>
      </c>
      <c r="X78" s="8" t="n">
        <f aca="false">N78*5.1890047538+L78*5.5017049523</f>
        <v>32465992.2085197</v>
      </c>
      <c r="Y78" s="8" t="n">
        <f aca="false">N78*5.1890047538</f>
        <v>25884913.1295821</v>
      </c>
      <c r="Z78" s="8" t="n">
        <f aca="false">L78*5.5017049523</f>
        <v>6581079.0789376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32006596.0468514</v>
      </c>
      <c r="G79" s="163" t="n">
        <f aca="false">central_v2_m!E67+temporary_pension_bonus_central!B67</f>
        <v>30682164.4680784</v>
      </c>
      <c r="H79" s="67" t="n">
        <f aca="false">F79-J79</f>
        <v>28776730.9549448</v>
      </c>
      <c r="I79" s="67" t="n">
        <f aca="false">G79-K79</f>
        <v>27549195.3289291</v>
      </c>
      <c r="J79" s="163" t="n">
        <f aca="false">central_v2_m!J67</f>
        <v>3229865.09190653</v>
      </c>
      <c r="K79" s="163" t="n">
        <f aca="false">central_v2_m!K67</f>
        <v>3132969.13914934</v>
      </c>
      <c r="L79" s="67" t="n">
        <f aca="false">H79-I79</f>
        <v>1227535.62601573</v>
      </c>
      <c r="M79" s="67" t="n">
        <f aca="false">J79-K79</f>
        <v>96895.952757196</v>
      </c>
      <c r="N79" s="163" t="n">
        <f aca="false">SUM(central_v5_m!C67:J67)</f>
        <v>4271094.06672808</v>
      </c>
      <c r="O79" s="7"/>
      <c r="P79" s="7"/>
      <c r="Q79" s="67" t="n">
        <f aca="false">I79*5.5017049523</f>
        <v>151567544.373049</v>
      </c>
      <c r="R79" s="67"/>
      <c r="S79" s="67"/>
      <c r="T79" s="7"/>
      <c r="U79" s="7"/>
      <c r="V79" s="67" t="n">
        <f aca="false">K79*5.5017049523</f>
        <v>17236671.828261</v>
      </c>
      <c r="W79" s="67" t="n">
        <f aca="false">M79*5.5017049523</f>
        <v>533092.943142092</v>
      </c>
      <c r="X79" s="67" t="n">
        <f aca="false">N79*5.1890047538+L79*5.5017049523</f>
        <v>28916266.2489544</v>
      </c>
      <c r="Y79" s="67" t="n">
        <f aca="false">N79*5.1890047538</f>
        <v>22162727.416179</v>
      </c>
      <c r="Z79" s="67" t="n">
        <f aca="false">L79*5.5017049523</f>
        <v>6753538.83277542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31542158.2969183</v>
      </c>
      <c r="G80" s="163" t="n">
        <f aca="false">central_v2_m!E68+temporary_pension_bonus_central!B68</f>
        <v>30236482.5315147</v>
      </c>
      <c r="H80" s="67" t="n">
        <f aca="false">F80-J80</f>
        <v>28294859.8421394</v>
      </c>
      <c r="I80" s="67" t="n">
        <f aca="false">G80-K80</f>
        <v>27086603.0303792</v>
      </c>
      <c r="J80" s="163" t="n">
        <f aca="false">central_v2_m!J68</f>
        <v>3247298.45477883</v>
      </c>
      <c r="K80" s="163" t="n">
        <f aca="false">central_v2_m!K68</f>
        <v>3149879.50113547</v>
      </c>
      <c r="L80" s="67" t="n">
        <f aca="false">H80-I80</f>
        <v>1208256.81176023</v>
      </c>
      <c r="M80" s="67" t="n">
        <f aca="false">J80-K80</f>
        <v>97418.9536433648</v>
      </c>
      <c r="N80" s="163" t="n">
        <f aca="false">SUM(central_v5_m!C68:J68)</f>
        <v>4123203.64119353</v>
      </c>
      <c r="O80" s="7"/>
      <c r="P80" s="7"/>
      <c r="Q80" s="67" t="n">
        <f aca="false">I80*5.5017049523</f>
        <v>149022498.033222</v>
      </c>
      <c r="R80" s="67"/>
      <c r="S80" s="67"/>
      <c r="T80" s="7"/>
      <c r="U80" s="7"/>
      <c r="V80" s="67" t="n">
        <f aca="false">K80*5.5017049523</f>
        <v>17329707.6505453</v>
      </c>
      <c r="W80" s="67" t="n">
        <f aca="false">M80*5.5017049523</f>
        <v>535970.339707585</v>
      </c>
      <c r="X80" s="67" t="n">
        <f aca="false">N80*5.1890047538+L80*5.5017049523</f>
        <v>28042795.7799502</v>
      </c>
      <c r="Y80" s="67" t="n">
        <f aca="false">N80*5.1890047538</f>
        <v>21395323.2950387</v>
      </c>
      <c r="Z80" s="67" t="n">
        <f aca="false">L80*5.5017049523</f>
        <v>6647472.48491148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32291227.5899646</v>
      </c>
      <c r="G81" s="163" t="n">
        <f aca="false">central_v2_m!E69+temporary_pension_bonus_central!B69</f>
        <v>30954893.8238617</v>
      </c>
      <c r="H81" s="67" t="n">
        <f aca="false">F81-J81</f>
        <v>28957504.6678743</v>
      </c>
      <c r="I81" s="67" t="n">
        <f aca="false">G81-K81</f>
        <v>27721182.589434</v>
      </c>
      <c r="J81" s="163" t="n">
        <f aca="false">central_v2_m!J69</f>
        <v>3333722.92209034</v>
      </c>
      <c r="K81" s="163" t="n">
        <f aca="false">central_v2_m!K69</f>
        <v>3233711.23442763</v>
      </c>
      <c r="L81" s="67" t="n">
        <f aca="false">H81-I81</f>
        <v>1236322.07844026</v>
      </c>
      <c r="M81" s="67" t="n">
        <f aca="false">J81-K81</f>
        <v>100011.68766271</v>
      </c>
      <c r="N81" s="163" t="n">
        <f aca="false">SUM(central_v5_m!C69:J69)</f>
        <v>4284002.63472314</v>
      </c>
      <c r="O81" s="7"/>
      <c r="P81" s="7"/>
      <c r="Q81" s="67" t="n">
        <f aca="false">I81*5.5017049523</f>
        <v>152513767.535902</v>
      </c>
      <c r="R81" s="67"/>
      <c r="S81" s="67"/>
      <c r="T81" s="7"/>
      <c r="U81" s="7"/>
      <c r="V81" s="67" t="n">
        <f aca="false">K81*5.5017049523</f>
        <v>17790925.1127586</v>
      </c>
      <c r="W81" s="67" t="n">
        <f aca="false">M81*5.5017049523</f>
        <v>550234.79730181</v>
      </c>
      <c r="X81" s="67" t="n">
        <f aca="false">N81*5.1890047538+L81*5.5017049523</f>
        <v>29031589.3384627</v>
      </c>
      <c r="Y81" s="67" t="n">
        <f aca="false">N81*5.1890047538</f>
        <v>22229710.0368701</v>
      </c>
      <c r="Z81" s="67" t="n">
        <f aca="false">L81*5.5017049523</f>
        <v>6801879.30159263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31914936.1009887</v>
      </c>
      <c r="G82" s="161" t="n">
        <f aca="false">central_v2_m!E70+temporary_pension_bonus_central!B70</f>
        <v>30594272.8866476</v>
      </c>
      <c r="H82" s="8" t="n">
        <f aca="false">F82-J82</f>
        <v>28534155.2031476</v>
      </c>
      <c r="I82" s="8" t="n">
        <f aca="false">G82-K82</f>
        <v>27314915.4157418</v>
      </c>
      <c r="J82" s="161" t="n">
        <f aca="false">central_v2_m!J70</f>
        <v>3380780.89784104</v>
      </c>
      <c r="K82" s="161" t="n">
        <f aca="false">central_v2_m!K70</f>
        <v>3279357.47090581</v>
      </c>
      <c r="L82" s="8" t="n">
        <f aca="false">H82-I82</f>
        <v>1219239.78740587</v>
      </c>
      <c r="M82" s="8" t="n">
        <f aca="false">J82-K82</f>
        <v>101423.426935232</v>
      </c>
      <c r="N82" s="161" t="n">
        <f aca="false">SUM(central_v5_m!C70:J70)</f>
        <v>5021417.2976853</v>
      </c>
      <c r="O82" s="5"/>
      <c r="P82" s="5"/>
      <c r="Q82" s="8" t="n">
        <f aca="false">I82*5.5017049523</f>
        <v>150278605.414442</v>
      </c>
      <c r="R82" s="8"/>
      <c r="S82" s="8"/>
      <c r="T82" s="5"/>
      <c r="U82" s="5"/>
      <c r="V82" s="8" t="n">
        <f aca="false">K82*5.5017049523</f>
        <v>18042057.2380445</v>
      </c>
      <c r="W82" s="8" t="n">
        <f aca="false">M82*5.5017049523</f>
        <v>558001.770248802</v>
      </c>
      <c r="X82" s="8" t="n">
        <f aca="false">N82*5.1890047538+L82*5.5017049523</f>
        <v>32764055.8049147</v>
      </c>
      <c r="Y82" s="8" t="n">
        <f aca="false">N82*5.1890047538</f>
        <v>26056158.2285026</v>
      </c>
      <c r="Z82" s="8" t="n">
        <f aca="false">L82*5.5017049523</f>
        <v>6707897.5764121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32718865.2373417</v>
      </c>
      <c r="G83" s="163" t="n">
        <f aca="false">central_v2_m!E71+temporary_pension_bonus_central!B71</f>
        <v>31364537.6013707</v>
      </c>
      <c r="H83" s="67" t="n">
        <f aca="false">F83-J83</f>
        <v>29191007.8169803</v>
      </c>
      <c r="I83" s="67" t="n">
        <f aca="false">G83-K83</f>
        <v>27942515.9036202</v>
      </c>
      <c r="J83" s="163" t="n">
        <f aca="false">central_v2_m!J71</f>
        <v>3527857.42036141</v>
      </c>
      <c r="K83" s="163" t="n">
        <f aca="false">central_v2_m!K71</f>
        <v>3422021.69775057</v>
      </c>
      <c r="L83" s="67" t="n">
        <f aca="false">H83-I83</f>
        <v>1248491.91336014</v>
      </c>
      <c r="M83" s="67" t="n">
        <f aca="false">J83-K83</f>
        <v>105835.722610843</v>
      </c>
      <c r="N83" s="163" t="n">
        <f aca="false">SUM(central_v5_m!C71:J71)</f>
        <v>4238665.36462175</v>
      </c>
      <c r="O83" s="7"/>
      <c r="P83" s="7"/>
      <c r="Q83" s="67" t="n">
        <f aca="false">I83*5.5017049523</f>
        <v>153731478.126669</v>
      </c>
      <c r="R83" s="67"/>
      <c r="S83" s="67"/>
      <c r="T83" s="7"/>
      <c r="U83" s="7"/>
      <c r="V83" s="67" t="n">
        <f aca="false">K83*5.5017049523</f>
        <v>18826953.7213924</v>
      </c>
      <c r="W83" s="67" t="n">
        <f aca="false">M83*5.5017049523</f>
        <v>582276.919218323</v>
      </c>
      <c r="X83" s="67" t="n">
        <f aca="false">N83*5.1890047538+L83*5.5017049523</f>
        <v>28863288.8694297</v>
      </c>
      <c r="Y83" s="67" t="n">
        <f aca="false">N83*5.1890047538</f>
        <v>21994454.7267897</v>
      </c>
      <c r="Z83" s="67" t="n">
        <f aca="false">L83*5.5017049523</f>
        <v>6868834.14264001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32178182.0395637</v>
      </c>
      <c r="G84" s="163" t="n">
        <f aca="false">central_v2_m!E72+temporary_pension_bonus_central!B72</f>
        <v>30846352.3767572</v>
      </c>
      <c r="H84" s="67" t="n">
        <f aca="false">F84-J84</f>
        <v>28604249.6266586</v>
      </c>
      <c r="I84" s="67" t="n">
        <f aca="false">G84-K84</f>
        <v>27379637.9362392</v>
      </c>
      <c r="J84" s="163" t="n">
        <f aca="false">central_v2_m!J72</f>
        <v>3573932.4129051</v>
      </c>
      <c r="K84" s="163" t="n">
        <f aca="false">central_v2_m!K72</f>
        <v>3466714.44051794</v>
      </c>
      <c r="L84" s="67" t="n">
        <f aca="false">H84-I84</f>
        <v>1224611.69041935</v>
      </c>
      <c r="M84" s="67" t="n">
        <f aca="false">J84-K84</f>
        <v>107217.972387153</v>
      </c>
      <c r="N84" s="163" t="n">
        <f aca="false">SUM(central_v5_m!C72:J72)</f>
        <v>4050400.071971</v>
      </c>
      <c r="O84" s="7"/>
      <c r="P84" s="7"/>
      <c r="Q84" s="67" t="n">
        <f aca="false">I84*5.5017049523</f>
        <v>150634689.625988</v>
      </c>
      <c r="R84" s="67"/>
      <c r="S84" s="67"/>
      <c r="T84" s="7"/>
      <c r="U84" s="7"/>
      <c r="V84" s="67" t="n">
        <f aca="false">K84*5.5017049523</f>
        <v>19072840.0056075</v>
      </c>
      <c r="W84" s="67" t="n">
        <f aca="false">M84*5.5017049523</f>
        <v>589881.649657965</v>
      </c>
      <c r="X84" s="67" t="n">
        <f aca="false">N84*5.1890047538+L84*5.5017049523</f>
        <v>27754997.430074</v>
      </c>
      <c r="Y84" s="67" t="n">
        <f aca="false">N84*5.1890047538</f>
        <v>21017545.2282494</v>
      </c>
      <c r="Z84" s="67" t="n">
        <f aca="false">L84*5.5017049523</f>
        <v>6737452.20182459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32987187.8959503</v>
      </c>
      <c r="G85" s="163" t="n">
        <f aca="false">central_v2_m!E73+temporary_pension_bonus_central!B73</f>
        <v>31623468.3202165</v>
      </c>
      <c r="H85" s="67" t="n">
        <f aca="false">F85-J85</f>
        <v>29232064.4661428</v>
      </c>
      <c r="I85" s="67" t="n">
        <f aca="false">G85-K85</f>
        <v>27980998.5933032</v>
      </c>
      <c r="J85" s="163" t="n">
        <f aca="false">central_v2_m!J73</f>
        <v>3755123.42980754</v>
      </c>
      <c r="K85" s="163" t="n">
        <f aca="false">central_v2_m!K73</f>
        <v>3642469.72691332</v>
      </c>
      <c r="L85" s="67" t="n">
        <f aca="false">H85-I85</f>
        <v>1251065.87283958</v>
      </c>
      <c r="M85" s="67" t="n">
        <f aca="false">J85-K85</f>
        <v>112653.702894227</v>
      </c>
      <c r="N85" s="163" t="n">
        <f aca="false">SUM(central_v5_m!C73:J73)</f>
        <v>4255272.55096794</v>
      </c>
      <c r="O85" s="7"/>
      <c r="P85" s="7"/>
      <c r="Q85" s="67" t="n">
        <f aca="false">I85*5.5017049523</f>
        <v>153943198.531075</v>
      </c>
      <c r="R85" s="67"/>
      <c r="S85" s="67"/>
      <c r="T85" s="7"/>
      <c r="U85" s="7"/>
      <c r="V85" s="67" t="n">
        <f aca="false">K85*5.5017049523</f>
        <v>20039793.7351618</v>
      </c>
      <c r="W85" s="67" t="n">
        <f aca="false">M85*5.5017049523</f>
        <v>619787.4351081</v>
      </c>
      <c r="X85" s="67" t="n">
        <f aca="false">N85*5.1890047538+L85*5.5017049523</f>
        <v>28963624.8039423</v>
      </c>
      <c r="Y85" s="67" t="n">
        <f aca="false">N85*5.1890047538</f>
        <v>22080629.4956873</v>
      </c>
      <c r="Z85" s="67" t="n">
        <f aca="false">L85*5.5017049523</f>
        <v>6882995.30825503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32519483.3692048</v>
      </c>
      <c r="G86" s="161" t="n">
        <f aca="false">central_v2_m!E74+temporary_pension_bonus_central!B74</f>
        <v>31175388.896203</v>
      </c>
      <c r="H86" s="8" t="n">
        <f aca="false">F86-J86</f>
        <v>28734220.0235165</v>
      </c>
      <c r="I86" s="8" t="n">
        <f aca="false">G86-K86</f>
        <v>27503683.4508854</v>
      </c>
      <c r="J86" s="161" t="n">
        <f aca="false">central_v2_m!J74</f>
        <v>3785263.34568823</v>
      </c>
      <c r="K86" s="161" t="n">
        <f aca="false">central_v2_m!K74</f>
        <v>3671705.44531758</v>
      </c>
      <c r="L86" s="8" t="n">
        <f aca="false">H86-I86</f>
        <v>1230536.57263116</v>
      </c>
      <c r="M86" s="8" t="n">
        <f aca="false">J86-K86</f>
        <v>113557.900370648</v>
      </c>
      <c r="N86" s="161" t="n">
        <f aca="false">SUM(central_v5_m!C74:J74)</f>
        <v>4973680.46023261</v>
      </c>
      <c r="O86" s="5"/>
      <c r="P86" s="5"/>
      <c r="Q86" s="8" t="n">
        <f aca="false">I86*5.5017049523</f>
        <v>151317151.448228</v>
      </c>
      <c r="R86" s="8"/>
      <c r="S86" s="8"/>
      <c r="T86" s="5"/>
      <c r="U86" s="5"/>
      <c r="V86" s="8" t="n">
        <f aca="false">K86*5.5017049523</f>
        <v>20200640.0318906</v>
      </c>
      <c r="W86" s="8" t="n">
        <f aca="false">M86*5.5017049523</f>
        <v>624762.062841982</v>
      </c>
      <c r="X86" s="8" t="n">
        <f aca="false">N86*5.1890047538+L86*5.5017049523</f>
        <v>32578500.7076603</v>
      </c>
      <c r="Y86" s="8" t="n">
        <f aca="false">N86*5.1890047538</f>
        <v>25808451.5520292</v>
      </c>
      <c r="Z86" s="8" t="n">
        <f aca="false">L86*5.5017049523</f>
        <v>6770049.15563111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33410522.8580595</v>
      </c>
      <c r="G87" s="163" t="n">
        <f aca="false">central_v2_m!E75+temporary_pension_bonus_central!B75</f>
        <v>32029744.5845008</v>
      </c>
      <c r="H87" s="67" t="n">
        <f aca="false">F87-J87</f>
        <v>29471961.7382565</v>
      </c>
      <c r="I87" s="67" t="n">
        <f aca="false">G87-K87</f>
        <v>28209340.2982919</v>
      </c>
      <c r="J87" s="163" t="n">
        <f aca="false">central_v2_m!J75</f>
        <v>3938561.11980299</v>
      </c>
      <c r="K87" s="163" t="n">
        <f aca="false">central_v2_m!K75</f>
        <v>3820404.2862089</v>
      </c>
      <c r="L87" s="67" t="n">
        <f aca="false">H87-I87</f>
        <v>1262621.43996466</v>
      </c>
      <c r="M87" s="67" t="n">
        <f aca="false">J87-K87</f>
        <v>118156.83359409</v>
      </c>
      <c r="N87" s="163" t="n">
        <f aca="false">SUM(central_v5_m!C75:J75)</f>
        <v>4261310.89380689</v>
      </c>
      <c r="O87" s="7"/>
      <c r="P87" s="7"/>
      <c r="Q87" s="67" t="n">
        <f aca="false">I87*5.5017049523</f>
        <v>155199467.220228</v>
      </c>
      <c r="R87" s="67"/>
      <c r="S87" s="67"/>
      <c r="T87" s="7"/>
      <c r="U87" s="7"/>
      <c r="V87" s="67" t="n">
        <f aca="false">K87*5.5017049523</f>
        <v>21018737.1812236</v>
      </c>
      <c r="W87" s="67" t="n">
        <f aca="false">M87*5.5017049523</f>
        <v>650064.036532694</v>
      </c>
      <c r="X87" s="67" t="n">
        <f aca="false">N87*5.1890047538+L87*5.5017049523</f>
        <v>29058533.1145174</v>
      </c>
      <c r="Y87" s="67" t="n">
        <f aca="false">N87*5.1890047538</f>
        <v>22111962.4853837</v>
      </c>
      <c r="Z87" s="67" t="n">
        <f aca="false">L87*5.5017049523</f>
        <v>6946570.6291337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32877171.3970892</v>
      </c>
      <c r="G88" s="163" t="n">
        <f aca="false">central_v2_m!E76+temporary_pension_bonus_central!B76</f>
        <v>31518042.6270491</v>
      </c>
      <c r="H88" s="67" t="n">
        <f aca="false">F88-J88</f>
        <v>28938743.1317904</v>
      </c>
      <c r="I88" s="67" t="n">
        <f aca="false">G88-K88</f>
        <v>27697767.2097093</v>
      </c>
      <c r="J88" s="163" t="n">
        <f aca="false">central_v2_m!J76</f>
        <v>3938428.26529878</v>
      </c>
      <c r="K88" s="163" t="n">
        <f aca="false">central_v2_m!K76</f>
        <v>3820275.41733982</v>
      </c>
      <c r="L88" s="67" t="n">
        <f aca="false">H88-I88</f>
        <v>1240975.92208115</v>
      </c>
      <c r="M88" s="67" t="n">
        <f aca="false">J88-K88</f>
        <v>118152.847958963</v>
      </c>
      <c r="N88" s="163" t="n">
        <f aca="false">SUM(central_v5_m!C76:J76)</f>
        <v>4091258.46259918</v>
      </c>
      <c r="O88" s="7"/>
      <c r="P88" s="7"/>
      <c r="Q88" s="67" t="n">
        <f aca="false">I88*5.5017049523</f>
        <v>152384943.02531</v>
      </c>
      <c r="R88" s="67"/>
      <c r="S88" s="67"/>
      <c r="T88" s="7"/>
      <c r="U88" s="7"/>
      <c r="V88" s="67" t="n">
        <f aca="false">K88*5.5017049523</f>
        <v>21018028.1827284</v>
      </c>
      <c r="W88" s="67" t="n">
        <f aca="false">M88*5.5017049523</f>
        <v>650042.108744178</v>
      </c>
      <c r="X88" s="67" t="n">
        <f aca="false">N88*5.1890047538+L88*5.5017049523</f>
        <v>28057042.9876506</v>
      </c>
      <c r="Y88" s="67" t="n">
        <f aca="false">N88*5.1890047538</f>
        <v>21229559.6114516</v>
      </c>
      <c r="Z88" s="67" t="n">
        <f aca="false">L88*5.5017049523</f>
        <v>6827483.37619892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33764690.5158836</v>
      </c>
      <c r="G89" s="163" t="n">
        <f aca="false">central_v2_m!E77+temporary_pension_bonus_central!B77</f>
        <v>32368761.7203433</v>
      </c>
      <c r="H89" s="67" t="n">
        <f aca="false">F89-J89</f>
        <v>29661714.3478041</v>
      </c>
      <c r="I89" s="67" t="n">
        <f aca="false">G89-K89</f>
        <v>28388874.8373062</v>
      </c>
      <c r="J89" s="163" t="n">
        <f aca="false">central_v2_m!J77</f>
        <v>4102976.16807948</v>
      </c>
      <c r="K89" s="163" t="n">
        <f aca="false">central_v2_m!K77</f>
        <v>3979886.88303709</v>
      </c>
      <c r="L89" s="67" t="n">
        <f aca="false">H89-I89</f>
        <v>1272839.51049786</v>
      </c>
      <c r="M89" s="67" t="n">
        <f aca="false">J89-K89</f>
        <v>123089.285042384</v>
      </c>
      <c r="N89" s="163" t="n">
        <f aca="false">SUM(central_v5_m!C77:J77)</f>
        <v>4237182.80339113</v>
      </c>
      <c r="O89" s="7"/>
      <c r="P89" s="7"/>
      <c r="Q89" s="67" t="n">
        <f aca="false">I89*5.5017049523</f>
        <v>156187213.282633</v>
      </c>
      <c r="R89" s="67"/>
      <c r="S89" s="67"/>
      <c r="T89" s="7"/>
      <c r="U89" s="7"/>
      <c r="V89" s="67" t="n">
        <f aca="false">K89*5.5017049523</f>
        <v>21896163.373999</v>
      </c>
      <c r="W89" s="67" t="n">
        <f aca="false">M89*5.5017049523</f>
        <v>677200.929092749</v>
      </c>
      <c r="X89" s="67" t="n">
        <f aca="false">N89*5.1890047538+L89*5.5017049523</f>
        <v>28989549.1479054</v>
      </c>
      <c r="Y89" s="67" t="n">
        <f aca="false">N89*5.1890047538</f>
        <v>21986761.7095162</v>
      </c>
      <c r="Z89" s="67" t="n">
        <f aca="false">L89*5.5017049523</f>
        <v>7002787.43838919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33268187.4181727</v>
      </c>
      <c r="G90" s="161" t="n">
        <f aca="false">central_v2_m!E78+temporary_pension_bonus_central!B78</f>
        <v>31893305.6984542</v>
      </c>
      <c r="H90" s="8" t="n">
        <f aca="false">F90-J90</f>
        <v>29110988.7109007</v>
      </c>
      <c r="I90" s="8" t="n">
        <f aca="false">G90-K90</f>
        <v>27860822.9524003</v>
      </c>
      <c r="J90" s="161" t="n">
        <f aca="false">central_v2_m!J78</f>
        <v>4157198.70727204</v>
      </c>
      <c r="K90" s="161" t="n">
        <f aca="false">central_v2_m!K78</f>
        <v>4032482.74605388</v>
      </c>
      <c r="L90" s="8" t="n">
        <f aca="false">H90-I90</f>
        <v>1250165.75850038</v>
      </c>
      <c r="M90" s="8" t="n">
        <f aca="false">J90-K90</f>
        <v>124715.961218162</v>
      </c>
      <c r="N90" s="161" t="n">
        <f aca="false">SUM(central_v5_m!C78:J78)</f>
        <v>5019430.27120379</v>
      </c>
      <c r="O90" s="5"/>
      <c r="P90" s="5"/>
      <c r="Q90" s="8" t="n">
        <f aca="false">I90*5.5017049523</f>
        <v>153282027.612374</v>
      </c>
      <c r="R90" s="8"/>
      <c r="S90" s="8"/>
      <c r="T90" s="5"/>
      <c r="U90" s="5"/>
      <c r="V90" s="8" t="n">
        <f aca="false">K90*5.5017049523</f>
        <v>22185530.2940289</v>
      </c>
      <c r="W90" s="8" t="n">
        <f aca="false">M90*5.5017049523</f>
        <v>686150.421464814</v>
      </c>
      <c r="X90" s="8" t="n">
        <f aca="false">N90*5.1890047538+L90*5.5017049523</f>
        <v>32923890.6833815</v>
      </c>
      <c r="Y90" s="8" t="n">
        <f aca="false">N90*5.1890047538</f>
        <v>26045847.5386441</v>
      </c>
      <c r="Z90" s="8" t="n">
        <f aca="false">L90*5.5017049523</f>
        <v>6878043.14473742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34026353.3315968</v>
      </c>
      <c r="G91" s="163" t="n">
        <f aca="false">central_v2_m!E79+temporary_pension_bonus_central!B79</f>
        <v>32621991.5103994</v>
      </c>
      <c r="H91" s="67" t="n">
        <f aca="false">F91-J91</f>
        <v>29737497.3665012</v>
      </c>
      <c r="I91" s="67" t="n">
        <f aca="false">G91-K91</f>
        <v>28461801.2242567</v>
      </c>
      <c r="J91" s="163" t="n">
        <f aca="false">central_v2_m!J79</f>
        <v>4288855.96509559</v>
      </c>
      <c r="K91" s="163" t="n">
        <f aca="false">central_v2_m!K79</f>
        <v>4160190.28614272</v>
      </c>
      <c r="L91" s="67" t="n">
        <f aca="false">H91-I91</f>
        <v>1275696.14224456</v>
      </c>
      <c r="M91" s="67" t="n">
        <f aca="false">J91-K91</f>
        <v>128665.678952867</v>
      </c>
      <c r="N91" s="163" t="n">
        <f aca="false">SUM(central_v5_m!C79:J79)</f>
        <v>4182773.24178138</v>
      </c>
      <c r="O91" s="7"/>
      <c r="P91" s="7"/>
      <c r="Q91" s="67" t="n">
        <f aca="false">I91*5.5017049523</f>
        <v>156588432.746871</v>
      </c>
      <c r="R91" s="67"/>
      <c r="S91" s="67"/>
      <c r="T91" s="7"/>
      <c r="U91" s="7"/>
      <c r="V91" s="67" t="n">
        <f aca="false">K91*5.5017049523</f>
        <v>22888139.4997818</v>
      </c>
      <c r="W91" s="67" t="n">
        <f aca="false">M91*5.5017049523</f>
        <v>707880.603086029</v>
      </c>
      <c r="X91" s="67" t="n">
        <f aca="false">N91*5.1890047538+L91*5.5017049523</f>
        <v>28722934.0190879</v>
      </c>
      <c r="Y91" s="67" t="n">
        <f aca="false">N91*5.1890047538</f>
        <v>21704430.235671</v>
      </c>
      <c r="Z91" s="67" t="n">
        <f aca="false">L91*5.5017049523</f>
        <v>7018503.78341691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33446085.6600063</v>
      </c>
      <c r="G92" s="163" t="n">
        <f aca="false">central_v2_m!E80+temporary_pension_bonus_central!B80</f>
        <v>32066153.871642</v>
      </c>
      <c r="H92" s="67" t="n">
        <f aca="false">F92-J92</f>
        <v>29145088.1030476</v>
      </c>
      <c r="I92" s="67" t="n">
        <f aca="false">G92-K92</f>
        <v>27894186.2413921</v>
      </c>
      <c r="J92" s="163" t="n">
        <f aca="false">central_v2_m!J80</f>
        <v>4300997.55695868</v>
      </c>
      <c r="K92" s="163" t="n">
        <f aca="false">central_v2_m!K80</f>
        <v>4171967.63024992</v>
      </c>
      <c r="L92" s="67" t="n">
        <f aca="false">H92-I92</f>
        <v>1250901.86165556</v>
      </c>
      <c r="M92" s="67" t="n">
        <f aca="false">J92-K92</f>
        <v>129029.92670876</v>
      </c>
      <c r="N92" s="163" t="n">
        <f aca="false">SUM(central_v5_m!C80:J80)</f>
        <v>4069150.7790361</v>
      </c>
      <c r="O92" s="7"/>
      <c r="P92" s="7"/>
      <c r="Q92" s="67" t="n">
        <f aca="false">I92*5.5017049523</f>
        <v>153465582.584645</v>
      </c>
      <c r="R92" s="67"/>
      <c r="S92" s="67"/>
      <c r="T92" s="7"/>
      <c r="U92" s="7"/>
      <c r="V92" s="67" t="n">
        <f aca="false">K92*5.5017049523</f>
        <v>22952934.9721813</v>
      </c>
      <c r="W92" s="67" t="n">
        <f aca="false">M92*5.5017049523</f>
        <v>709884.586768492</v>
      </c>
      <c r="X92" s="67" t="n">
        <f aca="false">N92*5.1890047538+L92*5.5017049523</f>
        <v>27996935.703459</v>
      </c>
      <c r="Y92" s="67" t="n">
        <f aca="false">N92*5.1890047538</f>
        <v>21114842.7363473</v>
      </c>
      <c r="Z92" s="67" t="n">
        <f aca="false">L92*5.5017049523</f>
        <v>6882092.96711168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34282770.0907805</v>
      </c>
      <c r="G93" s="163" t="n">
        <f aca="false">central_v2_m!E81+temporary_pension_bonus_central!B81</f>
        <v>32869465.6548558</v>
      </c>
      <c r="H93" s="67" t="n">
        <f aca="false">F93-J93</f>
        <v>29820059.3781444</v>
      </c>
      <c r="I93" s="67" t="n">
        <f aca="false">G93-K93</f>
        <v>28540636.2635987</v>
      </c>
      <c r="J93" s="163" t="n">
        <f aca="false">central_v2_m!J81</f>
        <v>4462710.71263612</v>
      </c>
      <c r="K93" s="163" t="n">
        <f aca="false">central_v2_m!K81</f>
        <v>4328829.39125704</v>
      </c>
      <c r="L93" s="67" t="n">
        <f aca="false">H93-I93</f>
        <v>1279423.11454568</v>
      </c>
      <c r="M93" s="67" t="n">
        <f aca="false">J93-K93</f>
        <v>133881.321379084</v>
      </c>
      <c r="N93" s="163" t="n">
        <f aca="false">SUM(central_v5_m!C81:J81)</f>
        <v>4198149.96664508</v>
      </c>
      <c r="O93" s="7"/>
      <c r="P93" s="7"/>
      <c r="Q93" s="67" t="n">
        <f aca="false">I93*5.5017049523</f>
        <v>157022159.873234</v>
      </c>
      <c r="R93" s="67"/>
      <c r="S93" s="67"/>
      <c r="T93" s="7"/>
      <c r="U93" s="7"/>
      <c r="V93" s="67" t="n">
        <f aca="false">K93*5.5017049523</f>
        <v>23815942.0995406</v>
      </c>
      <c r="W93" s="67" t="n">
        <f aca="false">M93*5.5017049523</f>
        <v>736575.528851775</v>
      </c>
      <c r="X93" s="67" t="n">
        <f aca="false">N93*5.1890047538+L93*5.5017049523</f>
        <v>28823228.6194697</v>
      </c>
      <c r="Y93" s="67" t="n">
        <f aca="false">N93*5.1890047538</f>
        <v>21784220.1340866</v>
      </c>
      <c r="Z93" s="67" t="n">
        <f aca="false">L93*5.5017049523</f>
        <v>7039008.48538306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33867788.5571052</v>
      </c>
      <c r="G94" s="161" t="n">
        <f aca="false">central_v2_m!E82+temporary_pension_bonus_central!B82</f>
        <v>32471967.7424693</v>
      </c>
      <c r="H94" s="8" t="n">
        <f aca="false">F94-J94</f>
        <v>29383436.788928</v>
      </c>
      <c r="I94" s="8" t="n">
        <f aca="false">G94-K94</f>
        <v>28122146.5273374</v>
      </c>
      <c r="J94" s="161" t="n">
        <f aca="false">central_v2_m!J82</f>
        <v>4484351.76817722</v>
      </c>
      <c r="K94" s="161" t="n">
        <f aca="false">central_v2_m!K82</f>
        <v>4349821.21513191</v>
      </c>
      <c r="L94" s="8" t="n">
        <f aca="false">H94-I94</f>
        <v>1261290.26159056</v>
      </c>
      <c r="M94" s="8" t="n">
        <f aca="false">J94-K94</f>
        <v>134530.553045317</v>
      </c>
      <c r="N94" s="161" t="n">
        <f aca="false">SUM(central_v5_m!C82:J82)</f>
        <v>5004223.91270954</v>
      </c>
      <c r="O94" s="5"/>
      <c r="P94" s="5"/>
      <c r="Q94" s="8" t="n">
        <f aca="false">I94*5.5017049523</f>
        <v>154719752.818758</v>
      </c>
      <c r="R94" s="8"/>
      <c r="S94" s="8"/>
      <c r="T94" s="5"/>
      <c r="U94" s="5"/>
      <c r="V94" s="8" t="n">
        <f aca="false">K94*5.5017049523</f>
        <v>23931432.9209108</v>
      </c>
      <c r="W94" s="8" t="n">
        <f aca="false">M94*5.5017049523</f>
        <v>740147.409925076</v>
      </c>
      <c r="X94" s="8" t="n">
        <f aca="false">N94*5.1890047538+L94*5.5017049523</f>
        <v>32906188.55061</v>
      </c>
      <c r="Y94" s="8" t="n">
        <f aca="false">N94*5.1890047538</f>
        <v>25966941.6721294</v>
      </c>
      <c r="Z94" s="8" t="n">
        <f aca="false">L94*5.5017049523</f>
        <v>6939246.87848054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34653081.0117525</v>
      </c>
      <c r="G95" s="163" t="n">
        <f aca="false">central_v2_m!E83+temporary_pension_bonus_central!B83</f>
        <v>33224208.2905809</v>
      </c>
      <c r="H95" s="67" t="n">
        <f aca="false">F95-J95</f>
        <v>29986598.4568318</v>
      </c>
      <c r="I95" s="67" t="n">
        <f aca="false">G95-K95</f>
        <v>28697720.2123078</v>
      </c>
      <c r="J95" s="163" t="n">
        <f aca="false">central_v2_m!J83</f>
        <v>4666482.55492073</v>
      </c>
      <c r="K95" s="163" t="n">
        <f aca="false">central_v2_m!K83</f>
        <v>4526488.07827311</v>
      </c>
      <c r="L95" s="67" t="n">
        <f aca="false">H95-I95</f>
        <v>1288878.24452403</v>
      </c>
      <c r="M95" s="67" t="n">
        <f aca="false">J95-K95</f>
        <v>139994.476647622</v>
      </c>
      <c r="N95" s="163" t="n">
        <f aca="false">SUM(central_v5_m!C83:J83)</f>
        <v>4208107.4004254</v>
      </c>
      <c r="O95" s="7"/>
      <c r="P95" s="7"/>
      <c r="Q95" s="67" t="n">
        <f aca="false">I95*5.5017049523</f>
        <v>157886389.411773</v>
      </c>
      <c r="R95" s="67"/>
      <c r="S95" s="67"/>
      <c r="T95" s="7"/>
      <c r="U95" s="7"/>
      <c r="V95" s="67" t="n">
        <f aca="false">K95*5.5017049523</f>
        <v>24903401.8767621</v>
      </c>
      <c r="W95" s="67" t="n">
        <f aca="false">M95*5.5017049523</f>
        <v>770208.305466868</v>
      </c>
      <c r="X95" s="67" t="n">
        <f aca="false">N95*5.1890047538+L95*5.5017049523</f>
        <v>28926917.1261179</v>
      </c>
      <c r="Y95" s="67" t="n">
        <f aca="false">N95*5.1890047538</f>
        <v>21835889.3053084</v>
      </c>
      <c r="Z95" s="67" t="n">
        <f aca="false">L95*5.5017049523</f>
        <v>7091027.8208096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34093509.9065209</v>
      </c>
      <c r="G96" s="163" t="n">
        <f aca="false">central_v2_m!E84+temporary_pension_bonus_central!B84</f>
        <v>32687964.7106974</v>
      </c>
      <c r="H96" s="67" t="n">
        <f aca="false">F96-J96</f>
        <v>29415861.492405</v>
      </c>
      <c r="I96" s="67" t="n">
        <f aca="false">G96-K96</f>
        <v>28150645.749005</v>
      </c>
      <c r="J96" s="163" t="n">
        <f aca="false">central_v2_m!J84</f>
        <v>4677648.41411591</v>
      </c>
      <c r="K96" s="163" t="n">
        <f aca="false">central_v2_m!K84</f>
        <v>4537318.96169243</v>
      </c>
      <c r="L96" s="67" t="n">
        <f aca="false">H96-I96</f>
        <v>1265215.74339997</v>
      </c>
      <c r="M96" s="67" t="n">
        <f aca="false">J96-K96</f>
        <v>140329.452423477</v>
      </c>
      <c r="N96" s="163" t="n">
        <f aca="false">SUM(central_v5_m!C84:J84)</f>
        <v>4119213.35866802</v>
      </c>
      <c r="O96" s="7"/>
      <c r="P96" s="7"/>
      <c r="Q96" s="67" t="n">
        <f aca="false">I96*5.5017049523</f>
        <v>154876547.127744</v>
      </c>
      <c r="R96" s="67"/>
      <c r="S96" s="67"/>
      <c r="T96" s="7"/>
      <c r="U96" s="7"/>
      <c r="V96" s="67" t="n">
        <f aca="false">K96*5.5017049523</f>
        <v>24962990.2017079</v>
      </c>
      <c r="W96" s="67" t="n">
        <f aca="false">M96*5.5017049523</f>
        <v>772051.243351789</v>
      </c>
      <c r="X96" s="67" t="n">
        <f aca="false">N96*5.1890047538+L96*5.5017049523</f>
        <v>28335461.4212364</v>
      </c>
      <c r="Y96" s="67" t="n">
        <f aca="false">N96*5.1890047538</f>
        <v>21374617.7000448</v>
      </c>
      <c r="Z96" s="67" t="n">
        <f aca="false">L96*5.5017049523</f>
        <v>6960843.72119154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34977083.8942798</v>
      </c>
      <c r="G97" s="163" t="n">
        <f aca="false">central_v2_m!E85+temporary_pension_bonus_central!B85</f>
        <v>33535176.2181582</v>
      </c>
      <c r="H97" s="67" t="n">
        <f aca="false">F97-J97</f>
        <v>30110583.8346729</v>
      </c>
      <c r="I97" s="67" t="n">
        <f aca="false">G97-K97</f>
        <v>28814671.1603395</v>
      </c>
      <c r="J97" s="163" t="n">
        <f aca="false">central_v2_m!J85</f>
        <v>4866500.05960691</v>
      </c>
      <c r="K97" s="163" t="n">
        <f aca="false">central_v2_m!K85</f>
        <v>4720505.0578187</v>
      </c>
      <c r="L97" s="67" t="n">
        <f aca="false">H97-I97</f>
        <v>1295912.67433338</v>
      </c>
      <c r="M97" s="67" t="n">
        <f aca="false">J97-K97</f>
        <v>145995.001788208</v>
      </c>
      <c r="N97" s="163" t="n">
        <f aca="false">SUM(central_v5_m!C85:J85)</f>
        <v>4226547.29803727</v>
      </c>
      <c r="O97" s="7"/>
      <c r="P97" s="7"/>
      <c r="Q97" s="67" t="n">
        <f aca="false">I97*5.5017049523</f>
        <v>158529819.021736</v>
      </c>
      <c r="R97" s="67"/>
      <c r="S97" s="67"/>
      <c r="T97" s="7"/>
      <c r="U97" s="7"/>
      <c r="V97" s="67" t="n">
        <f aca="false">K97*5.5017049523</f>
        <v>25970826.0539583</v>
      </c>
      <c r="W97" s="67" t="n">
        <f aca="false">M97*5.5017049523</f>
        <v>803221.424349233</v>
      </c>
      <c r="X97" s="67" t="n">
        <f aca="false">N97*5.1890047538+L97*5.5017049523</f>
        <v>29061303.1998042</v>
      </c>
      <c r="Y97" s="67" t="n">
        <f aca="false">N97*5.1890047538</f>
        <v>21931574.0216759</v>
      </c>
      <c r="Z97" s="67" t="n">
        <f aca="false">L97*5.5017049523</f>
        <v>7129729.17812829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34382336.6331345</v>
      </c>
      <c r="G98" s="161" t="n">
        <f aca="false">central_v2_m!E86+temporary_pension_bonus_central!B86</f>
        <v>32965205.5030991</v>
      </c>
      <c r="H98" s="8" t="n">
        <f aca="false">F98-J98</f>
        <v>29507632.3386797</v>
      </c>
      <c r="I98" s="8" t="n">
        <f aca="false">G98-K98</f>
        <v>28236742.3374779</v>
      </c>
      <c r="J98" s="161" t="n">
        <f aca="false">central_v2_m!J86</f>
        <v>4874704.29445482</v>
      </c>
      <c r="K98" s="161" t="n">
        <f aca="false">central_v2_m!K86</f>
        <v>4728463.16562118</v>
      </c>
      <c r="L98" s="8" t="n">
        <f aca="false">H98-I98</f>
        <v>1270890.0012018</v>
      </c>
      <c r="M98" s="8" t="n">
        <f aca="false">J98-K98</f>
        <v>146241.128833644</v>
      </c>
      <c r="N98" s="161" t="n">
        <f aca="false">SUM(central_v5_m!C86:J86)</f>
        <v>4983551.04520166</v>
      </c>
      <c r="O98" s="5"/>
      <c r="P98" s="5"/>
      <c r="Q98" s="8" t="n">
        <f aca="false">I98*5.5017049523</f>
        <v>155350225.154921</v>
      </c>
      <c r="R98" s="8"/>
      <c r="S98" s="8"/>
      <c r="T98" s="5"/>
      <c r="U98" s="5"/>
      <c r="V98" s="8" t="n">
        <f aca="false">K98*5.5017049523</f>
        <v>26014609.2150662</v>
      </c>
      <c r="W98" s="8" t="n">
        <f aca="false">M98*5.5017049523</f>
        <v>804575.542734002</v>
      </c>
      <c r="X98" s="8" t="n">
        <f aca="false">N98*5.1890047538+L98*5.5017049523</f>
        <v>32851731.8777969</v>
      </c>
      <c r="Y98" s="8" t="n">
        <f aca="false">N98*5.1890047538</f>
        <v>25859670.0643564</v>
      </c>
      <c r="Z98" s="8" t="n">
        <f aca="false">L98*5.5017049523</f>
        <v>6992061.81344048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35206395.9800499</v>
      </c>
      <c r="G99" s="163" t="n">
        <f aca="false">central_v2_m!E87+temporary_pension_bonus_central!B87</f>
        <v>33756092.5595481</v>
      </c>
      <c r="H99" s="67" t="n">
        <f aca="false">F99-J99</f>
        <v>30139043.9251762</v>
      </c>
      <c r="I99" s="67" t="n">
        <f aca="false">G99-K99</f>
        <v>28840761.0663206</v>
      </c>
      <c r="J99" s="163" t="n">
        <f aca="false">central_v2_m!J87</f>
        <v>5067352.05487373</v>
      </c>
      <c r="K99" s="163" t="n">
        <f aca="false">central_v2_m!K87</f>
        <v>4915331.49322752</v>
      </c>
      <c r="L99" s="67" t="n">
        <f aca="false">H99-I99</f>
        <v>1298282.85885559</v>
      </c>
      <c r="M99" s="67" t="n">
        <f aca="false">J99-K99</f>
        <v>152020.561646213</v>
      </c>
      <c r="N99" s="163" t="n">
        <f aca="false">SUM(central_v5_m!C87:J87)</f>
        <v>4216345.34780963</v>
      </c>
      <c r="O99" s="7"/>
      <c r="P99" s="7"/>
      <c r="Q99" s="67" t="n">
        <f aca="false">I99*5.5017049523</f>
        <v>158673357.986677</v>
      </c>
      <c r="R99" s="67"/>
      <c r="S99" s="67"/>
      <c r="T99" s="7"/>
      <c r="U99" s="7"/>
      <c r="V99" s="67" t="n">
        <f aca="false">K99*5.5017049523</f>
        <v>27042703.618486</v>
      </c>
      <c r="W99" s="67" t="n">
        <f aca="false">M99*5.5017049523</f>
        <v>836372.276860397</v>
      </c>
      <c r="X99" s="67" t="n">
        <f aca="false">N99*5.1890047538+L99*5.5017049523</f>
        <v>29021405.2874987</v>
      </c>
      <c r="Y99" s="67" t="n">
        <f aca="false">N99*5.1890047538</f>
        <v>21878636.0534467</v>
      </c>
      <c r="Z99" s="67" t="n">
        <f aca="false">L99*5.5017049523</f>
        <v>7142769.23405198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34770778.5192684</v>
      </c>
      <c r="G100" s="163" t="n">
        <f aca="false">central_v2_m!E88+temporary_pension_bonus_central!B88</f>
        <v>33337922.8368561</v>
      </c>
      <c r="H100" s="67" t="n">
        <f aca="false">F100-J100</f>
        <v>29722415.0212216</v>
      </c>
      <c r="I100" s="67" t="n">
        <f aca="false">G100-K100</f>
        <v>28441010.2437507</v>
      </c>
      <c r="J100" s="163" t="n">
        <f aca="false">central_v2_m!J88</f>
        <v>5048363.49804684</v>
      </c>
      <c r="K100" s="163" t="n">
        <f aca="false">central_v2_m!K88</f>
        <v>4896912.59310543</v>
      </c>
      <c r="L100" s="67" t="n">
        <f aca="false">H100-I100</f>
        <v>1281404.77747087</v>
      </c>
      <c r="M100" s="67" t="n">
        <f aca="false">J100-K100</f>
        <v>151450.904941406</v>
      </c>
      <c r="N100" s="163" t="n">
        <f aca="false">SUM(central_v5_m!C88:J88)</f>
        <v>4086757.82596418</v>
      </c>
      <c r="O100" s="7"/>
      <c r="P100" s="7"/>
      <c r="Q100" s="67" t="n">
        <f aca="false">I100*5.5017049523</f>
        <v>156474046.906458</v>
      </c>
      <c r="R100" s="67"/>
      <c r="S100" s="67"/>
      <c r="T100" s="7"/>
      <c r="U100" s="7"/>
      <c r="V100" s="67" t="n">
        <f aca="false">K100*5.5017049523</f>
        <v>26941368.2644684</v>
      </c>
      <c r="W100" s="67" t="n">
        <f aca="false">M100*5.5017049523</f>
        <v>833238.19374645</v>
      </c>
      <c r="X100" s="67" t="n">
        <f aca="false">N100*5.1890047538+L100*5.5017049523</f>
        <v>28256116.7966698</v>
      </c>
      <c r="Y100" s="67" t="n">
        <f aca="false">N100*5.1890047538</f>
        <v>21206205.7865575</v>
      </c>
      <c r="Z100" s="67" t="n">
        <f aca="false">L100*5.5017049523</f>
        <v>7049911.01011238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35713957.8042479</v>
      </c>
      <c r="G101" s="163" t="n">
        <f aca="false">central_v2_m!E89+temporary_pension_bonus_central!B89</f>
        <v>34242870.4702966</v>
      </c>
      <c r="H101" s="67" t="n">
        <f aca="false">F101-J101</f>
        <v>30483121.1059606</v>
      </c>
      <c r="I101" s="67" t="n">
        <f aca="false">G101-K101</f>
        <v>29168958.8729578</v>
      </c>
      <c r="J101" s="163" t="n">
        <f aca="false">central_v2_m!J89</f>
        <v>5230836.69828735</v>
      </c>
      <c r="K101" s="163" t="n">
        <f aca="false">central_v2_m!K89</f>
        <v>5073911.59733873</v>
      </c>
      <c r="L101" s="67" t="n">
        <f aca="false">H101-I101</f>
        <v>1314162.23300272</v>
      </c>
      <c r="M101" s="67" t="n">
        <f aca="false">J101-K101</f>
        <v>156925.100948621</v>
      </c>
      <c r="N101" s="163" t="n">
        <f aca="false">SUM(central_v5_m!C89:J89)</f>
        <v>4160405.59784527</v>
      </c>
      <c r="O101" s="7"/>
      <c r="P101" s="7"/>
      <c r="Q101" s="67" t="n">
        <f aca="false">I101*5.5017049523</f>
        <v>160479005.484787</v>
      </c>
      <c r="R101" s="67"/>
      <c r="S101" s="67"/>
      <c r="T101" s="7"/>
      <c r="U101" s="7"/>
      <c r="V101" s="67" t="n">
        <f aca="false">K101*5.5017049523</f>
        <v>27915164.5626109</v>
      </c>
      <c r="W101" s="67" t="n">
        <f aca="false">M101*5.5017049523</f>
        <v>863355.605029203</v>
      </c>
      <c r="X101" s="67" t="n">
        <f aca="false">N101*5.1890047538+L101*5.5017049523</f>
        <v>28818497.2903919</v>
      </c>
      <c r="Y101" s="67" t="n">
        <f aca="false">N101*5.1890047538</f>
        <v>21588364.4249552</v>
      </c>
      <c r="Z101" s="67" t="n">
        <f aca="false">L101*5.5017049523</f>
        <v>7230132.8654367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35226661.0342124</v>
      </c>
      <c r="G102" s="161" t="n">
        <f aca="false">central_v2_m!E90+temporary_pension_bonus_central!B90</f>
        <v>33774895.0592104</v>
      </c>
      <c r="H102" s="8" t="n">
        <f aca="false">F102-J102</f>
        <v>29974734.292372</v>
      </c>
      <c r="I102" s="8" t="n">
        <f aca="false">G102-K102</f>
        <v>28680526.1196253</v>
      </c>
      <c r="J102" s="161" t="n">
        <f aca="false">central_v2_m!J90</f>
        <v>5251926.74184035</v>
      </c>
      <c r="K102" s="161" t="n">
        <f aca="false">central_v2_m!K90</f>
        <v>5094368.93958514</v>
      </c>
      <c r="L102" s="8" t="n">
        <f aca="false">H102-I102</f>
        <v>1294208.17274674</v>
      </c>
      <c r="M102" s="8" t="n">
        <f aca="false">J102-K102</f>
        <v>157557.802255211</v>
      </c>
      <c r="N102" s="161" t="n">
        <f aca="false">SUM(central_v5_m!C90:J90)</f>
        <v>4890052.19430199</v>
      </c>
      <c r="O102" s="5"/>
      <c r="P102" s="5"/>
      <c r="Q102" s="8" t="n">
        <f aca="false">I102*5.5017049523</f>
        <v>157791792.586912</v>
      </c>
      <c r="R102" s="8"/>
      <c r="S102" s="8"/>
      <c r="T102" s="5"/>
      <c r="U102" s="5"/>
      <c r="V102" s="8" t="n">
        <f aca="false">K102*5.5017049523</f>
        <v>28027714.8237589</v>
      </c>
      <c r="W102" s="8" t="n">
        <f aca="false">M102*5.5017049523</f>
        <v>866836.540941001</v>
      </c>
      <c r="X102" s="8" t="n">
        <f aca="false">N102*5.1890047538+L102*5.5017049523</f>
        <v>32494855.595871</v>
      </c>
      <c r="Y102" s="8" t="n">
        <f aca="false">N102*5.1890047538</f>
        <v>25374504.0825631</v>
      </c>
      <c r="Z102" s="8" t="n">
        <f aca="false">L102*5.5017049523</f>
        <v>7120351.5133079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36134195.2973045</v>
      </c>
      <c r="G103" s="163" t="n">
        <f aca="false">central_v2_m!E91+temporary_pension_bonus_central!B91</f>
        <v>34645355.4331594</v>
      </c>
      <c r="H103" s="67" t="n">
        <f aca="false">F103-J103</f>
        <v>30661403.6755165</v>
      </c>
      <c r="I103" s="67" t="n">
        <f aca="false">G103-K103</f>
        <v>29336747.5600251</v>
      </c>
      <c r="J103" s="163" t="n">
        <f aca="false">central_v2_m!J91</f>
        <v>5472791.62178793</v>
      </c>
      <c r="K103" s="163" t="n">
        <f aca="false">central_v2_m!K91</f>
        <v>5308607.87313429</v>
      </c>
      <c r="L103" s="67" t="n">
        <f aca="false">H103-I103</f>
        <v>1324656.11549145</v>
      </c>
      <c r="M103" s="67" t="n">
        <f aca="false">J103-K103</f>
        <v>164183.748653639</v>
      </c>
      <c r="N103" s="163" t="n">
        <f aca="false">SUM(central_v5_m!C91:J91)</f>
        <v>4079293.60804522</v>
      </c>
      <c r="O103" s="7"/>
      <c r="P103" s="7"/>
      <c r="Q103" s="67" t="n">
        <f aca="false">I103*5.5017049523</f>
        <v>161402129.335365</v>
      </c>
      <c r="R103" s="67"/>
      <c r="S103" s="67"/>
      <c r="T103" s="7"/>
      <c r="U103" s="7"/>
      <c r="V103" s="67" t="n">
        <f aca="false">K103*5.5017049523</f>
        <v>29206394.2254417</v>
      </c>
      <c r="W103" s="67" t="n">
        <f aca="false">M103*5.5017049523</f>
        <v>903290.543054905</v>
      </c>
      <c r="X103" s="67" t="n">
        <f aca="false">N103*5.1890047538+L103*5.5017049523</f>
        <v>28455341.0349864</v>
      </c>
      <c r="Y103" s="67" t="n">
        <f aca="false">N103*5.1890047538</f>
        <v>21167473.9242926</v>
      </c>
      <c r="Z103" s="67" t="n">
        <f aca="false">L103*5.5017049523</f>
        <v>7287867.11069381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35621504.3712652</v>
      </c>
      <c r="G104" s="163" t="n">
        <f aca="false">central_v2_m!E92+temporary_pension_bonus_central!B92</f>
        <v>34153382.6526022</v>
      </c>
      <c r="H104" s="67" t="n">
        <f aca="false">F104-J104</f>
        <v>30175434.6870817</v>
      </c>
      <c r="I104" s="67" t="n">
        <f aca="false">G104-K104</f>
        <v>28870695.0589442</v>
      </c>
      <c r="J104" s="163" t="n">
        <f aca="false">central_v2_m!J92</f>
        <v>5446069.68418352</v>
      </c>
      <c r="K104" s="163" t="n">
        <f aca="false">central_v2_m!K92</f>
        <v>5282687.59365802</v>
      </c>
      <c r="L104" s="67" t="n">
        <f aca="false">H104-I104</f>
        <v>1304739.62813753</v>
      </c>
      <c r="M104" s="67" t="n">
        <f aca="false">J104-K104</f>
        <v>163382.090525505</v>
      </c>
      <c r="N104" s="163" t="n">
        <f aca="false">SUM(central_v5_m!C92:J92)</f>
        <v>4051648.37607278</v>
      </c>
      <c r="O104" s="7"/>
      <c r="P104" s="7"/>
      <c r="Q104" s="67" t="n">
        <f aca="false">I104*5.5017049523</f>
        <v>158838045.982136</v>
      </c>
      <c r="R104" s="67"/>
      <c r="S104" s="67"/>
      <c r="T104" s="7"/>
      <c r="U104" s="7"/>
      <c r="V104" s="67" t="n">
        <f aca="false">K104*5.5017049523</f>
        <v>29063788.4954821</v>
      </c>
      <c r="W104" s="67" t="n">
        <f aca="false">M104*5.5017049523</f>
        <v>898880.056561299</v>
      </c>
      <c r="X104" s="67" t="n">
        <f aca="false">N104*5.1890047538+L104*5.5017049523</f>
        <v>28202315.157754</v>
      </c>
      <c r="Y104" s="67" t="n">
        <f aca="false">N104*5.1890047538</f>
        <v>21024022.6841677</v>
      </c>
      <c r="Z104" s="67" t="n">
        <f aca="false">L104*5.5017049523</f>
        <v>7178292.47358632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36416941.0114556</v>
      </c>
      <c r="G105" s="163" t="n">
        <f aca="false">central_v2_m!E93+temporary_pension_bonus_central!B93</f>
        <v>34917957.4020278</v>
      </c>
      <c r="H105" s="67" t="n">
        <f aca="false">F105-J105</f>
        <v>30793385.1762327</v>
      </c>
      <c r="I105" s="67" t="n">
        <f aca="false">G105-K105</f>
        <v>29463108.2418616</v>
      </c>
      <c r="J105" s="163" t="n">
        <f aca="false">central_v2_m!J93</f>
        <v>5623555.83522282</v>
      </c>
      <c r="K105" s="163" t="n">
        <f aca="false">central_v2_m!K93</f>
        <v>5454849.16016614</v>
      </c>
      <c r="L105" s="67" t="n">
        <f aca="false">H105-I105</f>
        <v>1330276.93437111</v>
      </c>
      <c r="M105" s="67" t="n">
        <f aca="false">J105-K105</f>
        <v>168706.675056683</v>
      </c>
      <c r="N105" s="163" t="n">
        <f aca="false">SUM(central_v5_m!C93:J93)</f>
        <v>4185658.71914875</v>
      </c>
      <c r="O105" s="7"/>
      <c r="P105" s="7"/>
      <c r="Q105" s="67" t="n">
        <f aca="false">I105*5.5017049523</f>
        <v>162097328.524401</v>
      </c>
      <c r="R105" s="67"/>
      <c r="S105" s="67"/>
      <c r="T105" s="7"/>
      <c r="U105" s="7"/>
      <c r="V105" s="67" t="n">
        <f aca="false">K105*5.5017049523</f>
        <v>30010970.6385355</v>
      </c>
      <c r="W105" s="67" t="n">
        <f aca="false">M105*5.5017049523</f>
        <v>928174.349645419</v>
      </c>
      <c r="X105" s="67" t="n">
        <f aca="false">N105*5.1890047538+L105*5.5017049523</f>
        <v>29038194.1892072</v>
      </c>
      <c r="Y105" s="67" t="n">
        <f aca="false">N105*5.1890047538</f>
        <v>21719402.9914473</v>
      </c>
      <c r="Z105" s="67" t="n">
        <f aca="false">L105*5.5017049523</f>
        <v>7318791.19775998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35734159.5301386</v>
      </c>
      <c r="G106" s="161" t="n">
        <f aca="false">central_v2_m!E94+temporary_pension_bonus_central!B94</f>
        <v>34264952.8888211</v>
      </c>
      <c r="H106" s="8" t="n">
        <f aca="false">F106-J106</f>
        <v>30136407.9023592</v>
      </c>
      <c r="I106" s="8" t="n">
        <f aca="false">G106-K106</f>
        <v>28835133.8098751</v>
      </c>
      <c r="J106" s="161" t="n">
        <f aca="false">central_v2_m!J94</f>
        <v>5597751.62777936</v>
      </c>
      <c r="K106" s="161" t="n">
        <f aca="false">central_v2_m!K94</f>
        <v>5429819.07894598</v>
      </c>
      <c r="L106" s="8" t="n">
        <f aca="false">H106-I106</f>
        <v>1301274.09248413</v>
      </c>
      <c r="M106" s="8" t="n">
        <f aca="false">J106-K106</f>
        <v>167932.54883338</v>
      </c>
      <c r="N106" s="161" t="n">
        <f aca="false">SUM(central_v5_m!C94:J94)</f>
        <v>4908633.80889963</v>
      </c>
      <c r="O106" s="5"/>
      <c r="P106" s="5"/>
      <c r="Q106" s="8" t="n">
        <f aca="false">I106*5.5017049523</f>
        <v>158642398.482023</v>
      </c>
      <c r="R106" s="8"/>
      <c r="S106" s="8"/>
      <c r="T106" s="5"/>
      <c r="U106" s="5"/>
      <c r="V106" s="8" t="n">
        <f aca="false">K106*5.5017049523</f>
        <v>29873262.5167301</v>
      </c>
      <c r="W106" s="8" t="n">
        <f aca="false">M106*5.5017049523</f>
        <v>923915.335568971</v>
      </c>
      <c r="X106" s="8" t="n">
        <f aca="false">N106*5.1890047538+L106*5.5017049523</f>
        <v>32630150.2879632</v>
      </c>
      <c r="Y106" s="8" t="n">
        <f aca="false">N106*5.1890047538</f>
        <v>25470924.1690436</v>
      </c>
      <c r="Z106" s="8" t="n">
        <f aca="false">L106*5.5017049523</f>
        <v>7159226.11891963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36518215.9027611</v>
      </c>
      <c r="G107" s="163" t="n">
        <f aca="false">central_v2_m!E95+temporary_pension_bonus_central!B95</f>
        <v>35017365.7332623</v>
      </c>
      <c r="H107" s="67" t="n">
        <f aca="false">F107-J107</f>
        <v>30696076.7280074</v>
      </c>
      <c r="I107" s="67" t="n">
        <f aca="false">G107-K107</f>
        <v>29369890.7337512</v>
      </c>
      <c r="J107" s="163" t="n">
        <f aca="false">central_v2_m!J95</f>
        <v>5822139.17475369</v>
      </c>
      <c r="K107" s="163" t="n">
        <f aca="false">central_v2_m!K95</f>
        <v>5647474.99951108</v>
      </c>
      <c r="L107" s="67" t="n">
        <f aca="false">H107-I107</f>
        <v>1326185.99425617</v>
      </c>
      <c r="M107" s="67" t="n">
        <f aca="false">J107-K107</f>
        <v>174664.175242612</v>
      </c>
      <c r="N107" s="163" t="n">
        <f aca="false">SUM(central_v5_m!C95:J95)</f>
        <v>4108631.09388061</v>
      </c>
      <c r="O107" s="7"/>
      <c r="P107" s="7"/>
      <c r="Q107" s="67" t="n">
        <f aca="false">I107*5.5017049523</f>
        <v>161584473.298389</v>
      </c>
      <c r="R107" s="67"/>
      <c r="S107" s="67"/>
      <c r="T107" s="7"/>
      <c r="U107" s="7"/>
      <c r="V107" s="67" t="n">
        <f aca="false">K107*5.5017049523</f>
        <v>31070741.1728006</v>
      </c>
      <c r="W107" s="67" t="n">
        <f aca="false">M107*5.5017049523</f>
        <v>960950.757921674</v>
      </c>
      <c r="X107" s="67" t="n">
        <f aca="false">N107*5.1890047538+L107*5.5017049523</f>
        <v>28615990.3300271</v>
      </c>
      <c r="Y107" s="67" t="n">
        <f aca="false">N107*5.1890047538</f>
        <v>21319706.277757</v>
      </c>
      <c r="Z107" s="67" t="n">
        <f aca="false">L107*5.5017049523</f>
        <v>7296284.05227008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35936475.8164269</v>
      </c>
      <c r="G108" s="163" t="n">
        <f aca="false">central_v2_m!E96+temporary_pension_bonus_central!B96</f>
        <v>34459532.8748599</v>
      </c>
      <c r="H108" s="67" t="n">
        <f aca="false">F108-J108</f>
        <v>30167272.4367067</v>
      </c>
      <c r="I108" s="67" t="n">
        <f aca="false">G108-K108</f>
        <v>28863405.5965312</v>
      </c>
      <c r="J108" s="163" t="n">
        <f aca="false">central_v2_m!J96</f>
        <v>5769203.37972025</v>
      </c>
      <c r="K108" s="163" t="n">
        <f aca="false">central_v2_m!K96</f>
        <v>5596127.27832864</v>
      </c>
      <c r="L108" s="67" t="n">
        <f aca="false">H108-I108</f>
        <v>1303866.84017542</v>
      </c>
      <c r="M108" s="67" t="n">
        <f aca="false">J108-K108</f>
        <v>173076.101391609</v>
      </c>
      <c r="N108" s="163" t="n">
        <f aca="false">SUM(central_v5_m!C96:J96)</f>
        <v>4064006.28779555</v>
      </c>
      <c r="O108" s="7"/>
      <c r="P108" s="7"/>
      <c r="Q108" s="67" t="n">
        <f aca="false">I108*5.5017049523</f>
        <v>158797941.510679</v>
      </c>
      <c r="R108" s="67"/>
      <c r="S108" s="67"/>
      <c r="T108" s="7"/>
      <c r="U108" s="7"/>
      <c r="V108" s="67" t="n">
        <f aca="false">K108*5.5017049523</f>
        <v>30788241.1608818</v>
      </c>
      <c r="W108" s="67" t="n">
        <f aca="false">M108*5.5017049523</f>
        <v>952213.644150991</v>
      </c>
      <c r="X108" s="67" t="n">
        <f aca="false">N108*5.1890047538+L108*5.5017049523</f>
        <v>28261638.5985771</v>
      </c>
      <c r="Y108" s="67" t="n">
        <f aca="false">N108*5.1890047538</f>
        <v>21088147.9468442</v>
      </c>
      <c r="Z108" s="67" t="n">
        <f aca="false">L108*5.5017049523</f>
        <v>7173490.65173284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36757219.9132081</v>
      </c>
      <c r="G109" s="163" t="n">
        <f aca="false">central_v2_m!E97+temporary_pension_bonus_central!B97</f>
        <v>35247772.7072794</v>
      </c>
      <c r="H109" s="67" t="n">
        <f aca="false">F109-J109</f>
        <v>30814230.0129718</v>
      </c>
      <c r="I109" s="67" t="n">
        <f aca="false">G109-K109</f>
        <v>29483072.5040501</v>
      </c>
      <c r="J109" s="163" t="n">
        <f aca="false">central_v2_m!J97</f>
        <v>5942989.90023638</v>
      </c>
      <c r="K109" s="163" t="n">
        <f aca="false">central_v2_m!K97</f>
        <v>5764700.20322929</v>
      </c>
      <c r="L109" s="67" t="n">
        <f aca="false">H109-I109</f>
        <v>1331157.50892165</v>
      </c>
      <c r="M109" s="67" t="n">
        <f aca="false">J109-K109</f>
        <v>178289.697007091</v>
      </c>
      <c r="N109" s="163" t="n">
        <f aca="false">SUM(central_v5_m!C97:J97)</f>
        <v>4133953.10357907</v>
      </c>
      <c r="O109" s="7"/>
      <c r="P109" s="7"/>
      <c r="Q109" s="67" t="n">
        <f aca="false">I109*5.5017049523</f>
        <v>162207166.004553</v>
      </c>
      <c r="R109" s="67"/>
      <c r="S109" s="67"/>
      <c r="T109" s="7"/>
      <c r="U109" s="7"/>
      <c r="V109" s="67" t="n">
        <f aca="false">K109*5.5017049523</f>
        <v>31715679.6566314</v>
      </c>
      <c r="W109" s="67" t="n">
        <f aca="false">M109*5.5017049523</f>
        <v>980897.308967978</v>
      </c>
      <c r="X109" s="67" t="n">
        <f aca="false">N109*5.1890047538+L109*5.5017049523</f>
        <v>28774738.1655836</v>
      </c>
      <c r="Y109" s="67" t="n">
        <f aca="false">N109*5.1890047538</f>
        <v>21451102.3064581</v>
      </c>
      <c r="Z109" s="67" t="n">
        <f aca="false">L109*5.5017049523</f>
        <v>7323635.85912555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36306751.2463963</v>
      </c>
      <c r="G110" s="161" t="n">
        <f aca="false">central_v2_m!E98+temporary_pension_bonus_central!B98</f>
        <v>34816923.0941033</v>
      </c>
      <c r="H110" s="8" t="n">
        <f aca="false">F110-J110</f>
        <v>30352722.3242645</v>
      </c>
      <c r="I110" s="8" t="n">
        <f aca="false">G110-K110</f>
        <v>29041515.0396355</v>
      </c>
      <c r="J110" s="161" t="n">
        <f aca="false">central_v2_m!J98</f>
        <v>5954028.92213179</v>
      </c>
      <c r="K110" s="161" t="n">
        <f aca="false">central_v2_m!K98</f>
        <v>5775408.05446783</v>
      </c>
      <c r="L110" s="8" t="n">
        <f aca="false">H110-I110</f>
        <v>1311207.28462903</v>
      </c>
      <c r="M110" s="8" t="n">
        <f aca="false">J110-K110</f>
        <v>178620.867663953</v>
      </c>
      <c r="N110" s="161" t="n">
        <f aca="false">SUM(central_v5_m!C98:J98)</f>
        <v>4881586.35435185</v>
      </c>
      <c r="O110" s="5"/>
      <c r="P110" s="5"/>
      <c r="Q110" s="8" t="n">
        <f aca="false">I110*5.5017049523</f>
        <v>159777847.115858</v>
      </c>
      <c r="R110" s="8"/>
      <c r="S110" s="8"/>
      <c r="T110" s="5"/>
      <c r="U110" s="5"/>
      <c r="V110" s="8" t="n">
        <f aca="false">K110*5.5017049523</f>
        <v>31774591.094819</v>
      </c>
      <c r="W110" s="8" t="n">
        <f aca="false">M110*5.5017049523</f>
        <v>982719.312210891</v>
      </c>
      <c r="X110" s="8" t="n">
        <f aca="false">N110*5.1890047538+L110*5.5017049523</f>
        <v>32544450.4101523</v>
      </c>
      <c r="Y110" s="8" t="n">
        <f aca="false">N110*5.1890047538</f>
        <v>25330574.798817</v>
      </c>
      <c r="Z110" s="8" t="n">
        <f aca="false">L110*5.5017049523</f>
        <v>7213875.61133538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37204499.3711431</v>
      </c>
      <c r="G111" s="163" t="n">
        <f aca="false">central_v2_m!E99+temporary_pension_bonus_central!B99</f>
        <v>35678912.5679551</v>
      </c>
      <c r="H111" s="67" t="n">
        <f aca="false">F111-J111</f>
        <v>31072495.035709</v>
      </c>
      <c r="I111" s="67" t="n">
        <f aca="false">G111-K111</f>
        <v>29730868.3625841</v>
      </c>
      <c r="J111" s="163" t="n">
        <f aca="false">central_v2_m!J99</f>
        <v>6132004.33543409</v>
      </c>
      <c r="K111" s="163" t="n">
        <f aca="false">central_v2_m!K99</f>
        <v>5948044.20537107</v>
      </c>
      <c r="L111" s="67" t="n">
        <f aca="false">H111-I111</f>
        <v>1341626.67312491</v>
      </c>
      <c r="M111" s="67" t="n">
        <f aca="false">J111-K111</f>
        <v>183960.130063024</v>
      </c>
      <c r="N111" s="163" t="n">
        <f aca="false">SUM(central_v5_m!C99:J99)</f>
        <v>4068182.13243524</v>
      </c>
      <c r="O111" s="7"/>
      <c r="P111" s="7"/>
      <c r="Q111" s="67" t="n">
        <f aca="false">I111*5.5017049523</f>
        <v>163570465.706608</v>
      </c>
      <c r="R111" s="67"/>
      <c r="S111" s="67"/>
      <c r="T111" s="7"/>
      <c r="U111" s="7"/>
      <c r="V111" s="67" t="n">
        <f aca="false">K111*5.5017049523</f>
        <v>32724384.2611893</v>
      </c>
      <c r="W111" s="67" t="n">
        <f aca="false">M111*5.5017049523</f>
        <v>1012094.35859349</v>
      </c>
      <c r="X111" s="67" t="n">
        <f aca="false">N111*5.1890047538+L111*5.5017049523</f>
        <v>28491050.5361998</v>
      </c>
      <c r="Y111" s="67" t="n">
        <f aca="false">N111*5.1890047538</f>
        <v>21109816.4245307</v>
      </c>
      <c r="Z111" s="67" t="n">
        <f aca="false">L111*5.5017049523</f>
        <v>7381234.11166907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36621335.9277401</v>
      </c>
      <c r="G112" s="163" t="n">
        <f aca="false">central_v2_m!E100+temporary_pension_bonus_central!B100</f>
        <v>35120555.7432919</v>
      </c>
      <c r="H112" s="67" t="n">
        <f aca="false">F112-J112</f>
        <v>30471743.4202206</v>
      </c>
      <c r="I112" s="67" t="n">
        <f aca="false">G112-K112</f>
        <v>29155451.0109979</v>
      </c>
      <c r="J112" s="163" t="n">
        <f aca="false">central_v2_m!J100</f>
        <v>6149592.50751958</v>
      </c>
      <c r="K112" s="163" t="n">
        <f aca="false">central_v2_m!K100</f>
        <v>5965104.73229399</v>
      </c>
      <c r="L112" s="67" t="n">
        <f aca="false">H112-I112</f>
        <v>1316292.40922263</v>
      </c>
      <c r="M112" s="67" t="n">
        <f aca="false">J112-K112</f>
        <v>184487.775225587</v>
      </c>
      <c r="N112" s="163" t="n">
        <f aca="false">SUM(central_v5_m!C100:J100)</f>
        <v>3989461.666502</v>
      </c>
      <c r="Q112" s="67" t="n">
        <f aca="false">I112*5.5017049523</f>
        <v>160404689.213747</v>
      </c>
      <c r="R112" s="67"/>
      <c r="S112" s="67"/>
      <c r="V112" s="67" t="n">
        <f aca="false">K112*5.5017049523</f>
        <v>32818246.24665</v>
      </c>
      <c r="W112" s="67" t="n">
        <f aca="false">M112*5.5017049523</f>
        <v>1014997.30659742</v>
      </c>
      <c r="X112" s="67" t="n">
        <f aca="false">N112*5.1890047538+L112*5.5017049523</f>
        <v>27943188.0190768</v>
      </c>
      <c r="Y112" s="67" t="n">
        <f aca="false">N112*5.1890047538</f>
        <v>20701335.5525818</v>
      </c>
      <c r="Z112" s="67" t="n">
        <f aca="false">L112*5.5017049523</f>
        <v>7241852.46649502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37527574.3504094</v>
      </c>
      <c r="G113" s="163" t="n">
        <f aca="false">central_v2_m!E101+temporary_pension_bonus_central!B101</f>
        <v>35989964.9462402</v>
      </c>
      <c r="H113" s="67" t="n">
        <f aca="false">F113-J113</f>
        <v>31144284.9212233</v>
      </c>
      <c r="I113" s="67" t="n">
        <f aca="false">G113-K113</f>
        <v>29798174.1999297</v>
      </c>
      <c r="J113" s="163" t="n">
        <f aca="false">central_v2_m!J101</f>
        <v>6383289.42918615</v>
      </c>
      <c r="K113" s="163" t="n">
        <f aca="false">central_v2_m!K101</f>
        <v>6191790.74631057</v>
      </c>
      <c r="L113" s="67" t="n">
        <f aca="false">H113-I113</f>
        <v>1346110.7212936</v>
      </c>
      <c r="M113" s="67" t="n">
        <f aca="false">J113-K113</f>
        <v>191498.682875586</v>
      </c>
      <c r="N113" s="163" t="n">
        <f aca="false">SUM(central_v5_m!C101:J101)</f>
        <v>4099569.95164543</v>
      </c>
      <c r="Q113" s="67" t="n">
        <f aca="false">I113*5.5017049523</f>
        <v>163940762.565251</v>
      </c>
      <c r="R113" s="67"/>
      <c r="S113" s="67"/>
      <c r="V113" s="67" t="n">
        <f aca="false">K113*5.5017049523</f>
        <v>34065405.8125821</v>
      </c>
      <c r="W113" s="67" t="n">
        <f aca="false">M113*5.5017049523</f>
        <v>1053569.25193554</v>
      </c>
      <c r="X113" s="67" t="n">
        <f aca="false">N113*5.1890047538+L113*5.5017049523</f>
        <v>28678591.9893089</v>
      </c>
      <c r="Y113" s="67" t="n">
        <f aca="false">N113*5.1890047538</f>
        <v>21272687.9676237</v>
      </c>
      <c r="Z113" s="67" t="n">
        <f aca="false">L113*5.5017049523</f>
        <v>7405904.02168514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36851372.3870869</v>
      </c>
      <c r="G114" s="161" t="n">
        <f aca="false">central_v2_m!E102+temporary_pension_bonus_central!B102</f>
        <v>35344085.016831</v>
      </c>
      <c r="H114" s="8" t="n">
        <f aca="false">F114-J114</f>
        <v>30477878.8512291</v>
      </c>
      <c r="I114" s="8" t="n">
        <f aca="false">G114-K114</f>
        <v>29161796.2870489</v>
      </c>
      <c r="J114" s="161" t="n">
        <f aca="false">central_v2_m!J102</f>
        <v>6373493.53585781</v>
      </c>
      <c r="K114" s="161" t="n">
        <f aca="false">central_v2_m!K102</f>
        <v>6182288.72978208</v>
      </c>
      <c r="L114" s="8" t="n">
        <f aca="false">H114-I114</f>
        <v>1316082.56418021</v>
      </c>
      <c r="M114" s="8" t="n">
        <f aca="false">J114-K114</f>
        <v>191204.806075733</v>
      </c>
      <c r="N114" s="161" t="n">
        <f aca="false">SUM(central_v5_m!C102:J102)</f>
        <v>4860733.85407535</v>
      </c>
      <c r="O114" s="5"/>
      <c r="P114" s="5"/>
      <c r="Q114" s="8" t="n">
        <f aca="false">I114*5.5017049523</f>
        <v>160439599.050421</v>
      </c>
      <c r="R114" s="8"/>
      <c r="S114" s="8"/>
      <c r="T114" s="5"/>
      <c r="U114" s="5"/>
      <c r="V114" s="8" t="n">
        <f aca="false">K114*5.5017049523</f>
        <v>34013128.5211905</v>
      </c>
      <c r="W114" s="8" t="n">
        <f aca="false">M114*5.5017049523</f>
        <v>1051952.42849042</v>
      </c>
      <c r="X114" s="8" t="n">
        <f aca="false">N114*5.1890047538+L114*5.5017049523</f>
        <v>32463069.0367395</v>
      </c>
      <c r="Y114" s="8" t="n">
        <f aca="false">N114*5.1890047538</f>
        <v>25222371.0757536</v>
      </c>
      <c r="Z114" s="8" t="n">
        <f aca="false">L114*5.5017049523</f>
        <v>7240697.96098593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37623010.6523654</v>
      </c>
      <c r="G115" s="163" t="n">
        <f aca="false">central_v2_m!E103+temporary_pension_bonus_central!B103</f>
        <v>36084964.5529809</v>
      </c>
      <c r="H115" s="67" t="n">
        <f aca="false">F115-J115</f>
        <v>31024969.8097011</v>
      </c>
      <c r="I115" s="67" t="n">
        <f aca="false">G115-K115</f>
        <v>29684864.9355965</v>
      </c>
      <c r="J115" s="163" t="n">
        <f aca="false">central_v2_m!J103</f>
        <v>6598040.84266436</v>
      </c>
      <c r="K115" s="163" t="n">
        <f aca="false">central_v2_m!K103</f>
        <v>6400099.61738443</v>
      </c>
      <c r="L115" s="67" t="n">
        <f aca="false">H115-I115</f>
        <v>1340104.87410456</v>
      </c>
      <c r="M115" s="67" t="n">
        <f aca="false">J115-K115</f>
        <v>197941.22527993</v>
      </c>
      <c r="N115" s="163" t="n">
        <f aca="false">SUM(central_v5_m!C103:J103)</f>
        <v>4084435.28544892</v>
      </c>
      <c r="O115" s="7"/>
      <c r="P115" s="7"/>
      <c r="Q115" s="67" t="n">
        <f aca="false">I115*5.5017049523</f>
        <v>163317368.424528</v>
      </c>
      <c r="R115" s="67"/>
      <c r="S115" s="67"/>
      <c r="T115" s="7"/>
      <c r="U115" s="7"/>
      <c r="V115" s="67" t="n">
        <f aca="false">K115*5.5017049523</f>
        <v>35211459.7601772</v>
      </c>
      <c r="W115" s="67" t="n">
        <f aca="false">M115*5.5017049523</f>
        <v>1089014.21938692</v>
      </c>
      <c r="X115" s="67" t="n">
        <f aca="false">N115*5.1890047538+L115*5.5017049523</f>
        <v>28567015.7352453</v>
      </c>
      <c r="Y115" s="67" t="n">
        <f aca="false">N115*5.1890047538</f>
        <v>21194154.1127829</v>
      </c>
      <c r="Z115" s="67" t="n">
        <f aca="false">L115*5.5017049523</f>
        <v>7372861.6224624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37037829.0490958</v>
      </c>
      <c r="G116" s="163" t="n">
        <f aca="false">central_v2_m!E104+temporary_pension_bonus_central!B104</f>
        <v>35524542.7253012</v>
      </c>
      <c r="H116" s="67" t="n">
        <f aca="false">F116-J116</f>
        <v>30462787.8375681</v>
      </c>
      <c r="I116" s="67" t="n">
        <f aca="false">G116-K116</f>
        <v>29146752.7501194</v>
      </c>
      <c r="J116" s="163" t="n">
        <f aca="false">central_v2_m!J104</f>
        <v>6575041.21152769</v>
      </c>
      <c r="K116" s="163" t="n">
        <f aca="false">central_v2_m!K104</f>
        <v>6377789.97518186</v>
      </c>
      <c r="L116" s="67" t="n">
        <f aca="false">H116-I116</f>
        <v>1316035.08744871</v>
      </c>
      <c r="M116" s="67" t="n">
        <f aca="false">J116-K116</f>
        <v>197251.236345831</v>
      </c>
      <c r="N116" s="163" t="n">
        <f aca="false">SUM(central_v5_m!C104:J104)</f>
        <v>3928042.57417846</v>
      </c>
      <c r="O116" s="7"/>
      <c r="P116" s="7"/>
      <c r="Q116" s="67" t="n">
        <f aca="false">I116*5.5017049523</f>
        <v>160356833.948795</v>
      </c>
      <c r="R116" s="67"/>
      <c r="S116" s="67"/>
      <c r="T116" s="7"/>
      <c r="U116" s="7"/>
      <c r="V116" s="67" t="n">
        <f aca="false">K116*5.5017049523</f>
        <v>35088718.6911873</v>
      </c>
      <c r="W116" s="67" t="n">
        <f aca="false">M116*5.5017049523</f>
        <v>1085218.10385116</v>
      </c>
      <c r="X116" s="67" t="n">
        <f aca="false">N116*5.1890047538+L116*5.5017049523</f>
        <v>27623068.3485579</v>
      </c>
      <c r="Y116" s="67" t="n">
        <f aca="false">N116*5.1890047538</f>
        <v>20382631.5905408</v>
      </c>
      <c r="Z116" s="67" t="n">
        <f aca="false">L116*5.5017049523</f>
        <v>7240436.7580171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37941769.2171654</v>
      </c>
      <c r="G117" s="163" t="n">
        <f aca="false">central_v2_m!E105+temporary_pension_bonus_central!B105</f>
        <v>36390680.6792931</v>
      </c>
      <c r="H117" s="67" t="n">
        <f aca="false">F117-J117</f>
        <v>31127734.3626755</v>
      </c>
      <c r="I117" s="67" t="n">
        <f aca="false">G117-K117</f>
        <v>29781066.8704378</v>
      </c>
      <c r="J117" s="163" t="n">
        <f aca="false">central_v2_m!J105</f>
        <v>6814034.85448995</v>
      </c>
      <c r="K117" s="163" t="n">
        <f aca="false">central_v2_m!K105</f>
        <v>6609613.80885525</v>
      </c>
      <c r="L117" s="67" t="n">
        <f aca="false">H117-I117</f>
        <v>1346667.49223762</v>
      </c>
      <c r="M117" s="67" t="n">
        <f aca="false">J117-K117</f>
        <v>204421.045634699</v>
      </c>
      <c r="N117" s="163" t="n">
        <f aca="false">SUM(central_v5_m!C105:J105)</f>
        <v>4018540.47078623</v>
      </c>
      <c r="O117" s="7"/>
      <c r="P117" s="7"/>
      <c r="Q117" s="67" t="n">
        <f aca="false">I117*5.5017049523</f>
        <v>163846643.085865</v>
      </c>
      <c r="R117" s="67"/>
      <c r="S117" s="67"/>
      <c r="T117" s="7"/>
      <c r="U117" s="7"/>
      <c r="V117" s="67" t="n">
        <f aca="false">K117*5.5017049523</f>
        <v>36364145.0249694</v>
      </c>
      <c r="W117" s="67" t="n">
        <f aca="false">M117*5.5017049523</f>
        <v>1124664.27912277</v>
      </c>
      <c r="X117" s="67" t="n">
        <f aca="false">N117*5.1890047538+L117*5.5017049523</f>
        <v>28261192.8173926</v>
      </c>
      <c r="Y117" s="67" t="n">
        <f aca="false">N117*5.1890047538</f>
        <v>20852225.6062474</v>
      </c>
      <c r="Z117" s="67" t="n">
        <f aca="false">L117*5.5017049523</f>
        <v>7408967.21114516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18043144.0904716</v>
      </c>
      <c r="F9" s="163" t="n">
        <f aca="false">central_SIPA_income!I2</f>
        <v>133045.091777586</v>
      </c>
      <c r="G9" s="67" t="n">
        <f aca="false">E9-F9*0.7</f>
        <v>17950012.5262273</v>
      </c>
      <c r="H9" s="9"/>
      <c r="I9" s="175"/>
      <c r="J9" s="67" t="n">
        <f aca="false">G9*3.8235866717</f>
        <v>68633428.6521307</v>
      </c>
      <c r="K9" s="9"/>
      <c r="L9" s="175"/>
      <c r="M9" s="67" t="n">
        <f aca="false">F9*2.511711692</f>
        <v>334170.912580975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22277539.8995703</v>
      </c>
      <c r="F10" s="163" t="n">
        <f aca="false">central_SIPA_income!I3</f>
        <v>139417.771119178</v>
      </c>
      <c r="G10" s="67" t="n">
        <f aca="false">E10-F10*0.7</f>
        <v>22179947.4597869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20171412.2166204</v>
      </c>
      <c r="F11" s="163" t="n">
        <f aca="false">central_SIPA_income!I4</f>
        <v>144779.140644521</v>
      </c>
      <c r="G11" s="67" t="n">
        <f aca="false">E11-F11*0.7</f>
        <v>20070066.8181692</v>
      </c>
      <c r="H11" s="9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23528444.5402758</v>
      </c>
      <c r="F12" s="163" t="n">
        <f aca="false">central_SIPA_income!I5</f>
        <v>144644.835798782</v>
      </c>
      <c r="G12" s="67" t="n">
        <f aca="false">E12-F12*0.7</f>
        <v>23427193.1552167</v>
      </c>
      <c r="H12" s="9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19153281.0629158</v>
      </c>
      <c r="F13" s="161" t="n">
        <f aca="false">central_SIPA_income!I6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21857213.2641064</v>
      </c>
      <c r="F14" s="163" t="n">
        <f aca="false">central_SIPA_income!I7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19215169.9458099</v>
      </c>
      <c r="F15" s="163" t="n">
        <f aca="false">central_SIPA_income!I8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22585007.4703965</v>
      </c>
      <c r="F16" s="163" t="n">
        <f aca="false">central_SIPA_income!I9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19533783.8584636</v>
      </c>
      <c r="F17" s="161" t="n">
        <f aca="false">central_SIPA_income!I10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23184198.0928763</v>
      </c>
      <c r="F18" s="163" t="n">
        <f aca="false">central_SIPA_income!I11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20542851.5621216</v>
      </c>
      <c r="F19" s="163" t="n">
        <f aca="false">central_SIPA_income!I12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24252373.7599014</v>
      </c>
      <c r="F20" s="163" t="n">
        <f aca="false">central_SIPA_income!I13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19363802.8731975</v>
      </c>
      <c r="F21" s="161" t="n">
        <f aca="false">central_SIPA_income!I14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21991144.8761269</v>
      </c>
      <c r="F22" s="163" t="n">
        <f aca="false">central_SIPA_income!I15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18235645.224442</v>
      </c>
      <c r="F23" s="163" t="n">
        <f aca="false">central_SIPA_income!I16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20080887.7929642</v>
      </c>
      <c r="F24" s="163" t="n">
        <f aca="false">central_SIPA_income!I17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15939455.3253429</v>
      </c>
      <c r="F25" s="161" t="n">
        <f aca="false">central_SIPA_income!I18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18843330.2723496</v>
      </c>
      <c r="F26" s="163" t="n">
        <f aca="false">central_SIPA_income!I19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15786819.5136424</v>
      </c>
      <c r="F27" s="163" t="n">
        <f aca="false">central_SIPA_income!I20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17918399.3318476</v>
      </c>
      <c r="F28" s="163" t="n">
        <f aca="false">central_SIPA_income!I21</f>
        <v>108218.534622524</v>
      </c>
      <c r="G28" s="67" t="n">
        <f aca="false">E28-F28*0.7</f>
        <v>17842646.3576118</v>
      </c>
      <c r="H28" s="67"/>
      <c r="I28" s="67"/>
      <c r="J28" s="67" t="n">
        <f aca="false">G28*3.8235866717</f>
        <v>68222904.8008211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16434641.4004198</v>
      </c>
      <c r="F29" s="161" t="n">
        <f aca="false">central_SIPA_income!I22</f>
        <v>114223.960654247</v>
      </c>
      <c r="G29" s="8" t="n">
        <f aca="false">E29-F29*0.7</f>
        <v>16354684.6279618</v>
      </c>
      <c r="H29" s="8"/>
      <c r="I29" s="8"/>
      <c r="J29" s="8" t="n">
        <f aca="false">G29*3.8235866717</f>
        <v>62533554.1633317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18373368.2973328</v>
      </c>
      <c r="F30" s="163" t="n">
        <f aca="false">central_SIPA_income!I23</f>
        <v>83215.8664771378</v>
      </c>
      <c r="G30" s="67" t="n">
        <f aca="false">E30-F30*0.7</f>
        <v>18315117.1907988</v>
      </c>
      <c r="H30" s="67"/>
      <c r="I30" s="67"/>
      <c r="J30" s="67" t="n">
        <f aca="false">G30*3.8235866717</f>
        <v>70029437.981362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15655197.28434</v>
      </c>
      <c r="F31" s="163" t="n">
        <f aca="false">central_SIPA_income!I24</f>
        <v>84583.9362415247</v>
      </c>
      <c r="G31" s="67" t="n">
        <f aca="false">E31-F31*0.7</f>
        <v>15595988.528971</v>
      </c>
      <c r="H31" s="67"/>
      <c r="I31" s="67"/>
      <c r="J31" s="67" t="n">
        <f aca="false">G31*3.8235866717</f>
        <v>59632613.8713595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18865848.6248469</v>
      </c>
      <c r="F32" s="163" t="n">
        <f aca="false">central_SIPA_income!I25</f>
        <v>91514.8054824359</v>
      </c>
      <c r="G32" s="67" t="n">
        <f aca="false">E32-F32*0.7</f>
        <v>18801788.2610091</v>
      </c>
      <c r="H32" s="67"/>
      <c r="I32" s="67"/>
      <c r="J32" s="67" t="n">
        <f aca="false">G32*3.8235866717</f>
        <v>71890266.9989201</v>
      </c>
      <c r="K32" s="9"/>
      <c r="L32" s="67"/>
      <c r="M32" s="67" t="n">
        <f aca="false">F32*2.511711692</f>
        <v>229858.80692134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16677285.6017938</v>
      </c>
      <c r="F33" s="161" t="n">
        <f aca="false">central_SIPA_income!I26</f>
        <v>99342.303235606</v>
      </c>
      <c r="G33" s="8" t="n">
        <f aca="false">E33-F33*0.7</f>
        <v>16607745.9895288</v>
      </c>
      <c r="H33" s="8"/>
      <c r="I33" s="8"/>
      <c r="J33" s="8" t="n">
        <f aca="false">G33*3.8235866717</f>
        <v>63501156.2125416</v>
      </c>
      <c r="K33" s="6"/>
      <c r="L33" s="8"/>
      <c r="M33" s="8" t="n">
        <f aca="false">F33*2.511711692</f>
        <v>249519.224547081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19680899.2226892</v>
      </c>
      <c r="F34" s="163" t="n">
        <f aca="false">central_SIPA_income!I27</f>
        <v>97163.155733266</v>
      </c>
      <c r="G34" s="67" t="n">
        <f aca="false">E34-F34*0.7</f>
        <v>19612885.0136759</v>
      </c>
      <c r="H34" s="67"/>
      <c r="I34" s="67"/>
      <c r="J34" s="67" t="n">
        <f aca="false">G34*3.8235866717</f>
        <v>74991565.7318758</v>
      </c>
      <c r="K34" s="9"/>
      <c r="L34" s="67"/>
      <c r="M34" s="67" t="n">
        <f aca="false">F34*2.511711692</f>
        <v>244045.834286861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17301081.4415625</v>
      </c>
      <c r="F35" s="163" t="n">
        <f aca="false">central_SIPA_income!I28</f>
        <v>100707.351853887</v>
      </c>
      <c r="G35" s="67" t="n">
        <f aca="false">E35-F35*0.7</f>
        <v>17230586.2952648</v>
      </c>
      <c r="H35" s="67"/>
      <c r="I35" s="67"/>
      <c r="J35" s="67" t="n">
        <f aca="false">G35*3.8235866717</f>
        <v>65882640.104151</v>
      </c>
      <c r="K35" s="9"/>
      <c r="L35" s="67"/>
      <c r="M35" s="67" t="n">
        <f aca="false">F35*2.511711692</f>
        <v>252947.833121765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20516350.2815001</v>
      </c>
      <c r="F36" s="163" t="n">
        <f aca="false">central_SIPA_income!I29</f>
        <v>95841.8521455378</v>
      </c>
      <c r="G36" s="67" t="n">
        <f aca="false">E36-F36*0.7</f>
        <v>20449260.9849982</v>
      </c>
      <c r="H36" s="67"/>
      <c r="I36" s="67"/>
      <c r="J36" s="67" t="n">
        <f aca="false">G36*3.8235866717</f>
        <v>78189521.748354</v>
      </c>
      <c r="K36" s="9"/>
      <c r="L36" s="67"/>
      <c r="M36" s="67" t="n">
        <f aca="false">F36*2.511711692</f>
        <v>240727.100616883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17849049.2200443</v>
      </c>
      <c r="F37" s="161" t="n">
        <f aca="false">central_SIPA_income!I30</f>
        <v>102453.351952181</v>
      </c>
      <c r="G37" s="8" t="n">
        <f aca="false">E37-F37*0.7</f>
        <v>17777331.8736777</v>
      </c>
      <c r="H37" s="8"/>
      <c r="I37" s="8"/>
      <c r="J37" s="8" t="n">
        <f aca="false">G37*3.8235866717</f>
        <v>67973169.2105818</v>
      </c>
      <c r="K37" s="6"/>
      <c r="L37" s="8"/>
      <c r="M37" s="8" t="n">
        <f aca="false">F37*2.511711692</f>
        <v>257333.281982885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21096365.7525528</v>
      </c>
      <c r="F38" s="163" t="n">
        <f aca="false">central_SIPA_income!I31</f>
        <v>99236.5554857354</v>
      </c>
      <c r="G38" s="67" t="n">
        <f aca="false">E38-F38*0.7</f>
        <v>21026900.1637128</v>
      </c>
      <c r="H38" s="67"/>
      <c r="I38" s="67"/>
      <c r="J38" s="67" t="n">
        <f aca="false">G38*3.8235866717</f>
        <v>80398175.2131388</v>
      </c>
      <c r="K38" s="9"/>
      <c r="L38" s="67"/>
      <c r="M38" s="67" t="n">
        <f aca="false">F38*2.511711692</f>
        <v>249253.616687328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18392507.7277261</v>
      </c>
      <c r="F39" s="163" t="n">
        <f aca="false">central_SIPA_income!I32</f>
        <v>100197.828241597</v>
      </c>
      <c r="G39" s="67" t="n">
        <f aca="false">E39-F39*0.7</f>
        <v>18322369.247957</v>
      </c>
      <c r="H39" s="67"/>
      <c r="I39" s="67"/>
      <c r="J39" s="67" t="n">
        <f aca="false">G39*3.8235866717</f>
        <v>70057166.8504543</v>
      </c>
      <c r="K39" s="9"/>
      <c r="L39" s="67"/>
      <c r="M39" s="67" t="n">
        <f aca="false">F39*2.511711692</f>
        <v>251668.056707426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21367141.4366787</v>
      </c>
      <c r="F40" s="163" t="n">
        <f aca="false">central_SIPA_income!I33</f>
        <v>100451.397263363</v>
      </c>
      <c r="G40" s="67" t="n">
        <f aca="false">E40-F40*0.7</f>
        <v>21296825.4585944</v>
      </c>
      <c r="H40" s="67"/>
      <c r="I40" s="67"/>
      <c r="J40" s="67" t="n">
        <f aca="false">G40*3.8235866717</f>
        <v>81430257.9730026</v>
      </c>
      <c r="K40" s="9"/>
      <c r="L40" s="67"/>
      <c r="M40" s="67" t="n">
        <f aca="false">F40*2.511711692</f>
        <v>252304.948984126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18758834.9029624</v>
      </c>
      <c r="F41" s="161" t="n">
        <f aca="false">central_SIPA_income!I34</f>
        <v>102436.438112632</v>
      </c>
      <c r="G41" s="8" t="n">
        <f aca="false">E41-F41*0.7</f>
        <v>18687129.3962835</v>
      </c>
      <c r="H41" s="8"/>
      <c r="I41" s="8"/>
      <c r="J41" s="8" t="n">
        <f aca="false">G41*3.8235866717</f>
        <v>71451858.8919629</v>
      </c>
      <c r="K41" s="6"/>
      <c r="L41" s="8"/>
      <c r="M41" s="8" t="n">
        <f aca="false">F41*2.511711692</f>
        <v>257290.799294333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21869936.0748096</v>
      </c>
      <c r="F42" s="163" t="n">
        <f aca="false">central_SIPA_income!I35</f>
        <v>105216.225147748</v>
      </c>
      <c r="G42" s="67" t="n">
        <f aca="false">E42-F42*0.7</f>
        <v>21796284.7172062</v>
      </c>
      <c r="H42" s="67"/>
      <c r="I42" s="67"/>
      <c r="J42" s="67" t="n">
        <f aca="false">G42*3.8235866717</f>
        <v>83339983.7372881</v>
      </c>
      <c r="K42" s="9"/>
      <c r="L42" s="67"/>
      <c r="M42" s="67" t="n">
        <f aca="false">F42*2.511711692</f>
        <v>264272.822891703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19251621.9598119</v>
      </c>
      <c r="F43" s="163" t="n">
        <f aca="false">central_SIPA_income!I36</f>
        <v>106723.611488606</v>
      </c>
      <c r="G43" s="67" t="n">
        <f aca="false">E43-F43*0.7</f>
        <v>19176915.4317699</v>
      </c>
      <c r="H43" s="67"/>
      <c r="I43" s="67"/>
      <c r="J43" s="67" t="n">
        <f aca="false">G43*3.8235866717</f>
        <v>73324598.2492333</v>
      </c>
      <c r="K43" s="9"/>
      <c r="L43" s="67"/>
      <c r="M43" s="67" t="n">
        <f aca="false">F43*2.511711692</f>
        <v>268058.942788398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22610347.794419</v>
      </c>
      <c r="F44" s="163" t="n">
        <f aca="false">central_SIPA_income!I37</f>
        <v>102753.354933508</v>
      </c>
      <c r="G44" s="67" t="n">
        <f aca="false">E44-F44*0.7</f>
        <v>22538420.4459655</v>
      </c>
      <c r="H44" s="67"/>
      <c r="I44" s="67"/>
      <c r="J44" s="67" t="n">
        <f aca="false">G44*3.8235866717</f>
        <v>86177604.0183646</v>
      </c>
      <c r="K44" s="9"/>
      <c r="L44" s="67"/>
      <c r="M44" s="67" t="n">
        <f aca="false">F44*2.511711692</f>
        <v>258086.802978717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19855420.5255125</v>
      </c>
      <c r="F45" s="161" t="n">
        <f aca="false">central_SIPA_income!I38</f>
        <v>103218.834578653</v>
      </c>
      <c r="G45" s="8" t="n">
        <f aca="false">E45-F45*0.7</f>
        <v>19783167.3413074</v>
      </c>
      <c r="H45" s="8"/>
      <c r="I45" s="8"/>
      <c r="J45" s="8" t="n">
        <f aca="false">G45*3.8235866717</f>
        <v>75642654.9702337</v>
      </c>
      <c r="K45" s="6"/>
      <c r="L45" s="8"/>
      <c r="M45" s="8" t="n">
        <f aca="false">F45*2.511711692</f>
        <v>259255.953645816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23128372.1736535</v>
      </c>
      <c r="F46" s="163" t="n">
        <f aca="false">central_SIPA_income!I39</f>
        <v>103137.352605415</v>
      </c>
      <c r="G46" s="67" t="n">
        <f aca="false">E46-F46*0.7</f>
        <v>23056176.0268298</v>
      </c>
      <c r="H46" s="67"/>
      <c r="I46" s="67"/>
      <c r="J46" s="67" t="n">
        <f aca="false">G46*3.8235866717</f>
        <v>88157287.3565553</v>
      </c>
      <c r="K46" s="9"/>
      <c r="L46" s="67"/>
      <c r="M46" s="67" t="n">
        <f aca="false">F46*2.511711692</f>
        <v>259051.294420948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20404983.4685688</v>
      </c>
      <c r="F47" s="163" t="n">
        <f aca="false">central_SIPA_income!I40</f>
        <v>102652.484885901</v>
      </c>
      <c r="G47" s="67" t="n">
        <f aca="false">E47-F47*0.7</f>
        <v>20333126.7291486</v>
      </c>
      <c r="H47" s="67"/>
      <c r="I47" s="67"/>
      <c r="J47" s="67" t="n">
        <f aca="false">G47*3.8235866717</f>
        <v>77745472.3555597</v>
      </c>
      <c r="K47" s="9"/>
      <c r="L47" s="67"/>
      <c r="M47" s="67" t="n">
        <f aca="false">F47*2.511711692</f>
        <v>257833.44650077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23888232.6796374</v>
      </c>
      <c r="F48" s="163" t="n">
        <f aca="false">central_SIPA_income!I41</f>
        <v>102238.21411707</v>
      </c>
      <c r="G48" s="67" t="n">
        <f aca="false">E48-F48*0.7</f>
        <v>23816665.9297555</v>
      </c>
      <c r="H48" s="67"/>
      <c r="I48" s="67"/>
      <c r="J48" s="67" t="n">
        <f aca="false">G48*3.8235866717</f>
        <v>91065086.4133445</v>
      </c>
      <c r="K48" s="9"/>
      <c r="L48" s="67"/>
      <c r="M48" s="67" t="n">
        <f aca="false">F48*2.511711692</f>
        <v>256792.917767045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20816627.7898465</v>
      </c>
      <c r="F49" s="161" t="n">
        <f aca="false">central_SIPA_income!I42</f>
        <v>103909.625075341</v>
      </c>
      <c r="G49" s="8" t="n">
        <f aca="false">E49-F49*0.7</f>
        <v>20743891.0522937</v>
      </c>
      <c r="H49" s="8"/>
      <c r="I49" s="8"/>
      <c r="J49" s="8" t="n">
        <f aca="false">G49*3.8235866717</f>
        <v>79316065.3467472</v>
      </c>
      <c r="K49" s="6"/>
      <c r="L49" s="8"/>
      <c r="M49" s="8" t="n">
        <f aca="false">F49*2.511711692</f>
        <v>260991.020213069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24275627.4033178</v>
      </c>
      <c r="F50" s="163" t="n">
        <f aca="false">central_SIPA_income!I43</f>
        <v>107258.874441034</v>
      </c>
      <c r="G50" s="67" t="n">
        <f aca="false">E50-F50*0.7</f>
        <v>24200546.191209</v>
      </c>
      <c r="H50" s="67"/>
      <c r="I50" s="67"/>
      <c r="J50" s="67" t="n">
        <f aca="false">G50*3.8235866717</f>
        <v>92532885.8645671</v>
      </c>
      <c r="K50" s="9"/>
      <c r="L50" s="67"/>
      <c r="M50" s="67" t="n">
        <f aca="false">F50*2.511711692</f>
        <v>269403.369004304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21323423.0459841</v>
      </c>
      <c r="F51" s="163" t="n">
        <f aca="false">central_SIPA_income!I44</f>
        <v>109053.995277334</v>
      </c>
      <c r="G51" s="67" t="n">
        <f aca="false">E51-F51*0.7</f>
        <v>21247085.24929</v>
      </c>
      <c r="H51" s="67"/>
      <c r="I51" s="67"/>
      <c r="J51" s="67" t="n">
        <f aca="false">G51*3.8235866717</f>
        <v>81240071.9716588</v>
      </c>
      <c r="K51" s="9"/>
      <c r="L51" s="67"/>
      <c r="M51" s="67" t="n">
        <f aca="false">F51*2.511711692</f>
        <v>273912.194997392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25177670.4508731</v>
      </c>
      <c r="F52" s="163" t="n">
        <f aca="false">central_SIPA_income!I45</f>
        <v>108854.787355569</v>
      </c>
      <c r="G52" s="67" t="n">
        <f aca="false">E52-F52*0.7</f>
        <v>25101472.0997242</v>
      </c>
      <c r="H52" s="67"/>
      <c r="I52" s="67"/>
      <c r="J52" s="67" t="n">
        <f aca="false">G52*3.8235866717</f>
        <v>95977654.1605549</v>
      </c>
      <c r="K52" s="9"/>
      <c r="L52" s="67"/>
      <c r="M52" s="67" t="n">
        <f aca="false">F52*2.511711692</f>
        <v>273411.842131156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21943155.8887574</v>
      </c>
      <c r="F53" s="161" t="n">
        <f aca="false">central_SIPA_income!I46</f>
        <v>110643.108543138</v>
      </c>
      <c r="G53" s="8" t="n">
        <f aca="false">E53-F53*0.7</f>
        <v>21865705.7127772</v>
      </c>
      <c r="H53" s="8"/>
      <c r="I53" s="8"/>
      <c r="J53" s="8" t="n">
        <f aca="false">G53*3.8235866717</f>
        <v>83605420.9306893</v>
      </c>
      <c r="K53" s="6"/>
      <c r="L53" s="8"/>
      <c r="M53" s="8" t="n">
        <f aca="false">F53*2.511711692</f>
        <v>277903.589367026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25558740.7637707</v>
      </c>
      <c r="F54" s="163" t="n">
        <f aca="false">central_SIPA_income!I47</f>
        <v>106712.778565052</v>
      </c>
      <c r="G54" s="67" t="n">
        <f aca="false">E54-F54*0.7</f>
        <v>25484041.8187752</v>
      </c>
      <c r="H54" s="67"/>
      <c r="I54" s="67"/>
      <c r="J54" s="67" t="n">
        <f aca="false">G54*3.8235866717</f>
        <v>97440442.6393142</v>
      </c>
      <c r="K54" s="9"/>
      <c r="L54" s="67"/>
      <c r="M54" s="67" t="n">
        <f aca="false">F54*2.511711692</f>
        <v>268031.733607648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22276557.2513177</v>
      </c>
      <c r="F55" s="163" t="n">
        <f aca="false">central_SIPA_income!I48</f>
        <v>110561.203488673</v>
      </c>
      <c r="G55" s="67" t="n">
        <f aca="false">E55-F55*0.7</f>
        <v>22199164.4088756</v>
      </c>
      <c r="H55" s="67"/>
      <c r="I55" s="67"/>
      <c r="J55" s="67" t="n">
        <f aca="false">G55*3.8235866717</f>
        <v>84880429.1566538</v>
      </c>
      <c r="K55" s="9"/>
      <c r="L55" s="67"/>
      <c r="M55" s="67" t="n">
        <f aca="false">F55*2.511711692</f>
        <v>277697.867484092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26232764.3143228</v>
      </c>
      <c r="F56" s="163" t="n">
        <f aca="false">central_SIPA_income!I49</f>
        <v>105969.758489963</v>
      </c>
      <c r="G56" s="67" t="n">
        <f aca="false">E56-F56*0.7</f>
        <v>26158585.4833799</v>
      </c>
      <c r="H56" s="67"/>
      <c r="I56" s="67"/>
      <c r="J56" s="67" t="n">
        <f aca="false">G56*3.8235866717</f>
        <v>100019618.804776</v>
      </c>
      <c r="K56" s="9"/>
      <c r="L56" s="67"/>
      <c r="M56" s="67" t="n">
        <f aca="false">F56*2.511711692</f>
        <v>266165.481397656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23016051.3075424</v>
      </c>
      <c r="F57" s="161" t="n">
        <f aca="false">central_SIPA_income!I50</f>
        <v>109334.321654493</v>
      </c>
      <c r="G57" s="8" t="n">
        <f aca="false">E57-F57*0.7</f>
        <v>22939517.2823843</v>
      </c>
      <c r="H57" s="8"/>
      <c r="I57" s="8"/>
      <c r="J57" s="8" t="n">
        <f aca="false">G57*3.8235866717</f>
        <v>87711232.5361564</v>
      </c>
      <c r="K57" s="6"/>
      <c r="L57" s="8"/>
      <c r="M57" s="8" t="n">
        <f aca="false">F57*2.511711692</f>
        <v>274616.29403648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26711496.2578361</v>
      </c>
      <c r="F58" s="163" t="n">
        <f aca="false">central_SIPA_income!I51</f>
        <v>108400.770583036</v>
      </c>
      <c r="G58" s="67" t="n">
        <f aca="false">E58-F58*0.7</f>
        <v>26635615.718428</v>
      </c>
      <c r="H58" s="67"/>
      <c r="I58" s="67"/>
      <c r="J58" s="67" t="n">
        <f aca="false">G58*3.8235866717</f>
        <v>101843585.253504</v>
      </c>
      <c r="K58" s="9"/>
      <c r="L58" s="67"/>
      <c r="M58" s="67" t="n">
        <f aca="false">F58*2.511711692</f>
        <v>272271.482895222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23404673.2520621</v>
      </c>
      <c r="F59" s="163" t="n">
        <f aca="false">central_SIPA_income!I52</f>
        <v>113771.744217228</v>
      </c>
      <c r="G59" s="67" t="n">
        <f aca="false">E59-F59*0.7</f>
        <v>23325033.0311101</v>
      </c>
      <c r="H59" s="67"/>
      <c r="I59" s="67"/>
      <c r="J59" s="67" t="n">
        <f aca="false">G59*3.8235866717</f>
        <v>89185285.4147147</v>
      </c>
      <c r="K59" s="9"/>
      <c r="L59" s="67"/>
      <c r="M59" s="67" t="n">
        <f aca="false">F59*2.511711692</f>
        <v>285761.820169645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27100234.5817915</v>
      </c>
      <c r="F60" s="163" t="n">
        <f aca="false">central_SIPA_income!I53</f>
        <v>113409.5919257</v>
      </c>
      <c r="G60" s="67" t="n">
        <f aca="false">E60-F60*0.7</f>
        <v>27020847.8674435</v>
      </c>
      <c r="H60" s="67"/>
      <c r="I60" s="67"/>
      <c r="J60" s="67" t="n">
        <f aca="false">G60*3.8235866717</f>
        <v>103316553.76399</v>
      </c>
      <c r="K60" s="9"/>
      <c r="L60" s="67"/>
      <c r="M60" s="67" t="n">
        <f aca="false">F60*2.511711692</f>
        <v>284852.198024729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23745403.381976</v>
      </c>
      <c r="F61" s="161" t="n">
        <f aca="false">central_SIPA_income!I54</f>
        <v>117735.107448525</v>
      </c>
      <c r="G61" s="8" t="n">
        <f aca="false">E61-F61*0.7</f>
        <v>23662988.8067621</v>
      </c>
      <c r="H61" s="8"/>
      <c r="I61" s="8"/>
      <c r="J61" s="8" t="n">
        <f aca="false">G61*3.8235866717</f>
        <v>90477488.6141217</v>
      </c>
      <c r="K61" s="6"/>
      <c r="L61" s="8"/>
      <c r="M61" s="8" t="n">
        <f aca="false">F61*2.511711692</f>
        <v>295716.645937337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27434481.8761881</v>
      </c>
      <c r="F62" s="163" t="n">
        <f aca="false">central_SIPA_income!I55</f>
        <v>120144.070346531</v>
      </c>
      <c r="G62" s="67" t="n">
        <f aca="false">E62-F62*0.7</f>
        <v>27350381.0269456</v>
      </c>
      <c r="H62" s="67"/>
      <c r="I62" s="67"/>
      <c r="J62" s="67" t="n">
        <f aca="false">G62*3.8235866717</f>
        <v>104576552.360546</v>
      </c>
      <c r="K62" s="9"/>
      <c r="L62" s="67"/>
      <c r="M62" s="67" t="n">
        <f aca="false">F62*2.511711692</f>
        <v>301767.266213852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24138176.2536712</v>
      </c>
      <c r="F63" s="163" t="n">
        <f aca="false">central_SIPA_income!I56</f>
        <v>122038.366534593</v>
      </c>
      <c r="G63" s="67" t="n">
        <f aca="false">E63-F63*0.7</f>
        <v>24052749.3970969</v>
      </c>
      <c r="H63" s="67"/>
      <c r="I63" s="67"/>
      <c r="J63" s="67" t="n">
        <f aca="false">G63*3.8235866717</f>
        <v>91967772.0124801</v>
      </c>
      <c r="K63" s="9"/>
      <c r="L63" s="67"/>
      <c r="M63" s="67" t="n">
        <f aca="false">F63*2.511711692</f>
        <v>306525.19209752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28015955.6041578</v>
      </c>
      <c r="F64" s="163" t="n">
        <f aca="false">central_SIPA_income!I57</f>
        <v>118165.746650362</v>
      </c>
      <c r="G64" s="67" t="n">
        <f aca="false">E64-F64*0.7</f>
        <v>27933239.5815025</v>
      </c>
      <c r="H64" s="67"/>
      <c r="I64" s="67"/>
      <c r="J64" s="67" t="n">
        <f aca="false">G64*3.8235866717</f>
        <v>106805162.561236</v>
      </c>
      <c r="K64" s="9"/>
      <c r="L64" s="67"/>
      <c r="M64" s="67" t="n">
        <f aca="false">F64*2.511711692</f>
        <v>296798.287455624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24606727.0067441</v>
      </c>
      <c r="F65" s="161" t="n">
        <f aca="false">central_SIPA_income!I58</f>
        <v>117811.134945629</v>
      </c>
      <c r="G65" s="8" t="n">
        <f aca="false">E65-F65*0.7</f>
        <v>24524259.2122821</v>
      </c>
      <c r="H65" s="8"/>
      <c r="I65" s="8"/>
      <c r="J65" s="8" t="n">
        <f aca="false">G65*3.8235866717</f>
        <v>93770630.657398</v>
      </c>
      <c r="K65" s="6"/>
      <c r="L65" s="8"/>
      <c r="M65" s="8" t="n">
        <f aca="false">F65*2.511711692</f>
        <v>295907.605090726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28409028.2997931</v>
      </c>
      <c r="F66" s="163" t="n">
        <f aca="false">central_SIPA_income!I59</f>
        <v>117827.125270224</v>
      </c>
      <c r="G66" s="67" t="n">
        <f aca="false">E66-F66*0.7</f>
        <v>28326549.3121039</v>
      </c>
      <c r="H66" s="67"/>
      <c r="I66" s="67"/>
      <c r="J66" s="67" t="n">
        <f aca="false">G66*3.8235866717</f>
        <v>108309016.405013</v>
      </c>
      <c r="K66" s="9"/>
      <c r="L66" s="67"/>
      <c r="M66" s="67" t="n">
        <f aca="false">F66*2.511711692</f>
        <v>295947.768175971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25039530.59098</v>
      </c>
      <c r="F67" s="163" t="n">
        <f aca="false">central_SIPA_income!I60</f>
        <v>117734.87378045</v>
      </c>
      <c r="G67" s="67" t="n">
        <f aca="false">E67-F67*0.7</f>
        <v>24957116.1793336</v>
      </c>
      <c r="H67" s="67"/>
      <c r="I67" s="67"/>
      <c r="J67" s="67" t="n">
        <f aca="false">G67*3.8235866717</f>
        <v>95425696.7873686</v>
      </c>
      <c r="K67" s="9"/>
      <c r="L67" s="67"/>
      <c r="M67" s="67" t="n">
        <f aca="false">F67*2.511711692</f>
        <v>295716.0590305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29052231.5922916</v>
      </c>
      <c r="F68" s="163" t="n">
        <f aca="false">central_SIPA_income!I61</f>
        <v>115551.574572055</v>
      </c>
      <c r="G68" s="67" t="n">
        <f aca="false">E68-F68*0.7</f>
        <v>28971345.4900911</v>
      </c>
      <c r="H68" s="67"/>
      <c r="I68" s="67"/>
      <c r="J68" s="67" t="n">
        <f aca="false">G68*3.8235866717</f>
        <v>110774450.477128</v>
      </c>
      <c r="K68" s="9"/>
      <c r="L68" s="67"/>
      <c r="M68" s="67" t="n">
        <f aca="false">F68*2.511711692</f>
        <v>290232.24088164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25360352.4579195</v>
      </c>
      <c r="F69" s="161" t="n">
        <f aca="false">central_SIPA_income!I62</f>
        <v>114543.986973397</v>
      </c>
      <c r="G69" s="8" t="n">
        <f aca="false">E69-F69*0.7</f>
        <v>25280171.6670381</v>
      </c>
      <c r="H69" s="8"/>
      <c r="I69" s="8"/>
      <c r="J69" s="8" t="n">
        <f aca="false">G69*3.8235866717</f>
        <v>96660927.4443749</v>
      </c>
      <c r="K69" s="6"/>
      <c r="L69" s="8"/>
      <c r="M69" s="8" t="n">
        <f aca="false">F69*2.511711692</f>
        <v>287701.471329378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29377245.8419808</v>
      </c>
      <c r="F70" s="163" t="n">
        <f aca="false">central_SIPA_income!I63</f>
        <v>114611.391710692</v>
      </c>
      <c r="G70" s="67" t="n">
        <f aca="false">E70-F70*0.7</f>
        <v>29297017.8677833</v>
      </c>
      <c r="H70" s="67"/>
      <c r="I70" s="67"/>
      <c r="J70" s="67" t="n">
        <f aca="false">G70*3.8235866717</f>
        <v>112019687.039813</v>
      </c>
      <c r="K70" s="9"/>
      <c r="L70" s="67"/>
      <c r="M70" s="67" t="n">
        <f aca="false">F70*2.511711692</f>
        <v>287870.772596137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25838914.5538059</v>
      </c>
      <c r="F71" s="163" t="n">
        <f aca="false">central_SIPA_income!I64</f>
        <v>116918.544965867</v>
      </c>
      <c r="G71" s="67" t="n">
        <f aca="false">E71-F71*0.7</f>
        <v>25757071.5723298</v>
      </c>
      <c r="H71" s="67"/>
      <c r="I71" s="67"/>
      <c r="J71" s="67" t="n">
        <f aca="false">G71*3.8235866717</f>
        <v>98484395.5659833</v>
      </c>
      <c r="K71" s="9"/>
      <c r="L71" s="67"/>
      <c r="M71" s="67" t="n">
        <f aca="false">F71*2.511711692</f>
        <v>293665.676402397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29846331.4486688</v>
      </c>
      <c r="F72" s="163" t="n">
        <f aca="false">central_SIPA_income!I65</f>
        <v>112230.382202261</v>
      </c>
      <c r="G72" s="67" t="n">
        <f aca="false">E72-F72*0.7</f>
        <v>29767770.1811273</v>
      </c>
      <c r="H72" s="67"/>
      <c r="I72" s="67"/>
      <c r="J72" s="67" t="n">
        <f aca="false">G72*3.8235866717</f>
        <v>113819649.310787</v>
      </c>
      <c r="K72" s="9"/>
      <c r="L72" s="67"/>
      <c r="M72" s="67" t="n">
        <f aca="false">F72*2.511711692</f>
        <v>281890.363175047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26133458.5487349</v>
      </c>
      <c r="F73" s="161" t="n">
        <f aca="false">central_SIPA_income!I66</f>
        <v>115251.048954982</v>
      </c>
      <c r="G73" s="8" t="n">
        <f aca="false">E73-F73*0.7</f>
        <v>26052782.8144664</v>
      </c>
      <c r="H73" s="8"/>
      <c r="I73" s="8"/>
      <c r="J73" s="8" t="n">
        <f aca="false">G73*3.8235866717</f>
        <v>99615073.1300886</v>
      </c>
      <c r="K73" s="6"/>
      <c r="L73" s="8"/>
      <c r="M73" s="8" t="n">
        <f aca="false">F73*2.511711692</f>
        <v>289477.407175494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30271684.9388008</v>
      </c>
      <c r="F74" s="163" t="n">
        <f aca="false">central_SIPA_income!I67</f>
        <v>114034.349615887</v>
      </c>
      <c r="G74" s="67" t="n">
        <f aca="false">E74-F74*0.7</f>
        <v>30191860.8940696</v>
      </c>
      <c r="H74" s="67"/>
      <c r="I74" s="67"/>
      <c r="J74" s="67" t="n">
        <f aca="false">G74*3.8235866717</f>
        <v>115441196.908385</v>
      </c>
      <c r="K74" s="9"/>
      <c r="L74" s="67"/>
      <c r="M74" s="67" t="n">
        <f aca="false">F74*2.511711692</f>
        <v>286421.40921984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26413165.69941</v>
      </c>
      <c r="F75" s="163" t="n">
        <f aca="false">central_SIPA_income!I68</f>
        <v>117052.085598337</v>
      </c>
      <c r="G75" s="67" t="n">
        <f aca="false">E75-F75*0.7</f>
        <v>26331229.2394912</v>
      </c>
      <c r="H75" s="67"/>
      <c r="I75" s="67"/>
      <c r="J75" s="67" t="n">
        <f aca="false">G75*3.8235866717</f>
        <v>100679737.169596</v>
      </c>
      <c r="K75" s="9"/>
      <c r="L75" s="67"/>
      <c r="M75" s="67" t="n">
        <f aca="false">F75*2.511711692</f>
        <v>294001.091970328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30445571.1451561</v>
      </c>
      <c r="F76" s="163" t="n">
        <f aca="false">central_SIPA_income!I69</f>
        <v>115759.130892106</v>
      </c>
      <c r="G76" s="67" t="n">
        <f aca="false">E76-F76*0.7</f>
        <v>30364539.7535316</v>
      </c>
      <c r="H76" s="67"/>
      <c r="I76" s="67"/>
      <c r="J76" s="67" t="n">
        <f aca="false">G76*3.8235866717</f>
        <v>116101449.493908</v>
      </c>
      <c r="K76" s="9"/>
      <c r="L76" s="67"/>
      <c r="M76" s="67" t="n">
        <f aca="false">F76*2.511711692</f>
        <v>290753.562517461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26663824.7745509</v>
      </c>
      <c r="F77" s="161" t="n">
        <f aca="false">central_SIPA_income!I70</f>
        <v>119357.439168327</v>
      </c>
      <c r="G77" s="8" t="n">
        <f aca="false">E77-F77*0.7</f>
        <v>26580274.5671331</v>
      </c>
      <c r="H77" s="8"/>
      <c r="I77" s="8"/>
      <c r="J77" s="8" t="n">
        <f aca="false">G77*3.8235866717</f>
        <v>101631983.565017</v>
      </c>
      <c r="K77" s="6"/>
      <c r="L77" s="8"/>
      <c r="M77" s="8" t="n">
        <f aca="false">F77*2.511711692</f>
        <v>299791.475486265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30850490.0910698</v>
      </c>
      <c r="F78" s="163" t="n">
        <f aca="false">central_SIPA_income!I71</f>
        <v>120173.089033065</v>
      </c>
      <c r="G78" s="67" t="n">
        <f aca="false">E78-F78*0.7</f>
        <v>30766368.9287467</v>
      </c>
      <c r="H78" s="67"/>
      <c r="I78" s="67"/>
      <c r="J78" s="67" t="n">
        <f aca="false">G78*3.8235866717</f>
        <v>117637878.172561</v>
      </c>
      <c r="K78" s="9"/>
      <c r="L78" s="67"/>
      <c r="M78" s="67" t="n">
        <f aca="false">F78*2.511711692</f>
        <v>301840.152788106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27088200.0073415</v>
      </c>
      <c r="F79" s="163" t="n">
        <f aca="false">central_SIPA_income!I72</f>
        <v>120745.884480104</v>
      </c>
      <c r="G79" s="67" t="n">
        <f aca="false">E79-F79*0.7</f>
        <v>27003677.8882054</v>
      </c>
      <c r="H79" s="67"/>
      <c r="I79" s="67"/>
      <c r="J79" s="67" t="n">
        <f aca="false">G79*3.8235866717</f>
        <v>103250902.860222</v>
      </c>
      <c r="K79" s="9"/>
      <c r="L79" s="67"/>
      <c r="M79" s="67" t="n">
        <f aca="false">F79*2.511711692</f>
        <v>303278.849809559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31309295.8489684</v>
      </c>
      <c r="F80" s="163" t="n">
        <f aca="false">central_SIPA_income!I73</f>
        <v>116955.42459843</v>
      </c>
      <c r="G80" s="67" t="n">
        <f aca="false">E80-F80*0.7</f>
        <v>31227427.0517495</v>
      </c>
      <c r="H80" s="67"/>
      <c r="I80" s="67"/>
      <c r="J80" s="67" t="n">
        <f aca="false">G80*3.8235866717</f>
        <v>119400773.866554</v>
      </c>
      <c r="K80" s="9"/>
      <c r="L80" s="67"/>
      <c r="M80" s="67" t="n">
        <f aca="false">F80*2.511711692</f>
        <v>293758.3074067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27306788.6015081</v>
      </c>
      <c r="F81" s="161" t="n">
        <f aca="false">central_SIPA_income!I74</f>
        <v>114956.509684296</v>
      </c>
      <c r="G81" s="8" t="n">
        <f aca="false">E81-F81*0.7</f>
        <v>27226319.044729</v>
      </c>
      <c r="H81" s="8"/>
      <c r="I81" s="8"/>
      <c r="J81" s="8" t="n">
        <f aca="false">G81*3.8235866717</f>
        <v>104102190.618878</v>
      </c>
      <c r="K81" s="6"/>
      <c r="L81" s="8"/>
      <c r="M81" s="8" t="n">
        <f aca="false">F81*2.511711692</f>
        <v>288737.609445557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31428237.6437232</v>
      </c>
      <c r="F82" s="163" t="n">
        <f aca="false">central_SIPA_income!I75</f>
        <v>121148.909702471</v>
      </c>
      <c r="G82" s="67" t="n">
        <f aca="false">E82-F82*0.7</f>
        <v>31343433.4069315</v>
      </c>
      <c r="H82" s="67"/>
      <c r="I82" s="67"/>
      <c r="J82" s="67" t="n">
        <f aca="false">G82*3.8235866717</f>
        <v>119844334.22006</v>
      </c>
      <c r="K82" s="9"/>
      <c r="L82" s="67"/>
      <c r="M82" s="67" t="n">
        <f aca="false">F82*2.511711692</f>
        <v>304291.132972749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27416090.4897484</v>
      </c>
      <c r="F83" s="163" t="n">
        <f aca="false">central_SIPA_income!I76</f>
        <v>124270.556072026</v>
      </c>
      <c r="G83" s="67" t="n">
        <f aca="false">E83-F83*0.7</f>
        <v>27329101.100498</v>
      </c>
      <c r="H83" s="67"/>
      <c r="I83" s="67"/>
      <c r="J83" s="67" t="n">
        <f aca="false">G83*3.8235866717</f>
        <v>104495186.717406</v>
      </c>
      <c r="K83" s="9"/>
      <c r="L83" s="67"/>
      <c r="M83" s="67" t="n">
        <f aca="false">F83*2.511711692</f>
        <v>312131.808657448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31723039.3494083</v>
      </c>
      <c r="F84" s="163" t="n">
        <f aca="false">central_SIPA_income!I77</f>
        <v>121662.456091716</v>
      </c>
      <c r="G84" s="67" t="n">
        <f aca="false">E84-F84*0.7</f>
        <v>31637875.6301441</v>
      </c>
      <c r="H84" s="67"/>
      <c r="I84" s="67"/>
      <c r="J84" s="67" t="n">
        <f aca="false">G84*3.8235866717</f>
        <v>120970159.580321</v>
      </c>
      <c r="K84" s="9"/>
      <c r="L84" s="67"/>
      <c r="M84" s="67" t="n">
        <f aca="false">F84*2.511711692</f>
        <v>305581.013442999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27766069.8739614</v>
      </c>
      <c r="F85" s="161" t="n">
        <f aca="false">central_SIPA_income!I78</f>
        <v>119619.279127583</v>
      </c>
      <c r="G85" s="8" t="n">
        <f aca="false">E85-F85*0.7</f>
        <v>27682336.3785721</v>
      </c>
      <c r="H85" s="8"/>
      <c r="I85" s="8"/>
      <c r="J85" s="8" t="n">
        <f aca="false">G85*3.8235866717</f>
        <v>105845812.418624</v>
      </c>
      <c r="K85" s="6"/>
      <c r="L85" s="8"/>
      <c r="M85" s="8" t="n">
        <f aca="false">F85*2.511711692</f>
        <v>300449.141973361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32228692.0067663</v>
      </c>
      <c r="F86" s="163" t="n">
        <f aca="false">central_SIPA_income!I79</f>
        <v>118758.678405515</v>
      </c>
      <c r="G86" s="67" t="n">
        <f aca="false">E86-F86*0.7</f>
        <v>32145560.9318825</v>
      </c>
      <c r="H86" s="67"/>
      <c r="I86" s="67"/>
      <c r="J86" s="67" t="n">
        <f aca="false">G86*3.8235866717</f>
        <v>122911338.333466</v>
      </c>
      <c r="K86" s="9"/>
      <c r="L86" s="67"/>
      <c r="M86" s="67" t="n">
        <f aca="false">F86*2.511711692</f>
        <v>298287.561077601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28296711.8838542</v>
      </c>
      <c r="F87" s="163" t="n">
        <f aca="false">central_SIPA_income!I80</f>
        <v>122176.349026111</v>
      </c>
      <c r="G87" s="67" t="n">
        <f aca="false">E87-F87*0.7</f>
        <v>28211188.4395359</v>
      </c>
      <c r="H87" s="67"/>
      <c r="I87" s="67"/>
      <c r="J87" s="67" t="n">
        <f aca="false">G87*3.8235866717</f>
        <v>107867924.110227</v>
      </c>
      <c r="K87" s="9"/>
      <c r="L87" s="67"/>
      <c r="M87" s="67" t="n">
        <f aca="false">F87*2.511711692</f>
        <v>306871.764334756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32532806.3478312</v>
      </c>
      <c r="F88" s="163" t="n">
        <f aca="false">central_SIPA_income!I81</f>
        <v>118727.396244054</v>
      </c>
      <c r="G88" s="67" t="n">
        <f aca="false">E88-F88*0.7</f>
        <v>32449697.1704604</v>
      </c>
      <c r="H88" s="67"/>
      <c r="I88" s="67"/>
      <c r="J88" s="67" t="n">
        <f aca="false">G88*3.8235866717</f>
        <v>124074229.601674</v>
      </c>
      <c r="K88" s="9"/>
      <c r="L88" s="67"/>
      <c r="M88" s="67" t="n">
        <f aca="false">F88*2.511711692</f>
        <v>298208.989306907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28341836.772069</v>
      </c>
      <c r="F89" s="161" t="n">
        <f aca="false">central_SIPA_income!I82</f>
        <v>124239.442385865</v>
      </c>
      <c r="G89" s="8" t="n">
        <f aca="false">E89-F89*0.7</f>
        <v>28254869.1623989</v>
      </c>
      <c r="H89" s="8"/>
      <c r="I89" s="8"/>
      <c r="J89" s="8" t="n">
        <f aca="false">G89*3.8235866717</f>
        <v>108034941.139976</v>
      </c>
      <c r="K89" s="6"/>
      <c r="L89" s="8"/>
      <c r="M89" s="8" t="n">
        <f aca="false">F89*2.511711692</f>
        <v>312053.660048138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32847297.4776565</v>
      </c>
      <c r="F90" s="163" t="n">
        <f aca="false">central_SIPA_income!I83</f>
        <v>126834.780111075</v>
      </c>
      <c r="G90" s="67" t="n">
        <f aca="false">E90-F90*0.7</f>
        <v>32758513.1315787</v>
      </c>
      <c r="H90" s="67"/>
      <c r="I90" s="67"/>
      <c r="J90" s="67" t="n">
        <f aca="false">G90*3.8235866717</f>
        <v>125255014.194614</v>
      </c>
      <c r="K90" s="9"/>
      <c r="L90" s="67"/>
      <c r="M90" s="67" t="n">
        <f aca="false">F90*2.511711692</f>
        <v>318572.400157235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28573131.0837928</v>
      </c>
      <c r="F91" s="163" t="n">
        <f aca="false">central_SIPA_income!I84</f>
        <v>124561.711401779</v>
      </c>
      <c r="G91" s="67" t="n">
        <f aca="false">E91-F91*0.7</f>
        <v>28485937.8858116</v>
      </c>
      <c r="H91" s="67"/>
      <c r="I91" s="67"/>
      <c r="J91" s="67" t="n">
        <f aca="false">G91*3.8235866717</f>
        <v>108918452.431063</v>
      </c>
      <c r="K91" s="9"/>
      <c r="L91" s="67"/>
      <c r="M91" s="67" t="n">
        <f aca="false">F91*2.511711692</f>
        <v>312863.106903379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33112294.8077865</v>
      </c>
      <c r="F92" s="163" t="n">
        <f aca="false">central_SIPA_income!I85</f>
        <v>125057.412849213</v>
      </c>
      <c r="G92" s="67" t="n">
        <f aca="false">E92-F92*0.7</f>
        <v>33024754.618792</v>
      </c>
      <c r="H92" s="67"/>
      <c r="I92" s="67"/>
      <c r="J92" s="67" t="n">
        <f aca="false">G92*3.8235866717</f>
        <v>126273011.596576</v>
      </c>
      <c r="K92" s="9"/>
      <c r="L92" s="67"/>
      <c r="M92" s="67" t="n">
        <f aca="false">F92*2.511711692</f>
        <v>314108.166024639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29080617.3326615</v>
      </c>
      <c r="F93" s="161" t="n">
        <f aca="false">central_SIPA_income!I86</f>
        <v>125448.969483533</v>
      </c>
      <c r="G93" s="8" t="n">
        <f aca="false">E93-F93*0.7</f>
        <v>28992803.054023</v>
      </c>
      <c r="H93" s="8"/>
      <c r="I93" s="8"/>
      <c r="J93" s="8" t="n">
        <f aca="false">G93*3.8235866717</f>
        <v>110856495.332585</v>
      </c>
      <c r="K93" s="6"/>
      <c r="L93" s="8"/>
      <c r="M93" s="8" t="n">
        <f aca="false">F93*2.511711692</f>
        <v>315091.64340114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33685513.5447751</v>
      </c>
      <c r="F94" s="163" t="n">
        <f aca="false">central_SIPA_income!I87</f>
        <v>125045.715041577</v>
      </c>
      <c r="G94" s="67" t="n">
        <f aca="false">E94-F94*0.7</f>
        <v>33597981.544246</v>
      </c>
      <c r="H94" s="67"/>
      <c r="I94" s="67"/>
      <c r="J94" s="67" t="n">
        <f aca="false">G94*3.8235866717</f>
        <v>128464794.428602</v>
      </c>
      <c r="K94" s="9"/>
      <c r="L94" s="67"/>
      <c r="M94" s="67" t="n">
        <f aca="false">F94*2.511711692</f>
        <v>314078.784504428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29629694.7673719</v>
      </c>
      <c r="F95" s="163" t="n">
        <f aca="false">central_SIPA_income!I88</f>
        <v>124353.095721208</v>
      </c>
      <c r="G95" s="67" t="n">
        <f aca="false">E95-F95*0.7</f>
        <v>29542647.6003671</v>
      </c>
      <c r="H95" s="67"/>
      <c r="I95" s="67"/>
      <c r="J95" s="67" t="n">
        <f aca="false">G95*3.8235866717</f>
        <v>112958873.611494</v>
      </c>
      <c r="K95" s="9"/>
      <c r="L95" s="67"/>
      <c r="M95" s="67" t="n">
        <f aca="false">F95*2.511711692</f>
        <v>312339.124459353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33973119.1024934</v>
      </c>
      <c r="F96" s="163" t="n">
        <f aca="false">central_SIPA_income!I89</f>
        <v>125790.765875569</v>
      </c>
      <c r="G96" s="67" t="n">
        <f aca="false">E96-F96*0.7</f>
        <v>33885065.5663805</v>
      </c>
      <c r="H96" s="67"/>
      <c r="I96" s="67"/>
      <c r="J96" s="67" t="n">
        <f aca="false">G96*3.8235866717</f>
        <v>129562485.069293</v>
      </c>
      <c r="K96" s="9"/>
      <c r="L96" s="67"/>
      <c r="M96" s="67" t="n">
        <f aca="false">F96*2.511711692</f>
        <v>315950.137395302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29816433.6687655</v>
      </c>
      <c r="F97" s="161" t="n">
        <f aca="false">central_SIPA_income!I90</f>
        <v>128094.33647775</v>
      </c>
      <c r="G97" s="8" t="n">
        <f aca="false">E97-F97*0.7</f>
        <v>29726767.6332311</v>
      </c>
      <c r="H97" s="8"/>
      <c r="I97" s="8"/>
      <c r="J97" s="8" t="n">
        <f aca="false">G97*3.8235866717</f>
        <v>113662872.515145</v>
      </c>
      <c r="K97" s="6"/>
      <c r="L97" s="8"/>
      <c r="M97" s="8" t="n">
        <f aca="false">F97*2.511711692</f>
        <v>321736.042610148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34410739.1691447</v>
      </c>
      <c r="F98" s="163" t="n">
        <f aca="false">central_SIPA_income!I91</f>
        <v>126647.642112422</v>
      </c>
      <c r="G98" s="67" t="n">
        <f aca="false">E98-F98*0.7</f>
        <v>34322085.819666</v>
      </c>
      <c r="H98" s="67"/>
      <c r="I98" s="67"/>
      <c r="J98" s="67" t="n">
        <f aca="false">G98*3.8235866717</f>
        <v>131233469.885018</v>
      </c>
      <c r="K98" s="9"/>
      <c r="L98" s="67"/>
      <c r="M98" s="67" t="n">
        <f aca="false">F98*2.511711692</f>
        <v>318102.363458002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30015302.2843026</v>
      </c>
      <c r="F99" s="163" t="n">
        <f aca="false">central_SIPA_income!I92</f>
        <v>130334.906693779</v>
      </c>
      <c r="G99" s="67" t="n">
        <f aca="false">E99-F99*0.7</f>
        <v>29924067.8496169</v>
      </c>
      <c r="H99" s="67"/>
      <c r="I99" s="67"/>
      <c r="J99" s="67" t="n">
        <f aca="false">G99*3.8235866717</f>
        <v>114417266.992842</v>
      </c>
      <c r="K99" s="9"/>
      <c r="L99" s="67"/>
      <c r="M99" s="67" t="n">
        <f aca="false">F99*2.511711692</f>
        <v>327363.709018493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34810139.0241629</v>
      </c>
      <c r="F100" s="163" t="n">
        <f aca="false">central_SIPA_income!I93</f>
        <v>126923.967971584</v>
      </c>
      <c r="G100" s="67" t="n">
        <f aca="false">E100-F100*0.7</f>
        <v>34721292.2465828</v>
      </c>
      <c r="H100" s="67"/>
      <c r="I100" s="67"/>
      <c r="J100" s="67" t="n">
        <f aca="false">G100*3.8235866717</f>
        <v>132759870.258234</v>
      </c>
      <c r="K100" s="9"/>
      <c r="L100" s="67"/>
      <c r="M100" s="67" t="n">
        <f aca="false">F100*2.511711692</f>
        <v>318796.414349261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30442833.6229353</v>
      </c>
      <c r="F101" s="161" t="n">
        <f aca="false">central_SIPA_income!I94</f>
        <v>128511.558045114</v>
      </c>
      <c r="G101" s="8" t="n">
        <f aca="false">E101-F101*0.7</f>
        <v>30352875.5323037</v>
      </c>
      <c r="H101" s="8"/>
      <c r="I101" s="8"/>
      <c r="J101" s="8" t="n">
        <f aca="false">G101*3.8235866717</f>
        <v>116056850.333085</v>
      </c>
      <c r="K101" s="6"/>
      <c r="L101" s="8"/>
      <c r="M101" s="8" t="n">
        <f aca="false">F101*2.511711692</f>
        <v>322783.98289905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35201712.8195038</v>
      </c>
      <c r="F102" s="163" t="n">
        <f aca="false">central_SIPA_income!I95</f>
        <v>123916.680787563</v>
      </c>
      <c r="G102" s="67" t="n">
        <f aca="false">E102-F102*0.7</f>
        <v>35114971.1429525</v>
      </c>
      <c r="H102" s="67"/>
      <c r="I102" s="67"/>
      <c r="J102" s="67" t="n">
        <f aca="false">G102*3.8235866717</f>
        <v>134265135.639323</v>
      </c>
      <c r="K102" s="9"/>
      <c r="L102" s="67"/>
      <c r="M102" s="67" t="n">
        <f aca="false">F102*2.511711692</f>
        <v>311242.975967955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30876981.6367377</v>
      </c>
      <c r="F103" s="163" t="n">
        <f aca="false">central_SIPA_income!I96</f>
        <v>128786.254573897</v>
      </c>
      <c r="G103" s="67" t="n">
        <f aca="false">E103-F103*0.7</f>
        <v>30786831.258536</v>
      </c>
      <c r="H103" s="67"/>
      <c r="I103" s="67"/>
      <c r="J103" s="67" t="n">
        <f aca="false">G103*3.8235866717</f>
        <v>117716117.664015</v>
      </c>
      <c r="K103" s="9"/>
      <c r="L103" s="67"/>
      <c r="M103" s="67" t="n">
        <f aca="false">F103*2.511711692</f>
        <v>323473.941382145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35733174.4471432</v>
      </c>
      <c r="F104" s="163" t="n">
        <f aca="false">central_SIPA_income!I97</f>
        <v>129215.277105923</v>
      </c>
      <c r="G104" s="67" t="n">
        <f aca="false">E104-F104*0.7</f>
        <v>35642723.753169</v>
      </c>
      <c r="H104" s="67"/>
      <c r="I104" s="67"/>
      <c r="J104" s="67" t="n">
        <f aca="false">G104*3.8235866717</f>
        <v>136283043.485702</v>
      </c>
      <c r="K104" s="9"/>
      <c r="L104" s="67"/>
      <c r="M104" s="67" t="n">
        <f aca="false">F104*2.511711692</f>
        <v>324551.522291967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31143563.2226465</v>
      </c>
      <c r="F105" s="161" t="n">
        <f aca="false">central_SIPA_income!I98</f>
        <v>130007.149306065</v>
      </c>
      <c r="G105" s="8" t="n">
        <f aca="false">E105-F105*0.7</f>
        <v>31052558.2181322</v>
      </c>
      <c r="H105" s="8"/>
      <c r="I105" s="8"/>
      <c r="J105" s="8" t="n">
        <f aca="false">G105*3.8235866717</f>
        <v>118732147.725039</v>
      </c>
      <c r="K105" s="6"/>
      <c r="L105" s="8"/>
      <c r="M105" s="8" t="n">
        <f aca="false">F105*2.511711692</f>
        <v>326540.476955634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36210613.5634739</v>
      </c>
      <c r="F106" s="163" t="n">
        <f aca="false">central_SIPA_income!I99</f>
        <v>131647.849399049</v>
      </c>
      <c r="G106" s="67" t="n">
        <f aca="false">E106-F106*0.7</f>
        <v>36118460.0688946</v>
      </c>
      <c r="H106" s="67"/>
      <c r="I106" s="67"/>
      <c r="J106" s="67" t="n">
        <f aca="false">G106*3.8235866717</f>
        <v>138102062.521754</v>
      </c>
      <c r="K106" s="9"/>
      <c r="L106" s="67"/>
      <c r="M106" s="67" t="n">
        <f aca="false">F106*2.511711692</f>
        <v>330661.442562246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31736303.8493077</v>
      </c>
      <c r="F107" s="163" t="n">
        <f aca="false">central_SIPA_income!I100</f>
        <v>127253.665193696</v>
      </c>
      <c r="G107" s="67" t="n">
        <f aca="false">E107-F107*0.7</f>
        <v>31647226.2836721</v>
      </c>
      <c r="H107" s="67"/>
      <c r="I107" s="67"/>
      <c r="J107" s="67" t="n">
        <f aca="false">G107*3.8235866717</f>
        <v>121005912.614523</v>
      </c>
      <c r="K107" s="9"/>
      <c r="L107" s="67"/>
      <c r="M107" s="67" t="n">
        <f aca="false">F107*2.511711692</f>
        <v>319624.518716859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36772255.3456223</v>
      </c>
      <c r="F108" s="163" t="n">
        <f aca="false">central_SIPA_income!I101</f>
        <v>123878.507337059</v>
      </c>
      <c r="G108" s="67" t="n">
        <f aca="false">E108-F108*0.7</f>
        <v>36685540.3904864</v>
      </c>
      <c r="H108" s="67"/>
      <c r="I108" s="67"/>
      <c r="J108" s="67" t="n">
        <f aca="false">G108*3.8235866717</f>
        <v>140270343.281176</v>
      </c>
      <c r="K108" s="9"/>
      <c r="L108" s="67"/>
      <c r="M108" s="67" t="n">
        <f aca="false">F108*2.511711692</f>
        <v>311147.095266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31945141.2359071</v>
      </c>
      <c r="F109" s="161" t="n">
        <f aca="false">central_SIPA_income!I102</f>
        <v>131906.758607267</v>
      </c>
      <c r="G109" s="8" t="n">
        <f aca="false">E109-F109*0.7</f>
        <v>31852806.504882</v>
      </c>
      <c r="H109" s="8"/>
      <c r="I109" s="8"/>
      <c r="J109" s="8" t="n">
        <f aca="false">G109*3.8235866717</f>
        <v>121791966.408306</v>
      </c>
      <c r="K109" s="6"/>
      <c r="L109" s="8"/>
      <c r="M109" s="8" t="n">
        <f aca="false">F109*2.511711692</f>
        <v>331311.747847693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36890166.5328502</v>
      </c>
      <c r="F110" s="163" t="n">
        <f aca="false">central_SIPA_income!I103</f>
        <v>130024.769347505</v>
      </c>
      <c r="G110" s="67" t="n">
        <f aca="false">E110-F110*0.7</f>
        <v>36799149.194307</v>
      </c>
      <c r="H110" s="67"/>
      <c r="I110" s="67"/>
      <c r="J110" s="67" t="n">
        <f aca="false">G110*3.8235866717</f>
        <v>140704736.389252</v>
      </c>
      <c r="K110" s="9"/>
      <c r="L110" s="67"/>
      <c r="M110" s="67" t="n">
        <f aca="false">F110*2.511711692</f>
        <v>326584.733419731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32280562.1260016</v>
      </c>
      <c r="F111" s="163" t="n">
        <f aca="false">central_SIPA_income!I104</f>
        <v>124844.888942217</v>
      </c>
      <c r="G111" s="67" t="n">
        <f aca="false">E111-F111*0.7</f>
        <v>32193170.7037421</v>
      </c>
      <c r="H111" s="67"/>
      <c r="I111" s="67"/>
      <c r="J111" s="67" t="n">
        <f aca="false">G111*3.8235866717</f>
        <v>123093378.422591</v>
      </c>
      <c r="K111" s="9"/>
      <c r="L111" s="67"/>
      <c r="M111" s="67" t="n">
        <f aca="false">F111*2.511711692</f>
        <v>313574.367242608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37336161.7916369</v>
      </c>
      <c r="F112" s="163" t="n">
        <f aca="false">central_SIPA_income!I105</f>
        <v>128084.036635994</v>
      </c>
      <c r="G112" s="67" t="n">
        <f aca="false">E112-F112*0.7</f>
        <v>37246502.9659917</v>
      </c>
      <c r="H112" s="67"/>
      <c r="I112" s="67"/>
      <c r="J112" s="67" t="n">
        <f aca="false">G112*3.8235866717</f>
        <v>142415232.3082</v>
      </c>
      <c r="K112" s="9"/>
      <c r="L112" s="67"/>
      <c r="M112" s="67" t="n">
        <f aca="false">F112*2.511711692</f>
        <v>321710.172377183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18043144.0904716</v>
      </c>
      <c r="F9" s="161" t="n">
        <f aca="false">low_SIPA_income!I2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22277539.8995703</v>
      </c>
      <c r="F10" s="163" t="n">
        <f aca="false">low_SIPA_income!I3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20171412.2166204</v>
      </c>
      <c r="F11" s="163" t="n">
        <f aca="false">low_SIPA_income!I4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23528444.5402758</v>
      </c>
      <c r="F12" s="163" t="n">
        <f aca="false">low_SIPA_income!I5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19153281.0629158</v>
      </c>
      <c r="F13" s="161" t="n">
        <f aca="false">low_SIPA_income!I6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21857213.2641064</v>
      </c>
      <c r="F14" s="163" t="n">
        <f aca="false">low_SIPA_income!I7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19215169.9458099</v>
      </c>
      <c r="F15" s="163" t="n">
        <f aca="false">low_SIPA_income!I8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22585007.4703965</v>
      </c>
      <c r="F16" s="163" t="n">
        <f aca="false">low_SIPA_income!I9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19533783.8584636</v>
      </c>
      <c r="F17" s="161" t="n">
        <f aca="false">low_SIPA_income!I10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23184198.0928763</v>
      </c>
      <c r="F18" s="163" t="n">
        <f aca="false">low_SIPA_income!I11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20542851.5621216</v>
      </c>
      <c r="F19" s="163" t="n">
        <f aca="false">low_SIPA_income!I12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24252373.7599014</v>
      </c>
      <c r="F20" s="163" t="n">
        <f aca="false">low_SIPA_income!I13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19363802.8731975</v>
      </c>
      <c r="F21" s="161" t="n">
        <f aca="false">low_SIPA_income!I14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21991144.8761269</v>
      </c>
      <c r="F22" s="163" t="n">
        <f aca="false">low_SIPA_income!I15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18235645.224442</v>
      </c>
      <c r="F23" s="163" t="n">
        <f aca="false">low_SIPA_income!I16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20080887.7929642</v>
      </c>
      <c r="F24" s="163" t="n">
        <f aca="false">low_SIPA_income!I17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15939455.3253429</v>
      </c>
      <c r="F25" s="161" t="n">
        <f aca="false">low_SIPA_income!I18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18843330.2723496</v>
      </c>
      <c r="F26" s="163" t="n">
        <f aca="false">low_SIPA_income!I19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15786819.5136424</v>
      </c>
      <c r="F27" s="163" t="n">
        <f aca="false">low_SIPA_income!I20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17918583.0811978</v>
      </c>
      <c r="F28" s="163" t="n">
        <f aca="false">low_SIPA_income!I21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16434811.9879364</v>
      </c>
      <c r="F29" s="161" t="n">
        <f aca="false">low_SIPA_income!I22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18374985.7051183</v>
      </c>
      <c r="F30" s="163" t="n">
        <f aca="false">low_SIPA_income!I23</f>
        <v>83174.492669337</v>
      </c>
      <c r="G30" s="67" t="n">
        <f aca="false">E30-F30*0.7</f>
        <v>18316763.5602497</v>
      </c>
      <c r="H30" s="67"/>
      <c r="I30" s="67"/>
      <c r="J30" s="67" t="n">
        <f aca="false">G30*3.8235866717</f>
        <v>70035733.0176511</v>
      </c>
      <c r="K30" s="9"/>
      <c r="L30" s="67"/>
      <c r="M30" s="67" t="n">
        <f aca="false">F30*2.511711692</f>
        <v>208910.345713742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15656859.5786606</v>
      </c>
      <c r="F31" s="163" t="n">
        <f aca="false">low_SIPA_income!I24</f>
        <v>84398.6334716859</v>
      </c>
      <c r="G31" s="67" t="n">
        <f aca="false">E31-F31*0.7</f>
        <v>15597780.5352305</v>
      </c>
      <c r="H31" s="67"/>
      <c r="I31" s="67"/>
      <c r="J31" s="67" t="n">
        <f aca="false">G31*3.8235866717</f>
        <v>59639465.7626089</v>
      </c>
      <c r="K31" s="9"/>
      <c r="L31" s="67"/>
      <c r="M31" s="67" t="n">
        <f aca="false">F31*2.511711692</f>
        <v>211985.034479656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18574933.3254642</v>
      </c>
      <c r="F32" s="163" t="n">
        <f aca="false">low_SIPA_income!I25</f>
        <v>89324.2409541209</v>
      </c>
      <c r="G32" s="67" t="n">
        <f aca="false">E32-F32*0.7</f>
        <v>18512406.3567963</v>
      </c>
      <c r="H32" s="67"/>
      <c r="I32" s="67"/>
      <c r="J32" s="67" t="n">
        <f aca="false">G32*3.8235866717</f>
        <v>70783790.2069408</v>
      </c>
      <c r="K32" s="9"/>
      <c r="L32" s="67"/>
      <c r="M32" s="67" t="n">
        <f aca="false">F32*2.511711692</f>
        <v>224356.740383491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16246421.6690229</v>
      </c>
      <c r="F33" s="161" t="n">
        <f aca="false">low_SIPA_income!I26</f>
        <v>96486.4262896837</v>
      </c>
      <c r="G33" s="8" t="n">
        <f aca="false">E33-F33*0.7</f>
        <v>16178881.1706201</v>
      </c>
      <c r="H33" s="8"/>
      <c r="I33" s="8"/>
      <c r="J33" s="8" t="n">
        <f aca="false">G33*3.8235866717</f>
        <v>61861354.407001</v>
      </c>
      <c r="K33" s="6"/>
      <c r="L33" s="8"/>
      <c r="M33" s="8" t="n">
        <f aca="false">F33*2.511711692</f>
        <v>242346.085031095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19223632.0757168</v>
      </c>
      <c r="F34" s="163" t="n">
        <f aca="false">low_SIPA_income!I27</f>
        <v>95046.7252244609</v>
      </c>
      <c r="G34" s="67" t="n">
        <f aca="false">E34-F34*0.7</f>
        <v>19157099.3680596</v>
      </c>
      <c r="H34" s="67"/>
      <c r="I34" s="67"/>
      <c r="J34" s="67" t="n">
        <f aca="false">G34*3.8235866717</f>
        <v>73248829.8121453</v>
      </c>
      <c r="K34" s="9"/>
      <c r="L34" s="67"/>
      <c r="M34" s="67" t="n">
        <f aca="false">F34*2.511711692</f>
        <v>238729.97103259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16928794.5003961</v>
      </c>
      <c r="F35" s="163" t="n">
        <f aca="false">low_SIPA_income!I28</f>
        <v>98687.4709558501</v>
      </c>
      <c r="G35" s="67" t="n">
        <f aca="false">E35-F35*0.7</f>
        <v>16859713.270727</v>
      </c>
      <c r="H35" s="67"/>
      <c r="I35" s="67"/>
      <c r="J35" s="67" t="n">
        <f aca="false">G35*3.8235866717</f>
        <v>64464574.9506353</v>
      </c>
      <c r="K35" s="9"/>
      <c r="L35" s="67"/>
      <c r="M35" s="67" t="n">
        <f aca="false">F35*2.511711692</f>
        <v>247874.474653719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20046283.8112209</v>
      </c>
      <c r="F36" s="163" t="n">
        <f aca="false">low_SIPA_income!I29</f>
        <v>95428.3566955186</v>
      </c>
      <c r="G36" s="67" t="n">
        <f aca="false">E36-F36*0.7</f>
        <v>19979483.961534</v>
      </c>
      <c r="H36" s="67"/>
      <c r="I36" s="67"/>
      <c r="J36" s="67" t="n">
        <f aca="false">G36*3.8235866717</f>
        <v>76393288.5827654</v>
      </c>
      <c r="K36" s="9"/>
      <c r="L36" s="67"/>
      <c r="M36" s="67" t="n">
        <f aca="false">F36*2.511711692</f>
        <v>239688.519260481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17375481.1994955</v>
      </c>
      <c r="F37" s="161" t="n">
        <f aca="false">low_SIPA_income!I30</f>
        <v>100541.191084649</v>
      </c>
      <c r="G37" s="8" t="n">
        <f aca="false">E37-F37*0.7</f>
        <v>17305102.3657362</v>
      </c>
      <c r="H37" s="8"/>
      <c r="I37" s="8"/>
      <c r="J37" s="8" t="n">
        <f aca="false">G37*3.8235866717</f>
        <v>66167558.7580331</v>
      </c>
      <c r="K37" s="6"/>
      <c r="L37" s="8"/>
      <c r="M37" s="8" t="n">
        <f aca="false">F37*2.511711692</f>
        <v>252530.485174919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20527401.0074754</v>
      </c>
      <c r="F38" s="163" t="n">
        <f aca="false">low_SIPA_income!I31</f>
        <v>96965.978356143</v>
      </c>
      <c r="G38" s="67" t="n">
        <f aca="false">E38-F38*0.7</f>
        <v>20459524.8226261</v>
      </c>
      <c r="H38" s="67"/>
      <c r="I38" s="67"/>
      <c r="J38" s="67" t="n">
        <f aca="false">G38*3.8235866717</f>
        <v>78228766.4211086</v>
      </c>
      <c r="K38" s="9"/>
      <c r="L38" s="67"/>
      <c r="M38" s="67" t="n">
        <f aca="false">F38*2.511711692</f>
        <v>243550.581563343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17773771.8185144</v>
      </c>
      <c r="F39" s="163" t="n">
        <f aca="false">low_SIPA_income!I32</f>
        <v>99890.506251974</v>
      </c>
      <c r="G39" s="67" t="n">
        <f aca="false">E39-F39*0.7</f>
        <v>17703848.464138</v>
      </c>
      <c r="H39" s="67"/>
      <c r="I39" s="67"/>
      <c r="J39" s="67" t="n">
        <f aca="false">G39*3.8235866717</f>
        <v>67692199.0252745</v>
      </c>
      <c r="K39" s="9"/>
      <c r="L39" s="67"/>
      <c r="M39" s="67" t="n">
        <f aca="false">F39*2.511711692</f>
        <v>250896.152472882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20607146.1298228</v>
      </c>
      <c r="F40" s="163" t="n">
        <f aca="false">low_SIPA_income!I33</f>
        <v>98778.5497070359</v>
      </c>
      <c r="G40" s="67" t="n">
        <f aca="false">E40-F40*0.7</f>
        <v>20538001.1450278</v>
      </c>
      <c r="H40" s="67"/>
      <c r="I40" s="67"/>
      <c r="J40" s="67" t="n">
        <f aca="false">G40*3.8235866717</f>
        <v>78528827.4414878</v>
      </c>
      <c r="K40" s="9"/>
      <c r="L40" s="67"/>
      <c r="M40" s="67" t="n">
        <f aca="false">F40*2.511711692</f>
        <v>248103.238217965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18042216.1890417</v>
      </c>
      <c r="F41" s="161" t="n">
        <f aca="false">low_SIPA_income!I34</f>
        <v>101591.182409637</v>
      </c>
      <c r="G41" s="8" t="n">
        <f aca="false">E41-F41*0.7</f>
        <v>17971102.361355</v>
      </c>
      <c r="H41" s="8"/>
      <c r="I41" s="8"/>
      <c r="J41" s="8" t="n">
        <f aca="false">G41*3.8235866717</f>
        <v>68714067.4646332</v>
      </c>
      <c r="K41" s="6"/>
      <c r="L41" s="8"/>
      <c r="M41" s="8" t="n">
        <f aca="false">F41*2.511711692</f>
        <v>255167.760662391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20932321.483891</v>
      </c>
      <c r="F42" s="163" t="n">
        <f aca="false">low_SIPA_income!I35</f>
        <v>103977.915287358</v>
      </c>
      <c r="G42" s="67" t="n">
        <f aca="false">E42-F42*0.7</f>
        <v>20859536.9431898</v>
      </c>
      <c r="H42" s="67"/>
      <c r="I42" s="67"/>
      <c r="J42" s="67" t="n">
        <f aca="false">G42*3.8235866717</f>
        <v>79758247.4338143</v>
      </c>
      <c r="K42" s="9"/>
      <c r="L42" s="67"/>
      <c r="M42" s="67" t="n">
        <f aca="false">F42*2.511711692</f>
        <v>261162.545537043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18334173.3364761</v>
      </c>
      <c r="F43" s="163" t="n">
        <f aca="false">low_SIPA_income!I36</f>
        <v>104933.060944835</v>
      </c>
      <c r="G43" s="67" t="n">
        <f aca="false">E43-F43*0.7</f>
        <v>18260720.1938147</v>
      </c>
      <c r="H43" s="67"/>
      <c r="I43" s="67"/>
      <c r="J43" s="67" t="n">
        <f aca="false">G43*3.8235866717</f>
        <v>69821446.348713</v>
      </c>
      <c r="K43" s="9"/>
      <c r="L43" s="67"/>
      <c r="M43" s="67" t="n">
        <f aca="false">F43*2.511711692</f>
        <v>263561.596052491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21337712.7801587</v>
      </c>
      <c r="F44" s="163" t="n">
        <f aca="false">low_SIPA_income!I37</f>
        <v>102979.852490693</v>
      </c>
      <c r="G44" s="67" t="n">
        <f aca="false">E44-F44*0.7</f>
        <v>21265626.8834152</v>
      </c>
      <c r="H44" s="67"/>
      <c r="I44" s="67"/>
      <c r="J44" s="67" t="n">
        <f aca="false">G44*3.8235866717</f>
        <v>81310967.5167715</v>
      </c>
      <c r="K44" s="9"/>
      <c r="L44" s="67"/>
      <c r="M44" s="67" t="n">
        <f aca="false">F44*2.511711692</f>
        <v>258655.69954131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18791701.6322269</v>
      </c>
      <c r="F45" s="161" t="n">
        <f aca="false">low_SIPA_income!I38</f>
        <v>104646.862306117</v>
      </c>
      <c r="G45" s="8" t="n">
        <f aca="false">E45-F45*0.7</f>
        <v>18718448.8286126</v>
      </c>
      <c r="H45" s="8"/>
      <c r="I45" s="8"/>
      <c r="J45" s="8" t="n">
        <f aca="false">G45*3.8235866717</f>
        <v>71571611.4559818</v>
      </c>
      <c r="K45" s="6"/>
      <c r="L45" s="8"/>
      <c r="M45" s="8" t="n">
        <f aca="false">F45*2.511711692</f>
        <v>262842.747585388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21657780.3791164</v>
      </c>
      <c r="F46" s="163" t="n">
        <f aca="false">low_SIPA_income!I39</f>
        <v>99644.484423385</v>
      </c>
      <c r="G46" s="67" t="n">
        <f aca="false">E46-F46*0.7</f>
        <v>21588029.24002</v>
      </c>
      <c r="H46" s="67"/>
      <c r="I46" s="67"/>
      <c r="J46" s="67" t="n">
        <f aca="false">G46*3.8235866717</f>
        <v>82543700.8704105</v>
      </c>
      <c r="K46" s="9"/>
      <c r="L46" s="67"/>
      <c r="M46" s="67" t="n">
        <f aca="false">F46*2.511711692</f>
        <v>250278.216569528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18863548.1469644</v>
      </c>
      <c r="F47" s="163" t="n">
        <f aca="false">low_SIPA_income!I40</f>
        <v>100366.6869893</v>
      </c>
      <c r="G47" s="67" t="n">
        <f aca="false">E47-F47*0.7</f>
        <v>18793291.4660719</v>
      </c>
      <c r="H47" s="67"/>
      <c r="I47" s="67"/>
      <c r="J47" s="67" t="n">
        <f aca="false">G47*3.8235866717</f>
        <v>71857778.7670458</v>
      </c>
      <c r="K47" s="9"/>
      <c r="L47" s="67"/>
      <c r="M47" s="67" t="n">
        <f aca="false">F47*2.511711692</f>
        <v>252092.181198328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21950443.0191403</v>
      </c>
      <c r="F48" s="163" t="n">
        <f aca="false">low_SIPA_income!I41</f>
        <v>101827.909059892</v>
      </c>
      <c r="G48" s="67" t="n">
        <f aca="false">E48-F48*0.7</f>
        <v>21879163.4827983</v>
      </c>
      <c r="H48" s="67"/>
      <c r="I48" s="67"/>
      <c r="J48" s="67" t="n">
        <f aca="false">G48*3.8235866717</f>
        <v>83656877.8807731</v>
      </c>
      <c r="K48" s="9"/>
      <c r="L48" s="67"/>
      <c r="M48" s="67" t="n">
        <f aca="false">F48*2.511711692</f>
        <v>255762.349757643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19161245.1744348</v>
      </c>
      <c r="F49" s="161" t="n">
        <f aca="false">low_SIPA_income!I42</f>
        <v>103702.445372865</v>
      </c>
      <c r="G49" s="8" t="n">
        <f aca="false">E49-F49*0.7</f>
        <v>19088653.4626738</v>
      </c>
      <c r="H49" s="8"/>
      <c r="I49" s="8"/>
      <c r="J49" s="8" t="n">
        <f aca="false">G49*3.8235866717</f>
        <v>72987120.9605796</v>
      </c>
      <c r="K49" s="6"/>
      <c r="L49" s="8"/>
      <c r="M49" s="8" t="n">
        <f aca="false">F49*2.511711692</f>
        <v>260470.644532016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22327562.8801272</v>
      </c>
      <c r="F50" s="163" t="n">
        <f aca="false">low_SIPA_income!I43</f>
        <v>99516.1950499042</v>
      </c>
      <c r="G50" s="67" t="n">
        <f aca="false">E50-F50*0.7</f>
        <v>22257901.5435922</v>
      </c>
      <c r="H50" s="67"/>
      <c r="I50" s="67"/>
      <c r="J50" s="67" t="n">
        <f aca="false">G50*3.8235866717</f>
        <v>85105015.6820901</v>
      </c>
      <c r="K50" s="9"/>
      <c r="L50" s="67"/>
      <c r="M50" s="67" t="n">
        <f aca="false">F50*2.511711692</f>
        <v>249955.990650197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19490169.3503819</v>
      </c>
      <c r="F51" s="163" t="n">
        <f aca="false">low_SIPA_income!I44</f>
        <v>99732.8756186434</v>
      </c>
      <c r="G51" s="67" t="n">
        <f aca="false">E51-F51*0.7</f>
        <v>19420356.3374489</v>
      </c>
      <c r="H51" s="67"/>
      <c r="I51" s="67"/>
      <c r="J51" s="67" t="n">
        <f aca="false">G51*3.8235866717</f>
        <v>74255415.6515342</v>
      </c>
      <c r="K51" s="9"/>
      <c r="L51" s="67"/>
      <c r="M51" s="67" t="n">
        <f aca="false">F51*2.511711692</f>
        <v>250500.229768128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22633802.4602162</v>
      </c>
      <c r="F52" s="163" t="n">
        <f aca="false">low_SIPA_income!I45</f>
        <v>99753.8688332152</v>
      </c>
      <c r="G52" s="67" t="n">
        <f aca="false">E52-F52*0.7</f>
        <v>22563974.7520329</v>
      </c>
      <c r="H52" s="67"/>
      <c r="I52" s="67"/>
      <c r="J52" s="67" t="n">
        <f aca="false">G52*3.8235866717</f>
        <v>86275313.1224484</v>
      </c>
      <c r="K52" s="9"/>
      <c r="L52" s="67"/>
      <c r="M52" s="67" t="n">
        <f aca="false">F52*2.511711692</f>
        <v>250552.958670621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19652183.5094428</v>
      </c>
      <c r="F53" s="161" t="n">
        <f aca="false">low_SIPA_income!I46</f>
        <v>99561.2393019026</v>
      </c>
      <c r="G53" s="8" t="n">
        <f aca="false">E53-F53*0.7</f>
        <v>19582490.6419314</v>
      </c>
      <c r="H53" s="8"/>
      <c r="I53" s="8"/>
      <c r="J53" s="8" t="n">
        <f aca="false">G53*3.8235866717</f>
        <v>74875350.217179</v>
      </c>
      <c r="K53" s="6"/>
      <c r="L53" s="8"/>
      <c r="M53" s="8" t="n">
        <f aca="false">F53*2.511711692</f>
        <v>250069.128824599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22722882.2959133</v>
      </c>
      <c r="F54" s="163" t="n">
        <f aca="false">low_SIPA_income!I47</f>
        <v>101988.995748987</v>
      </c>
      <c r="G54" s="67" t="n">
        <f aca="false">E54-F54*0.7</f>
        <v>22651489.998889</v>
      </c>
      <c r="H54" s="67"/>
      <c r="I54" s="67"/>
      <c r="J54" s="67" t="n">
        <f aca="false">G54*3.8235866717</f>
        <v>86609935.2538978</v>
      </c>
      <c r="K54" s="9"/>
      <c r="L54" s="67"/>
      <c r="M54" s="67" t="n">
        <f aca="false">F54*2.511711692</f>
        <v>256166.953078069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19831510.2780832</v>
      </c>
      <c r="F55" s="163" t="n">
        <f aca="false">low_SIPA_income!I48</f>
        <v>98076.8172144127</v>
      </c>
      <c r="G55" s="67" t="n">
        <f aca="false">E55-F55*0.7</f>
        <v>19762856.5060331</v>
      </c>
      <c r="H55" s="67"/>
      <c r="I55" s="67"/>
      <c r="J55" s="67" t="n">
        <f aca="false">G55*3.8235866717</f>
        <v>75564994.7311878</v>
      </c>
      <c r="K55" s="9"/>
      <c r="L55" s="67"/>
      <c r="M55" s="67" t="n">
        <f aca="false">F55*2.511711692</f>
        <v>246340.688511587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23245700.9510628</v>
      </c>
      <c r="F56" s="163" t="n">
        <f aca="false">low_SIPA_income!I49</f>
        <v>97759.0461519756</v>
      </c>
      <c r="G56" s="67" t="n">
        <f aca="false">E56-F56*0.7</f>
        <v>23177269.6187564</v>
      </c>
      <c r="H56" s="67"/>
      <c r="I56" s="67"/>
      <c r="J56" s="67" t="n">
        <f aca="false">G56*3.8235866717</f>
        <v>88620299.2006744</v>
      </c>
      <c r="K56" s="9"/>
      <c r="L56" s="67"/>
      <c r="M56" s="67" t="n">
        <f aca="false">F56*2.511711692</f>
        <v>245542.539218685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20109642.1764494</v>
      </c>
      <c r="F57" s="161" t="n">
        <f aca="false">low_SIPA_income!I50</f>
        <v>102923.256483485</v>
      </c>
      <c r="G57" s="8" t="n">
        <f aca="false">E57-F57*0.7</f>
        <v>20037595.896911</v>
      </c>
      <c r="H57" s="8"/>
      <c r="I57" s="8"/>
      <c r="J57" s="8" t="n">
        <f aca="false">G57*3.8235866717</f>
        <v>76615484.6043394</v>
      </c>
      <c r="K57" s="6"/>
      <c r="L57" s="8"/>
      <c r="M57" s="8" t="n">
        <f aca="false">F57*2.511711692</f>
        <v>258513.546688283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23191824.1675355</v>
      </c>
      <c r="F58" s="163" t="n">
        <f aca="false">low_SIPA_income!I51</f>
        <v>101552.837286167</v>
      </c>
      <c r="G58" s="67" t="n">
        <f aca="false">E58-F58*0.7</f>
        <v>23120737.1814352</v>
      </c>
      <c r="H58" s="67"/>
      <c r="I58" s="67"/>
      <c r="J58" s="67" t="n">
        <f aca="false">G58*3.8235866717</f>
        <v>88404142.5268142</v>
      </c>
      <c r="K58" s="9"/>
      <c r="L58" s="67"/>
      <c r="M58" s="67" t="n">
        <f aca="false">F58*2.511711692</f>
        <v>255071.448767439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20419924.6055724</v>
      </c>
      <c r="F59" s="163" t="n">
        <f aca="false">low_SIPA_income!I52</f>
        <v>102118.356771705</v>
      </c>
      <c r="G59" s="67" t="n">
        <f aca="false">E59-F59*0.7</f>
        <v>20348441.7558322</v>
      </c>
      <c r="H59" s="67"/>
      <c r="I59" s="67"/>
      <c r="J59" s="67" t="n">
        <f aca="false">G59*3.8235866717</f>
        <v>77804030.6874639</v>
      </c>
      <c r="K59" s="9"/>
      <c r="L59" s="67"/>
      <c r="M59" s="67" t="n">
        <f aca="false">F59*2.511711692</f>
        <v>256491.870671319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23611878.1962336</v>
      </c>
      <c r="F60" s="163" t="n">
        <f aca="false">low_SIPA_income!I53</f>
        <v>104630.937323197</v>
      </c>
      <c r="G60" s="67" t="n">
        <f aca="false">E60-F60*0.7</f>
        <v>23538636.5401074</v>
      </c>
      <c r="H60" s="67"/>
      <c r="I60" s="67"/>
      <c r="J60" s="67" t="n">
        <f aca="false">G60*3.8235866717</f>
        <v>90002016.9447453</v>
      </c>
      <c r="K60" s="9"/>
      <c r="L60" s="67"/>
      <c r="M60" s="67" t="n">
        <f aca="false">F60*2.511711692</f>
        <v>262802.748619593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20610681.7283924</v>
      </c>
      <c r="F61" s="161" t="n">
        <f aca="false">low_SIPA_income!I54</f>
        <v>109760.246027768</v>
      </c>
      <c r="G61" s="8" t="n">
        <f aca="false">E61-F61*0.7</f>
        <v>20533849.556173</v>
      </c>
      <c r="H61" s="8"/>
      <c r="I61" s="8"/>
      <c r="J61" s="8" t="n">
        <f aca="false">G61*3.8235866717</f>
        <v>78512953.481676</v>
      </c>
      <c r="K61" s="6"/>
      <c r="L61" s="8"/>
      <c r="M61" s="8" t="n">
        <f aca="false">F61*2.511711692</f>
        <v>275686.093264741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23801231.4920938</v>
      </c>
      <c r="F62" s="163" t="n">
        <f aca="false">low_SIPA_income!I55</f>
        <v>106920.107915947</v>
      </c>
      <c r="G62" s="67" t="n">
        <f aca="false">E62-F62*0.7</f>
        <v>23726387.4165527</v>
      </c>
      <c r="H62" s="67"/>
      <c r="I62" s="67"/>
      <c r="J62" s="67" t="n">
        <f aca="false">G62*3.8235866717</f>
        <v>90719898.6935214</v>
      </c>
      <c r="K62" s="9"/>
      <c r="L62" s="67"/>
      <c r="M62" s="67" t="n">
        <f aca="false">F62*2.511711692</f>
        <v>268552.485162385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20888980.9278349</v>
      </c>
      <c r="F63" s="163" t="n">
        <f aca="false">low_SIPA_income!I56</f>
        <v>110471.637512632</v>
      </c>
      <c r="G63" s="67" t="n">
        <f aca="false">E63-F63*0.7</f>
        <v>20811650.781576</v>
      </c>
      <c r="H63" s="67"/>
      <c r="I63" s="67"/>
      <c r="J63" s="67" t="n">
        <f aca="false">G63*3.8235866717</f>
        <v>79575150.544509</v>
      </c>
      <c r="K63" s="9"/>
      <c r="L63" s="67"/>
      <c r="M63" s="67" t="n">
        <f aca="false">F63*2.511711692</f>
        <v>277472.903574863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24118702.2748803</v>
      </c>
      <c r="F64" s="163" t="n">
        <f aca="false">low_SIPA_income!I57</f>
        <v>108446.00583462</v>
      </c>
      <c r="G64" s="67" t="n">
        <f aca="false">E64-F64*0.7</f>
        <v>24042790.0707961</v>
      </c>
      <c r="H64" s="67"/>
      <c r="I64" s="67"/>
      <c r="J64" s="67" t="n">
        <f aca="false">G64*3.8235866717</f>
        <v>91929691.6651771</v>
      </c>
      <c r="K64" s="9"/>
      <c r="L64" s="67"/>
      <c r="M64" s="67" t="n">
        <f aca="false">F64*2.511711692</f>
        <v>272385.100805514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20961628.6044104</v>
      </c>
      <c r="F65" s="161" t="n">
        <f aca="false">low_SIPA_income!I58</f>
        <v>108050.504630079</v>
      </c>
      <c r="G65" s="8" t="n">
        <f aca="false">E65-F65*0.7</f>
        <v>20885993.2511693</v>
      </c>
      <c r="H65" s="8"/>
      <c r="I65" s="8"/>
      <c r="J65" s="8" t="n">
        <f aca="false">G65*3.8235866717</f>
        <v>79859405.4203872</v>
      </c>
      <c r="K65" s="6"/>
      <c r="L65" s="8"/>
      <c r="M65" s="8" t="n">
        <f aca="false">F65*2.511711692</f>
        <v>271391.715805869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24173004.5086653</v>
      </c>
      <c r="F66" s="163" t="n">
        <f aca="false">low_SIPA_income!I59</f>
        <v>108274.366232578</v>
      </c>
      <c r="G66" s="67" t="n">
        <f aca="false">E66-F66*0.7</f>
        <v>24097212.4523025</v>
      </c>
      <c r="H66" s="67"/>
      <c r="I66" s="67"/>
      <c r="J66" s="67" t="n">
        <f aca="false">G66*3.8235866717</f>
        <v>92137780.3577472</v>
      </c>
      <c r="K66" s="9"/>
      <c r="L66" s="67"/>
      <c r="M66" s="67" t="n">
        <f aca="false">F66*2.511711692</f>
        <v>271953.991610257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21027665.8181392</v>
      </c>
      <c r="F67" s="163" t="n">
        <f aca="false">low_SIPA_income!I60</f>
        <v>108522.589445679</v>
      </c>
      <c r="G67" s="67" t="n">
        <f aca="false">E67-F67*0.7</f>
        <v>20951700.0055273</v>
      </c>
      <c r="H67" s="67"/>
      <c r="I67" s="67"/>
      <c r="J67" s="67" t="n">
        <f aca="false">G67*3.8235866717</f>
        <v>80110640.8905909</v>
      </c>
      <c r="K67" s="9"/>
      <c r="L67" s="67"/>
      <c r="M67" s="67" t="n">
        <f aca="false">F67*2.511711692</f>
        <v>272577.456756828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24376224.09385</v>
      </c>
      <c r="F68" s="163" t="n">
        <f aca="false">low_SIPA_income!I61</f>
        <v>109786.262723339</v>
      </c>
      <c r="G68" s="67" t="n">
        <f aca="false">E68-F68*0.7</f>
        <v>24299373.7099437</v>
      </c>
      <c r="H68" s="67"/>
      <c r="I68" s="67"/>
      <c r="J68" s="67" t="n">
        <f aca="false">G68*3.8235866717</f>
        <v>92910761.447998</v>
      </c>
      <c r="K68" s="9"/>
      <c r="L68" s="67"/>
      <c r="M68" s="67" t="n">
        <f aca="false">F68*2.511711692</f>
        <v>275751.439703195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21281626.8061281</v>
      </c>
      <c r="F69" s="161" t="n">
        <f aca="false">low_SIPA_income!I62</f>
        <v>111327.885804867</v>
      </c>
      <c r="G69" s="8" t="n">
        <f aca="false">E69-F69*0.7</f>
        <v>21203697.2860647</v>
      </c>
      <c r="H69" s="8"/>
      <c r="I69" s="8"/>
      <c r="J69" s="8" t="n">
        <f aca="false">G69*3.8235866717</f>
        <v>81074174.3337585</v>
      </c>
      <c r="K69" s="6"/>
      <c r="L69" s="8"/>
      <c r="M69" s="8" t="n">
        <f aca="false">F69*2.511711692</f>
        <v>279623.552421725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24594088.2537</v>
      </c>
      <c r="F70" s="163" t="n">
        <f aca="false">low_SIPA_income!I63</f>
        <v>113969.143912124</v>
      </c>
      <c r="G70" s="67" t="n">
        <f aca="false">E70-F70*0.7</f>
        <v>24514309.8529615</v>
      </c>
      <c r="H70" s="67"/>
      <c r="I70" s="67"/>
      <c r="J70" s="67" t="n">
        <f aca="false">G70*3.8235866717</f>
        <v>93732588.4197077</v>
      </c>
      <c r="K70" s="9"/>
      <c r="L70" s="67"/>
      <c r="M70" s="67" t="n">
        <f aca="false">F70*2.511711692</f>
        <v>286257.631291311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21442996.8073722</v>
      </c>
      <c r="F71" s="163" t="n">
        <f aca="false">low_SIPA_income!I64</f>
        <v>114870.547529156</v>
      </c>
      <c r="G71" s="67" t="n">
        <f aca="false">E71-F71*0.7</f>
        <v>21362587.4241018</v>
      </c>
      <c r="H71" s="67"/>
      <c r="I71" s="67"/>
      <c r="J71" s="67" t="n">
        <f aca="false">G71*3.8235866717</f>
        <v>81681704.5478218</v>
      </c>
      <c r="K71" s="9"/>
      <c r="L71" s="67"/>
      <c r="M71" s="67" t="n">
        <f aca="false">F71*2.511711692</f>
        <v>288521.697295423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24680482.6557717</v>
      </c>
      <c r="F72" s="163" t="n">
        <f aca="false">low_SIPA_income!I65</f>
        <v>115275.557493364</v>
      </c>
      <c r="G72" s="67" t="n">
        <f aca="false">E72-F72*0.7</f>
        <v>24599789.7655264</v>
      </c>
      <c r="H72" s="67"/>
      <c r="I72" s="67"/>
      <c r="J72" s="67" t="n">
        <f aca="false">G72*3.8235866717</f>
        <v>94059428.2740887</v>
      </c>
      <c r="K72" s="9"/>
      <c r="L72" s="67"/>
      <c r="M72" s="67" t="n">
        <f aca="false">F72*2.511711692</f>
        <v>289538.965557901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21605970.8304704</v>
      </c>
      <c r="F73" s="161" t="n">
        <f aca="false">low_SIPA_income!I66</f>
        <v>116111.304430144</v>
      </c>
      <c r="G73" s="8" t="n">
        <f aca="false">E73-F73*0.7</f>
        <v>21524692.9173693</v>
      </c>
      <c r="H73" s="8"/>
      <c r="I73" s="8"/>
      <c r="J73" s="8" t="n">
        <f aca="false">G73*3.8235866717</f>
        <v>82301528.9512886</v>
      </c>
      <c r="K73" s="6"/>
      <c r="L73" s="8"/>
      <c r="M73" s="8" t="n">
        <f aca="false">F73*2.511711692</f>
        <v>291638.120910565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24902556.0276712</v>
      </c>
      <c r="F74" s="163" t="n">
        <f aca="false">low_SIPA_income!I67</f>
        <v>114935.11504372</v>
      </c>
      <c r="G74" s="67" t="n">
        <f aca="false">E74-F74*0.7</f>
        <v>24822101.4471406</v>
      </c>
      <c r="H74" s="67"/>
      <c r="I74" s="67"/>
      <c r="J74" s="67" t="n">
        <f aca="false">G74*3.8235866717</f>
        <v>94909456.256872</v>
      </c>
      <c r="K74" s="9"/>
      <c r="L74" s="67"/>
      <c r="M74" s="67" t="n">
        <f aca="false">F74*2.511711692</f>
        <v>288683.872276678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21724228.853154</v>
      </c>
      <c r="F75" s="163" t="n">
        <f aca="false">low_SIPA_income!I68</f>
        <v>115667.24086529</v>
      </c>
      <c r="G75" s="67" t="n">
        <f aca="false">E75-F75*0.7</f>
        <v>21643261.7845483</v>
      </c>
      <c r="H75" s="67"/>
      <c r="I75" s="67"/>
      <c r="J75" s="67" t="n">
        <f aca="false">G75*3.8235866717</f>
        <v>82754887.291513</v>
      </c>
      <c r="K75" s="9"/>
      <c r="L75" s="67"/>
      <c r="M75" s="67" t="n">
        <f aca="false">F75*2.511711692</f>
        <v>290522.761262729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25197492.3663422</v>
      </c>
      <c r="F76" s="163" t="n">
        <f aca="false">low_SIPA_income!I69</f>
        <v>116424.177498453</v>
      </c>
      <c r="G76" s="67" t="n">
        <f aca="false">E76-F76*0.7</f>
        <v>25115995.4420933</v>
      </c>
      <c r="H76" s="67"/>
      <c r="I76" s="67"/>
      <c r="J76" s="67" t="n">
        <f aca="false">G76*3.8235866717</f>
        <v>96033185.4188657</v>
      </c>
      <c r="K76" s="9"/>
      <c r="L76" s="67"/>
      <c r="M76" s="67" t="n">
        <f aca="false">F76*2.511711692</f>
        <v>292423.967854347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22009716.6531421</v>
      </c>
      <c r="F77" s="161" t="n">
        <f aca="false">low_SIPA_income!I70</f>
        <v>117788.045986366</v>
      </c>
      <c r="G77" s="8" t="n">
        <f aca="false">E77-F77*0.7</f>
        <v>21927265.0209516</v>
      </c>
      <c r="H77" s="8"/>
      <c r="I77" s="8"/>
      <c r="J77" s="8" t="n">
        <f aca="false">G77*3.8235866717</f>
        <v>83840798.2809443</v>
      </c>
      <c r="K77" s="6"/>
      <c r="L77" s="8"/>
      <c r="M77" s="8" t="n">
        <f aca="false">F77*2.511711692</f>
        <v>295849.612281789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25442557.7911765</v>
      </c>
      <c r="F78" s="163" t="n">
        <f aca="false">low_SIPA_income!I71</f>
        <v>118628.960870355</v>
      </c>
      <c r="G78" s="67" t="n">
        <f aca="false">E78-F78*0.7</f>
        <v>25359517.5185673</v>
      </c>
      <c r="H78" s="67"/>
      <c r="I78" s="67"/>
      <c r="J78" s="67" t="n">
        <f aca="false">G78*3.8235866717</f>
        <v>96964313.1847365</v>
      </c>
      <c r="K78" s="9"/>
      <c r="L78" s="67"/>
      <c r="M78" s="67" t="n">
        <f aca="false">F78*2.511711692</f>
        <v>297961.748027882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22195700.7722326</v>
      </c>
      <c r="F79" s="163" t="n">
        <f aca="false">low_SIPA_income!I72</f>
        <v>122312.22254431</v>
      </c>
      <c r="G79" s="67" t="n">
        <f aca="false">E79-F79*0.7</f>
        <v>22110082.2164516</v>
      </c>
      <c r="H79" s="67"/>
      <c r="I79" s="67"/>
      <c r="J79" s="67" t="n">
        <f aca="false">G79*3.8235866717</f>
        <v>84539815.6730154</v>
      </c>
      <c r="K79" s="9"/>
      <c r="L79" s="67"/>
      <c r="M79" s="67" t="n">
        <f aca="false">F79*2.511711692</f>
        <v>307213.03943905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25585400.3197972</v>
      </c>
      <c r="F80" s="163" t="n">
        <f aca="false">low_SIPA_income!I73</f>
        <v>121405.5648797</v>
      </c>
      <c r="G80" s="67" t="n">
        <f aca="false">E80-F80*0.7</f>
        <v>25500416.4243814</v>
      </c>
      <c r="H80" s="67"/>
      <c r="I80" s="67"/>
      <c r="J80" s="67" t="n">
        <f aca="false">G80*3.8235866717</f>
        <v>97503052.3630645</v>
      </c>
      <c r="K80" s="9"/>
      <c r="L80" s="67"/>
      <c r="M80" s="67" t="n">
        <f aca="false">F80*2.511711692</f>
        <v>304935.776782208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22442652.6849858</v>
      </c>
      <c r="F81" s="161" t="n">
        <f aca="false">low_SIPA_income!I74</f>
        <v>119548.886433269</v>
      </c>
      <c r="G81" s="8" t="n">
        <f aca="false">E81-F81*0.7</f>
        <v>22358968.4644825</v>
      </c>
      <c r="H81" s="8"/>
      <c r="I81" s="8"/>
      <c r="J81" s="8" t="n">
        <f aca="false">G81*3.8235866717</f>
        <v>85491453.813756</v>
      </c>
      <c r="K81" s="6"/>
      <c r="L81" s="8"/>
      <c r="M81" s="8" t="n">
        <f aca="false">F81*2.511711692</f>
        <v>300272.335820022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26008352.0253938</v>
      </c>
      <c r="F82" s="163" t="n">
        <f aca="false">low_SIPA_income!I75</f>
        <v>117257.221571426</v>
      </c>
      <c r="G82" s="67" t="n">
        <f aca="false">E82-F82*0.7</f>
        <v>25926271.9702938</v>
      </c>
      <c r="H82" s="67"/>
      <c r="I82" s="67"/>
      <c r="J82" s="67" t="n">
        <f aca="false">G82*3.8235866717</f>
        <v>99131347.9524847</v>
      </c>
      <c r="K82" s="9"/>
      <c r="L82" s="67"/>
      <c r="M82" s="67" t="n">
        <f aca="false">F82*2.511711692</f>
        <v>294516.334392384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22691457.0691431</v>
      </c>
      <c r="F83" s="163" t="n">
        <f aca="false">low_SIPA_income!I76</f>
        <v>115893.46591258</v>
      </c>
      <c r="G83" s="67" t="n">
        <f aca="false">E83-F83*0.7</f>
        <v>22610331.6430043</v>
      </c>
      <c r="H83" s="67"/>
      <c r="I83" s="67"/>
      <c r="J83" s="67" t="n">
        <f aca="false">G83*3.8235866717</f>
        <v>86452562.712908</v>
      </c>
      <c r="K83" s="9"/>
      <c r="L83" s="67"/>
      <c r="M83" s="67" t="n">
        <f aca="false">F83*2.511711692</f>
        <v>291090.973359031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26339641.0283267</v>
      </c>
      <c r="F84" s="163" t="n">
        <f aca="false">low_SIPA_income!I77</f>
        <v>115222.532672886</v>
      </c>
      <c r="G84" s="67" t="n">
        <f aca="false">E84-F84*0.7</f>
        <v>26258985.2554557</v>
      </c>
      <c r="H84" s="67"/>
      <c r="I84" s="67"/>
      <c r="J84" s="67" t="n">
        <f aca="false">G84*3.8235866717</f>
        <v>100403506.035127</v>
      </c>
      <c r="K84" s="9"/>
      <c r="L84" s="67"/>
      <c r="M84" s="67" t="n">
        <f aca="false">F84*2.511711692</f>
        <v>289405.78249634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23037801.7036659</v>
      </c>
      <c r="F85" s="161" t="n">
        <f aca="false">low_SIPA_income!I78</f>
        <v>111065.722250632</v>
      </c>
      <c r="G85" s="8" t="n">
        <f aca="false">E85-F85*0.7</f>
        <v>22960055.6980905</v>
      </c>
      <c r="H85" s="8"/>
      <c r="I85" s="8"/>
      <c r="J85" s="8" t="n">
        <f aca="false">G85*3.8235866717</f>
        <v>87789762.9487083</v>
      </c>
      <c r="K85" s="6"/>
      <c r="L85" s="8"/>
      <c r="M85" s="8" t="n">
        <f aca="false">F85*2.511711692</f>
        <v>278965.073157337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26617320.0790361</v>
      </c>
      <c r="F86" s="163" t="n">
        <f aca="false">low_SIPA_income!I79</f>
        <v>115003.330573293</v>
      </c>
      <c r="G86" s="67" t="n">
        <f aca="false">E86-F86*0.7</f>
        <v>26536817.7476348</v>
      </c>
      <c r="H86" s="67"/>
      <c r="I86" s="67"/>
      <c r="J86" s="67" t="n">
        <f aca="false">G86*3.8235866717</f>
        <v>101465822.649188</v>
      </c>
      <c r="K86" s="9"/>
      <c r="L86" s="67"/>
      <c r="M86" s="67" t="n">
        <f aca="false">F86*2.511711692</f>
        <v>288855.21001988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22906515.1149855</v>
      </c>
      <c r="F87" s="163" t="n">
        <f aca="false">low_SIPA_income!I80</f>
        <v>118848.134259872</v>
      </c>
      <c r="G87" s="67" t="n">
        <f aca="false">E87-F87*0.7</f>
        <v>22823321.4210036</v>
      </c>
      <c r="H87" s="67"/>
      <c r="I87" s="67"/>
      <c r="J87" s="67" t="n">
        <f aca="false">G87*3.8235866717</f>
        <v>87266947.5892745</v>
      </c>
      <c r="K87" s="9"/>
      <c r="L87" s="67"/>
      <c r="M87" s="67" t="n">
        <f aca="false">F87*2.511711692</f>
        <v>298512.248392907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26564535.6250898</v>
      </c>
      <c r="F88" s="163" t="n">
        <f aca="false">low_SIPA_income!I81</f>
        <v>119236.297437567</v>
      </c>
      <c r="G88" s="67" t="n">
        <f aca="false">E88-F88*0.7</f>
        <v>26481070.2168835</v>
      </c>
      <c r="H88" s="67"/>
      <c r="I88" s="67"/>
      <c r="J88" s="67" t="n">
        <f aca="false">G88*3.8235866717</f>
        <v>101252667.133628</v>
      </c>
      <c r="K88" s="9"/>
      <c r="L88" s="67"/>
      <c r="M88" s="67" t="n">
        <f aca="false">F88*2.511711692</f>
        <v>299487.202384727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23393214.7170464</v>
      </c>
      <c r="F89" s="161" t="n">
        <f aca="false">low_SIPA_income!I82</f>
        <v>116510.464622984</v>
      </c>
      <c r="G89" s="8" t="n">
        <f aca="false">E89-F89*0.7</f>
        <v>23311657.3918103</v>
      </c>
      <c r="H89" s="8"/>
      <c r="I89" s="8"/>
      <c r="J89" s="8" t="n">
        <f aca="false">G89*3.8235866717</f>
        <v>89134142.4985626</v>
      </c>
      <c r="K89" s="6"/>
      <c r="L89" s="8"/>
      <c r="M89" s="8" t="n">
        <f aca="false">F89*2.511711692</f>
        <v>292640.696233902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27003853.6230298</v>
      </c>
      <c r="F90" s="163" t="n">
        <f aca="false">low_SIPA_income!I83</f>
        <v>118329.467850807</v>
      </c>
      <c r="G90" s="67" t="n">
        <f aca="false">E90-F90*0.7</f>
        <v>26921022.9955342</v>
      </c>
      <c r="H90" s="67"/>
      <c r="I90" s="67"/>
      <c r="J90" s="67" t="n">
        <f aca="false">G90*3.8235866717</f>
        <v>102934864.714254</v>
      </c>
      <c r="K90" s="9"/>
      <c r="L90" s="67"/>
      <c r="M90" s="67" t="n">
        <f aca="false">F90*2.511711692</f>
        <v>297209.50790901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23336779.9598566</v>
      </c>
      <c r="F91" s="163" t="n">
        <f aca="false">low_SIPA_income!I84</f>
        <v>118455.072708857</v>
      </c>
      <c r="G91" s="67" t="n">
        <f aca="false">E91-F91*0.7</f>
        <v>23253861.4089604</v>
      </c>
      <c r="H91" s="67"/>
      <c r="I91" s="67"/>
      <c r="J91" s="67" t="n">
        <f aca="false">G91*3.8235866717</f>
        <v>88913154.5488598</v>
      </c>
      <c r="K91" s="9"/>
      <c r="L91" s="67"/>
      <c r="M91" s="67" t="n">
        <f aca="false">F91*2.511711692</f>
        <v>297524.991099547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27085863.0274006</v>
      </c>
      <c r="F92" s="163" t="n">
        <f aca="false">low_SIPA_income!I85</f>
        <v>114893.858082582</v>
      </c>
      <c r="G92" s="67" t="n">
        <f aca="false">E92-F92*0.7</f>
        <v>27005437.3267428</v>
      </c>
      <c r="H92" s="67"/>
      <c r="I92" s="67"/>
      <c r="J92" s="67" t="n">
        <f aca="false">G92*3.8235866717</f>
        <v>103257630.225963</v>
      </c>
      <c r="K92" s="9"/>
      <c r="L92" s="67"/>
      <c r="M92" s="67" t="n">
        <f aca="false">F92*2.511711692</f>
        <v>288580.246685011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23619838.4555267</v>
      </c>
      <c r="F93" s="161" t="n">
        <f aca="false">low_SIPA_income!I86</f>
        <v>115956.967852916</v>
      </c>
      <c r="G93" s="8" t="n">
        <f aca="false">E93-F93*0.7</f>
        <v>23538668.5780297</v>
      </c>
      <c r="H93" s="8"/>
      <c r="I93" s="8"/>
      <c r="J93" s="8" t="n">
        <f aca="false">G93*3.8235866717</f>
        <v>90002139.4445178</v>
      </c>
      <c r="K93" s="6"/>
      <c r="L93" s="8"/>
      <c r="M93" s="8" t="n">
        <f aca="false">F93*2.511711692</f>
        <v>291250.471925036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27085563.097402</v>
      </c>
      <c r="F94" s="163" t="n">
        <f aca="false">low_SIPA_income!I87</f>
        <v>118678.709375839</v>
      </c>
      <c r="G94" s="67" t="n">
        <f aca="false">E94-F94*0.7</f>
        <v>27002488.0008389</v>
      </c>
      <c r="H94" s="67"/>
      <c r="I94" s="67"/>
      <c r="J94" s="67" t="n">
        <f aca="false">G94*3.8235866717</f>
        <v>103246353.222747</v>
      </c>
      <c r="K94" s="9"/>
      <c r="L94" s="67"/>
      <c r="M94" s="67" t="n">
        <f aca="false">F94*2.511711692</f>
        <v>298086.701930765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23596608.0893227</v>
      </c>
      <c r="F95" s="163" t="n">
        <f aca="false">low_SIPA_income!I88</f>
        <v>117843.480545978</v>
      </c>
      <c r="G95" s="67" t="n">
        <f aca="false">E95-F95*0.7</f>
        <v>23514117.6529406</v>
      </c>
      <c r="H95" s="67"/>
      <c r="I95" s="67"/>
      <c r="J95" s="67" t="n">
        <f aca="false">G95*3.8235866717</f>
        <v>89908266.8545692</v>
      </c>
      <c r="K95" s="9"/>
      <c r="L95" s="67"/>
      <c r="M95" s="67" t="n">
        <f aca="false">F95*2.511711692</f>
        <v>295988.847913307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27315240.8444453</v>
      </c>
      <c r="F96" s="163" t="n">
        <f aca="false">low_SIPA_income!I89</f>
        <v>118625.601272946</v>
      </c>
      <c r="G96" s="67" t="n">
        <f aca="false">E96-F96*0.7</f>
        <v>27232202.9235542</v>
      </c>
      <c r="H96" s="67"/>
      <c r="I96" s="67"/>
      <c r="J96" s="67" t="n">
        <f aca="false">G96*3.8235866717</f>
        <v>104124688.139532</v>
      </c>
      <c r="K96" s="9"/>
      <c r="L96" s="67"/>
      <c r="M96" s="67" t="n">
        <f aca="false">F96*2.511711692</f>
        <v>297953.309687787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23931129.9850001</v>
      </c>
      <c r="F97" s="161" t="n">
        <f aca="false">low_SIPA_income!I90</f>
        <v>120548.296400049</v>
      </c>
      <c r="G97" s="8" t="n">
        <f aca="false">E97-F97*0.7</f>
        <v>23846746.17752</v>
      </c>
      <c r="H97" s="8"/>
      <c r="I97" s="8"/>
      <c r="J97" s="8" t="n">
        <f aca="false">G97*3.8235866717</f>
        <v>91180100.8477786</v>
      </c>
      <c r="K97" s="6"/>
      <c r="L97" s="8"/>
      <c r="M97" s="8" t="n">
        <f aca="false">F97*2.511711692</f>
        <v>302782.565518683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27645253.9104401</v>
      </c>
      <c r="F98" s="163" t="n">
        <f aca="false">low_SIPA_income!I91</f>
        <v>117585.879599827</v>
      </c>
      <c r="G98" s="67" t="n">
        <f aca="false">E98-F98*0.7</f>
        <v>27562943.7947202</v>
      </c>
      <c r="H98" s="67"/>
      <c r="I98" s="67"/>
      <c r="J98" s="67" t="n">
        <f aca="false">G98*3.8235866717</f>
        <v>105389304.526308</v>
      </c>
      <c r="K98" s="9"/>
      <c r="L98" s="67"/>
      <c r="M98" s="67" t="n">
        <f aca="false">F98*2.511711692</f>
        <v>295341.828604991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24164474.4896992</v>
      </c>
      <c r="F99" s="163" t="n">
        <f aca="false">low_SIPA_income!I92</f>
        <v>116652.96605509</v>
      </c>
      <c r="G99" s="67" t="n">
        <f aca="false">E99-F99*0.7</f>
        <v>24082817.4134606</v>
      </c>
      <c r="H99" s="67"/>
      <c r="I99" s="67"/>
      <c r="J99" s="67" t="n">
        <f aca="false">G99*3.8235866717</f>
        <v>92082739.6790928</v>
      </c>
      <c r="K99" s="9"/>
      <c r="L99" s="67"/>
      <c r="M99" s="67" t="n">
        <f aca="false">F99*2.511711692</f>
        <v>292998.618747049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27913163.0139852</v>
      </c>
      <c r="F100" s="163" t="n">
        <f aca="false">low_SIPA_income!I93</f>
        <v>116292.151173071</v>
      </c>
      <c r="G100" s="67" t="n">
        <f aca="false">E100-F100*0.7</f>
        <v>27831758.508164</v>
      </c>
      <c r="H100" s="67"/>
      <c r="I100" s="67"/>
      <c r="J100" s="67" t="n">
        <f aca="false">G100*3.8235866717</f>
        <v>106417140.881789</v>
      </c>
      <c r="K100" s="9"/>
      <c r="L100" s="67"/>
      <c r="M100" s="67" t="n">
        <f aca="false">F100*2.511711692</f>
        <v>292092.355789233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24247888.4714494</v>
      </c>
      <c r="F101" s="161" t="n">
        <f aca="false">low_SIPA_income!I94</f>
        <v>120179.89884478</v>
      </c>
      <c r="G101" s="8" t="n">
        <f aca="false">E101-F101*0.7</f>
        <v>24163762.542258</v>
      </c>
      <c r="H101" s="8"/>
      <c r="I101" s="8"/>
      <c r="J101" s="8" t="n">
        <f aca="false">G101*3.8235866717</f>
        <v>92392240.3947015</v>
      </c>
      <c r="K101" s="6"/>
      <c r="L101" s="8"/>
      <c r="M101" s="8" t="n">
        <f aca="false">F101*2.511711692</f>
        <v>301857.257071811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27814493.3187705</v>
      </c>
      <c r="F102" s="163" t="n">
        <f aca="false">low_SIPA_income!I95</f>
        <v>122465.200759966</v>
      </c>
      <c r="G102" s="67" t="n">
        <f aca="false">E102-F102*0.7</f>
        <v>27728767.6782385</v>
      </c>
      <c r="H102" s="67"/>
      <c r="I102" s="67"/>
      <c r="J102" s="67" t="n">
        <f aca="false">G102*3.8235866717</f>
        <v>106023346.517179</v>
      </c>
      <c r="K102" s="9"/>
      <c r="L102" s="67"/>
      <c r="M102" s="67" t="n">
        <f aca="false">F102*2.511711692</f>
        <v>307597.276611933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24345585.993004</v>
      </c>
      <c r="F103" s="163" t="n">
        <f aca="false">low_SIPA_income!I96</f>
        <v>115973.891487654</v>
      </c>
      <c r="G103" s="67" t="n">
        <f aca="false">E103-F103*0.7</f>
        <v>24264404.2689626</v>
      </c>
      <c r="H103" s="67"/>
      <c r="I103" s="67"/>
      <c r="J103" s="67" t="n">
        <f aca="false">G103*3.8235866717</f>
        <v>92777052.759546</v>
      </c>
      <c r="K103" s="9"/>
      <c r="L103" s="67"/>
      <c r="M103" s="67" t="n">
        <f aca="false">F103*2.511711692</f>
        <v>291292.979216279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28033983.5781661</v>
      </c>
      <c r="F104" s="163" t="n">
        <f aca="false">low_SIPA_income!I97</f>
        <v>119441.571167946</v>
      </c>
      <c r="G104" s="67" t="n">
        <f aca="false">E104-F104*0.7</f>
        <v>27950374.4783485</v>
      </c>
      <c r="H104" s="67"/>
      <c r="I104" s="67"/>
      <c r="J104" s="67" t="n">
        <f aca="false">G104*3.8235866717</f>
        <v>106870679.324437</v>
      </c>
      <c r="K104" s="9"/>
      <c r="L104" s="67"/>
      <c r="M104" s="67" t="n">
        <f aca="false">F104*2.511711692</f>
        <v>300002.790813379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24539591.7510905</v>
      </c>
      <c r="F105" s="161" t="n">
        <f aca="false">low_SIPA_income!I98</f>
        <v>124426.409872666</v>
      </c>
      <c r="G105" s="8" t="n">
        <f aca="false">E105-F105*0.7</f>
        <v>24452493.2641796</v>
      </c>
      <c r="H105" s="8"/>
      <c r="I105" s="8"/>
      <c r="J105" s="8" t="n">
        <f aca="false">G105*3.8235866717</f>
        <v>93496227.3347513</v>
      </c>
      <c r="K105" s="6"/>
      <c r="L105" s="8"/>
      <c r="M105" s="8" t="n">
        <f aca="false">F105*2.511711692</f>
        <v>312523.26847076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28151130.9465013</v>
      </c>
      <c r="F106" s="163" t="n">
        <f aca="false">low_SIPA_income!I99</f>
        <v>120748.870840147</v>
      </c>
      <c r="G106" s="67" t="n">
        <f aca="false">E106-F106*0.7</f>
        <v>28066606.7369132</v>
      </c>
      <c r="H106" s="67"/>
      <c r="I106" s="67"/>
      <c r="J106" s="67" t="n">
        <f aca="false">G106*3.8235866717</f>
        <v>107315103.439107</v>
      </c>
      <c r="K106" s="9"/>
      <c r="L106" s="67"/>
      <c r="M106" s="67" t="n">
        <f aca="false">F106*2.511711692</f>
        <v>303286.350684995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24586439.5655762</v>
      </c>
      <c r="F107" s="163" t="n">
        <f aca="false">low_SIPA_income!I100</f>
        <v>123841.213946844</v>
      </c>
      <c r="G107" s="67" t="n">
        <f aca="false">E107-F107*0.7</f>
        <v>24499750.7158134</v>
      </c>
      <c r="H107" s="67"/>
      <c r="I107" s="67"/>
      <c r="J107" s="67" t="n">
        <f aca="false">G107*3.8235866717</f>
        <v>93676920.2969567</v>
      </c>
      <c r="K107" s="9"/>
      <c r="L107" s="67"/>
      <c r="M107" s="67" t="n">
        <f aca="false">F107*2.511711692</f>
        <v>311053.425021762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28441976.6731258</v>
      </c>
      <c r="F108" s="163" t="n">
        <f aca="false">low_SIPA_income!I101</f>
        <v>124122.323849116</v>
      </c>
      <c r="G108" s="67" t="n">
        <f aca="false">E108-F108*0.7</f>
        <v>28355091.0464314</v>
      </c>
      <c r="H108" s="67"/>
      <c r="I108" s="67"/>
      <c r="J108" s="67" t="n">
        <f aca="false">G108*3.8235866717</f>
        <v>108418148.199975</v>
      </c>
      <c r="K108" s="9"/>
      <c r="L108" s="67"/>
      <c r="M108" s="67" t="n">
        <f aca="false">F108*2.511711692</f>
        <v>311759.492050034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24839684.0114313</v>
      </c>
      <c r="F109" s="161" t="n">
        <f aca="false">low_SIPA_income!I102</f>
        <v>123278.375801314</v>
      </c>
      <c r="G109" s="8" t="n">
        <f aca="false">E109-F109*0.7</f>
        <v>24753389.1483704</v>
      </c>
      <c r="H109" s="8"/>
      <c r="I109" s="8"/>
      <c r="J109" s="8" t="n">
        <f aca="false">G109*3.8235866717</f>
        <v>94646728.8271125</v>
      </c>
      <c r="K109" s="6"/>
      <c r="L109" s="8"/>
      <c r="M109" s="8" t="n">
        <f aca="false">F109*2.511711692</f>
        <v>309639.737870929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28530077.9770538</v>
      </c>
      <c r="F110" s="163" t="n">
        <f aca="false">low_SIPA_income!I103</f>
        <v>123060.702871523</v>
      </c>
      <c r="G110" s="67" t="n">
        <f aca="false">E110-F110*0.7</f>
        <v>28443935.4850438</v>
      </c>
      <c r="H110" s="67"/>
      <c r="I110" s="67"/>
      <c r="J110" s="67" t="n">
        <f aca="false">G110*3.8235866717</f>
        <v>108757852.611308</v>
      </c>
      <c r="K110" s="9"/>
      <c r="L110" s="67"/>
      <c r="M110" s="67" t="n">
        <f aca="false">F110*2.511711692</f>
        <v>309093.006228143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25076396.6695163</v>
      </c>
      <c r="F111" s="163" t="n">
        <f aca="false">low_SIPA_income!I104</f>
        <v>122515.760226513</v>
      </c>
      <c r="G111" s="67" t="n">
        <f aca="false">E111-F111*0.7</f>
        <v>24990635.6373577</v>
      </c>
      <c r="H111" s="67"/>
      <c r="I111" s="67"/>
      <c r="J111" s="67" t="n">
        <f aca="false">G111*3.8235866717</f>
        <v>95553861.3403121</v>
      </c>
      <c r="K111" s="9"/>
      <c r="L111" s="67"/>
      <c r="M111" s="67" t="n">
        <f aca="false">F111*2.511711692</f>
        <v>307724.2674152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28952330.0533571</v>
      </c>
      <c r="F112" s="163" t="n">
        <f aca="false">low_SIPA_income!I105</f>
        <v>123081.827091185</v>
      </c>
      <c r="G112" s="67" t="n">
        <f aca="false">E112-F112*0.7</f>
        <v>28866172.7743933</v>
      </c>
      <c r="H112" s="67"/>
      <c r="I112" s="67"/>
      <c r="J112" s="67" t="n">
        <f aca="false">G112*3.8235866717</f>
        <v>110372313.48316</v>
      </c>
      <c r="K112" s="9"/>
      <c r="L112" s="67"/>
      <c r="M112" s="67" t="n">
        <f aca="false">F112*2.511711692</f>
        <v>309146.064177653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18043144.0904716</v>
      </c>
      <c r="F9" s="161" t="n">
        <f aca="false">high_SIPA_income!I2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22277539.8995703</v>
      </c>
      <c r="F10" s="163" t="n">
        <f aca="false">high_SIPA_income!I3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20171412.2166204</v>
      </c>
      <c r="F11" s="163" t="n">
        <f aca="false">high_SIPA_income!I4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23528444.5402758</v>
      </c>
      <c r="F12" s="163" t="n">
        <f aca="false">high_SIPA_income!I5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19153281.0629158</v>
      </c>
      <c r="F13" s="161" t="n">
        <f aca="false">high_SIPA_income!I6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21857213.2641064</v>
      </c>
      <c r="F14" s="163" t="n">
        <f aca="false">high_SIPA_income!I7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19215169.9458099</v>
      </c>
      <c r="F15" s="163" t="n">
        <f aca="false">high_SIPA_income!I8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22585007.4703965</v>
      </c>
      <c r="F16" s="163" t="n">
        <f aca="false">high_SIPA_income!I9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19533783.8584636</v>
      </c>
      <c r="F17" s="161" t="n">
        <f aca="false">high_SIPA_income!I10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23184198.0928763</v>
      </c>
      <c r="F18" s="163" t="n">
        <f aca="false">high_SIPA_income!I11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20542851.5621216</v>
      </c>
      <c r="F19" s="163" t="n">
        <f aca="false">high_SIPA_income!I12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24252373.7599014</v>
      </c>
      <c r="F20" s="163" t="n">
        <f aca="false">high_SIPA_income!I13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19363802.8731975</v>
      </c>
      <c r="F21" s="161" t="n">
        <f aca="false">high_SIPA_income!I14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21991144.8761269</v>
      </c>
      <c r="F22" s="163" t="n">
        <f aca="false">high_SIPA_income!I15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18235645.224442</v>
      </c>
      <c r="F23" s="163" t="n">
        <f aca="false">high_SIPA_income!I16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20080887.7929642</v>
      </c>
      <c r="F24" s="163" t="n">
        <f aca="false">high_SIPA_income!I17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15939455.3253429</v>
      </c>
      <c r="F25" s="161" t="n">
        <f aca="false">high_SIPA_income!I18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18843330.2723496</v>
      </c>
      <c r="F26" s="163" t="n">
        <f aca="false">high_SIPA_income!I19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15786819.5136424</v>
      </c>
      <c r="F27" s="163" t="n">
        <f aca="false">high_SIPA_income!I20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17918583.0811978</v>
      </c>
      <c r="F28" s="163" t="n">
        <f aca="false">high_SIPA_income!I21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16434811.9879364</v>
      </c>
      <c r="F29" s="161" t="n">
        <f aca="false">high_SIPA_income!I22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18373902.9497875</v>
      </c>
      <c r="F30" s="163" t="n">
        <f aca="false">high_SIPA_income!I23</f>
        <v>83215.8664771378</v>
      </c>
      <c r="G30" s="67" t="n">
        <f aca="false">E30-F30*0.7</f>
        <v>18315651.8432535</v>
      </c>
      <c r="H30" s="67"/>
      <c r="I30" s="67"/>
      <c r="J30" s="67" t="n">
        <f aca="false">G30*3.8235866717</f>
        <v>70031482.2713615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15655381.6159639</v>
      </c>
      <c r="F31" s="163" t="n">
        <f aca="false">high_SIPA_income!I24</f>
        <v>84583.9362415247</v>
      </c>
      <c r="G31" s="67" t="n">
        <f aca="false">E31-F31*0.7</f>
        <v>15596172.8605948</v>
      </c>
      <c r="H31" s="67"/>
      <c r="I31" s="67"/>
      <c r="J31" s="67" t="n">
        <f aca="false">G31*3.8235866717</f>
        <v>59633318.6792997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18961841.12094</v>
      </c>
      <c r="F32" s="163" t="n">
        <f aca="false">high_SIPA_income!I25</f>
        <v>91777.0998370787</v>
      </c>
      <c r="G32" s="67" t="n">
        <f aca="false">E32-F32*0.7</f>
        <v>18897597.1510541</v>
      </c>
      <c r="H32" s="67"/>
      <c r="I32" s="67"/>
      <c r="J32" s="67" t="n">
        <f aca="false">G32*3.8235866717</f>
        <v>72256600.5939262</v>
      </c>
      <c r="K32" s="9"/>
      <c r="L32" s="67"/>
      <c r="M32" s="67" t="n">
        <f aca="false">F32*2.511711692</f>
        <v>230517.614718642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16932832.2931886</v>
      </c>
      <c r="F33" s="161" t="n">
        <f aca="false">high_SIPA_income!I26</f>
        <v>101838.667596857</v>
      </c>
      <c r="G33" s="8" t="n">
        <f aca="false">E33-F33*0.7</f>
        <v>16861545.2258708</v>
      </c>
      <c r="H33" s="8"/>
      <c r="I33" s="8"/>
      <c r="J33" s="8" t="n">
        <f aca="false">G33*3.8235866717</f>
        <v>64471579.5899063</v>
      </c>
      <c r="K33" s="6"/>
      <c r="L33" s="8"/>
      <c r="M33" s="8" t="n">
        <f aca="false">F33*2.511711692</f>
        <v>255789.372100726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20252790.62112</v>
      </c>
      <c r="F34" s="163" t="n">
        <f aca="false">high_SIPA_income!I27</f>
        <v>101297.755407723</v>
      </c>
      <c r="G34" s="67" t="n">
        <f aca="false">E34-F34*0.7</f>
        <v>20181882.1923346</v>
      </c>
      <c r="H34" s="67"/>
      <c r="I34" s="67"/>
      <c r="J34" s="67" t="n">
        <f aca="false">G34*3.8235866717</f>
        <v>77167175.7604302</v>
      </c>
      <c r="K34" s="9"/>
      <c r="L34" s="67"/>
      <c r="M34" s="67" t="n">
        <f aca="false">F34*2.511711692</f>
        <v>254430.756630934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18063748.1269042</v>
      </c>
      <c r="F35" s="163" t="n">
        <f aca="false">high_SIPA_income!I28</f>
        <v>106017.222605014</v>
      </c>
      <c r="G35" s="67" t="n">
        <f aca="false">E35-F35*0.7</f>
        <v>17989536.0710807</v>
      </c>
      <c r="H35" s="67"/>
      <c r="I35" s="67"/>
      <c r="J35" s="67" t="n">
        <f aca="false">G35*3.8235866717</f>
        <v>68784550.3514507</v>
      </c>
      <c r="K35" s="9"/>
      <c r="L35" s="67"/>
      <c r="M35" s="67" t="n">
        <f aca="false">F35*2.511711692</f>
        <v>266284.697570381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21766677.4518219</v>
      </c>
      <c r="F36" s="163" t="n">
        <f aca="false">high_SIPA_income!I29</f>
        <v>103420.45207642</v>
      </c>
      <c r="G36" s="67" t="n">
        <f aca="false">E36-F36*0.7</f>
        <v>21694283.1353684</v>
      </c>
      <c r="H36" s="67"/>
      <c r="I36" s="67"/>
      <c r="J36" s="67" t="n">
        <f aca="false">G36*3.8235866717</f>
        <v>82949971.8484807</v>
      </c>
      <c r="K36" s="9"/>
      <c r="L36" s="67"/>
      <c r="M36" s="67" t="n">
        <f aca="false">F36*2.511711692</f>
        <v>259762.35867227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19190889.5229313</v>
      </c>
      <c r="F37" s="161" t="n">
        <f aca="false">high_SIPA_income!I30</f>
        <v>111814.783964087</v>
      </c>
      <c r="G37" s="8" t="n">
        <f aca="false">E37-F37*0.7</f>
        <v>19112619.1741565</v>
      </c>
      <c r="H37" s="8"/>
      <c r="I37" s="8"/>
      <c r="J37" s="8" t="n">
        <f aca="false">G37*3.8235866717</f>
        <v>73078755.9355825</v>
      </c>
      <c r="K37" s="6"/>
      <c r="L37" s="8"/>
      <c r="M37" s="8" t="n">
        <f aca="false">F37*2.511711692</f>
        <v>280846.500221051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23061731.8919775</v>
      </c>
      <c r="F38" s="163" t="n">
        <f aca="false">high_SIPA_income!I31</f>
        <v>107168.648806925</v>
      </c>
      <c r="G38" s="67" t="n">
        <f aca="false">E38-F38*0.7</f>
        <v>22986713.8378126</v>
      </c>
      <c r="H38" s="67"/>
      <c r="I38" s="67"/>
      <c r="J38" s="67" t="n">
        <f aca="false">G38*3.8235866717</f>
        <v>87891692.6564423</v>
      </c>
      <c r="K38" s="9"/>
      <c r="L38" s="67"/>
      <c r="M38" s="67" t="n">
        <f aca="false">F38*2.511711692</f>
        <v>269176.748224195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20296001.3986151</v>
      </c>
      <c r="F39" s="163" t="n">
        <f aca="false">high_SIPA_income!I32</f>
        <v>109903.196575228</v>
      </c>
      <c r="G39" s="67" t="n">
        <f aca="false">E39-F39*0.7</f>
        <v>20219069.1610125</v>
      </c>
      <c r="H39" s="67"/>
      <c r="I39" s="67"/>
      <c r="J39" s="67" t="n">
        <f aca="false">G39*3.8235866717</f>
        <v>77309363.3582279</v>
      </c>
      <c r="K39" s="9"/>
      <c r="L39" s="67"/>
      <c r="M39" s="67" t="n">
        <f aca="false">F39*2.511711692</f>
        <v>276045.143826174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23722745.4138153</v>
      </c>
      <c r="F40" s="163" t="n">
        <f aca="false">high_SIPA_income!I33</f>
        <v>108803.376388251</v>
      </c>
      <c r="G40" s="67" t="n">
        <f aca="false">E40-F40*0.7</f>
        <v>23646583.0503435</v>
      </c>
      <c r="H40" s="67"/>
      <c r="I40" s="67"/>
      <c r="J40" s="67" t="n">
        <f aca="false">G40*3.8235866717</f>
        <v>90414759.7825406</v>
      </c>
      <c r="K40" s="9"/>
      <c r="L40" s="67"/>
      <c r="M40" s="67" t="n">
        <f aca="false">F40*2.511711692</f>
        <v>273282.712603447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20847561.1177267</v>
      </c>
      <c r="F41" s="161" t="n">
        <f aca="false">high_SIPA_income!I34</f>
        <v>112652.5298705</v>
      </c>
      <c r="G41" s="8" t="n">
        <f aca="false">E41-F41*0.7</f>
        <v>20768704.3468174</v>
      </c>
      <c r="H41" s="8"/>
      <c r="I41" s="8"/>
      <c r="J41" s="8" t="n">
        <f aca="false">G41*3.8235866717</f>
        <v>79410941.1289687</v>
      </c>
      <c r="K41" s="6"/>
      <c r="L41" s="8"/>
      <c r="M41" s="8" t="n">
        <f aca="false">F41*2.511711692</f>
        <v>282950.676409114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24265973.7285703</v>
      </c>
      <c r="F42" s="163" t="n">
        <f aca="false">high_SIPA_income!I35</f>
        <v>114040.928614195</v>
      </c>
      <c r="G42" s="67" t="n">
        <f aca="false">E42-F42*0.7</f>
        <v>24186145.0785403</v>
      </c>
      <c r="H42" s="67"/>
      <c r="I42" s="67"/>
      <c r="J42" s="67" t="n">
        <f aca="false">G42*3.8235866717</f>
        <v>92477821.9621094</v>
      </c>
      <c r="K42" s="9"/>
      <c r="L42" s="67"/>
      <c r="M42" s="67" t="n">
        <f aca="false">F42*2.511711692</f>
        <v>286437.933766811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21326062.6876727</v>
      </c>
      <c r="F43" s="163" t="n">
        <f aca="false">high_SIPA_income!I36</f>
        <v>117038.442393754</v>
      </c>
      <c r="G43" s="67" t="n">
        <f aca="false">E43-F43*0.7</f>
        <v>21244135.7779971</v>
      </c>
      <c r="H43" s="67"/>
      <c r="I43" s="67"/>
      <c r="J43" s="67" t="n">
        <f aca="false">G43*3.8235866717</f>
        <v>81228794.4125347</v>
      </c>
      <c r="K43" s="9"/>
      <c r="L43" s="67"/>
      <c r="M43" s="67" t="n">
        <f aca="false">F43*2.511711692</f>
        <v>293966.824173861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25073878.0661649</v>
      </c>
      <c r="F44" s="163" t="n">
        <f aca="false">high_SIPA_income!I37</f>
        <v>112479.026012093</v>
      </c>
      <c r="G44" s="67" t="n">
        <f aca="false">E44-F44*0.7</f>
        <v>24995142.7479565</v>
      </c>
      <c r="H44" s="67"/>
      <c r="I44" s="67"/>
      <c r="J44" s="67" t="n">
        <f aca="false">G44*3.8235866717</f>
        <v>95571094.6683253</v>
      </c>
      <c r="K44" s="9"/>
      <c r="L44" s="67"/>
      <c r="M44" s="67" t="n">
        <f aca="false">F44*2.511711692</f>
        <v>282514.884739345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22010492.2366604</v>
      </c>
      <c r="F45" s="161" t="n">
        <f aca="false">high_SIPA_income!I38</f>
        <v>114385.833170629</v>
      </c>
      <c r="G45" s="8" t="n">
        <f aca="false">E45-F45*0.7</f>
        <v>21930422.153441</v>
      </c>
      <c r="H45" s="8"/>
      <c r="I45" s="8"/>
      <c r="J45" s="8" t="n">
        <f aca="false">G45*3.8235866717</f>
        <v>83852869.8506514</v>
      </c>
      <c r="K45" s="6"/>
      <c r="L45" s="8"/>
      <c r="M45" s="8" t="n">
        <f aca="false">F45*2.511711692</f>
        <v>287304.234573831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25663640.0051878</v>
      </c>
      <c r="F46" s="163" t="n">
        <f aca="false">high_SIPA_income!I39</f>
        <v>110028.486233376</v>
      </c>
      <c r="G46" s="67" t="n">
        <f aca="false">E46-F46*0.7</f>
        <v>25586620.0648245</v>
      </c>
      <c r="H46" s="67"/>
      <c r="I46" s="67"/>
      <c r="J46" s="67" t="n">
        <f aca="false">G46*3.8235866717</f>
        <v>97832659.4537147</v>
      </c>
      <c r="K46" s="9"/>
      <c r="L46" s="67"/>
      <c r="M46" s="67" t="n">
        <f aca="false">F46*2.511711692</f>
        <v>276359.835325431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22603783.3607059</v>
      </c>
      <c r="F47" s="163" t="n">
        <f aca="false">high_SIPA_income!I40</f>
        <v>110640.585277678</v>
      </c>
      <c r="G47" s="67" t="n">
        <f aca="false">E47-F47*0.7</f>
        <v>22526334.9510115</v>
      </c>
      <c r="H47" s="67"/>
      <c r="I47" s="67"/>
      <c r="J47" s="67" t="n">
        <f aca="false">G47*3.8235866717</f>
        <v>86131394.0809375</v>
      </c>
      <c r="K47" s="9"/>
      <c r="L47" s="67"/>
      <c r="M47" s="67" t="n">
        <f aca="false">F47*2.511711692</f>
        <v>277897.251651667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26398850.7817275</v>
      </c>
      <c r="F48" s="163" t="n">
        <f aca="false">high_SIPA_income!I41</f>
        <v>113899.726434813</v>
      </c>
      <c r="G48" s="67" t="n">
        <f aca="false">E48-F48*0.7</f>
        <v>26319120.9732231</v>
      </c>
      <c r="H48" s="67"/>
      <c r="I48" s="67"/>
      <c r="J48" s="67" t="n">
        <f aca="false">G48*3.8235866717</f>
        <v>100633440.164076</v>
      </c>
      <c r="K48" s="9"/>
      <c r="L48" s="67"/>
      <c r="M48" s="67" t="n">
        <f aca="false">F48*2.511711692</f>
        <v>286083.274601921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23141742.2160048</v>
      </c>
      <c r="F49" s="161" t="n">
        <f aca="false">high_SIPA_income!I42</f>
        <v>114274.115424325</v>
      </c>
      <c r="G49" s="8" t="n">
        <f aca="false">E49-F49*0.7</f>
        <v>23061750.3352078</v>
      </c>
      <c r="H49" s="8"/>
      <c r="I49" s="8"/>
      <c r="J49" s="8" t="n">
        <f aca="false">G49*3.8235866717</f>
        <v>88178601.2077736</v>
      </c>
      <c r="K49" s="6"/>
      <c r="L49" s="8"/>
      <c r="M49" s="8" t="n">
        <f aca="false">F49*2.511711692</f>
        <v>287023.631804235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27095960.1512176</v>
      </c>
      <c r="F50" s="163" t="n">
        <f aca="false">high_SIPA_income!I43</f>
        <v>113052.704197858</v>
      </c>
      <c r="G50" s="67" t="n">
        <f aca="false">E50-F50*0.7</f>
        <v>27016823.2582791</v>
      </c>
      <c r="H50" s="67"/>
      <c r="I50" s="67"/>
      <c r="J50" s="67" t="n">
        <f aca="false">G50*3.8235866717</f>
        <v>103301165.322031</v>
      </c>
      <c r="K50" s="9"/>
      <c r="L50" s="67"/>
      <c r="M50" s="67" t="n">
        <f aca="false">F50*2.511711692</f>
        <v>283955.798945977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23828916.2219463</v>
      </c>
      <c r="F51" s="163" t="n">
        <f aca="false">high_SIPA_income!I44</f>
        <v>113137.129010767</v>
      </c>
      <c r="G51" s="67" t="n">
        <f aca="false">E51-F51*0.7</f>
        <v>23749720.2316388</v>
      </c>
      <c r="H51" s="67"/>
      <c r="I51" s="67"/>
      <c r="J51" s="67" t="n">
        <f aca="false">G51*3.8235866717</f>
        <v>90809113.7342979</v>
      </c>
      <c r="K51" s="9"/>
      <c r="L51" s="67"/>
      <c r="M51" s="67" t="n">
        <f aca="false">F51*2.511711692</f>
        <v>284167.849735656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27593661.9300974</v>
      </c>
      <c r="F52" s="163" t="n">
        <f aca="false">high_SIPA_income!I45</f>
        <v>117211.796043087</v>
      </c>
      <c r="G52" s="67" t="n">
        <f aca="false">E52-F52*0.7</f>
        <v>27511613.6728673</v>
      </c>
      <c r="H52" s="67"/>
      <c r="I52" s="67"/>
      <c r="J52" s="67" t="n">
        <f aca="false">G52*3.8235866717</f>
        <v>105193039.356535</v>
      </c>
      <c r="K52" s="9"/>
      <c r="L52" s="67"/>
      <c r="M52" s="67" t="n">
        <f aca="false">F52*2.511711692</f>
        <v>294402.238561742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24160948.5827298</v>
      </c>
      <c r="F53" s="161" t="n">
        <f aca="false">high_SIPA_income!I46</f>
        <v>117677.563641986</v>
      </c>
      <c r="G53" s="8" t="n">
        <f aca="false">E53-F53*0.7</f>
        <v>24078574.2881804</v>
      </c>
      <c r="H53" s="8"/>
      <c r="I53" s="8"/>
      <c r="J53" s="8" t="n">
        <f aca="false">G53*3.8235866717</f>
        <v>92066515.7218249</v>
      </c>
      <c r="K53" s="6"/>
      <c r="L53" s="8"/>
      <c r="M53" s="8" t="n">
        <f aca="false">F53*2.511711692</f>
        <v>295572.11248565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28220628.6867294</v>
      </c>
      <c r="F54" s="163" t="n">
        <f aca="false">high_SIPA_income!I47</f>
        <v>117237.622608704</v>
      </c>
      <c r="G54" s="67" t="n">
        <f aca="false">E54-F54*0.7</f>
        <v>28138562.3509033</v>
      </c>
      <c r="H54" s="67"/>
      <c r="I54" s="67"/>
      <c r="J54" s="67" t="n">
        <f aca="false">G54*3.8235866717</f>
        <v>107590231.965713</v>
      </c>
      <c r="K54" s="9"/>
      <c r="L54" s="67"/>
      <c r="M54" s="67" t="n">
        <f aca="false">F54*2.511711692</f>
        <v>294467.107448564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24819687.7629394</v>
      </c>
      <c r="F55" s="163" t="n">
        <f aca="false">high_SIPA_income!I48</f>
        <v>113299.423118197</v>
      </c>
      <c r="G55" s="67" t="n">
        <f aca="false">E55-F55*0.7</f>
        <v>24740378.1667566</v>
      </c>
      <c r="H55" s="67"/>
      <c r="I55" s="67"/>
      <c r="J55" s="67" t="n">
        <f aca="false">G55*3.8235866717</f>
        <v>94596980.2112283</v>
      </c>
      <c r="K55" s="9"/>
      <c r="L55" s="67"/>
      <c r="M55" s="67" t="n">
        <f aca="false">F55*2.511711692</f>
        <v>284575.485742829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28968193.9672256</v>
      </c>
      <c r="F56" s="163" t="n">
        <f aca="false">high_SIPA_income!I49</f>
        <v>112690.212864012</v>
      </c>
      <c r="G56" s="67" t="n">
        <f aca="false">E56-F56*0.7</f>
        <v>28889310.8182208</v>
      </c>
      <c r="H56" s="67"/>
      <c r="I56" s="67"/>
      <c r="J56" s="67" t="n">
        <f aca="false">G56*3.8235866717</f>
        <v>110460783.799148</v>
      </c>
      <c r="K56" s="9"/>
      <c r="L56" s="67"/>
      <c r="M56" s="67" t="n">
        <f aca="false">F56*2.511711692</f>
        <v>283045.325224508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25253958.6592536</v>
      </c>
      <c r="F57" s="161" t="n">
        <f aca="false">high_SIPA_income!I50</f>
        <v>117662.495207224</v>
      </c>
      <c r="G57" s="8" t="n">
        <f aca="false">E57-F57*0.7</f>
        <v>25171594.9126085</v>
      </c>
      <c r="H57" s="8"/>
      <c r="I57" s="8"/>
      <c r="J57" s="8" t="n">
        <f aca="false">G57*3.8235866717</f>
        <v>96245774.8132814</v>
      </c>
      <c r="K57" s="6"/>
      <c r="L57" s="8"/>
      <c r="M57" s="8" t="n">
        <f aca="false">F57*2.511711692</f>
        <v>295534.264921878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29245920.6915058</v>
      </c>
      <c r="F58" s="163" t="n">
        <f aca="false">high_SIPA_income!I51</f>
        <v>118326.06811787</v>
      </c>
      <c r="G58" s="67" t="n">
        <f aca="false">E58-F58*0.7</f>
        <v>29163092.4438233</v>
      </c>
      <c r="H58" s="67"/>
      <c r="I58" s="67"/>
      <c r="J58" s="67" t="n">
        <f aca="false">G58*3.8235866717</f>
        <v>111507611.573758</v>
      </c>
      <c r="K58" s="9"/>
      <c r="L58" s="67"/>
      <c r="M58" s="67" t="n">
        <f aca="false">F58*2.511711692</f>
        <v>297200.968760043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25659090.6602477</v>
      </c>
      <c r="F59" s="163" t="n">
        <f aca="false">high_SIPA_income!I52</f>
        <v>120458.565914175</v>
      </c>
      <c r="G59" s="67" t="n">
        <f aca="false">E59-F59*0.7</f>
        <v>25574769.6641078</v>
      </c>
      <c r="H59" s="67"/>
      <c r="I59" s="67"/>
      <c r="J59" s="67" t="n">
        <f aca="false">G59*3.8235866717</f>
        <v>97787348.4194801</v>
      </c>
      <c r="K59" s="9"/>
      <c r="L59" s="67"/>
      <c r="M59" s="67" t="n">
        <f aca="false">F59*2.511711692</f>
        <v>302557.188408185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29912143.0428952</v>
      </c>
      <c r="F60" s="163" t="n">
        <f aca="false">high_SIPA_income!I53</f>
        <v>112063.180238831</v>
      </c>
      <c r="G60" s="67" t="n">
        <f aca="false">E60-F60*0.7</f>
        <v>29833698.816728</v>
      </c>
      <c r="H60" s="67"/>
      <c r="I60" s="67"/>
      <c r="J60" s="67" t="n">
        <f aca="false">G60*3.8235866717</f>
        <v>114071733.163153</v>
      </c>
      <c r="K60" s="9"/>
      <c r="L60" s="67"/>
      <c r="M60" s="67" t="n">
        <f aca="false">F60*2.511711692</f>
        <v>281470.400048575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26490605.0050792</v>
      </c>
      <c r="F61" s="161" t="n">
        <f aca="false">high_SIPA_income!I54</f>
        <v>114571.327715803</v>
      </c>
      <c r="G61" s="8" t="n">
        <f aca="false">E61-F61*0.7</f>
        <v>26410405.0756781</v>
      </c>
      <c r="H61" s="8"/>
      <c r="I61" s="8"/>
      <c r="J61" s="8" t="n">
        <f aca="false">G61*3.8235866717</f>
        <v>100982472.841561</v>
      </c>
      <c r="K61" s="6"/>
      <c r="L61" s="8"/>
      <c r="M61" s="8" t="n">
        <f aca="false">F61*2.511711692</f>
        <v>287770.143391746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30801188.0551816</v>
      </c>
      <c r="F62" s="163" t="n">
        <f aca="false">high_SIPA_income!I55</f>
        <v>117601.4738064</v>
      </c>
      <c r="G62" s="67" t="n">
        <f aca="false">E62-F62*0.7</f>
        <v>30718867.0235171</v>
      </c>
      <c r="H62" s="67"/>
      <c r="I62" s="67"/>
      <c r="J62" s="67" t="n">
        <f aca="false">G62*3.8235866717</f>
        <v>117456250.520845</v>
      </c>
      <c r="K62" s="9"/>
      <c r="L62" s="67"/>
      <c r="M62" s="67" t="n">
        <f aca="false">F62*2.511711692</f>
        <v>295380.996755966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27162379.6533659</v>
      </c>
      <c r="F63" s="163" t="n">
        <f aca="false">high_SIPA_income!I56</f>
        <v>120104.374530475</v>
      </c>
      <c r="G63" s="67" t="n">
        <f aca="false">E63-F63*0.7</f>
        <v>27078306.5911946</v>
      </c>
      <c r="H63" s="67"/>
      <c r="I63" s="67"/>
      <c r="J63" s="67" t="n">
        <f aca="false">G63*3.8235866717</f>
        <v>103536252.174298</v>
      </c>
      <c r="K63" s="9"/>
      <c r="L63" s="67"/>
      <c r="M63" s="67" t="n">
        <f aca="false">F63*2.511711692</f>
        <v>301667.56176854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31707885.9218908</v>
      </c>
      <c r="F64" s="163" t="n">
        <f aca="false">high_SIPA_income!I57</f>
        <v>119388.458215589</v>
      </c>
      <c r="G64" s="67" t="n">
        <f aca="false">E64-F64*0.7</f>
        <v>31624314.0011399</v>
      </c>
      <c r="H64" s="67"/>
      <c r="I64" s="67"/>
      <c r="J64" s="67" t="n">
        <f aca="false">G64*3.8235866717</f>
        <v>120918305.516414</v>
      </c>
      <c r="K64" s="9"/>
      <c r="L64" s="67"/>
      <c r="M64" s="67" t="n">
        <f aca="false">F64*2.511711692</f>
        <v>299869.386389948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27839342.3417395</v>
      </c>
      <c r="F65" s="161" t="n">
        <f aca="false">high_SIPA_income!I58</f>
        <v>125007.04745208</v>
      </c>
      <c r="G65" s="8" t="n">
        <f aca="false">E65-F65*0.7</f>
        <v>27751837.4085231</v>
      </c>
      <c r="H65" s="8"/>
      <c r="I65" s="8"/>
      <c r="J65" s="8" t="n">
        <f aca="false">G65*3.8235866717</f>
        <v>106111555.630414</v>
      </c>
      <c r="K65" s="6"/>
      <c r="L65" s="8"/>
      <c r="M65" s="8" t="n">
        <f aca="false">F65*2.511711692</f>
        <v>313981.662667788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32284003.8301039</v>
      </c>
      <c r="F66" s="163" t="n">
        <f aca="false">high_SIPA_income!I59</f>
        <v>123483.673513491</v>
      </c>
      <c r="G66" s="67" t="n">
        <f aca="false">E66-F66*0.7</f>
        <v>32197565.2586445</v>
      </c>
      <c r="H66" s="67"/>
      <c r="I66" s="67"/>
      <c r="J66" s="67" t="n">
        <f aca="false">G66*3.8235866717</f>
        <v>123110181.384144</v>
      </c>
      <c r="K66" s="9"/>
      <c r="L66" s="67"/>
      <c r="M66" s="67" t="n">
        <f aca="false">F66*2.511711692</f>
        <v>310155.386534947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28413174.4986561</v>
      </c>
      <c r="F67" s="163" t="n">
        <f aca="false">high_SIPA_income!I60</f>
        <v>121830.490368315</v>
      </c>
      <c r="G67" s="67" t="n">
        <f aca="false">E67-F67*0.7</f>
        <v>28327893.1553983</v>
      </c>
      <c r="H67" s="67"/>
      <c r="I67" s="67"/>
      <c r="J67" s="67" t="n">
        <f aca="false">G67*3.8235866717</f>
        <v>108314154.706323</v>
      </c>
      <c r="K67" s="9"/>
      <c r="L67" s="67"/>
      <c r="M67" s="67" t="n">
        <f aca="false">F67*2.511711692</f>
        <v>306003.067100191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32856919.8756722</v>
      </c>
      <c r="F68" s="163" t="n">
        <f aca="false">high_SIPA_income!I61</f>
        <v>124887.143918074</v>
      </c>
      <c r="G68" s="67" t="n">
        <f aca="false">E68-F68*0.7</f>
        <v>32769498.8749296</v>
      </c>
      <c r="H68" s="67"/>
      <c r="I68" s="67"/>
      <c r="J68" s="67" t="n">
        <f aca="false">G68*3.8235866717</f>
        <v>125297019.136469</v>
      </c>
      <c r="K68" s="9"/>
      <c r="L68" s="67"/>
      <c r="M68" s="67" t="n">
        <f aca="false">F68*2.511711692</f>
        <v>313680.499559514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28766575.8013052</v>
      </c>
      <c r="F69" s="161" t="n">
        <f aca="false">high_SIPA_income!I62</f>
        <v>127789.112685469</v>
      </c>
      <c r="G69" s="8" t="n">
        <f aca="false">E69-F69*0.7</f>
        <v>28677123.4224254</v>
      </c>
      <c r="H69" s="8"/>
      <c r="I69" s="8"/>
      <c r="J69" s="8" t="n">
        <f aca="false">G69*3.8235866717</f>
        <v>109649466.900682</v>
      </c>
      <c r="K69" s="6"/>
      <c r="L69" s="8"/>
      <c r="M69" s="8" t="n">
        <f aca="false">F69*2.511711692</f>
        <v>320969.408442399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33405117.9305551</v>
      </c>
      <c r="F70" s="163" t="n">
        <f aca="false">high_SIPA_income!I63</f>
        <v>124645.838303358</v>
      </c>
      <c r="G70" s="67" t="n">
        <f aca="false">E70-F70*0.7</f>
        <v>33317865.8437428</v>
      </c>
      <c r="H70" s="67"/>
      <c r="I70" s="67"/>
      <c r="J70" s="67" t="n">
        <f aca="false">G70*3.8235866717</f>
        <v>127393747.769624</v>
      </c>
      <c r="K70" s="9"/>
      <c r="L70" s="67"/>
      <c r="M70" s="67" t="n">
        <f aca="false">F70*2.511711692</f>
        <v>313074.409425685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29326677.3689588</v>
      </c>
      <c r="F71" s="163" t="n">
        <f aca="false">high_SIPA_income!I64</f>
        <v>122303.621360505</v>
      </c>
      <c r="G71" s="67" t="n">
        <f aca="false">E71-F71*0.7</f>
        <v>29241064.8340065</v>
      </c>
      <c r="H71" s="67"/>
      <c r="I71" s="67"/>
      <c r="J71" s="67" t="n">
        <f aca="false">G71*3.8235866717</f>
        <v>111805745.765623</v>
      </c>
      <c r="K71" s="9"/>
      <c r="L71" s="67"/>
      <c r="M71" s="67" t="n">
        <f aca="false">F71*2.511711692</f>
        <v>307191.43574512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33932635.6851031</v>
      </c>
      <c r="F72" s="163" t="n">
        <f aca="false">high_SIPA_income!I65</f>
        <v>121559.412747677</v>
      </c>
      <c r="G72" s="67" t="n">
        <f aca="false">E72-F72*0.7</f>
        <v>33847544.0961797</v>
      </c>
      <c r="H72" s="67"/>
      <c r="I72" s="67"/>
      <c r="J72" s="67" t="n">
        <f aca="false">G72*3.8235866717</f>
        <v>129419018.475931</v>
      </c>
      <c r="K72" s="9"/>
      <c r="L72" s="67"/>
      <c r="M72" s="67" t="n">
        <f aca="false">F72*2.511711692</f>
        <v>305322.198270995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29831795.0257006</v>
      </c>
      <c r="F73" s="161" t="n">
        <f aca="false">high_SIPA_income!I66</f>
        <v>122338.197247625</v>
      </c>
      <c r="G73" s="8" t="n">
        <f aca="false">E73-F73*0.7</f>
        <v>29746158.2876272</v>
      </c>
      <c r="H73" s="8"/>
      <c r="I73" s="8"/>
      <c r="J73" s="8" t="n">
        <f aca="false">G73*3.8235866717</f>
        <v>113737014.36285</v>
      </c>
      <c r="K73" s="6"/>
      <c r="L73" s="8"/>
      <c r="M73" s="8" t="n">
        <f aca="false">F73*2.511711692</f>
        <v>307278.280405063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34661561.5724213</v>
      </c>
      <c r="F74" s="163" t="n">
        <f aca="false">high_SIPA_income!I67</f>
        <v>122285.124910645</v>
      </c>
      <c r="G74" s="67" t="n">
        <f aca="false">E74-F74*0.7</f>
        <v>34575961.9849839</v>
      </c>
      <c r="H74" s="67"/>
      <c r="I74" s="67"/>
      <c r="J74" s="67" t="n">
        <f aca="false">G74*3.8235866717</f>
        <v>132204187.40699</v>
      </c>
      <c r="K74" s="9"/>
      <c r="L74" s="67"/>
      <c r="M74" s="67" t="n">
        <f aca="false">F74*2.511711692</f>
        <v>307144.977995747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30518955.5376174</v>
      </c>
      <c r="F75" s="163" t="n">
        <f aca="false">high_SIPA_income!I68</f>
        <v>125623.957667332</v>
      </c>
      <c r="G75" s="67" t="n">
        <f aca="false">E75-F75*0.7</f>
        <v>30431018.7672503</v>
      </c>
      <c r="H75" s="67"/>
      <c r="I75" s="67"/>
      <c r="J75" s="67" t="n">
        <f aca="false">G75*3.8235866717</f>
        <v>116355637.764711</v>
      </c>
      <c r="K75" s="9"/>
      <c r="L75" s="67"/>
      <c r="M75" s="67" t="n">
        <f aca="false">F75*2.511711692</f>
        <v>315531.16326835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35195768.9136467</v>
      </c>
      <c r="F76" s="163" t="n">
        <f aca="false">high_SIPA_income!I69</f>
        <v>122159.877209604</v>
      </c>
      <c r="G76" s="67" t="n">
        <f aca="false">E76-F76*0.7</f>
        <v>35110256.9995999</v>
      </c>
      <c r="H76" s="67"/>
      <c r="I76" s="67"/>
      <c r="J76" s="67" t="n">
        <f aca="false">G76*3.8235866717</f>
        <v>134247110.703632</v>
      </c>
      <c r="K76" s="9"/>
      <c r="L76" s="67"/>
      <c r="M76" s="67" t="n">
        <f aca="false">F76*2.511711692</f>
        <v>306830.391880646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30981663.0357638</v>
      </c>
      <c r="F77" s="161" t="n">
        <f aca="false">high_SIPA_income!I70</f>
        <v>120801.174192869</v>
      </c>
      <c r="G77" s="8" t="n">
        <f aca="false">E77-F77*0.7</f>
        <v>30897102.2138288</v>
      </c>
      <c r="H77" s="8"/>
      <c r="I77" s="8"/>
      <c r="J77" s="8" t="n">
        <f aca="false">G77*3.8235866717</f>
        <v>118137748.218948</v>
      </c>
      <c r="K77" s="6"/>
      <c r="L77" s="8"/>
      <c r="M77" s="8" t="n">
        <f aca="false">F77*2.511711692</f>
        <v>303417.721627558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35868884.9159378</v>
      </c>
      <c r="F78" s="163" t="n">
        <f aca="false">high_SIPA_income!I71</f>
        <v>122058.622876304</v>
      </c>
      <c r="G78" s="67" t="n">
        <f aca="false">E78-F78*0.7</f>
        <v>35783443.8799244</v>
      </c>
      <c r="H78" s="67"/>
      <c r="I78" s="67"/>
      <c r="J78" s="67" t="n">
        <f aca="false">G78*3.8235866717</f>
        <v>136821099.086804</v>
      </c>
      <c r="K78" s="9"/>
      <c r="L78" s="67"/>
      <c r="M78" s="67" t="n">
        <f aca="false">F78*2.511711692</f>
        <v>306576.070187832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31238139.5051954</v>
      </c>
      <c r="F79" s="163" t="n">
        <f aca="false">high_SIPA_income!I72</f>
        <v>123711.231776672</v>
      </c>
      <c r="G79" s="67" t="n">
        <f aca="false">E79-F79*0.7</f>
        <v>31151541.6429517</v>
      </c>
      <c r="H79" s="67"/>
      <c r="I79" s="67"/>
      <c r="J79" s="67" t="n">
        <f aca="false">G79*3.8235866717</f>
        <v>119110619.428898</v>
      </c>
      <c r="K79" s="9"/>
      <c r="L79" s="67"/>
      <c r="M79" s="67" t="n">
        <f aca="false">F79*2.511711692</f>
        <v>310726.947285189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36320956.5947476</v>
      </c>
      <c r="F80" s="163" t="n">
        <f aca="false">high_SIPA_income!I73</f>
        <v>125707.835278289</v>
      </c>
      <c r="G80" s="67" t="n">
        <f aca="false">E80-F80*0.7</f>
        <v>36232961.1100528</v>
      </c>
      <c r="H80" s="67"/>
      <c r="I80" s="67"/>
      <c r="J80" s="67" t="n">
        <f aca="false">G80*3.8235866717</f>
        <v>138539867.176622</v>
      </c>
      <c r="K80" s="9"/>
      <c r="L80" s="67"/>
      <c r="M80" s="67" t="n">
        <f aca="false">F80*2.511711692</f>
        <v>315741.839644488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31850831.4559422</v>
      </c>
      <c r="F81" s="161" t="n">
        <f aca="false">high_SIPA_income!I74</f>
        <v>126293.771849458</v>
      </c>
      <c r="G81" s="8" t="n">
        <f aca="false">E81-F81*0.7</f>
        <v>31762425.8156476</v>
      </c>
      <c r="H81" s="8"/>
      <c r="I81" s="8"/>
      <c r="J81" s="8" t="n">
        <f aca="false">G81*3.8235866717</f>
        <v>121446388.00957</v>
      </c>
      <c r="K81" s="6"/>
      <c r="L81" s="8"/>
      <c r="M81" s="8" t="n">
        <f aca="false">F81*2.511711692</f>
        <v>317213.543381064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36841993.6978657</v>
      </c>
      <c r="F82" s="163" t="n">
        <f aca="false">high_SIPA_income!I75</f>
        <v>127353.371952824</v>
      </c>
      <c r="G82" s="67" t="n">
        <f aca="false">E82-F82*0.7</f>
        <v>36752846.3374988</v>
      </c>
      <c r="H82" s="67"/>
      <c r="I82" s="67"/>
      <c r="J82" s="67" t="n">
        <f aca="false">G82*3.8235866717</f>
        <v>140527693.403098</v>
      </c>
      <c r="K82" s="9"/>
      <c r="L82" s="67"/>
      <c r="M82" s="67" t="n">
        <f aca="false">F82*2.511711692</f>
        <v>319874.953349532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32367086.6132092</v>
      </c>
      <c r="F83" s="163" t="n">
        <f aca="false">high_SIPA_income!I76</f>
        <v>124760.60343853</v>
      </c>
      <c r="G83" s="67" t="n">
        <f aca="false">E83-F83*0.7</f>
        <v>32279754.1908022</v>
      </c>
      <c r="H83" s="67"/>
      <c r="I83" s="67"/>
      <c r="J83" s="67" t="n">
        <f aca="false">G83*3.8235866717</f>
        <v>123424437.889703</v>
      </c>
      <c r="K83" s="9"/>
      <c r="L83" s="67"/>
      <c r="M83" s="67" t="n">
        <f aca="false">F83*2.511711692</f>
        <v>313362.666357532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37470843.5196727</v>
      </c>
      <c r="F84" s="163" t="n">
        <f aca="false">high_SIPA_income!I77</f>
        <v>124685.931622365</v>
      </c>
      <c r="G84" s="67" t="n">
        <f aca="false">E84-F84*0.7</f>
        <v>37383563.367537</v>
      </c>
      <c r="H84" s="67"/>
      <c r="I84" s="67"/>
      <c r="J84" s="67" t="n">
        <f aca="false">G84*3.8235866717</f>
        <v>142939294.632767</v>
      </c>
      <c r="K84" s="9"/>
      <c r="L84" s="67"/>
      <c r="M84" s="67" t="n">
        <f aca="false">F84*2.511711692</f>
        <v>313175.112283807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33012359.4466684</v>
      </c>
      <c r="F85" s="161" t="n">
        <f aca="false">high_SIPA_income!I78</f>
        <v>126102.916371351</v>
      </c>
      <c r="G85" s="8" t="n">
        <f aca="false">E85-F85*0.7</f>
        <v>32924087.4052084</v>
      </c>
      <c r="H85" s="8"/>
      <c r="I85" s="8"/>
      <c r="J85" s="8" t="n">
        <f aca="false">G85*3.8235866717</f>
        <v>125888101.780441</v>
      </c>
      <c r="K85" s="6"/>
      <c r="L85" s="8"/>
      <c r="M85" s="8" t="n">
        <f aca="false">F85*2.511711692</f>
        <v>316734.169445221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38403114.2559485</v>
      </c>
      <c r="F86" s="163" t="n">
        <f aca="false">high_SIPA_income!I79</f>
        <v>126343.315343286</v>
      </c>
      <c r="G86" s="67" t="n">
        <f aca="false">E86-F86*0.7</f>
        <v>38314673.9352082</v>
      </c>
      <c r="H86" s="67"/>
      <c r="I86" s="67"/>
      <c r="J86" s="67" t="n">
        <f aca="false">G86*3.8235866717</f>
        <v>146499476.589193</v>
      </c>
      <c r="K86" s="9"/>
      <c r="L86" s="67"/>
      <c r="M86" s="67" t="n">
        <f aca="false">F86*2.511711692</f>
        <v>317337.982353774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33725633.8736911</v>
      </c>
      <c r="F87" s="163" t="n">
        <f aca="false">high_SIPA_income!I80</f>
        <v>125502.722468537</v>
      </c>
      <c r="G87" s="67" t="n">
        <f aca="false">E87-F87*0.7</f>
        <v>33637781.9679631</v>
      </c>
      <c r="H87" s="67"/>
      <c r="I87" s="67"/>
      <c r="J87" s="67" t="n">
        <f aca="false">G87*3.8235866717</f>
        <v>128616974.798254</v>
      </c>
      <c r="K87" s="9"/>
      <c r="L87" s="67"/>
      <c r="M87" s="67" t="n">
        <f aca="false">F87*2.511711692</f>
        <v>315226.655402055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38937706.6145101</v>
      </c>
      <c r="F88" s="163" t="n">
        <f aca="false">high_SIPA_income!I81</f>
        <v>125863.744230922</v>
      </c>
      <c r="G88" s="67" t="n">
        <f aca="false">E88-F88*0.7</f>
        <v>38849601.9935485</v>
      </c>
      <c r="H88" s="67"/>
      <c r="I88" s="67"/>
      <c r="J88" s="67" t="n">
        <f aca="false">G88*3.8235866717</f>
        <v>148544820.383382</v>
      </c>
      <c r="K88" s="9"/>
      <c r="L88" s="67"/>
      <c r="M88" s="67" t="n">
        <f aca="false">F88*2.511711692</f>
        <v>316133.437983705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34154133.8193501</v>
      </c>
      <c r="F89" s="161" t="n">
        <f aca="false">high_SIPA_income!I82</f>
        <v>128589.411683186</v>
      </c>
      <c r="G89" s="8" t="n">
        <f aca="false">E89-F89*0.7</f>
        <v>34064121.2311719</v>
      </c>
      <c r="H89" s="8"/>
      <c r="I89" s="8"/>
      <c r="J89" s="8" t="n">
        <f aca="false">G89*3.8235866717</f>
        <v>130247119.922682</v>
      </c>
      <c r="K89" s="6"/>
      <c r="L89" s="8"/>
      <c r="M89" s="8" t="n">
        <f aca="false">F89*2.511711692</f>
        <v>322979.52879206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39769924.1009084</v>
      </c>
      <c r="F90" s="163" t="n">
        <f aca="false">high_SIPA_income!I83</f>
        <v>122895.70127831</v>
      </c>
      <c r="G90" s="67" t="n">
        <f aca="false">E90-F90*0.7</f>
        <v>39683897.1100136</v>
      </c>
      <c r="H90" s="67"/>
      <c r="I90" s="67"/>
      <c r="J90" s="67" t="n">
        <f aca="false">G90*3.8235866717</f>
        <v>151734820.070962</v>
      </c>
      <c r="K90" s="9"/>
      <c r="L90" s="67"/>
      <c r="M90" s="67" t="n">
        <f aca="false">F90*2.511711692</f>
        <v>308678.569797271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34470862.3183931</v>
      </c>
      <c r="F91" s="163" t="n">
        <f aca="false">high_SIPA_income!I84</f>
        <v>130919.167742208</v>
      </c>
      <c r="G91" s="67" t="n">
        <f aca="false">E91-F91*0.7</f>
        <v>34379218.9009736</v>
      </c>
      <c r="H91" s="67"/>
      <c r="I91" s="67"/>
      <c r="J91" s="67" t="n">
        <f aca="false">G91*3.8235866717</f>
        <v>131451923.173219</v>
      </c>
      <c r="K91" s="9"/>
      <c r="L91" s="67"/>
      <c r="M91" s="67" t="n">
        <f aca="false">F91*2.511711692</f>
        <v>328831.204325014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40091406.5425787</v>
      </c>
      <c r="F92" s="163" t="n">
        <f aca="false">high_SIPA_income!I85</f>
        <v>129111.07738842</v>
      </c>
      <c r="G92" s="67" t="n">
        <f aca="false">E92-F92*0.7</f>
        <v>40001028.7884068</v>
      </c>
      <c r="H92" s="67"/>
      <c r="I92" s="67"/>
      <c r="J92" s="67" t="n">
        <f aca="false">G92*3.8235866717</f>
        <v>152947400.52964</v>
      </c>
      <c r="K92" s="9"/>
      <c r="L92" s="67"/>
      <c r="M92" s="67" t="n">
        <f aca="false">F92*2.511711692</f>
        <v>324289.802643211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35306501.5840155</v>
      </c>
      <c r="F93" s="161" t="n">
        <f aca="false">high_SIPA_income!I86</f>
        <v>126799.407838794</v>
      </c>
      <c r="G93" s="8" t="n">
        <f aca="false">E93-F93*0.7</f>
        <v>35217741.9985283</v>
      </c>
      <c r="H93" s="8"/>
      <c r="I93" s="8"/>
      <c r="J93" s="8" t="n">
        <f aca="false">G93*3.8235866717</f>
        <v>134658088.912942</v>
      </c>
      <c r="K93" s="6"/>
      <c r="L93" s="8"/>
      <c r="M93" s="8" t="n">
        <f aca="false">F93*2.511711692</f>
        <v>318483.555207376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40849473.1070187</v>
      </c>
      <c r="F94" s="163" t="n">
        <f aca="false">high_SIPA_income!I87</f>
        <v>125503.58444897</v>
      </c>
      <c r="G94" s="67" t="n">
        <f aca="false">E94-F94*0.7</f>
        <v>40761620.5979045</v>
      </c>
      <c r="H94" s="67"/>
      <c r="I94" s="67"/>
      <c r="J94" s="67" t="n">
        <f aca="false">G94*3.8235866717</f>
        <v>155855589.23504</v>
      </c>
      <c r="K94" s="9"/>
      <c r="L94" s="67"/>
      <c r="M94" s="67" t="n">
        <f aca="false">F94*2.511711692</f>
        <v>315228.820448386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35727237.3918811</v>
      </c>
      <c r="F95" s="163" t="n">
        <f aca="false">high_SIPA_income!I88</f>
        <v>127767.125001496</v>
      </c>
      <c r="G95" s="67" t="n">
        <f aca="false">E95-F95*0.7</f>
        <v>35637800.4043801</v>
      </c>
      <c r="H95" s="67"/>
      <c r="I95" s="67"/>
      <c r="J95" s="67" t="n">
        <f aca="false">G95*3.8235866717</f>
        <v>136264218.634892</v>
      </c>
      <c r="K95" s="9"/>
      <c r="L95" s="67"/>
      <c r="M95" s="67" t="n">
        <f aca="false">F95*2.511711692</f>
        <v>320914.181719482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41311110.7145378</v>
      </c>
      <c r="F96" s="163" t="n">
        <f aca="false">high_SIPA_income!I89</f>
        <v>128322.926090912</v>
      </c>
      <c r="G96" s="67" t="n">
        <f aca="false">E96-F96*0.7</f>
        <v>41221284.6662741</v>
      </c>
      <c r="H96" s="67"/>
      <c r="I96" s="67"/>
      <c r="J96" s="67" t="n">
        <f aca="false">G96*3.8235866717</f>
        <v>157613154.640317</v>
      </c>
      <c r="K96" s="9"/>
      <c r="L96" s="67"/>
      <c r="M96" s="67" t="n">
        <f aca="false">F96*2.511711692</f>
        <v>322310.193814195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36299059.7467268</v>
      </c>
      <c r="F97" s="161" t="n">
        <f aca="false">high_SIPA_income!I90</f>
        <v>130080.851622784</v>
      </c>
      <c r="G97" s="8" t="n">
        <f aca="false">E97-F97*0.7</f>
        <v>36208003.1505909</v>
      </c>
      <c r="H97" s="8"/>
      <c r="I97" s="8"/>
      <c r="J97" s="8" t="n">
        <f aca="false">G97*3.8235866717</f>
        <v>138444438.255471</v>
      </c>
      <c r="K97" s="6"/>
      <c r="L97" s="8"/>
      <c r="M97" s="8" t="n">
        <f aca="false">F97*2.511711692</f>
        <v>326725.595926263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41774307.1970177</v>
      </c>
      <c r="F98" s="163" t="n">
        <f aca="false">high_SIPA_income!I91</f>
        <v>129783.38119442</v>
      </c>
      <c r="G98" s="67" t="n">
        <f aca="false">E98-F98*0.7</f>
        <v>41683458.8301816</v>
      </c>
      <c r="H98" s="67"/>
      <c r="I98" s="67"/>
      <c r="J98" s="67" t="n">
        <f aca="false">G98*3.8235866717</f>
        <v>159380317.613438</v>
      </c>
      <c r="K98" s="9"/>
      <c r="L98" s="67"/>
      <c r="M98" s="67" t="n">
        <f aca="false">F98*2.511711692</f>
        <v>325978.435973319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36673037.2495522</v>
      </c>
      <c r="F99" s="163" t="n">
        <f aca="false">high_SIPA_income!I92</f>
        <v>135290.734899256</v>
      </c>
      <c r="G99" s="67" t="n">
        <f aca="false">E99-F99*0.7</f>
        <v>36578333.7351227</v>
      </c>
      <c r="H99" s="67"/>
      <c r="I99" s="67"/>
      <c r="J99" s="67" t="n">
        <f aca="false">G99*3.8235866717</f>
        <v>139860429.34261</v>
      </c>
      <c r="K99" s="9"/>
      <c r="L99" s="67"/>
      <c r="M99" s="67" t="n">
        <f aca="false">F99*2.511711692</f>
        <v>339811.320665733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42594359.3585028</v>
      </c>
      <c r="F100" s="163" t="n">
        <f aca="false">high_SIPA_income!I93</f>
        <v>130552.427196887</v>
      </c>
      <c r="G100" s="67" t="n">
        <f aca="false">E100-F100*0.7</f>
        <v>42502972.659465</v>
      </c>
      <c r="H100" s="67"/>
      <c r="I100" s="67"/>
      <c r="J100" s="67" t="n">
        <f aca="false">G100*3.8235866717</f>
        <v>162513799.76836</v>
      </c>
      <c r="K100" s="9"/>
      <c r="L100" s="67"/>
      <c r="M100" s="67" t="n">
        <f aca="false">F100*2.511711692</f>
        <v>327910.057809399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37498027.4608868</v>
      </c>
      <c r="F101" s="161" t="n">
        <f aca="false">high_SIPA_income!I94</f>
        <v>132108.205878651</v>
      </c>
      <c r="G101" s="8" t="n">
        <f aca="false">E101-F101*0.7</f>
        <v>37405551.7167717</v>
      </c>
      <c r="H101" s="8"/>
      <c r="I101" s="8"/>
      <c r="J101" s="8" t="n">
        <f aca="false">G101*3.8235866717</f>
        <v>143023368.991833</v>
      </c>
      <c r="K101" s="6"/>
      <c r="L101" s="8"/>
      <c r="M101" s="8" t="n">
        <f aca="false">F101*2.511711692</f>
        <v>331817.72531455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43752999.5400666</v>
      </c>
      <c r="F102" s="163" t="n">
        <f aca="false">high_SIPA_income!I95</f>
        <v>128364.201869537</v>
      </c>
      <c r="G102" s="67" t="n">
        <f aca="false">E102-F102*0.7</f>
        <v>43663144.5987579</v>
      </c>
      <c r="H102" s="67"/>
      <c r="I102" s="67"/>
      <c r="J102" s="67" t="n">
        <f aca="false">G102*3.8235866717</f>
        <v>166949817.732321</v>
      </c>
      <c r="K102" s="9"/>
      <c r="L102" s="67"/>
      <c r="M102" s="67" t="n">
        <f aca="false">F102*2.511711692</f>
        <v>322413.866669965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38218373.2516329</v>
      </c>
      <c r="F103" s="163" t="n">
        <f aca="false">high_SIPA_income!I96</f>
        <v>127184.578618321</v>
      </c>
      <c r="G103" s="67" t="n">
        <f aca="false">E103-F103*0.7</f>
        <v>38129344.0466</v>
      </c>
      <c r="H103" s="67"/>
      <c r="I103" s="67"/>
      <c r="J103" s="67" t="n">
        <f aca="false">G103*3.8235866717</f>
        <v>145790851.697244</v>
      </c>
      <c r="K103" s="9"/>
      <c r="L103" s="67"/>
      <c r="M103" s="67" t="n">
        <f aca="false">F103*2.511711692</f>
        <v>319450.99315773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44281712.5165974</v>
      </c>
      <c r="F104" s="163" t="n">
        <f aca="false">high_SIPA_income!I97</f>
        <v>129394.569262044</v>
      </c>
      <c r="G104" s="67" t="n">
        <f aca="false">E104-F104*0.7</f>
        <v>44191136.318114</v>
      </c>
      <c r="H104" s="67"/>
      <c r="I104" s="67"/>
      <c r="J104" s="67" t="n">
        <f aca="false">G104*3.8235866717</f>
        <v>168968639.833219</v>
      </c>
      <c r="K104" s="9"/>
      <c r="L104" s="67"/>
      <c r="M104" s="67" t="n">
        <f aca="false">F104*2.511711692</f>
        <v>325001.85249678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38865206.5362986</v>
      </c>
      <c r="F105" s="161" t="n">
        <f aca="false">high_SIPA_income!I98</f>
        <v>130137.378500688</v>
      </c>
      <c r="G105" s="8" t="n">
        <f aca="false">E105-F105*0.7</f>
        <v>38774110.3713482</v>
      </c>
      <c r="H105" s="8"/>
      <c r="I105" s="8"/>
      <c r="J105" s="8" t="n">
        <f aca="false">G105*3.8235866717</f>
        <v>148256171.622912</v>
      </c>
      <c r="K105" s="6"/>
      <c r="L105" s="8"/>
      <c r="M105" s="8" t="n">
        <f aca="false">F105*2.511711692</f>
        <v>326867.575146407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44691590.7229999</v>
      </c>
      <c r="F106" s="163" t="n">
        <f aca="false">high_SIPA_income!I99</f>
        <v>132213.645303766</v>
      </c>
      <c r="G106" s="67" t="n">
        <f aca="false">E106-F106*0.7</f>
        <v>44599041.1712872</v>
      </c>
      <c r="H106" s="67"/>
      <c r="I106" s="67"/>
      <c r="J106" s="67" t="n">
        <f aca="false">G106*3.8235866717</f>
        <v>170528299.393133</v>
      </c>
      <c r="K106" s="9"/>
      <c r="L106" s="67"/>
      <c r="M106" s="67" t="n">
        <f aca="false">F106*2.511711692</f>
        <v>332082.55875141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39188625.3141563</v>
      </c>
      <c r="F107" s="163" t="n">
        <f aca="false">high_SIPA_income!I100</f>
        <v>132529.125388332</v>
      </c>
      <c r="G107" s="67" t="n">
        <f aca="false">E107-F107*0.7</f>
        <v>39095854.9263844</v>
      </c>
      <c r="H107" s="67"/>
      <c r="I107" s="67"/>
      <c r="J107" s="67" t="n">
        <f aca="false">G107*3.8235866717</f>
        <v>149486389.81524</v>
      </c>
      <c r="K107" s="9"/>
      <c r="L107" s="67"/>
      <c r="M107" s="67" t="n">
        <f aca="false">F107*2.511711692</f>
        <v>332874.953768407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45535130.5892702</v>
      </c>
      <c r="F108" s="163" t="n">
        <f aca="false">high_SIPA_income!I101</f>
        <v>130718.043598995</v>
      </c>
      <c r="G108" s="67" t="n">
        <f aca="false">E108-F108*0.7</f>
        <v>45443627.9587509</v>
      </c>
      <c r="H108" s="67"/>
      <c r="I108" s="67"/>
      <c r="J108" s="67" t="n">
        <f aca="false">G108*3.8235866717</f>
        <v>173757650.176774</v>
      </c>
      <c r="K108" s="9"/>
      <c r="L108" s="67"/>
      <c r="M108" s="67" t="n">
        <f aca="false">F108*2.511711692</f>
        <v>328326.038462961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39687634.8923839</v>
      </c>
      <c r="F109" s="161" t="n">
        <f aca="false">high_SIPA_income!I102</f>
        <v>133571.503172988</v>
      </c>
      <c r="G109" s="8" t="n">
        <f aca="false">E109-F109*0.7</f>
        <v>39594134.8401628</v>
      </c>
      <c r="H109" s="8"/>
      <c r="I109" s="8"/>
      <c r="J109" s="8" t="n">
        <f aca="false">G109*3.8235866717</f>
        <v>151391606.252339</v>
      </c>
      <c r="K109" s="6"/>
      <c r="L109" s="8"/>
      <c r="M109" s="8" t="n">
        <f aca="false">F109*2.511711692</f>
        <v>335493.106237608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45920250.0479174</v>
      </c>
      <c r="F110" s="163" t="n">
        <f aca="false">high_SIPA_income!I103</f>
        <v>129959.699086422</v>
      </c>
      <c r="G110" s="67" t="n">
        <f aca="false">E110-F110*0.7</f>
        <v>45829278.2585569</v>
      </c>
      <c r="H110" s="67"/>
      <c r="I110" s="67"/>
      <c r="J110" s="67" t="n">
        <f aca="false">G110*3.8235866717</f>
        <v>175232217.523049</v>
      </c>
      <c r="K110" s="9"/>
      <c r="L110" s="67"/>
      <c r="M110" s="67" t="n">
        <f aca="false">F110*2.511711692</f>
        <v>326421.295684167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40126476.7034694</v>
      </c>
      <c r="F111" s="163" t="n">
        <f aca="false">high_SIPA_income!I104</f>
        <v>129990.147381813</v>
      </c>
      <c r="G111" s="67" t="n">
        <f aca="false">E111-F111*0.7</f>
        <v>40035483.6003021</v>
      </c>
      <c r="H111" s="67"/>
      <c r="I111" s="67"/>
      <c r="J111" s="67" t="n">
        <f aca="false">G111*3.8235866717</f>
        <v>153079141.489179</v>
      </c>
      <c r="K111" s="9"/>
      <c r="L111" s="67"/>
      <c r="M111" s="67" t="n">
        <f aca="false">F111*2.511711692</f>
        <v>326497.773023704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46253719.8903645</v>
      </c>
      <c r="F112" s="163" t="n">
        <f aca="false">high_SIPA_income!I105</f>
        <v>131267.384553758</v>
      </c>
      <c r="G112" s="67" t="n">
        <f aca="false">E112-F112*0.7</f>
        <v>46161832.7211769</v>
      </c>
      <c r="H112" s="67"/>
      <c r="I112" s="67"/>
      <c r="J112" s="67" t="n">
        <f aca="false">G112*3.8235866717</f>
        <v>176503768.333937</v>
      </c>
      <c r="K112" s="9"/>
      <c r="L112" s="67"/>
      <c r="M112" s="67" t="n">
        <f aca="false">F112*2.511711692</f>
        <v>329705.824561935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33" activeCellId="0" sqref="C33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6081.86314734696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6026.01446577481</v>
      </c>
      <c r="C26" s="0" t="n">
        <v>10800119</v>
      </c>
    </row>
    <row r="27" customFormat="false" ht="12.8" hidden="false" customHeight="false" outlineLevel="0" collapsed="false">
      <c r="A27" s="0" t="n">
        <v>74</v>
      </c>
      <c r="B27" s="0" t="n">
        <v>5998.69982027787</v>
      </c>
      <c r="C27" s="0" t="n">
        <v>11076876</v>
      </c>
    </row>
    <row r="28" customFormat="false" ht="12.8" hidden="false" customHeight="false" outlineLevel="0" collapsed="false">
      <c r="A28" s="0" t="n">
        <v>75</v>
      </c>
      <c r="B28" s="0" t="n">
        <v>5933.87388569471</v>
      </c>
      <c r="C28" s="0" t="n">
        <v>11513907</v>
      </c>
    </row>
    <row r="29" customFormat="false" ht="12.8" hidden="false" customHeight="false" outlineLevel="0" collapsed="false">
      <c r="A29" s="0" t="n">
        <v>76</v>
      </c>
      <c r="B29" s="0" t="n">
        <v>5989.79852786953</v>
      </c>
      <c r="C29" s="0" t="n">
        <v>11615683</v>
      </c>
    </row>
    <row r="30" customFormat="false" ht="12.8" hidden="false" customHeight="false" outlineLevel="0" collapsed="false">
      <c r="A30" s="0" t="n">
        <v>77</v>
      </c>
      <c r="B30" s="0" t="n">
        <v>6037.55635920056</v>
      </c>
      <c r="C30" s="0" t="n">
        <v>11593346</v>
      </c>
    </row>
    <row r="31" customFormat="false" ht="12.8" hidden="false" customHeight="false" outlineLevel="0" collapsed="false">
      <c r="A31" s="0" t="n">
        <v>78</v>
      </c>
      <c r="B31" s="0" t="n">
        <v>6069.44728454127</v>
      </c>
      <c r="C31" s="0" t="n">
        <v>11678388</v>
      </c>
    </row>
    <row r="32" customFormat="false" ht="12.8" hidden="false" customHeight="false" outlineLevel="0" collapsed="false">
      <c r="A32" s="0" t="n">
        <v>79</v>
      </c>
      <c r="B32" s="0" t="n">
        <v>6088.35069101035</v>
      </c>
      <c r="C32" s="0" t="n">
        <v>11712514</v>
      </c>
    </row>
    <row r="33" customFormat="false" ht="12.8" hidden="false" customHeight="false" outlineLevel="0" collapsed="false">
      <c r="A33" s="0" t="n">
        <v>80</v>
      </c>
      <c r="B33" s="0" t="n">
        <v>6120.62156162459</v>
      </c>
      <c r="C33" s="0" t="n">
        <v>11752434</v>
      </c>
    </row>
    <row r="34" customFormat="false" ht="12.8" hidden="false" customHeight="false" outlineLevel="0" collapsed="false">
      <c r="A34" s="0" t="n">
        <v>81</v>
      </c>
      <c r="B34" s="0" t="n">
        <v>6137.63883620135</v>
      </c>
      <c r="C34" s="0" t="n">
        <v>11819355</v>
      </c>
    </row>
    <row r="35" customFormat="false" ht="12.8" hidden="false" customHeight="false" outlineLevel="0" collapsed="false">
      <c r="A35" s="0" t="n">
        <v>82</v>
      </c>
      <c r="B35" s="0" t="n">
        <v>6157.77719437189</v>
      </c>
      <c r="C35" s="0" t="n">
        <v>11896751</v>
      </c>
    </row>
    <row r="36" customFormat="false" ht="12.8" hidden="false" customHeight="false" outlineLevel="0" collapsed="false">
      <c r="A36" s="0" t="n">
        <v>83</v>
      </c>
      <c r="B36" s="0" t="n">
        <v>6207.23846204221</v>
      </c>
      <c r="C36" s="0" t="n">
        <v>11913831</v>
      </c>
    </row>
    <row r="37" customFormat="false" ht="12.8" hidden="false" customHeight="false" outlineLevel="0" collapsed="false">
      <c r="A37" s="0" t="n">
        <v>84</v>
      </c>
      <c r="B37" s="0" t="n">
        <v>6247.30636380167</v>
      </c>
      <c r="C37" s="0" t="n">
        <v>11971989</v>
      </c>
    </row>
    <row r="38" customFormat="false" ht="12.8" hidden="false" customHeight="false" outlineLevel="0" collapsed="false">
      <c r="A38" s="0" t="n">
        <v>85</v>
      </c>
      <c r="B38" s="0" t="n">
        <v>6289.81594920907</v>
      </c>
      <c r="C38" s="0" t="n">
        <v>12029297</v>
      </c>
    </row>
    <row r="39" customFormat="false" ht="12.8" hidden="false" customHeight="false" outlineLevel="0" collapsed="false">
      <c r="A39" s="0" t="n">
        <v>86</v>
      </c>
      <c r="B39" s="0" t="n">
        <v>6298.95627211066</v>
      </c>
      <c r="C39" s="0" t="n">
        <v>12066836</v>
      </c>
    </row>
    <row r="40" customFormat="false" ht="12.8" hidden="false" customHeight="false" outlineLevel="0" collapsed="false">
      <c r="A40" s="0" t="n">
        <v>87</v>
      </c>
      <c r="B40" s="0" t="n">
        <v>6347.12526378632</v>
      </c>
      <c r="C40" s="0" t="n">
        <v>12104616</v>
      </c>
    </row>
    <row r="41" customFormat="false" ht="12.8" hidden="false" customHeight="false" outlineLevel="0" collapsed="false">
      <c r="A41" s="0" t="n">
        <v>88</v>
      </c>
      <c r="B41" s="0" t="n">
        <v>6418.2706016019</v>
      </c>
      <c r="C41" s="0" t="n">
        <v>12110774</v>
      </c>
    </row>
    <row r="42" customFormat="false" ht="12.8" hidden="false" customHeight="false" outlineLevel="0" collapsed="false">
      <c r="A42" s="0" t="n">
        <v>89</v>
      </c>
      <c r="B42" s="0" t="n">
        <v>6425.81638526493</v>
      </c>
      <c r="C42" s="0" t="n">
        <v>12177279</v>
      </c>
    </row>
    <row r="43" customFormat="false" ht="12.8" hidden="false" customHeight="false" outlineLevel="0" collapsed="false">
      <c r="A43" s="0" t="n">
        <v>90</v>
      </c>
      <c r="B43" s="0" t="n">
        <v>6489.76084871603</v>
      </c>
      <c r="C43" s="0" t="n">
        <v>12197613</v>
      </c>
    </row>
    <row r="44" customFormat="false" ht="12.8" hidden="false" customHeight="false" outlineLevel="0" collapsed="false">
      <c r="A44" s="0" t="n">
        <v>91</v>
      </c>
      <c r="B44" s="0" t="n">
        <v>6502.28208442051</v>
      </c>
      <c r="C44" s="0" t="n">
        <v>12271359</v>
      </c>
    </row>
    <row r="45" customFormat="false" ht="12.8" hidden="false" customHeight="false" outlineLevel="0" collapsed="false">
      <c r="A45" s="0" t="n">
        <v>92</v>
      </c>
      <c r="B45" s="0" t="n">
        <v>6565.18089537866</v>
      </c>
      <c r="C45" s="0" t="n">
        <v>12370236</v>
      </c>
    </row>
    <row r="46" customFormat="false" ht="12.8" hidden="false" customHeight="false" outlineLevel="0" collapsed="false">
      <c r="A46" s="0" t="n">
        <v>93</v>
      </c>
      <c r="B46" s="0" t="n">
        <v>6601.40488918824</v>
      </c>
      <c r="C46" s="0" t="n">
        <v>12370522</v>
      </c>
    </row>
    <row r="47" customFormat="false" ht="12.8" hidden="false" customHeight="false" outlineLevel="0" collapsed="false">
      <c r="A47" s="0" t="n">
        <v>94</v>
      </c>
      <c r="B47" s="0" t="n">
        <v>6634.96005014516</v>
      </c>
      <c r="C47" s="0" t="n">
        <v>12399156</v>
      </c>
    </row>
    <row r="48" customFormat="false" ht="12.8" hidden="false" customHeight="false" outlineLevel="0" collapsed="false">
      <c r="A48" s="0" t="n">
        <v>95</v>
      </c>
      <c r="B48" s="0" t="n">
        <v>6630.66745855092</v>
      </c>
      <c r="C48" s="0" t="n">
        <v>12459205</v>
      </c>
    </row>
    <row r="49" customFormat="false" ht="12.8" hidden="false" customHeight="false" outlineLevel="0" collapsed="false">
      <c r="A49" s="0" t="n">
        <v>96</v>
      </c>
      <c r="B49" s="0" t="n">
        <v>6684.12615064043</v>
      </c>
      <c r="C49" s="0" t="n">
        <v>12561361</v>
      </c>
    </row>
    <row r="50" customFormat="false" ht="12.8" hidden="false" customHeight="false" outlineLevel="0" collapsed="false">
      <c r="A50" s="0" t="n">
        <v>97</v>
      </c>
      <c r="B50" s="0" t="n">
        <v>6735.51818844011</v>
      </c>
      <c r="C50" s="0" t="n">
        <v>12575255</v>
      </c>
    </row>
    <row r="51" customFormat="false" ht="12.8" hidden="false" customHeight="false" outlineLevel="0" collapsed="false">
      <c r="A51" s="0" t="n">
        <v>98</v>
      </c>
      <c r="B51" s="0" t="n">
        <v>6768.87639977478</v>
      </c>
      <c r="C51" s="0" t="n">
        <v>12598872</v>
      </c>
    </row>
    <row r="52" customFormat="false" ht="12.8" hidden="false" customHeight="false" outlineLevel="0" collapsed="false">
      <c r="A52" s="0" t="n">
        <v>99</v>
      </c>
      <c r="B52" s="0" t="n">
        <v>6797.61880490542</v>
      </c>
      <c r="C52" s="0" t="n">
        <v>12693880</v>
      </c>
    </row>
    <row r="53" customFormat="false" ht="12.8" hidden="false" customHeight="false" outlineLevel="0" collapsed="false">
      <c r="A53" s="0" t="n">
        <v>100</v>
      </c>
      <c r="B53" s="0" t="n">
        <v>6835.74081145089</v>
      </c>
      <c r="C53" s="0" t="n">
        <v>12731650</v>
      </c>
    </row>
    <row r="54" customFormat="false" ht="12.8" hidden="false" customHeight="false" outlineLevel="0" collapsed="false">
      <c r="A54" s="0" t="n">
        <v>101</v>
      </c>
      <c r="B54" s="0" t="n">
        <v>6844.34694830153</v>
      </c>
      <c r="C54" s="0" t="n">
        <v>12799974</v>
      </c>
    </row>
    <row r="55" customFormat="false" ht="12.8" hidden="false" customHeight="false" outlineLevel="0" collapsed="false">
      <c r="A55" s="0" t="n">
        <v>102</v>
      </c>
      <c r="B55" s="0" t="n">
        <v>6854.96010324847</v>
      </c>
      <c r="C55" s="0" t="n">
        <v>12814204</v>
      </c>
    </row>
    <row r="56" customFormat="false" ht="12.8" hidden="false" customHeight="false" outlineLevel="0" collapsed="false">
      <c r="A56" s="0" t="n">
        <v>103</v>
      </c>
      <c r="B56" s="0" t="n">
        <v>6861.04335902515</v>
      </c>
      <c r="C56" s="0" t="n">
        <v>12939776</v>
      </c>
    </row>
    <row r="57" customFormat="false" ht="12.8" hidden="false" customHeight="false" outlineLevel="0" collapsed="false">
      <c r="A57" s="0" t="n">
        <v>104</v>
      </c>
      <c r="B57" s="0" t="n">
        <v>6905.90969557602</v>
      </c>
      <c r="C57" s="0" t="n">
        <v>12940742</v>
      </c>
    </row>
    <row r="58" customFormat="false" ht="12.8" hidden="false" customHeight="false" outlineLevel="0" collapsed="false">
      <c r="A58" s="0" t="n">
        <v>105</v>
      </c>
      <c r="B58" s="0" t="n">
        <v>6922.0919271383</v>
      </c>
      <c r="C58" s="0" t="n">
        <v>13031724</v>
      </c>
    </row>
    <row r="59" customFormat="false" ht="12.8" hidden="false" customHeight="false" outlineLevel="0" collapsed="false">
      <c r="A59" s="0" t="n">
        <v>106</v>
      </c>
      <c r="B59" s="0" t="n">
        <v>6950.06995419887</v>
      </c>
      <c r="C59" s="0" t="n">
        <v>12991684</v>
      </c>
    </row>
    <row r="60" customFormat="false" ht="12.8" hidden="false" customHeight="false" outlineLevel="0" collapsed="false">
      <c r="A60" s="0" t="n">
        <v>107</v>
      </c>
      <c r="B60" s="0" t="n">
        <v>6976.95907460035</v>
      </c>
      <c r="C60" s="0" t="n">
        <v>13074495</v>
      </c>
    </row>
    <row r="61" customFormat="false" ht="12.8" hidden="false" customHeight="false" outlineLevel="0" collapsed="false">
      <c r="A61" s="0" t="n">
        <v>108</v>
      </c>
      <c r="B61" s="0" t="n">
        <v>6995.07354555078</v>
      </c>
      <c r="C61" s="0" t="n">
        <v>13130304</v>
      </c>
    </row>
    <row r="62" customFormat="false" ht="12.8" hidden="false" customHeight="false" outlineLevel="0" collapsed="false">
      <c r="A62" s="0" t="n">
        <v>109</v>
      </c>
      <c r="B62" s="0" t="n">
        <v>7013.07883779251</v>
      </c>
      <c r="C62" s="0" t="n">
        <v>13135259</v>
      </c>
    </row>
    <row r="63" customFormat="false" ht="12.8" hidden="false" customHeight="false" outlineLevel="0" collapsed="false">
      <c r="A63" s="0" t="n">
        <v>110</v>
      </c>
      <c r="B63" s="0" t="n">
        <v>7049.45678239373</v>
      </c>
      <c r="C63" s="0" t="n">
        <v>13146382</v>
      </c>
    </row>
    <row r="64" customFormat="false" ht="12.8" hidden="false" customHeight="false" outlineLevel="0" collapsed="false">
      <c r="A64" s="0" t="n">
        <v>111</v>
      </c>
      <c r="B64" s="0" t="n">
        <v>7058.17181814724</v>
      </c>
      <c r="C64" s="0" t="n">
        <v>13252797</v>
      </c>
    </row>
    <row r="65" customFormat="false" ht="12.8" hidden="false" customHeight="false" outlineLevel="0" collapsed="false">
      <c r="A65" s="0" t="n">
        <v>112</v>
      </c>
      <c r="B65" s="0" t="n">
        <v>7066.70470454191</v>
      </c>
      <c r="C65" s="0" t="n">
        <v>13255158</v>
      </c>
    </row>
    <row r="66" customFormat="false" ht="12.8" hidden="false" customHeight="false" outlineLevel="0" collapsed="false">
      <c r="A66" s="0" t="n">
        <v>113</v>
      </c>
      <c r="B66" s="0" t="n">
        <v>7080.14811530631</v>
      </c>
      <c r="C66" s="0" t="n">
        <v>13307776</v>
      </c>
    </row>
    <row r="67" customFormat="false" ht="12.8" hidden="false" customHeight="false" outlineLevel="0" collapsed="false">
      <c r="A67" s="0" t="n">
        <v>114</v>
      </c>
      <c r="B67" s="0" t="n">
        <v>7104.92301481602</v>
      </c>
      <c r="C67" s="0" t="n">
        <v>13317848</v>
      </c>
    </row>
    <row r="68" customFormat="false" ht="12.8" hidden="false" customHeight="false" outlineLevel="0" collapsed="false">
      <c r="A68" s="0" t="n">
        <v>115</v>
      </c>
      <c r="B68" s="0" t="n">
        <v>7118.83812849988</v>
      </c>
      <c r="C68" s="0" t="n">
        <v>13382948</v>
      </c>
    </row>
    <row r="69" customFormat="false" ht="12.8" hidden="false" customHeight="false" outlineLevel="0" collapsed="false">
      <c r="A69" s="0" t="n">
        <v>116</v>
      </c>
      <c r="B69" s="0" t="n">
        <v>7152.07052476642</v>
      </c>
      <c r="C69" s="0" t="n">
        <v>13334561</v>
      </c>
    </row>
    <row r="70" customFormat="false" ht="12.8" hidden="false" customHeight="false" outlineLevel="0" collapsed="false">
      <c r="A70" s="0" t="n">
        <v>117</v>
      </c>
      <c r="B70" s="0" t="n">
        <v>7146.27066792075</v>
      </c>
      <c r="C70" s="0" t="n">
        <v>13424363</v>
      </c>
    </row>
    <row r="71" customFormat="false" ht="12.8" hidden="false" customHeight="false" outlineLevel="0" collapsed="false">
      <c r="A71" s="0" t="n">
        <v>118</v>
      </c>
      <c r="B71" s="0" t="n">
        <v>7172.88825331322</v>
      </c>
      <c r="C71" s="0" t="n">
        <v>13440135</v>
      </c>
    </row>
    <row r="72" customFormat="false" ht="12.8" hidden="false" customHeight="false" outlineLevel="0" collapsed="false">
      <c r="A72" s="0" t="n">
        <v>119</v>
      </c>
      <c r="B72" s="0" t="n">
        <v>7197.94238545647</v>
      </c>
      <c r="C72" s="0" t="n">
        <v>13472458</v>
      </c>
    </row>
    <row r="73" customFormat="false" ht="12.8" hidden="false" customHeight="false" outlineLevel="0" collapsed="false">
      <c r="A73" s="0" t="n">
        <v>120</v>
      </c>
      <c r="B73" s="0" t="n">
        <v>7206.1530881543</v>
      </c>
      <c r="C73" s="0" t="n">
        <v>13509623</v>
      </c>
    </row>
    <row r="74" customFormat="false" ht="12.8" hidden="false" customHeight="false" outlineLevel="0" collapsed="false">
      <c r="A74" s="0" t="n">
        <v>121</v>
      </c>
      <c r="B74" s="0" t="n">
        <v>7225.98733166176</v>
      </c>
      <c r="C74" s="0" t="n">
        <v>13503241</v>
      </c>
    </row>
    <row r="75" customFormat="false" ht="12.8" hidden="false" customHeight="false" outlineLevel="0" collapsed="false">
      <c r="A75" s="0" t="n">
        <v>122</v>
      </c>
      <c r="B75" s="0" t="n">
        <v>7244.01298628852</v>
      </c>
      <c r="C75" s="0" t="n">
        <v>13511645</v>
      </c>
    </row>
    <row r="76" customFormat="false" ht="12.8" hidden="false" customHeight="false" outlineLevel="0" collapsed="false">
      <c r="A76" s="0" t="n">
        <v>123</v>
      </c>
      <c r="B76" s="0" t="n">
        <v>7251.82681567159</v>
      </c>
      <c r="C76" s="0" t="n">
        <v>13567366</v>
      </c>
    </row>
    <row r="77" customFormat="false" ht="12.8" hidden="false" customHeight="false" outlineLevel="0" collapsed="false">
      <c r="A77" s="0" t="n">
        <v>124</v>
      </c>
      <c r="B77" s="0" t="n">
        <v>7262.44093249188</v>
      </c>
      <c r="C77" s="0" t="n">
        <v>13582026</v>
      </c>
    </row>
    <row r="78" customFormat="false" ht="12.8" hidden="false" customHeight="false" outlineLevel="0" collapsed="false">
      <c r="A78" s="0" t="n">
        <v>125</v>
      </c>
      <c r="B78" s="0" t="n">
        <v>7255.54483152149</v>
      </c>
      <c r="C78" s="0" t="n">
        <v>13662859</v>
      </c>
    </row>
    <row r="79" customFormat="false" ht="12.8" hidden="false" customHeight="false" outlineLevel="0" collapsed="false">
      <c r="A79" s="0" t="n">
        <v>126</v>
      </c>
      <c r="B79" s="0" t="n">
        <v>7304.95080392074</v>
      </c>
      <c r="C79" s="0" t="n">
        <v>13676925</v>
      </c>
    </row>
    <row r="80" customFormat="false" ht="12.8" hidden="false" customHeight="false" outlineLevel="0" collapsed="false">
      <c r="A80" s="0" t="n">
        <v>127</v>
      </c>
      <c r="B80" s="0" t="n">
        <v>7313.59548807119</v>
      </c>
      <c r="C80" s="0" t="n">
        <v>13734723</v>
      </c>
    </row>
    <row r="81" customFormat="false" ht="12.8" hidden="false" customHeight="false" outlineLevel="0" collapsed="false">
      <c r="A81" s="0" t="n">
        <v>128</v>
      </c>
      <c r="B81" s="0" t="n">
        <v>7350.59306802511</v>
      </c>
      <c r="C81" s="0" t="n">
        <v>13674180</v>
      </c>
    </row>
    <row r="82" customFormat="false" ht="12.8" hidden="false" customHeight="false" outlineLevel="0" collapsed="false">
      <c r="A82" s="0" t="n">
        <v>129</v>
      </c>
      <c r="B82" s="0" t="n">
        <v>7356.83693753877</v>
      </c>
      <c r="C82" s="0" t="n">
        <v>13694012</v>
      </c>
    </row>
    <row r="83" customFormat="false" ht="12.8" hidden="false" customHeight="false" outlineLevel="0" collapsed="false">
      <c r="A83" s="0" t="n">
        <v>130</v>
      </c>
      <c r="B83" s="0" t="n">
        <v>7369.48109993338</v>
      </c>
      <c r="C83" s="0" t="n">
        <v>13771917</v>
      </c>
    </row>
    <row r="84" customFormat="false" ht="12.8" hidden="false" customHeight="false" outlineLevel="0" collapsed="false">
      <c r="A84" s="0" t="n">
        <v>131</v>
      </c>
      <c r="B84" s="0" t="n">
        <v>7381.67924792179</v>
      </c>
      <c r="C84" s="0" t="n">
        <v>13789488</v>
      </c>
    </row>
    <row r="85" customFormat="false" ht="12.8" hidden="false" customHeight="false" outlineLevel="0" collapsed="false">
      <c r="A85" s="0" t="n">
        <v>132</v>
      </c>
      <c r="B85" s="0" t="n">
        <v>7375.61622100224</v>
      </c>
      <c r="C85" s="0" t="n">
        <v>13886688</v>
      </c>
    </row>
    <row r="86" customFormat="false" ht="12.8" hidden="false" customHeight="false" outlineLevel="0" collapsed="false">
      <c r="A86" s="0" t="n">
        <v>133</v>
      </c>
      <c r="B86" s="0" t="n">
        <v>7405.9725406742</v>
      </c>
      <c r="C86" s="0" t="n">
        <v>13902890</v>
      </c>
    </row>
    <row r="87" customFormat="false" ht="12.8" hidden="false" customHeight="false" outlineLevel="0" collapsed="false">
      <c r="A87" s="0" t="n">
        <v>134</v>
      </c>
      <c r="B87" s="0" t="n">
        <v>7420.06324984506</v>
      </c>
      <c r="C87" s="0" t="n">
        <v>13972635</v>
      </c>
    </row>
    <row r="88" customFormat="false" ht="12.8" hidden="false" customHeight="false" outlineLevel="0" collapsed="false">
      <c r="A88" s="0" t="n">
        <v>135</v>
      </c>
      <c r="B88" s="0" t="n">
        <v>7464.80259140368</v>
      </c>
      <c r="C88" s="0" t="n">
        <v>14011769</v>
      </c>
    </row>
    <row r="89" customFormat="false" ht="12.8" hidden="false" customHeight="false" outlineLevel="0" collapsed="false">
      <c r="A89" s="0" t="n">
        <v>136</v>
      </c>
      <c r="B89" s="0" t="n">
        <v>7434.65828640096</v>
      </c>
      <c r="C89" s="0" t="n">
        <v>14056154</v>
      </c>
    </row>
    <row r="90" customFormat="false" ht="12.8" hidden="false" customHeight="false" outlineLevel="0" collapsed="false">
      <c r="A90" s="0" t="n">
        <v>137</v>
      </c>
      <c r="B90" s="0" t="n">
        <v>7482.67410750197</v>
      </c>
      <c r="C90" s="0" t="n">
        <v>14072943</v>
      </c>
    </row>
    <row r="91" customFormat="false" ht="12.8" hidden="false" customHeight="false" outlineLevel="0" collapsed="false">
      <c r="A91" s="0" t="n">
        <v>138</v>
      </c>
      <c r="B91" s="0" t="n">
        <v>7505.03961947165</v>
      </c>
      <c r="C91" s="0" t="n">
        <v>14091344</v>
      </c>
    </row>
    <row r="92" customFormat="false" ht="12.8" hidden="false" customHeight="false" outlineLevel="0" collapsed="false">
      <c r="A92" s="0" t="n">
        <v>139</v>
      </c>
      <c r="B92" s="0" t="n">
        <v>7514.4777099214</v>
      </c>
      <c r="C92" s="0" t="n">
        <v>14102032</v>
      </c>
    </row>
    <row r="93" customFormat="false" ht="12.8" hidden="false" customHeight="false" outlineLevel="0" collapsed="false">
      <c r="A93" s="0" t="n">
        <v>140</v>
      </c>
      <c r="B93" s="0" t="n">
        <v>7546.76201896526</v>
      </c>
      <c r="C93" s="0" t="n">
        <v>14146408</v>
      </c>
    </row>
    <row r="94" customFormat="false" ht="12.8" hidden="false" customHeight="false" outlineLevel="0" collapsed="false">
      <c r="A94" s="0" t="n">
        <v>141</v>
      </c>
      <c r="B94" s="0" t="n">
        <v>7580.95951321764</v>
      </c>
      <c r="C94" s="0" t="n">
        <v>14147597</v>
      </c>
    </row>
    <row r="95" customFormat="false" ht="12.8" hidden="false" customHeight="false" outlineLevel="0" collapsed="false">
      <c r="A95" s="0" t="n">
        <v>142</v>
      </c>
      <c r="B95" s="0" t="n">
        <v>7605.30737200386</v>
      </c>
      <c r="C95" s="0" t="n">
        <v>14153693</v>
      </c>
    </row>
    <row r="96" customFormat="false" ht="12.8" hidden="false" customHeight="false" outlineLevel="0" collapsed="false">
      <c r="A96" s="0" t="n">
        <v>143</v>
      </c>
      <c r="B96" s="0" t="n">
        <v>7634.77568160514</v>
      </c>
      <c r="C96" s="0" t="n">
        <v>14187918</v>
      </c>
    </row>
    <row r="97" customFormat="false" ht="12.8" hidden="false" customHeight="false" outlineLevel="0" collapsed="false">
      <c r="A97" s="0" t="n">
        <v>144</v>
      </c>
      <c r="B97" s="0" t="n">
        <v>7659.15454068045</v>
      </c>
      <c r="C97" s="0" t="n">
        <v>14236360</v>
      </c>
    </row>
    <row r="98" customFormat="false" ht="12.8" hidden="false" customHeight="false" outlineLevel="0" collapsed="false">
      <c r="A98" s="0" t="n">
        <v>145</v>
      </c>
      <c r="B98" s="0" t="n">
        <v>7672.86673660145</v>
      </c>
      <c r="C98" s="0" t="n">
        <v>14222510</v>
      </c>
    </row>
    <row r="99" customFormat="false" ht="12.8" hidden="false" customHeight="false" outlineLevel="0" collapsed="false">
      <c r="A99" s="0" t="n">
        <v>146</v>
      </c>
      <c r="B99" s="0" t="n">
        <v>7693.60198947338</v>
      </c>
      <c r="C99" s="0" t="n">
        <v>14318608</v>
      </c>
    </row>
    <row r="100" customFormat="false" ht="12.8" hidden="false" customHeight="false" outlineLevel="0" collapsed="false">
      <c r="A100" s="0" t="n">
        <v>147</v>
      </c>
      <c r="B100" s="0" t="n">
        <v>7719.29601705649</v>
      </c>
      <c r="C100" s="0" t="n">
        <v>14344716</v>
      </c>
    </row>
    <row r="101" customFormat="false" ht="12.8" hidden="false" customHeight="false" outlineLevel="0" collapsed="false">
      <c r="A101" s="0" t="n">
        <v>148</v>
      </c>
      <c r="B101" s="0" t="n">
        <v>7751.5225973154</v>
      </c>
      <c r="C101" s="0" t="n">
        <v>14394237</v>
      </c>
    </row>
    <row r="102" customFormat="false" ht="12.8" hidden="false" customHeight="false" outlineLevel="0" collapsed="false">
      <c r="A102" s="0" t="n">
        <v>149</v>
      </c>
      <c r="B102" s="0" t="n">
        <v>7752.35064720862</v>
      </c>
      <c r="C102" s="0" t="n">
        <v>14400915</v>
      </c>
    </row>
    <row r="103" customFormat="false" ht="12.8" hidden="false" customHeight="false" outlineLevel="0" collapsed="false">
      <c r="A103" s="0" t="n">
        <v>150</v>
      </c>
      <c r="B103" s="0" t="n">
        <v>7768.05699640428</v>
      </c>
      <c r="C103" s="0" t="n">
        <v>14424014</v>
      </c>
    </row>
    <row r="104" customFormat="false" ht="12.8" hidden="false" customHeight="false" outlineLevel="0" collapsed="false">
      <c r="A104" s="0" t="n">
        <v>151</v>
      </c>
      <c r="B104" s="0" t="n">
        <v>7799.40190394811</v>
      </c>
      <c r="C104" s="0" t="n">
        <v>14407600</v>
      </c>
    </row>
    <row r="105" customFormat="false" ht="12.8" hidden="false" customHeight="false" outlineLevel="0" collapsed="false">
      <c r="A105" s="0" t="n">
        <v>152</v>
      </c>
      <c r="B105" s="0" t="n">
        <v>7816.33561408444</v>
      </c>
      <c r="C105" s="0" t="n">
        <v>14428600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6112.34861323704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6116.3195375564</v>
      </c>
      <c r="C26" s="0" t="n">
        <v>10800384</v>
      </c>
    </row>
    <row r="27" customFormat="false" ht="12.8" hidden="false" customHeight="false" outlineLevel="0" collapsed="false">
      <c r="A27" s="0" t="n">
        <v>74</v>
      </c>
      <c r="B27" s="0" t="n">
        <v>6155.96924872954</v>
      </c>
      <c r="C27" s="0" t="n">
        <v>11107855</v>
      </c>
    </row>
    <row r="28" customFormat="false" ht="12.8" hidden="false" customHeight="false" outlineLevel="0" collapsed="false">
      <c r="A28" s="0" t="n">
        <v>75</v>
      </c>
      <c r="B28" s="0" t="n">
        <v>6186.99270894038</v>
      </c>
      <c r="C28" s="0" t="n">
        <v>11522461</v>
      </c>
    </row>
    <row r="29" customFormat="false" ht="12.8" hidden="false" customHeight="false" outlineLevel="0" collapsed="false">
      <c r="A29" s="0" t="n">
        <v>76</v>
      </c>
      <c r="B29" s="0" t="n">
        <v>6340.80178137727</v>
      </c>
      <c r="C29" s="0" t="n">
        <v>11625405</v>
      </c>
    </row>
    <row r="30" customFormat="false" ht="12.8" hidden="false" customHeight="false" outlineLevel="0" collapsed="false">
      <c r="A30" s="0" t="n">
        <v>77</v>
      </c>
      <c r="B30" s="0" t="n">
        <v>6476.92391566386</v>
      </c>
      <c r="C30" s="0" t="n">
        <v>11603517</v>
      </c>
    </row>
    <row r="31" customFormat="false" ht="12.8" hidden="false" customHeight="false" outlineLevel="0" collapsed="false">
      <c r="A31" s="0" t="n">
        <v>78</v>
      </c>
      <c r="B31" s="0" t="n">
        <v>6595.01366405004</v>
      </c>
      <c r="C31" s="0" t="n">
        <v>11704573</v>
      </c>
    </row>
    <row r="32" customFormat="false" ht="12.8" hidden="false" customHeight="false" outlineLevel="0" collapsed="false">
      <c r="A32" s="0" t="n">
        <v>79</v>
      </c>
      <c r="B32" s="0" t="n">
        <v>6668.45131499844</v>
      </c>
      <c r="C32" s="0" t="n">
        <v>11757542</v>
      </c>
    </row>
    <row r="33" customFormat="false" ht="12.8" hidden="false" customHeight="false" outlineLevel="0" collapsed="false">
      <c r="A33" s="0" t="n">
        <v>80</v>
      </c>
      <c r="B33" s="0" t="n">
        <v>6732.80236614408</v>
      </c>
      <c r="C33" s="0" t="n">
        <v>11796257</v>
      </c>
    </row>
    <row r="34" customFormat="false" ht="12.8" hidden="false" customHeight="false" outlineLevel="0" collapsed="false">
      <c r="A34" s="0" t="n">
        <v>81</v>
      </c>
      <c r="B34" s="0" t="n">
        <v>6757.07635405097</v>
      </c>
      <c r="C34" s="0" t="n">
        <v>11862950</v>
      </c>
    </row>
    <row r="35" customFormat="false" ht="12.8" hidden="false" customHeight="false" outlineLevel="0" collapsed="false">
      <c r="A35" s="0" t="n">
        <v>82</v>
      </c>
      <c r="B35" s="0" t="n">
        <v>6763.64019561021</v>
      </c>
      <c r="C35" s="0" t="n">
        <v>11947937</v>
      </c>
    </row>
    <row r="36" customFormat="false" ht="12.8" hidden="false" customHeight="false" outlineLevel="0" collapsed="false">
      <c r="A36" s="0" t="n">
        <v>83</v>
      </c>
      <c r="B36" s="0" t="n">
        <v>6799.47302840618</v>
      </c>
      <c r="C36" s="0" t="n">
        <v>11978867</v>
      </c>
    </row>
    <row r="37" customFormat="false" ht="12.8" hidden="false" customHeight="false" outlineLevel="0" collapsed="false">
      <c r="A37" s="0" t="n">
        <v>84</v>
      </c>
      <c r="B37" s="0" t="n">
        <v>6840.07145075393</v>
      </c>
      <c r="C37" s="0" t="n">
        <v>12056501</v>
      </c>
    </row>
    <row r="38" customFormat="false" ht="12.8" hidden="false" customHeight="false" outlineLevel="0" collapsed="false">
      <c r="A38" s="0" t="n">
        <v>85</v>
      </c>
      <c r="B38" s="0" t="n">
        <v>6886.33153404877</v>
      </c>
      <c r="C38" s="0" t="n">
        <v>12110222</v>
      </c>
    </row>
    <row r="39" customFormat="false" ht="12.8" hidden="false" customHeight="false" outlineLevel="0" collapsed="false">
      <c r="A39" s="0" t="n">
        <v>86</v>
      </c>
      <c r="B39" s="0" t="n">
        <v>6902.065466721</v>
      </c>
      <c r="C39" s="0" t="n">
        <v>12151268</v>
      </c>
    </row>
    <row r="40" customFormat="false" ht="12.8" hidden="false" customHeight="false" outlineLevel="0" collapsed="false">
      <c r="A40" s="0" t="n">
        <v>87</v>
      </c>
      <c r="B40" s="0" t="n">
        <v>6922.53471549345</v>
      </c>
      <c r="C40" s="0" t="n">
        <v>12238928</v>
      </c>
    </row>
    <row r="41" customFormat="false" ht="12.8" hidden="false" customHeight="false" outlineLevel="0" collapsed="false">
      <c r="A41" s="0" t="n">
        <v>88</v>
      </c>
      <c r="B41" s="0" t="n">
        <v>6973.43816701196</v>
      </c>
      <c r="C41" s="0" t="n">
        <v>12257254</v>
      </c>
    </row>
    <row r="42" customFormat="false" ht="12.8" hidden="false" customHeight="false" outlineLevel="0" collapsed="false">
      <c r="A42" s="0" t="n">
        <v>89</v>
      </c>
      <c r="B42" s="0" t="n">
        <v>6989.71524075694</v>
      </c>
      <c r="C42" s="0" t="n">
        <v>12321752</v>
      </c>
    </row>
    <row r="43" customFormat="false" ht="12.8" hidden="false" customHeight="false" outlineLevel="0" collapsed="false">
      <c r="A43" s="0" t="n">
        <v>90</v>
      </c>
      <c r="B43" s="0" t="n">
        <v>7028.44483526664</v>
      </c>
      <c r="C43" s="0" t="n">
        <v>12396977</v>
      </c>
    </row>
    <row r="44" customFormat="false" ht="12.8" hidden="false" customHeight="false" outlineLevel="0" collapsed="false">
      <c r="A44" s="0" t="n">
        <v>91</v>
      </c>
      <c r="B44" s="0" t="n">
        <v>7078.5232488849</v>
      </c>
      <c r="C44" s="0" t="n">
        <v>12424904</v>
      </c>
    </row>
    <row r="45" customFormat="false" ht="12.8" hidden="false" customHeight="false" outlineLevel="0" collapsed="false">
      <c r="A45" s="0" t="n">
        <v>92</v>
      </c>
      <c r="B45" s="0" t="n">
        <v>7122.70999023692</v>
      </c>
      <c r="C45" s="0" t="n">
        <v>12440525</v>
      </c>
    </row>
    <row r="46" customFormat="false" ht="12.8" hidden="false" customHeight="false" outlineLevel="0" collapsed="false">
      <c r="A46" s="0" t="n">
        <v>93</v>
      </c>
      <c r="B46" s="0" t="n">
        <v>7146.39518998681</v>
      </c>
      <c r="C46" s="0" t="n">
        <v>12487480</v>
      </c>
    </row>
    <row r="47" customFormat="false" ht="12.8" hidden="false" customHeight="false" outlineLevel="0" collapsed="false">
      <c r="A47" s="0" t="n">
        <v>94</v>
      </c>
      <c r="B47" s="0" t="n">
        <v>7175.85450133573</v>
      </c>
      <c r="C47" s="0" t="n">
        <v>12508260</v>
      </c>
    </row>
    <row r="48" customFormat="false" ht="12.8" hidden="false" customHeight="false" outlineLevel="0" collapsed="false">
      <c r="A48" s="0" t="n">
        <v>95</v>
      </c>
      <c r="B48" s="0" t="n">
        <v>7208.10158312416</v>
      </c>
      <c r="C48" s="0" t="n">
        <v>12580992</v>
      </c>
    </row>
    <row r="49" customFormat="false" ht="12.8" hidden="false" customHeight="false" outlineLevel="0" collapsed="false">
      <c r="A49" s="0" t="n">
        <v>96</v>
      </c>
      <c r="B49" s="0" t="n">
        <v>7246.83468720305</v>
      </c>
      <c r="C49" s="0" t="n">
        <v>12657189</v>
      </c>
    </row>
    <row r="50" customFormat="false" ht="12.8" hidden="false" customHeight="false" outlineLevel="0" collapsed="false">
      <c r="A50" s="0" t="n">
        <v>97</v>
      </c>
      <c r="B50" s="0" t="n">
        <v>7244.56655036382</v>
      </c>
      <c r="C50" s="0" t="n">
        <v>12724252</v>
      </c>
    </row>
    <row r="51" customFormat="false" ht="12.8" hidden="false" customHeight="false" outlineLevel="0" collapsed="false">
      <c r="A51" s="0" t="n">
        <v>98</v>
      </c>
      <c r="B51" s="0" t="n">
        <v>7270.53370015479</v>
      </c>
      <c r="C51" s="0" t="n">
        <v>12739544</v>
      </c>
    </row>
    <row r="52" customFormat="false" ht="12.8" hidden="false" customHeight="false" outlineLevel="0" collapsed="false">
      <c r="A52" s="0" t="n">
        <v>99</v>
      </c>
      <c r="B52" s="0" t="n">
        <v>7277.90910460167</v>
      </c>
      <c r="C52" s="0" t="n">
        <v>12828027</v>
      </c>
    </row>
    <row r="53" customFormat="false" ht="12.8" hidden="false" customHeight="false" outlineLevel="0" collapsed="false">
      <c r="A53" s="0" t="n">
        <v>100</v>
      </c>
      <c r="B53" s="0" t="n">
        <v>7293.26867851587</v>
      </c>
      <c r="C53" s="0" t="n">
        <v>12895264</v>
      </c>
    </row>
    <row r="54" customFormat="false" ht="12.8" hidden="false" customHeight="false" outlineLevel="0" collapsed="false">
      <c r="A54" s="0" t="n">
        <v>101</v>
      </c>
      <c r="B54" s="0" t="n">
        <v>7344.25239148367</v>
      </c>
      <c r="C54" s="0" t="n">
        <v>13035330</v>
      </c>
    </row>
    <row r="55" customFormat="false" ht="12.8" hidden="false" customHeight="false" outlineLevel="0" collapsed="false">
      <c r="A55" s="0" t="n">
        <v>102</v>
      </c>
      <c r="B55" s="0" t="n">
        <v>7379.7745339736</v>
      </c>
      <c r="C55" s="0" t="n">
        <v>13108330</v>
      </c>
    </row>
    <row r="56" customFormat="false" ht="12.8" hidden="false" customHeight="false" outlineLevel="0" collapsed="false">
      <c r="A56" s="0" t="n">
        <v>103</v>
      </c>
      <c r="B56" s="0" t="n">
        <v>7423.94614608306</v>
      </c>
      <c r="C56" s="0" t="n">
        <v>13158502</v>
      </c>
    </row>
    <row r="57" customFormat="false" ht="12.8" hidden="false" customHeight="false" outlineLevel="0" collapsed="false">
      <c r="A57" s="0" t="n">
        <v>104</v>
      </c>
      <c r="B57" s="0" t="n">
        <v>7486.97909432776</v>
      </c>
      <c r="C57" s="0" t="n">
        <v>13208769</v>
      </c>
    </row>
    <row r="58" customFormat="false" ht="12.8" hidden="false" customHeight="false" outlineLevel="0" collapsed="false">
      <c r="A58" s="0" t="n">
        <v>105</v>
      </c>
      <c r="B58" s="0" t="n">
        <v>7542.83432201475</v>
      </c>
      <c r="C58" s="0" t="n">
        <v>13237960</v>
      </c>
    </row>
    <row r="59" customFormat="false" ht="12.8" hidden="false" customHeight="false" outlineLevel="0" collapsed="false">
      <c r="A59" s="0" t="n">
        <v>106</v>
      </c>
      <c r="B59" s="0" t="n">
        <v>7581.15857382551</v>
      </c>
      <c r="C59" s="0" t="n">
        <v>13221995</v>
      </c>
    </row>
    <row r="60" customFormat="false" ht="12.8" hidden="false" customHeight="false" outlineLevel="0" collapsed="false">
      <c r="A60" s="0" t="n">
        <v>107</v>
      </c>
      <c r="B60" s="0" t="n">
        <v>7564.28130504774</v>
      </c>
      <c r="C60" s="0" t="n">
        <v>13379913</v>
      </c>
    </row>
    <row r="61" customFormat="false" ht="12.8" hidden="false" customHeight="false" outlineLevel="0" collapsed="false">
      <c r="A61" s="0" t="n">
        <v>108</v>
      </c>
      <c r="B61" s="0" t="n">
        <v>7590.25398965634</v>
      </c>
      <c r="C61" s="0" t="n">
        <v>13442763</v>
      </c>
    </row>
    <row r="62" customFormat="false" ht="12.8" hidden="false" customHeight="false" outlineLevel="0" collapsed="false">
      <c r="A62" s="0" t="n">
        <v>109</v>
      </c>
      <c r="B62" s="0" t="n">
        <v>7615.43626291174</v>
      </c>
      <c r="C62" s="0" t="n">
        <v>13467441</v>
      </c>
    </row>
    <row r="63" customFormat="false" ht="12.8" hidden="false" customHeight="false" outlineLevel="0" collapsed="false">
      <c r="A63" s="0" t="n">
        <v>110</v>
      </c>
      <c r="B63" s="0" t="n">
        <v>7658.55781948358</v>
      </c>
      <c r="C63" s="0" t="n">
        <v>13526260</v>
      </c>
    </row>
    <row r="64" customFormat="false" ht="12.8" hidden="false" customHeight="false" outlineLevel="0" collapsed="false">
      <c r="A64" s="0" t="n">
        <v>111</v>
      </c>
      <c r="B64" s="0" t="n">
        <v>7668.25283499109</v>
      </c>
      <c r="C64" s="0" t="n">
        <v>13578971</v>
      </c>
    </row>
    <row r="65" customFormat="false" ht="12.8" hidden="false" customHeight="false" outlineLevel="0" collapsed="false">
      <c r="A65" s="0" t="n">
        <v>112</v>
      </c>
      <c r="B65" s="0" t="n">
        <v>7703.98771330357</v>
      </c>
      <c r="C65" s="0" t="n">
        <v>13573667</v>
      </c>
    </row>
    <row r="66" customFormat="false" ht="12.8" hidden="false" customHeight="false" outlineLevel="0" collapsed="false">
      <c r="A66" s="0" t="n">
        <v>113</v>
      </c>
      <c r="B66" s="0" t="n">
        <v>7756.76287442958</v>
      </c>
      <c r="C66" s="0" t="n">
        <v>13613906</v>
      </c>
    </row>
    <row r="67" customFormat="false" ht="12.8" hidden="false" customHeight="false" outlineLevel="0" collapsed="false">
      <c r="A67" s="0" t="n">
        <v>114</v>
      </c>
      <c r="B67" s="0" t="n">
        <v>7799.94511604342</v>
      </c>
      <c r="C67" s="0" t="n">
        <v>13647990</v>
      </c>
    </row>
    <row r="68" customFormat="false" ht="12.8" hidden="false" customHeight="false" outlineLevel="0" collapsed="false">
      <c r="A68" s="0" t="n">
        <v>115</v>
      </c>
      <c r="B68" s="0" t="n">
        <v>7826.50825523352</v>
      </c>
      <c r="C68" s="0" t="n">
        <v>13722862</v>
      </c>
    </row>
    <row r="69" customFormat="false" ht="12.8" hidden="false" customHeight="false" outlineLevel="0" collapsed="false">
      <c r="A69" s="0" t="n">
        <v>116</v>
      </c>
      <c r="B69" s="0" t="n">
        <v>7840.8507743802</v>
      </c>
      <c r="C69" s="0" t="n">
        <v>13744195</v>
      </c>
    </row>
    <row r="70" customFormat="false" ht="12.8" hidden="false" customHeight="false" outlineLevel="0" collapsed="false">
      <c r="A70" s="0" t="n">
        <v>117</v>
      </c>
      <c r="B70" s="0" t="n">
        <v>7884.5070045636</v>
      </c>
      <c r="C70" s="0" t="n">
        <v>13758291</v>
      </c>
    </row>
    <row r="71" customFormat="false" ht="12.8" hidden="false" customHeight="false" outlineLevel="0" collapsed="false">
      <c r="A71" s="0" t="n">
        <v>118</v>
      </c>
      <c r="B71" s="0" t="n">
        <v>7907.61433990348</v>
      </c>
      <c r="C71" s="0" t="n">
        <v>13823591</v>
      </c>
    </row>
    <row r="72" customFormat="false" ht="12.8" hidden="false" customHeight="false" outlineLevel="0" collapsed="false">
      <c r="A72" s="0" t="n">
        <v>119</v>
      </c>
      <c r="B72" s="0" t="n">
        <v>7915.9909563127</v>
      </c>
      <c r="C72" s="0" t="n">
        <v>13843322</v>
      </c>
    </row>
    <row r="73" customFormat="false" ht="12.8" hidden="false" customHeight="false" outlineLevel="0" collapsed="false">
      <c r="A73" s="0" t="n">
        <v>120</v>
      </c>
      <c r="B73" s="0" t="n">
        <v>7915.21561889199</v>
      </c>
      <c r="C73" s="0" t="n">
        <v>13963421</v>
      </c>
    </row>
    <row r="74" customFormat="false" ht="12.8" hidden="false" customHeight="false" outlineLevel="0" collapsed="false">
      <c r="A74" s="0" t="n">
        <v>121</v>
      </c>
      <c r="B74" s="0" t="n">
        <v>7983.60130690739</v>
      </c>
      <c r="C74" s="0" t="n">
        <v>13945929</v>
      </c>
    </row>
    <row r="75" customFormat="false" ht="12.8" hidden="false" customHeight="false" outlineLevel="0" collapsed="false">
      <c r="A75" s="0" t="n">
        <v>122</v>
      </c>
      <c r="B75" s="0" t="n">
        <v>8013.08826142884</v>
      </c>
      <c r="C75" s="0" t="n">
        <v>13982361</v>
      </c>
    </row>
    <row r="76" customFormat="false" ht="12.8" hidden="false" customHeight="false" outlineLevel="0" collapsed="false">
      <c r="A76" s="0" t="n">
        <v>123</v>
      </c>
      <c r="B76" s="0" t="n">
        <v>8016.80331082665</v>
      </c>
      <c r="C76" s="0" t="n">
        <v>14074136</v>
      </c>
    </row>
    <row r="77" customFormat="false" ht="12.8" hidden="false" customHeight="false" outlineLevel="0" collapsed="false">
      <c r="A77" s="0" t="n">
        <v>124</v>
      </c>
      <c r="B77" s="0" t="n">
        <v>8057.57615393816</v>
      </c>
      <c r="C77" s="0" t="n">
        <v>14090788</v>
      </c>
    </row>
    <row r="78" customFormat="false" ht="12.8" hidden="false" customHeight="false" outlineLevel="0" collapsed="false">
      <c r="A78" s="0" t="n">
        <v>125</v>
      </c>
      <c r="B78" s="0" t="n">
        <v>8092.64138167678</v>
      </c>
      <c r="C78" s="0" t="n">
        <v>14116016</v>
      </c>
    </row>
    <row r="79" customFormat="false" ht="12.8" hidden="false" customHeight="false" outlineLevel="0" collapsed="false">
      <c r="A79" s="0" t="n">
        <v>126</v>
      </c>
      <c r="B79" s="0" t="n">
        <v>8143.61531163181</v>
      </c>
      <c r="C79" s="0" t="n">
        <v>14194263</v>
      </c>
    </row>
    <row r="80" customFormat="false" ht="12.8" hidden="false" customHeight="false" outlineLevel="0" collapsed="false">
      <c r="A80" s="0" t="n">
        <v>127</v>
      </c>
      <c r="B80" s="0" t="n">
        <v>8167.94893328852</v>
      </c>
      <c r="C80" s="0" t="n">
        <v>14236929</v>
      </c>
    </row>
    <row r="81" customFormat="false" ht="12.8" hidden="false" customHeight="false" outlineLevel="0" collapsed="false">
      <c r="A81" s="0" t="n">
        <v>128</v>
      </c>
      <c r="B81" s="0" t="n">
        <v>8230.69182585074</v>
      </c>
      <c r="C81" s="0" t="n">
        <v>14202933</v>
      </c>
    </row>
    <row r="82" customFormat="false" ht="12.8" hidden="false" customHeight="false" outlineLevel="0" collapsed="false">
      <c r="A82" s="0" t="n">
        <v>129</v>
      </c>
      <c r="B82" s="0" t="n">
        <v>8259.63172494302</v>
      </c>
      <c r="C82" s="0" t="n">
        <v>14268795</v>
      </c>
    </row>
    <row r="83" customFormat="false" ht="12.8" hidden="false" customHeight="false" outlineLevel="0" collapsed="false">
      <c r="A83" s="0" t="n">
        <v>130</v>
      </c>
      <c r="B83" s="0" t="n">
        <v>8299.37059723667</v>
      </c>
      <c r="C83" s="0" t="n">
        <v>14318443</v>
      </c>
    </row>
    <row r="84" customFormat="false" ht="12.8" hidden="false" customHeight="false" outlineLevel="0" collapsed="false">
      <c r="A84" s="0" t="n">
        <v>131</v>
      </c>
      <c r="B84" s="0" t="n">
        <v>8284.68546965995</v>
      </c>
      <c r="C84" s="0" t="n">
        <v>14370703</v>
      </c>
    </row>
    <row r="85" customFormat="false" ht="12.8" hidden="false" customHeight="false" outlineLevel="0" collapsed="false">
      <c r="A85" s="0" t="n">
        <v>132</v>
      </c>
      <c r="B85" s="0" t="n">
        <v>8337.64119780974</v>
      </c>
      <c r="C85" s="0" t="n">
        <v>14379099</v>
      </c>
    </row>
    <row r="86" customFormat="false" ht="12.8" hidden="false" customHeight="false" outlineLevel="0" collapsed="false">
      <c r="A86" s="0" t="n">
        <v>133</v>
      </c>
      <c r="B86" s="0" t="n">
        <v>8387.56818338743</v>
      </c>
      <c r="C86" s="0" t="n">
        <v>14440546</v>
      </c>
    </row>
    <row r="87" customFormat="false" ht="12.8" hidden="false" customHeight="false" outlineLevel="0" collapsed="false">
      <c r="A87" s="0" t="n">
        <v>134</v>
      </c>
      <c r="B87" s="0" t="n">
        <v>8405.76139437433</v>
      </c>
      <c r="C87" s="0" t="n">
        <v>14509985</v>
      </c>
    </row>
    <row r="88" customFormat="false" ht="12.8" hidden="false" customHeight="false" outlineLevel="0" collapsed="false">
      <c r="A88" s="0" t="n">
        <v>135</v>
      </c>
      <c r="B88" s="0" t="n">
        <v>8448.91391505452</v>
      </c>
      <c r="C88" s="0" t="n">
        <v>14501092</v>
      </c>
    </row>
    <row r="89" customFormat="false" ht="12.8" hidden="false" customHeight="false" outlineLevel="0" collapsed="false">
      <c r="A89" s="0" t="n">
        <v>136</v>
      </c>
      <c r="B89" s="0" t="n">
        <v>8434.3534255129</v>
      </c>
      <c r="C89" s="0" t="n">
        <v>14625017</v>
      </c>
    </row>
    <row r="90" customFormat="false" ht="12.8" hidden="false" customHeight="false" outlineLevel="0" collapsed="false">
      <c r="A90" s="0" t="n">
        <v>137</v>
      </c>
      <c r="B90" s="0" t="n">
        <v>8491.12799985067</v>
      </c>
      <c r="C90" s="0" t="n">
        <v>14631393</v>
      </c>
    </row>
    <row r="91" customFormat="false" ht="12.8" hidden="false" customHeight="false" outlineLevel="0" collapsed="false">
      <c r="A91" s="0" t="n">
        <v>138</v>
      </c>
      <c r="B91" s="0" t="n">
        <v>8503.09868715875</v>
      </c>
      <c r="C91" s="0" t="n">
        <v>14597435</v>
      </c>
    </row>
    <row r="92" customFormat="false" ht="12.8" hidden="false" customHeight="false" outlineLevel="0" collapsed="false">
      <c r="A92" s="0" t="n">
        <v>139</v>
      </c>
      <c r="B92" s="0" t="n">
        <v>8515.0618747974</v>
      </c>
      <c r="C92" s="0" t="n">
        <v>14729165</v>
      </c>
    </row>
    <row r="93" customFormat="false" ht="12.8" hidden="false" customHeight="false" outlineLevel="0" collapsed="false">
      <c r="A93" s="0" t="n">
        <v>140</v>
      </c>
      <c r="B93" s="0" t="n">
        <v>8560.8705890189</v>
      </c>
      <c r="C93" s="0" t="n">
        <v>14752208</v>
      </c>
    </row>
    <row r="94" customFormat="false" ht="12.8" hidden="false" customHeight="false" outlineLevel="0" collapsed="false">
      <c r="A94" s="0" t="n">
        <v>141</v>
      </c>
      <c r="B94" s="0" t="n">
        <v>8616.41924987535</v>
      </c>
      <c r="C94" s="0" t="n">
        <v>14796583</v>
      </c>
    </row>
    <row r="95" customFormat="false" ht="12.8" hidden="false" customHeight="false" outlineLevel="0" collapsed="false">
      <c r="A95" s="0" t="n">
        <v>142</v>
      </c>
      <c r="B95" s="0" t="n">
        <v>8679.22939021357</v>
      </c>
      <c r="C95" s="0" t="n">
        <v>14832841</v>
      </c>
    </row>
    <row r="96" customFormat="false" ht="12.8" hidden="false" customHeight="false" outlineLevel="0" collapsed="false">
      <c r="A96" s="0" t="n">
        <v>143</v>
      </c>
      <c r="B96" s="0" t="n">
        <v>8682.01029545835</v>
      </c>
      <c r="C96" s="0" t="n">
        <v>14904113</v>
      </c>
    </row>
    <row r="97" customFormat="false" ht="12.8" hidden="false" customHeight="false" outlineLevel="0" collapsed="false">
      <c r="A97" s="0" t="n">
        <v>144</v>
      </c>
      <c r="B97" s="0" t="n">
        <v>8715.62366978806</v>
      </c>
      <c r="C97" s="0" t="n">
        <v>14959780</v>
      </c>
    </row>
    <row r="98" customFormat="false" ht="12.8" hidden="false" customHeight="false" outlineLevel="0" collapsed="false">
      <c r="A98" s="0" t="n">
        <v>145</v>
      </c>
      <c r="B98" s="0" t="n">
        <v>8744.5484702496</v>
      </c>
      <c r="C98" s="0" t="n">
        <v>15010925</v>
      </c>
    </row>
    <row r="99" customFormat="false" ht="12.8" hidden="false" customHeight="false" outlineLevel="0" collapsed="false">
      <c r="A99" s="0" t="n">
        <v>146</v>
      </c>
      <c r="B99" s="0" t="n">
        <v>8760.99789382598</v>
      </c>
      <c r="C99" s="0" t="n">
        <v>15030387</v>
      </c>
    </row>
    <row r="100" customFormat="false" ht="12.8" hidden="false" customHeight="false" outlineLevel="0" collapsed="false">
      <c r="A100" s="0" t="n">
        <v>147</v>
      </c>
      <c r="B100" s="0" t="n">
        <v>8774.18008691092</v>
      </c>
      <c r="C100" s="0" t="n">
        <v>15089578</v>
      </c>
    </row>
    <row r="101" customFormat="false" ht="12.8" hidden="false" customHeight="false" outlineLevel="0" collapsed="false">
      <c r="A101" s="0" t="n">
        <v>148</v>
      </c>
      <c r="B101" s="0" t="n">
        <v>8817.77644165114</v>
      </c>
      <c r="C101" s="0" t="n">
        <v>15116112</v>
      </c>
    </row>
    <row r="102" customFormat="false" ht="12.8" hidden="false" customHeight="false" outlineLevel="0" collapsed="false">
      <c r="A102" s="0" t="n">
        <v>149</v>
      </c>
      <c r="B102" s="0" t="n">
        <v>8844.86716027383</v>
      </c>
      <c r="C102" s="0" t="n">
        <v>15090943</v>
      </c>
    </row>
    <row r="103" customFormat="false" ht="12.8" hidden="false" customHeight="false" outlineLevel="0" collapsed="false">
      <c r="A103" s="0" t="n">
        <v>150</v>
      </c>
      <c r="B103" s="0" t="n">
        <v>8873.80733655465</v>
      </c>
      <c r="C103" s="0" t="n">
        <v>15147069</v>
      </c>
    </row>
    <row r="104" customFormat="false" ht="12.8" hidden="false" customHeight="false" outlineLevel="0" collapsed="false">
      <c r="A104" s="0" t="n">
        <v>151</v>
      </c>
      <c r="B104" s="0" t="n">
        <v>8903.94885187753</v>
      </c>
      <c r="C104" s="0" t="n">
        <v>15154911</v>
      </c>
    </row>
    <row r="105" customFormat="false" ht="12.8" hidden="false" customHeight="false" outlineLevel="0" collapsed="false">
      <c r="A105" s="0" t="n">
        <v>152</v>
      </c>
      <c r="B105" s="0" t="n">
        <v>8930.67186136344</v>
      </c>
      <c r="C105" s="0" t="n">
        <v>15144517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6406.04690793818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6099.20934338815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5989.78897621345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5870.31053640182</v>
      </c>
      <c r="C26" s="0" t="n">
        <v>10799194</v>
      </c>
    </row>
    <row r="27" customFormat="false" ht="12.8" hidden="false" customHeight="false" outlineLevel="0" collapsed="false">
      <c r="A27" s="0" t="n">
        <v>74</v>
      </c>
      <c r="B27" s="0" t="n">
        <v>5861.19210876106</v>
      </c>
      <c r="C27" s="0" t="n">
        <v>11079402</v>
      </c>
    </row>
    <row r="28" customFormat="false" ht="12.8" hidden="false" customHeight="false" outlineLevel="0" collapsed="false">
      <c r="A28" s="0" t="n">
        <v>75</v>
      </c>
      <c r="B28" s="0" t="n">
        <v>5806.96654872282</v>
      </c>
      <c r="C28" s="0" t="n">
        <v>11518692</v>
      </c>
    </row>
    <row r="29" customFormat="false" ht="12.8" hidden="false" customHeight="false" outlineLevel="0" collapsed="false">
      <c r="A29" s="0" t="n">
        <v>76</v>
      </c>
      <c r="B29" s="0" t="n">
        <v>5863.26324694265</v>
      </c>
      <c r="C29" s="0" t="n">
        <v>11612813</v>
      </c>
    </row>
    <row r="30" customFormat="false" ht="12.8" hidden="false" customHeight="false" outlineLevel="0" collapsed="false">
      <c r="A30" s="0" t="n">
        <v>77</v>
      </c>
      <c r="B30" s="0" t="n">
        <v>5897.52452768741</v>
      </c>
      <c r="C30" s="0" t="n">
        <v>11576804</v>
      </c>
    </row>
    <row r="31" customFormat="false" ht="12.8" hidden="false" customHeight="false" outlineLevel="0" collapsed="false">
      <c r="A31" s="0" t="n">
        <v>78</v>
      </c>
      <c r="B31" s="0" t="n">
        <v>5926.10429193492</v>
      </c>
      <c r="C31" s="0" t="n">
        <v>11656890</v>
      </c>
    </row>
    <row r="32" customFormat="false" ht="12.8" hidden="false" customHeight="false" outlineLevel="0" collapsed="false">
      <c r="A32" s="0" t="n">
        <v>79</v>
      </c>
      <c r="B32" s="0" t="n">
        <v>5933.10627014906</v>
      </c>
      <c r="C32" s="0" t="n">
        <v>11674108</v>
      </c>
    </row>
    <row r="33" customFormat="false" ht="12.8" hidden="false" customHeight="false" outlineLevel="0" collapsed="false">
      <c r="A33" s="0" t="n">
        <v>80</v>
      </c>
      <c r="B33" s="0" t="n">
        <v>5956.44277265208</v>
      </c>
      <c r="C33" s="0" t="n">
        <v>11701230</v>
      </c>
    </row>
    <row r="34" customFormat="false" ht="12.8" hidden="false" customHeight="false" outlineLevel="0" collapsed="false">
      <c r="A34" s="0" t="n">
        <v>81</v>
      </c>
      <c r="B34" s="0" t="n">
        <v>5958.12466400225</v>
      </c>
      <c r="C34" s="0" t="n">
        <v>11754216</v>
      </c>
    </row>
    <row r="35" customFormat="false" ht="12.8" hidden="false" customHeight="false" outlineLevel="0" collapsed="false">
      <c r="A35" s="0" t="n">
        <v>82</v>
      </c>
      <c r="B35" s="0" t="n">
        <v>5959.59105228831</v>
      </c>
      <c r="C35" s="0" t="n">
        <v>11840328</v>
      </c>
    </row>
    <row r="36" customFormat="false" ht="12.8" hidden="false" customHeight="false" outlineLevel="0" collapsed="false">
      <c r="A36" s="0" t="n">
        <v>83</v>
      </c>
      <c r="B36" s="0" t="n">
        <v>5990.96279772013</v>
      </c>
      <c r="C36" s="0" t="n">
        <v>11828714</v>
      </c>
    </row>
    <row r="37" customFormat="false" ht="12.8" hidden="false" customHeight="false" outlineLevel="0" collapsed="false">
      <c r="A37" s="0" t="n">
        <v>84</v>
      </c>
      <c r="B37" s="0" t="n">
        <v>6001.211699049</v>
      </c>
      <c r="C37" s="0" t="n">
        <v>11872845</v>
      </c>
    </row>
    <row r="38" customFormat="false" ht="12.8" hidden="false" customHeight="false" outlineLevel="0" collapsed="false">
      <c r="A38" s="0" t="n">
        <v>85</v>
      </c>
      <c r="B38" s="0" t="n">
        <v>6034.60456481834</v>
      </c>
      <c r="C38" s="0" t="n">
        <v>11946204</v>
      </c>
    </row>
    <row r="39" customFormat="false" ht="12.8" hidden="false" customHeight="false" outlineLevel="0" collapsed="false">
      <c r="A39" s="0" t="n">
        <v>86</v>
      </c>
      <c r="B39" s="0" t="n">
        <v>6044.9950235051</v>
      </c>
      <c r="C39" s="0" t="n">
        <v>11898272</v>
      </c>
    </row>
    <row r="40" customFormat="false" ht="12.8" hidden="false" customHeight="false" outlineLevel="0" collapsed="false">
      <c r="A40" s="0" t="n">
        <v>87</v>
      </c>
      <c r="B40" s="0" t="n">
        <v>6031.13319749655</v>
      </c>
      <c r="C40" s="0" t="n">
        <v>11924970</v>
      </c>
    </row>
    <row r="41" customFormat="false" ht="12.8" hidden="false" customHeight="false" outlineLevel="0" collapsed="false">
      <c r="A41" s="0" t="n">
        <v>88</v>
      </c>
      <c r="B41" s="0" t="n">
        <v>6049.55803950894</v>
      </c>
      <c r="C41" s="0" t="n">
        <v>12021392</v>
      </c>
    </row>
    <row r="42" customFormat="false" ht="12.8" hidden="false" customHeight="false" outlineLevel="0" collapsed="false">
      <c r="A42" s="0" t="n">
        <v>89</v>
      </c>
      <c r="B42" s="0" t="n">
        <v>6071.41139684433</v>
      </c>
      <c r="C42" s="0" t="n">
        <v>12054165</v>
      </c>
    </row>
    <row r="43" customFormat="false" ht="12.8" hidden="false" customHeight="false" outlineLevel="0" collapsed="false">
      <c r="A43" s="0" t="n">
        <v>90</v>
      </c>
      <c r="B43" s="0" t="n">
        <v>6077.01502443281</v>
      </c>
      <c r="C43" s="0" t="n">
        <v>12087750</v>
      </c>
    </row>
    <row r="44" customFormat="false" ht="12.8" hidden="false" customHeight="false" outlineLevel="0" collapsed="false">
      <c r="A44" s="0" t="n">
        <v>91</v>
      </c>
      <c r="B44" s="0" t="n">
        <v>6074.54283889873</v>
      </c>
      <c r="C44" s="0" t="n">
        <v>12142889</v>
      </c>
    </row>
    <row r="45" customFormat="false" ht="12.8" hidden="false" customHeight="false" outlineLevel="0" collapsed="false">
      <c r="A45" s="0" t="n">
        <v>92</v>
      </c>
      <c r="B45" s="0" t="n">
        <v>6112.28209526332</v>
      </c>
      <c r="C45" s="0" t="n">
        <v>12144796</v>
      </c>
    </row>
    <row r="46" customFormat="false" ht="12.8" hidden="false" customHeight="false" outlineLevel="0" collapsed="false">
      <c r="A46" s="0" t="n">
        <v>93</v>
      </c>
      <c r="B46" s="0" t="n">
        <v>6099.02729598234</v>
      </c>
      <c r="C46" s="0" t="n">
        <v>12187073</v>
      </c>
    </row>
    <row r="47" customFormat="false" ht="12.8" hidden="false" customHeight="false" outlineLevel="0" collapsed="false">
      <c r="A47" s="0" t="n">
        <v>94</v>
      </c>
      <c r="B47" s="0" t="n">
        <v>6097.11449259756</v>
      </c>
      <c r="C47" s="0" t="n">
        <v>12213421</v>
      </c>
    </row>
    <row r="48" customFormat="false" ht="12.8" hidden="false" customHeight="false" outlineLevel="0" collapsed="false">
      <c r="A48" s="0" t="n">
        <v>95</v>
      </c>
      <c r="B48" s="0" t="n">
        <v>6114.83184483845</v>
      </c>
      <c r="C48" s="0" t="n">
        <v>12228299</v>
      </c>
    </row>
    <row r="49" customFormat="false" ht="12.8" hidden="false" customHeight="false" outlineLevel="0" collapsed="false">
      <c r="A49" s="0" t="n">
        <v>96</v>
      </c>
      <c r="B49" s="0" t="n">
        <v>6145.75530029992</v>
      </c>
      <c r="C49" s="0" t="n">
        <v>12306365</v>
      </c>
    </row>
    <row r="50" customFormat="false" ht="12.8" hidden="false" customHeight="false" outlineLevel="0" collapsed="false">
      <c r="A50" s="0" t="n">
        <v>97</v>
      </c>
      <c r="B50" s="0" t="n">
        <v>6165.46909303983</v>
      </c>
      <c r="C50" s="0" t="n">
        <v>12283321</v>
      </c>
    </row>
    <row r="51" customFormat="false" ht="12.8" hidden="false" customHeight="false" outlineLevel="0" collapsed="false">
      <c r="A51" s="0" t="n">
        <v>98</v>
      </c>
      <c r="B51" s="0" t="n">
        <v>6181.94148525075</v>
      </c>
      <c r="C51" s="0" t="n">
        <v>12245186</v>
      </c>
    </row>
    <row r="52" customFormat="false" ht="12.8" hidden="false" customHeight="false" outlineLevel="0" collapsed="false">
      <c r="A52" s="0" t="n">
        <v>99</v>
      </c>
      <c r="B52" s="0" t="n">
        <v>6184.80555067724</v>
      </c>
      <c r="C52" s="0" t="n">
        <v>12359705</v>
      </c>
    </row>
    <row r="53" customFormat="false" ht="12.8" hidden="false" customHeight="false" outlineLevel="0" collapsed="false">
      <c r="A53" s="0" t="n">
        <v>100</v>
      </c>
      <c r="B53" s="0" t="n">
        <v>6179.93233484453</v>
      </c>
      <c r="C53" s="0" t="n">
        <v>12460751</v>
      </c>
    </row>
    <row r="54" customFormat="false" ht="12.8" hidden="false" customHeight="false" outlineLevel="0" collapsed="false">
      <c r="A54" s="0" t="n">
        <v>101</v>
      </c>
      <c r="B54" s="0" t="n">
        <v>6190.07968736324</v>
      </c>
      <c r="C54" s="0" t="n">
        <v>12518751</v>
      </c>
    </row>
    <row r="55" customFormat="false" ht="12.8" hidden="false" customHeight="false" outlineLevel="0" collapsed="false">
      <c r="A55" s="0" t="n">
        <v>102</v>
      </c>
      <c r="B55" s="0" t="n">
        <v>6201.91396965996</v>
      </c>
      <c r="C55" s="0" t="n">
        <v>12523063</v>
      </c>
    </row>
    <row r="56" customFormat="false" ht="12.8" hidden="false" customHeight="false" outlineLevel="0" collapsed="false">
      <c r="A56" s="0" t="n">
        <v>103</v>
      </c>
      <c r="B56" s="0" t="n">
        <v>6219.40102805485</v>
      </c>
      <c r="C56" s="0" t="n">
        <v>12585485</v>
      </c>
    </row>
    <row r="57" customFormat="false" ht="12.8" hidden="false" customHeight="false" outlineLevel="0" collapsed="false">
      <c r="A57" s="0" t="n">
        <v>104</v>
      </c>
      <c r="B57" s="0" t="n">
        <v>6230.10512266011</v>
      </c>
      <c r="C57" s="0" t="n">
        <v>12600762</v>
      </c>
    </row>
    <row r="58" customFormat="false" ht="12.8" hidden="false" customHeight="false" outlineLevel="0" collapsed="false">
      <c r="A58" s="0" t="n">
        <v>105</v>
      </c>
      <c r="B58" s="0" t="n">
        <v>6214.78892449305</v>
      </c>
      <c r="C58" s="0" t="n">
        <v>12653115</v>
      </c>
    </row>
    <row r="59" customFormat="false" ht="12.8" hidden="false" customHeight="false" outlineLevel="0" collapsed="false">
      <c r="A59" s="0" t="n">
        <v>106</v>
      </c>
      <c r="B59" s="0" t="n">
        <v>6211.6624489176</v>
      </c>
      <c r="C59" s="0" t="n">
        <v>12642291</v>
      </c>
    </row>
    <row r="60" customFormat="false" ht="12.8" hidden="false" customHeight="false" outlineLevel="0" collapsed="false">
      <c r="A60" s="0" t="n">
        <v>107</v>
      </c>
      <c r="B60" s="0" t="n">
        <v>6220.08753861918</v>
      </c>
      <c r="C60" s="0" t="n">
        <v>12647808</v>
      </c>
    </row>
    <row r="61" customFormat="false" ht="12.8" hidden="false" customHeight="false" outlineLevel="0" collapsed="false">
      <c r="A61" s="0" t="n">
        <v>108</v>
      </c>
      <c r="B61" s="0" t="n">
        <v>6246.16244302796</v>
      </c>
      <c r="C61" s="0" t="n">
        <v>12674493</v>
      </c>
    </row>
    <row r="62" customFormat="false" ht="12.8" hidden="false" customHeight="false" outlineLevel="0" collapsed="false">
      <c r="A62" s="0" t="n">
        <v>109</v>
      </c>
      <c r="B62" s="0" t="n">
        <v>6237.77702361481</v>
      </c>
      <c r="C62" s="0" t="n">
        <v>12748907</v>
      </c>
    </row>
    <row r="63" customFormat="false" ht="12.8" hidden="false" customHeight="false" outlineLevel="0" collapsed="false">
      <c r="A63" s="0" t="n">
        <v>110</v>
      </c>
      <c r="B63" s="0" t="n">
        <v>6255.33397005496</v>
      </c>
      <c r="C63" s="0" t="n">
        <v>12750518</v>
      </c>
    </row>
    <row r="64" customFormat="false" ht="12.8" hidden="false" customHeight="false" outlineLevel="0" collapsed="false">
      <c r="A64" s="0" t="n">
        <v>111</v>
      </c>
      <c r="B64" s="0" t="n">
        <v>6250.58205668528</v>
      </c>
      <c r="C64" s="0" t="n">
        <v>12804479</v>
      </c>
    </row>
    <row r="65" customFormat="false" ht="12.8" hidden="false" customHeight="false" outlineLevel="0" collapsed="false">
      <c r="A65" s="0" t="n">
        <v>112</v>
      </c>
      <c r="B65" s="0" t="n">
        <v>6266.29707213941</v>
      </c>
      <c r="C65" s="0" t="n">
        <v>12830192</v>
      </c>
    </row>
    <row r="66" customFormat="false" ht="12.8" hidden="false" customHeight="false" outlineLevel="0" collapsed="false">
      <c r="A66" s="0" t="n">
        <v>113</v>
      </c>
      <c r="B66" s="0" t="n">
        <v>6288.8819517772</v>
      </c>
      <c r="C66" s="0" t="n">
        <v>12844975</v>
      </c>
    </row>
    <row r="67" customFormat="false" ht="12.8" hidden="false" customHeight="false" outlineLevel="0" collapsed="false">
      <c r="A67" s="0" t="n">
        <v>114</v>
      </c>
      <c r="B67" s="0" t="n">
        <v>6308.4213230345</v>
      </c>
      <c r="C67" s="0" t="n">
        <v>12839229</v>
      </c>
    </row>
    <row r="68" customFormat="false" ht="12.8" hidden="false" customHeight="false" outlineLevel="0" collapsed="false">
      <c r="A68" s="0" t="n">
        <v>115</v>
      </c>
      <c r="B68" s="0" t="n">
        <v>6306.38667940776</v>
      </c>
      <c r="C68" s="0" t="n">
        <v>12884425</v>
      </c>
    </row>
    <row r="69" customFormat="false" ht="12.8" hidden="false" customHeight="false" outlineLevel="0" collapsed="false">
      <c r="A69" s="0" t="n">
        <v>116</v>
      </c>
      <c r="B69" s="0" t="n">
        <v>6322.0330394849</v>
      </c>
      <c r="C69" s="0" t="n">
        <v>12951620</v>
      </c>
    </row>
    <row r="70" customFormat="false" ht="12.8" hidden="false" customHeight="false" outlineLevel="0" collapsed="false">
      <c r="A70" s="0" t="n">
        <v>117</v>
      </c>
      <c r="B70" s="0" t="n">
        <v>6341.59790426648</v>
      </c>
      <c r="C70" s="0" t="n">
        <v>12966870</v>
      </c>
    </row>
    <row r="71" customFormat="false" ht="12.8" hidden="false" customHeight="false" outlineLevel="0" collapsed="false">
      <c r="A71" s="0" t="n">
        <v>118</v>
      </c>
      <c r="B71" s="0" t="n">
        <v>6364.53890521188</v>
      </c>
      <c r="C71" s="0" t="n">
        <v>12944740</v>
      </c>
    </row>
    <row r="72" customFormat="false" ht="12.8" hidden="false" customHeight="false" outlineLevel="0" collapsed="false">
      <c r="A72" s="0" t="n">
        <v>119</v>
      </c>
      <c r="B72" s="0" t="n">
        <v>6368.07195057233</v>
      </c>
      <c r="C72" s="0" t="n">
        <v>13024474</v>
      </c>
    </row>
    <row r="73" customFormat="false" ht="12.8" hidden="false" customHeight="false" outlineLevel="0" collapsed="false">
      <c r="A73" s="0" t="n">
        <v>120</v>
      </c>
      <c r="B73" s="0" t="n">
        <v>6377.55394514823</v>
      </c>
      <c r="C73" s="0" t="n">
        <v>13005082</v>
      </c>
    </row>
    <row r="74" customFormat="false" ht="12.8" hidden="false" customHeight="false" outlineLevel="0" collapsed="false">
      <c r="A74" s="0" t="n">
        <v>121</v>
      </c>
      <c r="B74" s="0" t="n">
        <v>6400.02141894999</v>
      </c>
      <c r="C74" s="0" t="n">
        <v>13012898</v>
      </c>
    </row>
    <row r="75" customFormat="false" ht="12.8" hidden="false" customHeight="false" outlineLevel="0" collapsed="false">
      <c r="A75" s="0" t="n">
        <v>122</v>
      </c>
      <c r="B75" s="0" t="n">
        <v>6416.59191886867</v>
      </c>
      <c r="C75" s="0" t="n">
        <v>13046215</v>
      </c>
    </row>
    <row r="76" customFormat="false" ht="12.8" hidden="false" customHeight="false" outlineLevel="0" collapsed="false">
      <c r="A76" s="0" t="n">
        <v>123</v>
      </c>
      <c r="B76" s="0" t="n">
        <v>6434.39363826523</v>
      </c>
      <c r="C76" s="0" t="n">
        <v>13000484</v>
      </c>
    </row>
    <row r="77" customFormat="false" ht="12.8" hidden="false" customHeight="false" outlineLevel="0" collapsed="false">
      <c r="A77" s="0" t="n">
        <v>124</v>
      </c>
      <c r="B77" s="0" t="n">
        <v>6443.20337999309</v>
      </c>
      <c r="C77" s="0" t="n">
        <v>13075905</v>
      </c>
    </row>
    <row r="78" customFormat="false" ht="12.8" hidden="false" customHeight="false" outlineLevel="0" collapsed="false">
      <c r="A78" s="0" t="n">
        <v>125</v>
      </c>
      <c r="B78" s="0" t="n">
        <v>6466.09722454788</v>
      </c>
      <c r="C78" s="0" t="n">
        <v>13058898</v>
      </c>
    </row>
    <row r="79" customFormat="false" ht="12.8" hidden="false" customHeight="false" outlineLevel="0" collapsed="false">
      <c r="A79" s="0" t="n">
        <v>126</v>
      </c>
      <c r="B79" s="0" t="n">
        <v>6476.99823179206</v>
      </c>
      <c r="C79" s="0" t="n">
        <v>13087995</v>
      </c>
    </row>
    <row r="80" customFormat="false" ht="12.8" hidden="false" customHeight="false" outlineLevel="0" collapsed="false">
      <c r="A80" s="0" t="n">
        <v>127</v>
      </c>
      <c r="B80" s="0" t="n">
        <v>6464.17299292334</v>
      </c>
      <c r="C80" s="0" t="n">
        <v>13043432</v>
      </c>
    </row>
    <row r="81" customFormat="false" ht="12.8" hidden="false" customHeight="false" outlineLevel="0" collapsed="false">
      <c r="A81" s="0" t="n">
        <v>128</v>
      </c>
      <c r="B81" s="0" t="n">
        <v>6476.81528329506</v>
      </c>
      <c r="C81" s="0" t="n">
        <v>13121127</v>
      </c>
    </row>
    <row r="82" customFormat="false" ht="12.8" hidden="false" customHeight="false" outlineLevel="0" collapsed="false">
      <c r="A82" s="0" t="n">
        <v>129</v>
      </c>
      <c r="B82" s="0" t="n">
        <v>6495.79348778538</v>
      </c>
      <c r="C82" s="0" t="n">
        <v>13190360</v>
      </c>
    </row>
    <row r="83" customFormat="false" ht="12.8" hidden="false" customHeight="false" outlineLevel="0" collapsed="false">
      <c r="A83" s="0" t="n">
        <v>130</v>
      </c>
      <c r="B83" s="0" t="n">
        <v>6502.6883473883</v>
      </c>
      <c r="C83" s="0" t="n">
        <v>13245309</v>
      </c>
    </row>
    <row r="84" customFormat="false" ht="12.8" hidden="false" customHeight="false" outlineLevel="0" collapsed="false">
      <c r="A84" s="0" t="n">
        <v>131</v>
      </c>
      <c r="B84" s="0" t="n">
        <v>6473.70188049066</v>
      </c>
      <c r="C84" s="0" t="n">
        <v>13256978</v>
      </c>
    </row>
    <row r="85" customFormat="false" ht="12.8" hidden="false" customHeight="false" outlineLevel="0" collapsed="false">
      <c r="A85" s="0" t="n">
        <v>132</v>
      </c>
      <c r="B85" s="0" t="n">
        <v>6505.10409957048</v>
      </c>
      <c r="C85" s="0" t="n">
        <v>13270979</v>
      </c>
    </row>
    <row r="86" customFormat="false" ht="12.8" hidden="false" customHeight="false" outlineLevel="0" collapsed="false">
      <c r="A86" s="0" t="n">
        <v>133</v>
      </c>
      <c r="B86" s="0" t="n">
        <v>6503.11848982495</v>
      </c>
      <c r="C86" s="0" t="n">
        <v>13271889</v>
      </c>
    </row>
    <row r="87" customFormat="false" ht="12.8" hidden="false" customHeight="false" outlineLevel="0" collapsed="false">
      <c r="A87" s="0" t="n">
        <v>134</v>
      </c>
      <c r="B87" s="0" t="n">
        <v>6497.48301437513</v>
      </c>
      <c r="C87" s="0" t="n">
        <v>13315133</v>
      </c>
    </row>
    <row r="88" customFormat="false" ht="12.8" hidden="false" customHeight="false" outlineLevel="0" collapsed="false">
      <c r="A88" s="0" t="n">
        <v>135</v>
      </c>
      <c r="B88" s="0" t="n">
        <v>6516.52575319024</v>
      </c>
      <c r="C88" s="0" t="n">
        <v>13290965</v>
      </c>
    </row>
    <row r="89" customFormat="false" ht="12.8" hidden="false" customHeight="false" outlineLevel="0" collapsed="false">
      <c r="A89" s="0" t="n">
        <v>136</v>
      </c>
      <c r="B89" s="0" t="n">
        <v>6528.9012608372</v>
      </c>
      <c r="C89" s="0" t="n">
        <v>13337982</v>
      </c>
    </row>
    <row r="90" customFormat="false" ht="12.8" hidden="false" customHeight="false" outlineLevel="0" collapsed="false">
      <c r="A90" s="0" t="n">
        <v>137</v>
      </c>
      <c r="B90" s="0" t="n">
        <v>6552.18305813223</v>
      </c>
      <c r="C90" s="0" t="n">
        <v>13370850</v>
      </c>
    </row>
    <row r="91" customFormat="false" ht="12.8" hidden="false" customHeight="false" outlineLevel="0" collapsed="false">
      <c r="A91" s="0" t="n">
        <v>138</v>
      </c>
      <c r="B91" s="0" t="n">
        <v>6584.36146784787</v>
      </c>
      <c r="C91" s="0" t="n">
        <v>13341394</v>
      </c>
    </row>
    <row r="92" customFormat="false" ht="12.8" hidden="false" customHeight="false" outlineLevel="0" collapsed="false">
      <c r="A92" s="0" t="n">
        <v>139</v>
      </c>
      <c r="B92" s="0" t="n">
        <v>6590.09478203665</v>
      </c>
      <c r="C92" s="0" t="n">
        <v>13366847</v>
      </c>
    </row>
    <row r="93" customFormat="false" ht="12.8" hidden="false" customHeight="false" outlineLevel="0" collapsed="false">
      <c r="A93" s="0" t="n">
        <v>140</v>
      </c>
      <c r="B93" s="0" t="n">
        <v>6599.50526772213</v>
      </c>
      <c r="C93" s="0" t="n">
        <v>13385737</v>
      </c>
    </row>
    <row r="94" customFormat="false" ht="12.8" hidden="false" customHeight="false" outlineLevel="0" collapsed="false">
      <c r="A94" s="0" t="n">
        <v>141</v>
      </c>
      <c r="B94" s="0" t="n">
        <v>6592.95668215815</v>
      </c>
      <c r="C94" s="0" t="n">
        <v>13440202</v>
      </c>
    </row>
    <row r="95" customFormat="false" ht="12.8" hidden="false" customHeight="false" outlineLevel="0" collapsed="false">
      <c r="A95" s="0" t="n">
        <v>142</v>
      </c>
      <c r="B95" s="0" t="n">
        <v>6580.01920784164</v>
      </c>
      <c r="C95" s="0" t="n">
        <v>13465365</v>
      </c>
    </row>
    <row r="96" customFormat="false" ht="12.8" hidden="false" customHeight="false" outlineLevel="0" collapsed="false">
      <c r="A96" s="0" t="n">
        <v>143</v>
      </c>
      <c r="B96" s="0" t="n">
        <v>6602.82125149982</v>
      </c>
      <c r="C96" s="0" t="n">
        <v>13453018</v>
      </c>
    </row>
    <row r="97" customFormat="false" ht="12.8" hidden="false" customHeight="false" outlineLevel="0" collapsed="false">
      <c r="A97" s="0" t="n">
        <v>144</v>
      </c>
      <c r="B97" s="0" t="n">
        <v>6619.69140389236</v>
      </c>
      <c r="C97" s="0" t="n">
        <v>13482269</v>
      </c>
    </row>
    <row r="98" customFormat="false" ht="12.8" hidden="false" customHeight="false" outlineLevel="0" collapsed="false">
      <c r="A98" s="0" t="n">
        <v>145</v>
      </c>
      <c r="B98" s="0" t="n">
        <v>6638.15281987527</v>
      </c>
      <c r="C98" s="0" t="n">
        <v>13521095</v>
      </c>
    </row>
    <row r="99" customFormat="false" ht="12.8" hidden="false" customHeight="false" outlineLevel="0" collapsed="false">
      <c r="A99" s="0" t="n">
        <v>146</v>
      </c>
      <c r="B99" s="0" t="n">
        <v>6633.54705818121</v>
      </c>
      <c r="C99" s="0" t="n">
        <v>13469184</v>
      </c>
    </row>
    <row r="100" customFormat="false" ht="12.8" hidden="false" customHeight="false" outlineLevel="0" collapsed="false">
      <c r="A100" s="0" t="n">
        <v>147</v>
      </c>
      <c r="B100" s="0" t="n">
        <v>6641.3616097586</v>
      </c>
      <c r="C100" s="0" t="n">
        <v>13532690</v>
      </c>
    </row>
    <row r="101" customFormat="false" ht="12.8" hidden="false" customHeight="false" outlineLevel="0" collapsed="false">
      <c r="A101" s="0" t="n">
        <v>148</v>
      </c>
      <c r="B101" s="0" t="n">
        <v>6683.18787569956</v>
      </c>
      <c r="C101" s="0" t="n">
        <v>13520017</v>
      </c>
    </row>
    <row r="102" customFormat="false" ht="12.8" hidden="false" customHeight="false" outlineLevel="0" collapsed="false">
      <c r="A102" s="0" t="n">
        <v>149</v>
      </c>
      <c r="B102" s="0" t="n">
        <v>6684.91761085901</v>
      </c>
      <c r="C102" s="0" t="n">
        <v>13541517</v>
      </c>
    </row>
    <row r="103" customFormat="false" ht="12.8" hidden="false" customHeight="false" outlineLevel="0" collapsed="false">
      <c r="A103" s="0" t="n">
        <v>150</v>
      </c>
      <c r="B103" s="0" t="n">
        <v>6675.15817207827</v>
      </c>
      <c r="C103" s="0" t="n">
        <v>13555122</v>
      </c>
    </row>
    <row r="104" customFormat="false" ht="12.8" hidden="false" customHeight="false" outlineLevel="0" collapsed="false">
      <c r="A104" s="0" t="n">
        <v>151</v>
      </c>
      <c r="B104" s="0" t="n">
        <v>6709.06033021976</v>
      </c>
      <c r="C104" s="0" t="n">
        <v>13604757</v>
      </c>
    </row>
    <row r="105" customFormat="false" ht="12.8" hidden="false" customHeight="false" outlineLevel="0" collapsed="false">
      <c r="A105" s="0" t="n">
        <v>152</v>
      </c>
      <c r="B105" s="0" t="n">
        <v>6735.36966791227</v>
      </c>
      <c r="C105" s="0" t="n">
        <v>13610532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166" t="n">
        <v>27033.2539192594</v>
      </c>
      <c r="K9" s="166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166" t="n">
        <v>59858.2652538374</v>
      </c>
      <c r="K10" s="166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166" t="n">
        <v>107570.824508354</v>
      </c>
      <c r="K11" s="166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166" t="n">
        <v>130282.238877497</v>
      </c>
      <c r="K12" s="166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166" t="n">
        <v>175390.551555699</v>
      </c>
      <c r="K13" s="166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166" t="n">
        <v>188710.554471114</v>
      </c>
      <c r="K14" s="166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166" t="n">
        <v>214222.044124553</v>
      </c>
      <c r="K15" s="166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166" t="n">
        <v>231068.56255891</v>
      </c>
      <c r="K16" s="166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166" t="n">
        <v>231821.977542121</v>
      </c>
      <c r="K17" s="166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166" t="n">
        <v>180769.74721895</v>
      </c>
      <c r="K18" s="166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166" t="n">
        <v>186572.219647412</v>
      </c>
      <c r="K19" s="166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166" t="n">
        <v>199759.608332013</v>
      </c>
      <c r="K20" s="166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17596848.7574564</v>
      </c>
      <c r="C21" s="0" t="n">
        <v>16897007.2263442</v>
      </c>
      <c r="D21" s="0" t="n">
        <v>17673144.0653628</v>
      </c>
      <c r="E21" s="0" t="n">
        <v>16968724.8112081</v>
      </c>
      <c r="F21" s="0" t="n">
        <v>13630864.2741418</v>
      </c>
      <c r="G21" s="0" t="n">
        <v>3266142.95220241</v>
      </c>
      <c r="H21" s="0" t="n">
        <v>13702582.5137564</v>
      </c>
      <c r="I21" s="0" t="n">
        <v>3266142.29745171</v>
      </c>
      <c r="J21" s="166" t="n">
        <v>209917.642814777</v>
      </c>
      <c r="K21" s="166" t="n">
        <v>203620.113530333</v>
      </c>
      <c r="L21" s="0" t="n">
        <v>2936394.09179943</v>
      </c>
      <c r="M21" s="0" t="n">
        <v>2777027.59628985</v>
      </c>
      <c r="N21" s="0" t="n">
        <v>2949109.97564054</v>
      </c>
      <c r="O21" s="0" t="n">
        <v>2788980.93959817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17998816.3821484</v>
      </c>
      <c r="C22" s="0" t="n">
        <v>17283373.3089968</v>
      </c>
      <c r="D22" s="0" t="n">
        <v>18077330.146254</v>
      </c>
      <c r="E22" s="0" t="n">
        <v>17357176.2424006</v>
      </c>
      <c r="F22" s="0" t="n">
        <v>13938660.2490439</v>
      </c>
      <c r="G22" s="0" t="n">
        <v>3344713.05995289</v>
      </c>
      <c r="H22" s="0" t="n">
        <v>14012463.8491319</v>
      </c>
      <c r="I22" s="0" t="n">
        <v>3344712.39326869</v>
      </c>
      <c r="J22" s="166" t="n">
        <v>234532.168375594</v>
      </c>
      <c r="K22" s="166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18714321.7346678</v>
      </c>
      <c r="C23" s="0" t="n">
        <v>17978969.6947312</v>
      </c>
      <c r="D23" s="0" t="n">
        <v>18758756.7741441</v>
      </c>
      <c r="E23" s="0" t="n">
        <v>18019967.9638264</v>
      </c>
      <c r="F23" s="0" t="n">
        <v>14407013.9168074</v>
      </c>
      <c r="G23" s="0" t="n">
        <v>3571955.77792379</v>
      </c>
      <c r="H23" s="0" t="n">
        <v>14479369.7670594</v>
      </c>
      <c r="I23" s="0" t="n">
        <v>3540598.19676698</v>
      </c>
      <c r="J23" s="166" t="n">
        <v>287945.405295982</v>
      </c>
      <c r="K23" s="166" t="n">
        <v>279307.043137103</v>
      </c>
      <c r="L23" s="0" t="n">
        <v>3122368.88044609</v>
      </c>
      <c r="M23" s="0" t="n">
        <v>2947722.25046047</v>
      </c>
      <c r="N23" s="0" t="n">
        <v>3129666.80500149</v>
      </c>
      <c r="O23" s="0" t="n">
        <v>2954478.02070503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18608720.6309187</v>
      </c>
      <c r="C24" s="0" t="n">
        <v>17876052.1946211</v>
      </c>
      <c r="D24" s="0" t="n">
        <v>18654003.335271</v>
      </c>
      <c r="E24" s="0" t="n">
        <v>17917860.2858018</v>
      </c>
      <c r="F24" s="0" t="n">
        <v>14270674.4294563</v>
      </c>
      <c r="G24" s="0" t="n">
        <v>3605377.76516478</v>
      </c>
      <c r="H24" s="0" t="n">
        <v>14343360.2833745</v>
      </c>
      <c r="I24" s="0" t="n">
        <v>3574500.00242734</v>
      </c>
      <c r="J24" s="166" t="n">
        <v>309492.710324832</v>
      </c>
      <c r="K24" s="166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18160943.1857148</v>
      </c>
      <c r="C25" s="0" t="n">
        <v>17444491.6114916</v>
      </c>
      <c r="D25" s="0" t="n">
        <v>18207782.1877866</v>
      </c>
      <c r="E25" s="0" t="n">
        <v>17487819.9649195</v>
      </c>
      <c r="F25" s="0" t="n">
        <v>13887198.9377111</v>
      </c>
      <c r="G25" s="0" t="n">
        <v>3557292.67378047</v>
      </c>
      <c r="H25" s="0" t="n">
        <v>13959386.6862781</v>
      </c>
      <c r="I25" s="0" t="n">
        <v>3528433.27864141</v>
      </c>
      <c r="J25" s="166" t="n">
        <v>322799.320225382</v>
      </c>
      <c r="K25" s="166" t="n">
        <v>313115.34061862</v>
      </c>
      <c r="L25" s="0" t="n">
        <v>3029519.3405974</v>
      </c>
      <c r="M25" s="0" t="n">
        <v>2859525.63218817</v>
      </c>
      <c r="N25" s="0" t="n">
        <v>3037229.40488047</v>
      </c>
      <c r="O25" s="0" t="n">
        <v>2866679.93486045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17804982.115614</v>
      </c>
      <c r="C26" s="0" t="n">
        <v>17101676.9817871</v>
      </c>
      <c r="D26" s="0" t="n">
        <v>17852854.070643</v>
      </c>
      <c r="E26" s="0" t="n">
        <v>17145998.0707205</v>
      </c>
      <c r="F26" s="0" t="n">
        <v>13596657.3638777</v>
      </c>
      <c r="G26" s="0" t="n">
        <v>3505019.61790937</v>
      </c>
      <c r="H26" s="0" t="n">
        <v>13668997.6590898</v>
      </c>
      <c r="I26" s="0" t="n">
        <v>3477000.41163067</v>
      </c>
      <c r="J26" s="166" t="n">
        <v>319420.792043664</v>
      </c>
      <c r="K26" s="166" t="n">
        <v>309838.168282354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18376734.997919</v>
      </c>
      <c r="C27" s="0" t="n">
        <v>17649685.9038898</v>
      </c>
      <c r="D27" s="0" t="n">
        <v>18427550.9293845</v>
      </c>
      <c r="E27" s="0" t="n">
        <v>17696755.3201987</v>
      </c>
      <c r="F27" s="0" t="n">
        <v>14030048.6148116</v>
      </c>
      <c r="G27" s="0" t="n">
        <v>3619637.28907819</v>
      </c>
      <c r="H27" s="0" t="n">
        <v>14105921.5097137</v>
      </c>
      <c r="I27" s="0" t="n">
        <v>3590833.81048495</v>
      </c>
      <c r="J27" s="166" t="n">
        <v>364206.298741959</v>
      </c>
      <c r="K27" s="166" t="n">
        <v>353280.1097797</v>
      </c>
      <c r="L27" s="0" t="n">
        <v>3066191.17040969</v>
      </c>
      <c r="M27" s="0" t="n">
        <v>2893605.25027806</v>
      </c>
      <c r="N27" s="0" t="n">
        <v>3074564.69083113</v>
      </c>
      <c r="O27" s="0" t="n">
        <v>2901383.81929956</v>
      </c>
      <c r="P27" s="0" t="n">
        <v>60701.0497903265</v>
      </c>
      <c r="Q27" s="0" t="n">
        <v>58880.0182966167</v>
      </c>
    </row>
    <row r="28" customFormat="false" ht="12.8" hidden="false" customHeight="false" outlineLevel="0" collapsed="false">
      <c r="A28" s="0" t="n">
        <v>75</v>
      </c>
      <c r="B28" s="0" t="n">
        <v>17266491.1140938</v>
      </c>
      <c r="C28" s="0" t="n">
        <v>16582388.0678211</v>
      </c>
      <c r="D28" s="0" t="n">
        <v>17314077.212255</v>
      </c>
      <c r="E28" s="0" t="n">
        <v>16626464.4676674</v>
      </c>
      <c r="F28" s="0" t="n">
        <v>13138943.832207</v>
      </c>
      <c r="G28" s="0" t="n">
        <v>3443444.23561402</v>
      </c>
      <c r="H28" s="0" t="n">
        <v>13210047.0531999</v>
      </c>
      <c r="I28" s="0" t="n">
        <v>3416417.41446748</v>
      </c>
      <c r="J28" s="166" t="n">
        <v>363123.463928494</v>
      </c>
      <c r="K28" s="166" t="n">
        <v>352229.760010639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19857512.2525751</v>
      </c>
      <c r="C29" s="0" t="n">
        <v>19068996.6766985</v>
      </c>
      <c r="D29" s="0" t="n">
        <v>19913518.2584293</v>
      </c>
      <c r="E29" s="0" t="n">
        <v>19120891.9976133</v>
      </c>
      <c r="F29" s="0" t="n">
        <v>15006990.5160239</v>
      </c>
      <c r="G29" s="0" t="n">
        <v>4062006.1606746</v>
      </c>
      <c r="H29" s="0" t="n">
        <v>15089868.0886993</v>
      </c>
      <c r="I29" s="0" t="n">
        <v>4031023.90891394</v>
      </c>
      <c r="J29" s="166" t="n">
        <v>432822.52848161</v>
      </c>
      <c r="K29" s="166" t="n">
        <v>419837.852627162</v>
      </c>
      <c r="L29" s="0" t="n">
        <v>3312671.35177257</v>
      </c>
      <c r="M29" s="0" t="n">
        <v>3125583.7420499</v>
      </c>
      <c r="N29" s="0" t="n">
        <v>3321902.63789301</v>
      </c>
      <c r="O29" s="0" t="n">
        <v>3134162.11541485</v>
      </c>
      <c r="P29" s="0" t="n">
        <v>72137.0880802684</v>
      </c>
      <c r="Q29" s="0" t="n">
        <v>69972.9754378603</v>
      </c>
    </row>
    <row r="30" customFormat="false" ht="12.8" hidden="false" customHeight="false" outlineLevel="0" collapsed="false">
      <c r="A30" s="0" t="n">
        <v>77</v>
      </c>
      <c r="B30" s="0" t="n">
        <v>18800501.9244813</v>
      </c>
      <c r="C30" s="0" t="n">
        <v>18052762.0203943</v>
      </c>
      <c r="D30" s="0" t="n">
        <v>18856942.3171036</v>
      </c>
      <c r="E30" s="0" t="n">
        <v>18105115.4002491</v>
      </c>
      <c r="F30" s="0" t="n">
        <v>14174517.9925009</v>
      </c>
      <c r="G30" s="0" t="n">
        <v>3878244.02789338</v>
      </c>
      <c r="H30" s="0" t="n">
        <v>14254183.3736013</v>
      </c>
      <c r="I30" s="0" t="n">
        <v>3850932.02664785</v>
      </c>
      <c r="J30" s="166" t="n">
        <v>435259.100243613</v>
      </c>
      <c r="K30" s="166" t="n">
        <v>422201.327236305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21049368.4138187</v>
      </c>
      <c r="C31" s="0" t="n">
        <v>20211004.0981893</v>
      </c>
      <c r="D31" s="0" t="n">
        <v>21110758.8298591</v>
      </c>
      <c r="E31" s="0" t="n">
        <v>20267927.3593675</v>
      </c>
      <c r="F31" s="0" t="n">
        <v>15803591.2709553</v>
      </c>
      <c r="G31" s="0" t="n">
        <v>4407412.82723395</v>
      </c>
      <c r="H31" s="0" t="n">
        <v>15891067.7243983</v>
      </c>
      <c r="I31" s="0" t="n">
        <v>4376859.63496913</v>
      </c>
      <c r="J31" s="166" t="n">
        <v>507367.382554672</v>
      </c>
      <c r="K31" s="166" t="n">
        <v>492146.361078032</v>
      </c>
      <c r="L31" s="0" t="n">
        <v>3510999.75117009</v>
      </c>
      <c r="M31" s="0" t="n">
        <v>3312043.34841025</v>
      </c>
      <c r="N31" s="0" t="n">
        <v>3521122.02336943</v>
      </c>
      <c r="O31" s="0" t="n">
        <v>3321453.07664572</v>
      </c>
      <c r="P31" s="0" t="n">
        <v>84561.2304257786</v>
      </c>
      <c r="Q31" s="0" t="n">
        <v>82024.3935130053</v>
      </c>
    </row>
    <row r="32" customFormat="false" ht="12.8" hidden="false" customHeight="false" outlineLevel="0" collapsed="false">
      <c r="A32" s="0" t="n">
        <v>79</v>
      </c>
      <c r="B32" s="0" t="n">
        <v>20068743.0136423</v>
      </c>
      <c r="C32" s="0" t="n">
        <v>19267130.947197</v>
      </c>
      <c r="D32" s="0" t="n">
        <v>20129440.3952714</v>
      </c>
      <c r="E32" s="0" t="n">
        <v>19323445.7816784</v>
      </c>
      <c r="F32" s="0" t="n">
        <v>14993254.7584876</v>
      </c>
      <c r="G32" s="0" t="n">
        <v>4273876.18870937</v>
      </c>
      <c r="H32" s="0" t="n">
        <v>15078463.5463863</v>
      </c>
      <c r="I32" s="0" t="n">
        <v>4244982.2352921</v>
      </c>
      <c r="J32" s="166" t="n">
        <v>500689.319757512</v>
      </c>
      <c r="K32" s="166" t="n">
        <v>485668.640164787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21988884.4052359</v>
      </c>
      <c r="C33" s="0" t="n">
        <v>21107923.5828541</v>
      </c>
      <c r="D33" s="0" t="n">
        <v>22056781.984812</v>
      </c>
      <c r="E33" s="0" t="n">
        <v>21170952.5421341</v>
      </c>
      <c r="F33" s="0" t="n">
        <v>16395708.4463867</v>
      </c>
      <c r="G33" s="0" t="n">
        <v>4712215.13646742</v>
      </c>
      <c r="H33" s="0" t="n">
        <v>16489812.4875863</v>
      </c>
      <c r="I33" s="0" t="n">
        <v>4681140.05454779</v>
      </c>
      <c r="J33" s="166" t="n">
        <v>561031.578982209</v>
      </c>
      <c r="K33" s="166" t="n">
        <v>544200.631612742</v>
      </c>
      <c r="L33" s="0" t="n">
        <v>3667107.18073309</v>
      </c>
      <c r="M33" s="0" t="n">
        <v>3458650.89853479</v>
      </c>
      <c r="N33" s="0" t="n">
        <v>3678312.95756258</v>
      </c>
      <c r="O33" s="0" t="n">
        <v>3469078.15996465</v>
      </c>
      <c r="P33" s="0" t="n">
        <v>93505.2631637014</v>
      </c>
      <c r="Q33" s="0" t="n">
        <v>90700.1052687904</v>
      </c>
    </row>
    <row r="34" customFormat="false" ht="12.8" hidden="false" customHeight="false" outlineLevel="0" collapsed="false">
      <c r="A34" s="0" t="n">
        <v>81</v>
      </c>
      <c r="B34" s="0" t="n">
        <v>20998141.3075123</v>
      </c>
      <c r="C34" s="0" t="n">
        <v>20155667.2091265</v>
      </c>
      <c r="D34" s="0" t="n">
        <v>21063937.5646477</v>
      </c>
      <c r="E34" s="0" t="n">
        <v>20216768.0656914</v>
      </c>
      <c r="F34" s="0" t="n">
        <v>15595041.5978694</v>
      </c>
      <c r="G34" s="0" t="n">
        <v>4560625.61125708</v>
      </c>
      <c r="H34" s="0" t="n">
        <v>15685406.9617288</v>
      </c>
      <c r="I34" s="0" t="n">
        <v>4531361.10396258</v>
      </c>
      <c r="J34" s="166" t="n">
        <v>551857.356925208</v>
      </c>
      <c r="K34" s="166" t="n">
        <v>535301.636217451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22695571.7304591</v>
      </c>
      <c r="C35" s="0" t="n">
        <v>21784565.4162061</v>
      </c>
      <c r="D35" s="0" t="n">
        <v>22769054.3415771</v>
      </c>
      <c r="E35" s="0" t="n">
        <v>21852850.550366</v>
      </c>
      <c r="F35" s="0" t="n">
        <v>16817038.6499706</v>
      </c>
      <c r="G35" s="0" t="n">
        <v>4967526.76623554</v>
      </c>
      <c r="H35" s="0" t="n">
        <v>16916317.0365305</v>
      </c>
      <c r="I35" s="0" t="n">
        <v>4936533.51383549</v>
      </c>
      <c r="J35" s="166" t="n">
        <v>610903.34343528</v>
      </c>
      <c r="K35" s="166" t="n">
        <v>592576.243132222</v>
      </c>
      <c r="L35" s="0" t="n">
        <v>3783917.91416166</v>
      </c>
      <c r="M35" s="0" t="n">
        <v>3567980.37224558</v>
      </c>
      <c r="N35" s="0" t="n">
        <v>3796055.41008989</v>
      </c>
      <c r="O35" s="0" t="n">
        <v>3579284.33304913</v>
      </c>
      <c r="P35" s="0" t="n">
        <v>101817.22390588</v>
      </c>
      <c r="Q35" s="0" t="n">
        <v>98762.7071887036</v>
      </c>
    </row>
    <row r="36" customFormat="false" ht="12.8" hidden="false" customHeight="false" outlineLevel="0" collapsed="false">
      <c r="A36" s="0" t="n">
        <v>83</v>
      </c>
      <c r="B36" s="0" t="n">
        <v>21750889.8157675</v>
      </c>
      <c r="C36" s="0" t="n">
        <v>20876373.3681512</v>
      </c>
      <c r="D36" s="0" t="n">
        <v>21822185.4105217</v>
      </c>
      <c r="E36" s="0" t="n">
        <v>20942633.6054435</v>
      </c>
      <c r="F36" s="0" t="n">
        <v>16064462.2386383</v>
      </c>
      <c r="G36" s="0" t="n">
        <v>4811911.12951292</v>
      </c>
      <c r="H36" s="0" t="n">
        <v>16160480.6022119</v>
      </c>
      <c r="I36" s="0" t="n">
        <v>4782153.00323155</v>
      </c>
      <c r="J36" s="166" t="n">
        <v>593690.125265432</v>
      </c>
      <c r="K36" s="166" t="n">
        <v>575879.421507469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23351055.667708</v>
      </c>
      <c r="C37" s="0" t="n">
        <v>22411465.9491529</v>
      </c>
      <c r="D37" s="0" t="n">
        <v>23429244.0212836</v>
      </c>
      <c r="E37" s="0" t="n">
        <v>22484176.7754517</v>
      </c>
      <c r="F37" s="0" t="n">
        <v>17228109.5836982</v>
      </c>
      <c r="G37" s="0" t="n">
        <v>5183356.3654547</v>
      </c>
      <c r="H37" s="0" t="n">
        <v>17331889.0812294</v>
      </c>
      <c r="I37" s="0" t="n">
        <v>5152287.69422233</v>
      </c>
      <c r="J37" s="166" t="n">
        <v>647624.107589243</v>
      </c>
      <c r="K37" s="166" t="n">
        <v>628195.384361565</v>
      </c>
      <c r="L37" s="0" t="n">
        <v>3895212.69811392</v>
      </c>
      <c r="M37" s="0" t="n">
        <v>3672999.51278656</v>
      </c>
      <c r="N37" s="0" t="n">
        <v>3908135.69098839</v>
      </c>
      <c r="O37" s="0" t="n">
        <v>3685043.01701708</v>
      </c>
      <c r="P37" s="0" t="n">
        <v>107937.351264874</v>
      </c>
      <c r="Q37" s="0" t="n">
        <v>104699.230726928</v>
      </c>
    </row>
    <row r="38" customFormat="false" ht="12.8" hidden="false" customHeight="false" outlineLevel="0" collapsed="false">
      <c r="A38" s="0" t="n">
        <v>85</v>
      </c>
      <c r="B38" s="0" t="n">
        <v>22426523.5410262</v>
      </c>
      <c r="C38" s="0" t="n">
        <v>21523059.4291295</v>
      </c>
      <c r="D38" s="0" t="n">
        <v>22502133.1065121</v>
      </c>
      <c r="E38" s="0" t="n">
        <v>21593404.4517445</v>
      </c>
      <c r="F38" s="0" t="n">
        <v>16475376.7557891</v>
      </c>
      <c r="G38" s="0" t="n">
        <v>5047682.6733404</v>
      </c>
      <c r="H38" s="0" t="n">
        <v>16575536.3411928</v>
      </c>
      <c r="I38" s="0" t="n">
        <v>5017868.11055172</v>
      </c>
      <c r="J38" s="166" t="n">
        <v>658297.08435312</v>
      </c>
      <c r="K38" s="166" t="n">
        <v>638548.171822526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23983977.4034662</v>
      </c>
      <c r="C39" s="0" t="n">
        <v>23016069.1252066</v>
      </c>
      <c r="D39" s="0" t="n">
        <v>24061918.1201043</v>
      </c>
      <c r="E39" s="0" t="n">
        <v>23088556.6490452</v>
      </c>
      <c r="F39" s="0" t="n">
        <v>17589313.650705</v>
      </c>
      <c r="G39" s="0" t="n">
        <v>5426755.47450155</v>
      </c>
      <c r="H39" s="0" t="n">
        <v>17695884.9541068</v>
      </c>
      <c r="I39" s="0" t="n">
        <v>5392671.69493846</v>
      </c>
      <c r="J39" s="166" t="n">
        <v>724163.668187387</v>
      </c>
      <c r="K39" s="166" t="n">
        <v>702438.758141766</v>
      </c>
      <c r="L39" s="0" t="n">
        <v>4000418.10021573</v>
      </c>
      <c r="M39" s="0" t="n">
        <v>3771682.72437682</v>
      </c>
      <c r="N39" s="0" t="n">
        <v>4013302.18573193</v>
      </c>
      <c r="O39" s="0" t="n">
        <v>3783691.97314261</v>
      </c>
      <c r="P39" s="0" t="n">
        <v>120693.944697898</v>
      </c>
      <c r="Q39" s="0" t="n">
        <v>117073.126356961</v>
      </c>
    </row>
    <row r="40" customFormat="false" ht="12.8" hidden="false" customHeight="false" outlineLevel="0" collapsed="false">
      <c r="A40" s="0" t="n">
        <v>87</v>
      </c>
      <c r="B40" s="0" t="n">
        <v>23150192.2265793</v>
      </c>
      <c r="C40" s="0" t="n">
        <v>22214608.6042351</v>
      </c>
      <c r="D40" s="0" t="n">
        <v>23231308.3670747</v>
      </c>
      <c r="E40" s="0" t="n">
        <v>22290227.9623255</v>
      </c>
      <c r="F40" s="0" t="n">
        <v>16970847.0361818</v>
      </c>
      <c r="G40" s="0" t="n">
        <v>5243761.56805327</v>
      </c>
      <c r="H40" s="0" t="n">
        <v>17073906.3963784</v>
      </c>
      <c r="I40" s="0" t="n">
        <v>5216321.56594709</v>
      </c>
      <c r="J40" s="166" t="n">
        <v>722569.661366756</v>
      </c>
      <c r="K40" s="166" t="n">
        <v>700892.571525753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24774381.6350275</v>
      </c>
      <c r="C41" s="0" t="n">
        <v>23771384.3116403</v>
      </c>
      <c r="D41" s="0" t="n">
        <v>24862300.3570484</v>
      </c>
      <c r="E41" s="0" t="n">
        <v>23853358.0718066</v>
      </c>
      <c r="F41" s="0" t="n">
        <v>18138450.5124648</v>
      </c>
      <c r="G41" s="0" t="n">
        <v>5632933.79917547</v>
      </c>
      <c r="H41" s="0" t="n">
        <v>18249613.5136781</v>
      </c>
      <c r="I41" s="0" t="n">
        <v>5603744.55812854</v>
      </c>
      <c r="J41" s="166" t="n">
        <v>850107.220064062</v>
      </c>
      <c r="K41" s="166" t="n">
        <v>824604.00346214</v>
      </c>
      <c r="L41" s="0" t="n">
        <v>4132159.64893216</v>
      </c>
      <c r="M41" s="0" t="n">
        <v>3895873.69947363</v>
      </c>
      <c r="N41" s="0" t="n">
        <v>4146713.33128204</v>
      </c>
      <c r="O41" s="0" t="n">
        <v>3909458.77095385</v>
      </c>
      <c r="P41" s="0" t="n">
        <v>141684.536677344</v>
      </c>
      <c r="Q41" s="0" t="n">
        <v>137434.000577023</v>
      </c>
    </row>
    <row r="42" customFormat="false" ht="12.8" hidden="false" customHeight="false" outlineLevel="0" collapsed="false">
      <c r="A42" s="0" t="n">
        <v>89</v>
      </c>
      <c r="B42" s="0" t="n">
        <v>24075746.7782565</v>
      </c>
      <c r="C42" s="0" t="n">
        <v>23099463.7699905</v>
      </c>
      <c r="D42" s="0" t="n">
        <v>24161925.5121357</v>
      </c>
      <c r="E42" s="0" t="n">
        <v>23179844.4281424</v>
      </c>
      <c r="F42" s="0" t="n">
        <v>17551906.6210792</v>
      </c>
      <c r="G42" s="0" t="n">
        <v>5547557.14891129</v>
      </c>
      <c r="H42" s="0" t="n">
        <v>17659829.6534322</v>
      </c>
      <c r="I42" s="0" t="n">
        <v>5520014.77471023</v>
      </c>
      <c r="J42" s="166" t="n">
        <v>882977.231847263</v>
      </c>
      <c r="K42" s="166" t="n">
        <v>856487.914891845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25487288.4314604</v>
      </c>
      <c r="C43" s="0" t="n">
        <v>24452367.5798119</v>
      </c>
      <c r="D43" s="0" t="n">
        <v>25580532.3265287</v>
      </c>
      <c r="E43" s="0" t="n">
        <v>24539443.8918418</v>
      </c>
      <c r="F43" s="0" t="n">
        <v>18557020.5184492</v>
      </c>
      <c r="G43" s="0" t="n">
        <v>5895347.06136268</v>
      </c>
      <c r="H43" s="0" t="n">
        <v>18670552.9378441</v>
      </c>
      <c r="I43" s="0" t="n">
        <v>5868890.95399767</v>
      </c>
      <c r="J43" s="166" t="n">
        <v>1019594.87490994</v>
      </c>
      <c r="K43" s="166" t="n">
        <v>989007.028662644</v>
      </c>
      <c r="L43" s="0" t="n">
        <v>4250898.66651386</v>
      </c>
      <c r="M43" s="0" t="n">
        <v>4008265.39941555</v>
      </c>
      <c r="N43" s="0" t="n">
        <v>4266397.27236496</v>
      </c>
      <c r="O43" s="0" t="n">
        <v>4022794.70033336</v>
      </c>
      <c r="P43" s="0" t="n">
        <v>169932.479151657</v>
      </c>
      <c r="Q43" s="0" t="n">
        <v>164834.504777107</v>
      </c>
    </row>
    <row r="44" customFormat="false" ht="12.8" hidden="false" customHeight="false" outlineLevel="0" collapsed="false">
      <c r="A44" s="0" t="n">
        <v>91</v>
      </c>
      <c r="B44" s="0" t="n">
        <v>24758906.638232</v>
      </c>
      <c r="C44" s="0" t="n">
        <v>23752003.8892436</v>
      </c>
      <c r="D44" s="0" t="n">
        <v>24854624.2975365</v>
      </c>
      <c r="E44" s="0" t="n">
        <v>23841576.1617837</v>
      </c>
      <c r="F44" s="0" t="n">
        <v>17977433.1056862</v>
      </c>
      <c r="G44" s="0" t="n">
        <v>5774570.78355743</v>
      </c>
      <c r="H44" s="0" t="n">
        <v>18087507.431439</v>
      </c>
      <c r="I44" s="0" t="n">
        <v>5754068.73034467</v>
      </c>
      <c r="J44" s="166" t="n">
        <v>1089459.77366769</v>
      </c>
      <c r="K44" s="166" t="n">
        <v>1056775.98045766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26096663.9055022</v>
      </c>
      <c r="C45" s="0" t="n">
        <v>25034655.8617548</v>
      </c>
      <c r="D45" s="0" t="n">
        <v>26201973.5484926</v>
      </c>
      <c r="E45" s="0" t="n">
        <v>25133335.6222768</v>
      </c>
      <c r="F45" s="0" t="n">
        <v>18957440.3336344</v>
      </c>
      <c r="G45" s="0" t="n">
        <v>6077215.5281204</v>
      </c>
      <c r="H45" s="0" t="n">
        <v>19073880.9108581</v>
      </c>
      <c r="I45" s="0" t="n">
        <v>6059454.71141871</v>
      </c>
      <c r="J45" s="166" t="n">
        <v>1235471.64109599</v>
      </c>
      <c r="K45" s="166" t="n">
        <v>1198407.49186311</v>
      </c>
      <c r="L45" s="0" t="n">
        <v>4352403.10976939</v>
      </c>
      <c r="M45" s="0" t="n">
        <v>4104540.22186799</v>
      </c>
      <c r="N45" s="0" t="n">
        <v>4369919.4228688</v>
      </c>
      <c r="O45" s="0" t="n">
        <v>4120972.73383479</v>
      </c>
      <c r="P45" s="0" t="n">
        <v>205911.940182665</v>
      </c>
      <c r="Q45" s="0" t="n">
        <v>199734.581977185</v>
      </c>
    </row>
    <row r="46" customFormat="false" ht="12.8" hidden="false" customHeight="false" outlineLevel="0" collapsed="false">
      <c r="A46" s="0" t="n">
        <v>93</v>
      </c>
      <c r="B46" s="0" t="n">
        <v>25488715.789452</v>
      </c>
      <c r="C46" s="0" t="n">
        <v>24451884.1675524</v>
      </c>
      <c r="D46" s="0" t="n">
        <v>25595419.4768867</v>
      </c>
      <c r="E46" s="0" t="n">
        <v>24551975.751389</v>
      </c>
      <c r="F46" s="0" t="n">
        <v>18527854.2256057</v>
      </c>
      <c r="G46" s="0" t="n">
        <v>5924029.94194663</v>
      </c>
      <c r="H46" s="0" t="n">
        <v>18642208.6538559</v>
      </c>
      <c r="I46" s="0" t="n">
        <v>5909767.09753303</v>
      </c>
      <c r="J46" s="166" t="n">
        <v>1333929.25146409</v>
      </c>
      <c r="K46" s="166" t="n">
        <v>1293911.37392017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26929307.6143605</v>
      </c>
      <c r="C47" s="0" t="n">
        <v>25833354.8560579</v>
      </c>
      <c r="D47" s="0" t="n">
        <v>27042406.3995561</v>
      </c>
      <c r="E47" s="0" t="n">
        <v>25939450.1468817</v>
      </c>
      <c r="F47" s="0" t="n">
        <v>19545263.6271442</v>
      </c>
      <c r="G47" s="0" t="n">
        <v>6288091.22891363</v>
      </c>
      <c r="H47" s="0" t="n">
        <v>19666259.9163995</v>
      </c>
      <c r="I47" s="0" t="n">
        <v>6273190.23048219</v>
      </c>
      <c r="J47" s="166" t="n">
        <v>1461124.57773166</v>
      </c>
      <c r="K47" s="166" t="n">
        <v>1417290.84039971</v>
      </c>
      <c r="L47" s="0" t="n">
        <v>4490883.00760967</v>
      </c>
      <c r="M47" s="0" t="n">
        <v>4235769.33067412</v>
      </c>
      <c r="N47" s="0" t="n">
        <v>4509714.57359041</v>
      </c>
      <c r="O47" s="0" t="n">
        <v>4253454.76240571</v>
      </c>
      <c r="P47" s="0" t="n">
        <v>243520.762955277</v>
      </c>
      <c r="Q47" s="0" t="n">
        <v>236215.140066619</v>
      </c>
    </row>
    <row r="48" customFormat="false" ht="12.8" hidden="false" customHeight="false" outlineLevel="0" collapsed="false">
      <c r="A48" s="0" t="n">
        <v>95</v>
      </c>
      <c r="B48" s="0" t="n">
        <v>26327145.1437933</v>
      </c>
      <c r="C48" s="0" t="n">
        <v>25254292.6594053</v>
      </c>
      <c r="D48" s="0" t="n">
        <v>26438537.1447215</v>
      </c>
      <c r="E48" s="0" t="n">
        <v>25358788.9771432</v>
      </c>
      <c r="F48" s="0" t="n">
        <v>19076233.930468</v>
      </c>
      <c r="G48" s="0" t="n">
        <v>6178058.72893732</v>
      </c>
      <c r="H48" s="0" t="n">
        <v>19195258.6794241</v>
      </c>
      <c r="I48" s="0" t="n">
        <v>6163530.2977191</v>
      </c>
      <c r="J48" s="166" t="n">
        <v>1472356.84409485</v>
      </c>
      <c r="K48" s="166" t="n">
        <v>1428186.13877201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27418672.9621476</v>
      </c>
      <c r="C49" s="0" t="n">
        <v>26300367.3554553</v>
      </c>
      <c r="D49" s="0" t="n">
        <v>27534178.3316019</v>
      </c>
      <c r="E49" s="0" t="n">
        <v>26408727.6970651</v>
      </c>
      <c r="F49" s="0" t="n">
        <v>19793372.8999543</v>
      </c>
      <c r="G49" s="0" t="n">
        <v>6506994.45550096</v>
      </c>
      <c r="H49" s="0" t="n">
        <v>19916668.5189196</v>
      </c>
      <c r="I49" s="0" t="n">
        <v>6492059.17814551</v>
      </c>
      <c r="J49" s="166" t="n">
        <v>1594840.93703095</v>
      </c>
      <c r="K49" s="166" t="n">
        <v>1546995.70892002</v>
      </c>
      <c r="L49" s="0" t="n">
        <v>4571794.0684006</v>
      </c>
      <c r="M49" s="0" t="n">
        <v>4312330.56661812</v>
      </c>
      <c r="N49" s="0" t="n">
        <v>4591027.52117572</v>
      </c>
      <c r="O49" s="0" t="n">
        <v>4330394.59274453</v>
      </c>
      <c r="P49" s="0" t="n">
        <v>265806.822838491</v>
      </c>
      <c r="Q49" s="0" t="n">
        <v>257832.618153336</v>
      </c>
    </row>
    <row r="50" customFormat="false" ht="12.8" hidden="false" customHeight="false" outlineLevel="0" collapsed="false">
      <c r="A50" s="0" t="n">
        <v>97</v>
      </c>
      <c r="B50" s="0" t="n">
        <v>26985308.6149385</v>
      </c>
      <c r="C50" s="0" t="n">
        <v>25883661.4038001</v>
      </c>
      <c r="D50" s="0" t="n">
        <v>27099693.6196097</v>
      </c>
      <c r="E50" s="0" t="n">
        <v>25990972.8404454</v>
      </c>
      <c r="F50" s="0" t="n">
        <v>19454226.284371</v>
      </c>
      <c r="G50" s="0" t="n">
        <v>6429435.11942905</v>
      </c>
      <c r="H50" s="0" t="n">
        <v>19576178.175255</v>
      </c>
      <c r="I50" s="0" t="n">
        <v>6414794.66519043</v>
      </c>
      <c r="J50" s="166" t="n">
        <v>1657667.20513465</v>
      </c>
      <c r="K50" s="166" t="n">
        <v>1607937.18898061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28253542.3960668</v>
      </c>
      <c r="C51" s="0" t="n">
        <v>27099761.1056424</v>
      </c>
      <c r="D51" s="0" t="n">
        <v>28373823.41873</v>
      </c>
      <c r="E51" s="0" t="n">
        <v>27212620.9901505</v>
      </c>
      <c r="F51" s="0" t="n">
        <v>20359945.1870019</v>
      </c>
      <c r="G51" s="0" t="n">
        <v>6739815.91864052</v>
      </c>
      <c r="H51" s="0" t="n">
        <v>20487594.6306757</v>
      </c>
      <c r="I51" s="0" t="n">
        <v>6725026.35947483</v>
      </c>
      <c r="J51" s="166" t="n">
        <v>1846631.59137488</v>
      </c>
      <c r="K51" s="166" t="n">
        <v>1791232.64363364</v>
      </c>
      <c r="L51" s="0" t="n">
        <v>4710086.42891632</v>
      </c>
      <c r="M51" s="0" t="n">
        <v>4443415.74629057</v>
      </c>
      <c r="N51" s="0" t="n">
        <v>4730118.13636926</v>
      </c>
      <c r="O51" s="0" t="n">
        <v>4462232.34524535</v>
      </c>
      <c r="P51" s="0" t="n">
        <v>307771.931895814</v>
      </c>
      <c r="Q51" s="0" t="n">
        <v>298538.773938939</v>
      </c>
    </row>
    <row r="52" customFormat="false" ht="12.8" hidden="false" customHeight="false" outlineLevel="0" collapsed="false">
      <c r="A52" s="0" t="n">
        <v>99</v>
      </c>
      <c r="B52" s="0" t="n">
        <v>27849597.5958453</v>
      </c>
      <c r="C52" s="0" t="n">
        <v>26711051.9398003</v>
      </c>
      <c r="D52" s="0" t="n">
        <v>27967020.5541141</v>
      </c>
      <c r="E52" s="0" t="n">
        <v>26821228.408557</v>
      </c>
      <c r="F52" s="0" t="n">
        <v>20032522.4926383</v>
      </c>
      <c r="G52" s="0" t="n">
        <v>6678529.44716203</v>
      </c>
      <c r="H52" s="0" t="n">
        <v>20157238.737974</v>
      </c>
      <c r="I52" s="0" t="n">
        <v>6663989.67058292</v>
      </c>
      <c r="J52" s="166" t="n">
        <v>1894045.5750305</v>
      </c>
      <c r="K52" s="166" t="n">
        <v>1837224.20777958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28878109.5789395</v>
      </c>
      <c r="C53" s="0" t="n">
        <v>27697138.7683136</v>
      </c>
      <c r="D53" s="0" t="n">
        <v>29000637.4730503</v>
      </c>
      <c r="E53" s="0" t="n">
        <v>27812106.5555648</v>
      </c>
      <c r="F53" s="0" t="n">
        <v>20765014.2785916</v>
      </c>
      <c r="G53" s="0" t="n">
        <v>6932124.48972201</v>
      </c>
      <c r="H53" s="0" t="n">
        <v>20895022.2839959</v>
      </c>
      <c r="I53" s="0" t="n">
        <v>6917084.27156895</v>
      </c>
      <c r="J53" s="166" t="n">
        <v>2059250.92991083</v>
      </c>
      <c r="K53" s="166" t="n">
        <v>1997473.4020135</v>
      </c>
      <c r="L53" s="0" t="n">
        <v>4813003.57211441</v>
      </c>
      <c r="M53" s="0" t="n">
        <v>4540906.35803748</v>
      </c>
      <c r="N53" s="0" t="n">
        <v>4833409.37421907</v>
      </c>
      <c r="O53" s="0" t="n">
        <v>4560074.36818583</v>
      </c>
      <c r="P53" s="0" t="n">
        <v>343208.488318472</v>
      </c>
      <c r="Q53" s="0" t="n">
        <v>332912.233668917</v>
      </c>
    </row>
    <row r="54" customFormat="false" ht="12.8" hidden="false" customHeight="false" outlineLevel="0" collapsed="false">
      <c r="A54" s="0" t="n">
        <v>101</v>
      </c>
      <c r="B54" s="0" t="n">
        <v>28476598.1411871</v>
      </c>
      <c r="C54" s="0" t="n">
        <v>27310900.2855391</v>
      </c>
      <c r="D54" s="0" t="n">
        <v>28597133.9569923</v>
      </c>
      <c r="E54" s="0" t="n">
        <v>27423997.3988154</v>
      </c>
      <c r="F54" s="0" t="n">
        <v>20443871.6013666</v>
      </c>
      <c r="G54" s="0" t="n">
        <v>6867028.68417251</v>
      </c>
      <c r="H54" s="0" t="n">
        <v>20571805.285894</v>
      </c>
      <c r="I54" s="0" t="n">
        <v>6852192.11292144</v>
      </c>
      <c r="J54" s="166" t="n">
        <v>2089512.28565496</v>
      </c>
      <c r="K54" s="166" t="n">
        <v>2026826.91708531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29412663.8776519</v>
      </c>
      <c r="C55" s="0" t="n">
        <v>28208228.8052191</v>
      </c>
      <c r="D55" s="0" t="n">
        <v>29539854.0360934</v>
      </c>
      <c r="E55" s="0" t="n">
        <v>28327585.5982297</v>
      </c>
      <c r="F55" s="0" t="n">
        <v>21117931.7160015</v>
      </c>
      <c r="G55" s="0" t="n">
        <v>7090297.08921755</v>
      </c>
      <c r="H55" s="0" t="n">
        <v>21249807.1654386</v>
      </c>
      <c r="I55" s="0" t="n">
        <v>7077778.4327911</v>
      </c>
      <c r="J55" s="166" t="n">
        <v>2289128.382959</v>
      </c>
      <c r="K55" s="166" t="n">
        <v>2220454.53147023</v>
      </c>
      <c r="L55" s="0" t="n">
        <v>4902940.15755105</v>
      </c>
      <c r="M55" s="0" t="n">
        <v>4626831.47360229</v>
      </c>
      <c r="N55" s="0" t="n">
        <v>4924121.642058</v>
      </c>
      <c r="O55" s="0" t="n">
        <v>4646727.32310828</v>
      </c>
      <c r="P55" s="0" t="n">
        <v>381521.397159834</v>
      </c>
      <c r="Q55" s="0" t="n">
        <v>370075.755245039</v>
      </c>
    </row>
    <row r="56" customFormat="false" ht="12.8" hidden="false" customHeight="false" outlineLevel="0" collapsed="false">
      <c r="A56" s="0" t="n">
        <v>103</v>
      </c>
      <c r="B56" s="0" t="n">
        <v>29016198.9981415</v>
      </c>
      <c r="C56" s="0" t="n">
        <v>27827375.7666892</v>
      </c>
      <c r="D56" s="0" t="n">
        <v>29143447.5219342</v>
      </c>
      <c r="E56" s="0" t="n">
        <v>27946794.0367952</v>
      </c>
      <c r="F56" s="0" t="n">
        <v>20837875.7022802</v>
      </c>
      <c r="G56" s="0" t="n">
        <v>6989500.06440904</v>
      </c>
      <c r="H56" s="0" t="n">
        <v>20969489.4880309</v>
      </c>
      <c r="I56" s="0" t="n">
        <v>6977304.54876423</v>
      </c>
      <c r="J56" s="166" t="n">
        <v>2329882.08874465</v>
      </c>
      <c r="K56" s="166" t="n">
        <v>2259985.62608231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29959591.6433745</v>
      </c>
      <c r="C57" s="0" t="n">
        <v>28730200.208447</v>
      </c>
      <c r="D57" s="0" t="n">
        <v>30091056.8645698</v>
      </c>
      <c r="E57" s="0" t="n">
        <v>28853576.2633228</v>
      </c>
      <c r="F57" s="0" t="n">
        <v>21539858.9709632</v>
      </c>
      <c r="G57" s="0" t="n">
        <v>7190341.23748377</v>
      </c>
      <c r="H57" s="0" t="n">
        <v>21675855.2693494</v>
      </c>
      <c r="I57" s="0" t="n">
        <v>7177720.99397344</v>
      </c>
      <c r="J57" s="166" t="n">
        <v>2517269.14894124</v>
      </c>
      <c r="K57" s="166" t="n">
        <v>2441751.074473</v>
      </c>
      <c r="L57" s="0" t="n">
        <v>4993374.3142135</v>
      </c>
      <c r="M57" s="0" t="n">
        <v>4712555.40534796</v>
      </c>
      <c r="N57" s="0" t="n">
        <v>5015268.57467511</v>
      </c>
      <c r="O57" s="0" t="n">
        <v>4733121.10962149</v>
      </c>
      <c r="P57" s="0" t="n">
        <v>419544.858156874</v>
      </c>
      <c r="Q57" s="0" t="n">
        <v>406958.512412168</v>
      </c>
    </row>
    <row r="58" customFormat="false" ht="12.8" hidden="false" customHeight="false" outlineLevel="0" collapsed="false">
      <c r="A58" s="0" t="n">
        <v>105</v>
      </c>
      <c r="B58" s="0" t="n">
        <v>29560443.2300327</v>
      </c>
      <c r="C58" s="0" t="n">
        <v>28346570.6522917</v>
      </c>
      <c r="D58" s="0" t="n">
        <v>29691952.0055109</v>
      </c>
      <c r="E58" s="0" t="n">
        <v>28470024.0461869</v>
      </c>
      <c r="F58" s="0" t="n">
        <v>21235059.8496611</v>
      </c>
      <c r="G58" s="0" t="n">
        <v>7111510.80263063</v>
      </c>
      <c r="H58" s="0" t="n">
        <v>21369851.3992715</v>
      </c>
      <c r="I58" s="0" t="n">
        <v>7100172.64691533</v>
      </c>
      <c r="J58" s="166" t="n">
        <v>2525805.70372796</v>
      </c>
      <c r="K58" s="166" t="n">
        <v>2450031.53261612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30297510.1934002</v>
      </c>
      <c r="C59" s="0" t="n">
        <v>29052387.5986098</v>
      </c>
      <c r="D59" s="0" t="n">
        <v>30432684.069752</v>
      </c>
      <c r="E59" s="0" t="n">
        <v>29179282.3369602</v>
      </c>
      <c r="F59" s="0" t="n">
        <v>21724871.7390755</v>
      </c>
      <c r="G59" s="0" t="n">
        <v>7327515.85953432</v>
      </c>
      <c r="H59" s="0" t="n">
        <v>21863363.1202345</v>
      </c>
      <c r="I59" s="0" t="n">
        <v>7315919.21672568</v>
      </c>
      <c r="J59" s="166" t="n">
        <v>2628089.80195879</v>
      </c>
      <c r="K59" s="166" t="n">
        <v>2549247.10790003</v>
      </c>
      <c r="L59" s="0" t="n">
        <v>5048320.71408514</v>
      </c>
      <c r="M59" s="0" t="n">
        <v>4764459.88328894</v>
      </c>
      <c r="N59" s="0" t="n">
        <v>5070838.93897994</v>
      </c>
      <c r="O59" s="0" t="n">
        <v>4785617.7898827</v>
      </c>
      <c r="P59" s="0" t="n">
        <v>438014.966993132</v>
      </c>
      <c r="Q59" s="0" t="n">
        <v>424874.517983338</v>
      </c>
    </row>
    <row r="60" customFormat="false" ht="12.8" hidden="false" customHeight="false" outlineLevel="0" collapsed="false">
      <c r="A60" s="0" t="n">
        <v>107</v>
      </c>
      <c r="B60" s="0" t="n">
        <v>29974271.8582798</v>
      </c>
      <c r="C60" s="0" t="n">
        <v>28741333.2354631</v>
      </c>
      <c r="D60" s="0" t="n">
        <v>30106123.1153218</v>
      </c>
      <c r="E60" s="0" t="n">
        <v>28865108.2276755</v>
      </c>
      <c r="F60" s="0" t="n">
        <v>21469768.7413929</v>
      </c>
      <c r="G60" s="0" t="n">
        <v>7271564.49407019</v>
      </c>
      <c r="H60" s="0" t="n">
        <v>21605020.9374088</v>
      </c>
      <c r="I60" s="0" t="n">
        <v>7260087.2902667</v>
      </c>
      <c r="J60" s="166" t="n">
        <v>2613673.55379399</v>
      </c>
      <c r="K60" s="166" t="n">
        <v>2535263.34718017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30647755.7459172</v>
      </c>
      <c r="C61" s="0" t="n">
        <v>29386829.9486615</v>
      </c>
      <c r="D61" s="0" t="n">
        <v>30782966.4218703</v>
      </c>
      <c r="E61" s="0" t="n">
        <v>29513759.2694455</v>
      </c>
      <c r="F61" s="0" t="n">
        <v>21913763.6203053</v>
      </c>
      <c r="G61" s="0" t="n">
        <v>7473066.32835623</v>
      </c>
      <c r="H61" s="0" t="n">
        <v>22052422.4789203</v>
      </c>
      <c r="I61" s="0" t="n">
        <v>7461336.79052522</v>
      </c>
      <c r="J61" s="166" t="n">
        <v>2692834.87562268</v>
      </c>
      <c r="K61" s="166" t="n">
        <v>2612049.829354</v>
      </c>
      <c r="L61" s="0" t="n">
        <v>5107095.61195338</v>
      </c>
      <c r="M61" s="0" t="n">
        <v>4820353.57878476</v>
      </c>
      <c r="N61" s="0" t="n">
        <v>5129620.05672699</v>
      </c>
      <c r="O61" s="0" t="n">
        <v>4841517.06494397</v>
      </c>
      <c r="P61" s="0" t="n">
        <v>448805.81260378</v>
      </c>
      <c r="Q61" s="0" t="n">
        <v>435341.638225667</v>
      </c>
    </row>
    <row r="62" customFormat="false" ht="12.8" hidden="false" customHeight="false" outlineLevel="0" collapsed="false">
      <c r="A62" s="0" t="n">
        <v>109</v>
      </c>
      <c r="B62" s="0" t="n">
        <v>30257230.3584318</v>
      </c>
      <c r="C62" s="0" t="n">
        <v>29010932.7909306</v>
      </c>
      <c r="D62" s="0" t="n">
        <v>30389857.9981867</v>
      </c>
      <c r="E62" s="0" t="n">
        <v>29135436.7390913</v>
      </c>
      <c r="F62" s="0" t="n">
        <v>21646416.6506361</v>
      </c>
      <c r="G62" s="0" t="n">
        <v>7364516.14029454</v>
      </c>
      <c r="H62" s="0" t="n">
        <v>21782473.0182674</v>
      </c>
      <c r="I62" s="0" t="n">
        <v>7352963.7208239</v>
      </c>
      <c r="J62" s="166" t="n">
        <v>2705725.27151209</v>
      </c>
      <c r="K62" s="166" t="n">
        <v>2624553.51336673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30968303.3399503</v>
      </c>
      <c r="C63" s="0" t="n">
        <v>29692214.3969601</v>
      </c>
      <c r="D63" s="0" t="n">
        <v>31102956.80578</v>
      </c>
      <c r="E63" s="0" t="n">
        <v>29818619.0541189</v>
      </c>
      <c r="F63" s="0" t="n">
        <v>22144961.9435629</v>
      </c>
      <c r="G63" s="0" t="n">
        <v>7547252.4533972</v>
      </c>
      <c r="H63" s="0" t="n">
        <v>22283167.3071963</v>
      </c>
      <c r="I63" s="0" t="n">
        <v>7535451.74692259</v>
      </c>
      <c r="J63" s="166" t="n">
        <v>2834416.93266102</v>
      </c>
      <c r="K63" s="166" t="n">
        <v>2749384.42468119</v>
      </c>
      <c r="L63" s="0" t="n">
        <v>5161539.71423691</v>
      </c>
      <c r="M63" s="0" t="n">
        <v>4872251.69128043</v>
      </c>
      <c r="N63" s="0" t="n">
        <v>5183971.20888843</v>
      </c>
      <c r="O63" s="0" t="n">
        <v>4893327.41216257</v>
      </c>
      <c r="P63" s="0" t="n">
        <v>472402.82211017</v>
      </c>
      <c r="Q63" s="0" t="n">
        <v>458230.737446865</v>
      </c>
    </row>
    <row r="64" customFormat="false" ht="12.8" hidden="false" customHeight="false" outlineLevel="0" collapsed="false">
      <c r="A64" s="0" t="n">
        <v>111</v>
      </c>
      <c r="B64" s="0" t="n">
        <v>30613925.1409286</v>
      </c>
      <c r="C64" s="0" t="n">
        <v>29351213.211937</v>
      </c>
      <c r="D64" s="0" t="n">
        <v>30746503.5596995</v>
      </c>
      <c r="E64" s="0" t="n">
        <v>29475697.8609115</v>
      </c>
      <c r="F64" s="0" t="n">
        <v>21887481.1983379</v>
      </c>
      <c r="G64" s="0" t="n">
        <v>7463732.01359914</v>
      </c>
      <c r="H64" s="0" t="n">
        <v>22022164.8628698</v>
      </c>
      <c r="I64" s="0" t="n">
        <v>7453532.99804168</v>
      </c>
      <c r="J64" s="166" t="n">
        <v>2845846.03324167</v>
      </c>
      <c r="K64" s="166" t="n">
        <v>2760470.65224442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31480692.3251439</v>
      </c>
      <c r="C65" s="0" t="n">
        <v>30181639.2384264</v>
      </c>
      <c r="D65" s="0" t="n">
        <v>31616215.0595856</v>
      </c>
      <c r="E65" s="0" t="n">
        <v>30308888.3029948</v>
      </c>
      <c r="F65" s="0" t="n">
        <v>22496938.2530643</v>
      </c>
      <c r="G65" s="0" t="n">
        <v>7684700.98536209</v>
      </c>
      <c r="H65" s="0" t="n">
        <v>22634624.0334194</v>
      </c>
      <c r="I65" s="0" t="n">
        <v>7674264.26957542</v>
      </c>
      <c r="J65" s="166" t="n">
        <v>2986558.39263356</v>
      </c>
      <c r="K65" s="166" t="n">
        <v>2896961.64085456</v>
      </c>
      <c r="L65" s="0" t="n">
        <v>5247422.64020801</v>
      </c>
      <c r="M65" s="0" t="n">
        <v>4953608.48265209</v>
      </c>
      <c r="N65" s="0" t="n">
        <v>5269999.63457871</v>
      </c>
      <c r="O65" s="0" t="n">
        <v>4974821.57928227</v>
      </c>
      <c r="P65" s="0" t="n">
        <v>497759.732105594</v>
      </c>
      <c r="Q65" s="0" t="n">
        <v>482826.940142426</v>
      </c>
    </row>
    <row r="66" customFormat="false" ht="12.8" hidden="false" customHeight="false" outlineLevel="0" collapsed="false">
      <c r="A66" s="0" t="n">
        <v>113</v>
      </c>
      <c r="B66" s="0" t="n">
        <v>31033429.3439811</v>
      </c>
      <c r="C66" s="0" t="n">
        <v>29753092.4067585</v>
      </c>
      <c r="D66" s="0" t="n">
        <v>31166520.7290253</v>
      </c>
      <c r="E66" s="0" t="n">
        <v>29878069.8992485</v>
      </c>
      <c r="F66" s="0" t="n">
        <v>22162989.8645183</v>
      </c>
      <c r="G66" s="0" t="n">
        <v>7590102.54224022</v>
      </c>
      <c r="H66" s="0" t="n">
        <v>22297857.4854426</v>
      </c>
      <c r="I66" s="0" t="n">
        <v>7580212.41380582</v>
      </c>
      <c r="J66" s="166" t="n">
        <v>3075393.51553308</v>
      </c>
      <c r="K66" s="166" t="n">
        <v>2983131.71006709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31870910.693318</v>
      </c>
      <c r="C67" s="0" t="n">
        <v>30554754.0239597</v>
      </c>
      <c r="D67" s="0" t="n">
        <v>32006596.0468514</v>
      </c>
      <c r="E67" s="0" t="n">
        <v>30682164.4680784</v>
      </c>
      <c r="F67" s="0" t="n">
        <v>22683649.0001609</v>
      </c>
      <c r="G67" s="0" t="n">
        <v>7871105.02379876</v>
      </c>
      <c r="H67" s="0" t="n">
        <v>22821252.7718978</v>
      </c>
      <c r="I67" s="0" t="n">
        <v>7860911.69618065</v>
      </c>
      <c r="J67" s="166" t="n">
        <v>3229865.09190653</v>
      </c>
      <c r="K67" s="166" t="n">
        <v>3132969.13914934</v>
      </c>
      <c r="L67" s="0" t="n">
        <v>5312030.76006024</v>
      </c>
      <c r="M67" s="0" t="n">
        <v>5015306.20012094</v>
      </c>
      <c r="N67" s="0" t="n">
        <v>5334636.44189793</v>
      </c>
      <c r="O67" s="0" t="n">
        <v>5036547.78518931</v>
      </c>
      <c r="P67" s="0" t="n">
        <v>538310.848651089</v>
      </c>
      <c r="Q67" s="0" t="n">
        <v>522161.523191556</v>
      </c>
    </row>
    <row r="68" customFormat="false" ht="12.8" hidden="false" customHeight="false" outlineLevel="0" collapsed="false">
      <c r="A68" s="0" t="n">
        <v>115</v>
      </c>
      <c r="B68" s="0" t="n">
        <v>31403875.7578001</v>
      </c>
      <c r="C68" s="0" t="n">
        <v>30106628.4585026</v>
      </c>
      <c r="D68" s="0" t="n">
        <v>31542158.2969183</v>
      </c>
      <c r="E68" s="0" t="n">
        <v>30236482.5315147</v>
      </c>
      <c r="F68" s="0" t="n">
        <v>22340573.9182389</v>
      </c>
      <c r="G68" s="0" t="n">
        <v>7766054.54026363</v>
      </c>
      <c r="H68" s="0" t="n">
        <v>22476723.7513374</v>
      </c>
      <c r="I68" s="0" t="n">
        <v>7759758.7801773</v>
      </c>
      <c r="J68" s="166" t="n">
        <v>3247298.45477883</v>
      </c>
      <c r="K68" s="166" t="n">
        <v>3149879.50113547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32149521.9045202</v>
      </c>
      <c r="C69" s="0" t="n">
        <v>30821823.737618</v>
      </c>
      <c r="D69" s="0" t="n">
        <v>32291227.5899646</v>
      </c>
      <c r="E69" s="0" t="n">
        <v>30954893.8238617</v>
      </c>
      <c r="F69" s="0" t="n">
        <v>22907185.3384669</v>
      </c>
      <c r="G69" s="0" t="n">
        <v>7914638.39915112</v>
      </c>
      <c r="H69" s="0" t="n">
        <v>23046695.0409678</v>
      </c>
      <c r="I69" s="0" t="n">
        <v>7908198.7828939</v>
      </c>
      <c r="J69" s="166" t="n">
        <v>3333722.92209034</v>
      </c>
      <c r="K69" s="166" t="n">
        <v>3233711.23442763</v>
      </c>
      <c r="L69" s="0" t="n">
        <v>5357856.4553872</v>
      </c>
      <c r="M69" s="0" t="n">
        <v>5058737.4846202</v>
      </c>
      <c r="N69" s="0" t="n">
        <v>5381465.70270415</v>
      </c>
      <c r="O69" s="0" t="n">
        <v>5080922.01926149</v>
      </c>
      <c r="P69" s="0" t="n">
        <v>555620.487015057</v>
      </c>
      <c r="Q69" s="0" t="n">
        <v>538951.872404605</v>
      </c>
    </row>
    <row r="70" customFormat="false" ht="12.8" hidden="false" customHeight="false" outlineLevel="0" collapsed="false">
      <c r="A70" s="0" t="n">
        <v>117</v>
      </c>
      <c r="B70" s="0" t="n">
        <v>31777348.278489</v>
      </c>
      <c r="C70" s="0" t="n">
        <v>30465072.8720308</v>
      </c>
      <c r="D70" s="0" t="n">
        <v>31914936.1009887</v>
      </c>
      <c r="E70" s="0" t="n">
        <v>30594272.8866476</v>
      </c>
      <c r="F70" s="0" t="n">
        <v>22617362.8959922</v>
      </c>
      <c r="G70" s="0" t="n">
        <v>7847709.97603859</v>
      </c>
      <c r="H70" s="0" t="n">
        <v>22752916.9551245</v>
      </c>
      <c r="I70" s="0" t="n">
        <v>7841355.93152306</v>
      </c>
      <c r="J70" s="166" t="n">
        <v>3380780.89784104</v>
      </c>
      <c r="K70" s="166" t="n">
        <v>3279357.47090581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32579110.0195581</v>
      </c>
      <c r="C71" s="0" t="n">
        <v>31233304.5721349</v>
      </c>
      <c r="D71" s="0" t="n">
        <v>32718865.2373417</v>
      </c>
      <c r="E71" s="0" t="n">
        <v>31364537.6013707</v>
      </c>
      <c r="F71" s="0" t="n">
        <v>23187075.3684522</v>
      </c>
      <c r="G71" s="0" t="n">
        <v>8046229.20368275</v>
      </c>
      <c r="H71" s="0" t="n">
        <v>23324789.1164856</v>
      </c>
      <c r="I71" s="0" t="n">
        <v>8039748.48488515</v>
      </c>
      <c r="J71" s="166" t="n">
        <v>3527857.42036141</v>
      </c>
      <c r="K71" s="166" t="n">
        <v>3422021.69775057</v>
      </c>
      <c r="L71" s="0" t="n">
        <v>5428388.51011056</v>
      </c>
      <c r="M71" s="0" t="n">
        <v>5125818.98299521</v>
      </c>
      <c r="N71" s="0" t="n">
        <v>5451672.07441683</v>
      </c>
      <c r="O71" s="0" t="n">
        <v>5147697.35987093</v>
      </c>
      <c r="P71" s="0" t="n">
        <v>587976.236726902</v>
      </c>
      <c r="Q71" s="0" t="n">
        <v>570336.949625095</v>
      </c>
    </row>
    <row r="72" customFormat="false" ht="12.8" hidden="false" customHeight="false" outlineLevel="0" collapsed="false">
      <c r="A72" s="0" t="n">
        <v>119</v>
      </c>
      <c r="B72" s="0" t="n">
        <v>32042314.5417967</v>
      </c>
      <c r="C72" s="0" t="n">
        <v>30718771.4770868</v>
      </c>
      <c r="D72" s="0" t="n">
        <v>32178182.0395637</v>
      </c>
      <c r="E72" s="0" t="n">
        <v>30846352.3767572</v>
      </c>
      <c r="F72" s="0" t="n">
        <v>22793409.4317495</v>
      </c>
      <c r="G72" s="0" t="n">
        <v>7925362.04533731</v>
      </c>
      <c r="H72" s="0" t="n">
        <v>22927360.8578082</v>
      </c>
      <c r="I72" s="0" t="n">
        <v>7918991.51894902</v>
      </c>
      <c r="J72" s="166" t="n">
        <v>3573932.4129051</v>
      </c>
      <c r="K72" s="166" t="n">
        <v>3466714.44051794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32842027.9656485</v>
      </c>
      <c r="C73" s="0" t="n">
        <v>31487014.1040768</v>
      </c>
      <c r="D73" s="0" t="n">
        <v>32987187.8959503</v>
      </c>
      <c r="E73" s="0" t="n">
        <v>31623468.3202165</v>
      </c>
      <c r="F73" s="0" t="n">
        <v>23427523.7474569</v>
      </c>
      <c r="G73" s="0" t="n">
        <v>8059490.35661993</v>
      </c>
      <c r="H73" s="0" t="n">
        <v>23563978.5378554</v>
      </c>
      <c r="I73" s="0" t="n">
        <v>8059489.78236115</v>
      </c>
      <c r="J73" s="166" t="n">
        <v>3755123.42980754</v>
      </c>
      <c r="K73" s="166" t="n">
        <v>3642469.72691332</v>
      </c>
      <c r="L73" s="0" t="n">
        <v>5472235.77717309</v>
      </c>
      <c r="M73" s="0" t="n">
        <v>5168214.75291947</v>
      </c>
      <c r="N73" s="0" t="n">
        <v>5496429.78712693</v>
      </c>
      <c r="O73" s="0" t="n">
        <v>5190958.34434695</v>
      </c>
      <c r="P73" s="0" t="n">
        <v>625853.904967924</v>
      </c>
      <c r="Q73" s="0" t="n">
        <v>607078.287818886</v>
      </c>
    </row>
    <row r="74" customFormat="false" ht="12.8" hidden="false" customHeight="false" outlineLevel="0" collapsed="false">
      <c r="A74" s="0" t="n">
        <v>121</v>
      </c>
      <c r="B74" s="0" t="n">
        <v>32377522.3501452</v>
      </c>
      <c r="C74" s="0" t="n">
        <v>31041941.7234901</v>
      </c>
      <c r="D74" s="0" t="n">
        <v>32519483.3692048</v>
      </c>
      <c r="E74" s="0" t="n">
        <v>31175388.896203</v>
      </c>
      <c r="F74" s="0" t="n">
        <v>23032308.6433235</v>
      </c>
      <c r="G74" s="0" t="n">
        <v>8009633.08016656</v>
      </c>
      <c r="H74" s="0" t="n">
        <v>23165756.3954023</v>
      </c>
      <c r="I74" s="0" t="n">
        <v>8009632.50080066</v>
      </c>
      <c r="J74" s="166" t="n">
        <v>3785263.34568823</v>
      </c>
      <c r="K74" s="166" t="n">
        <v>3671705.44531758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33267335.7811082</v>
      </c>
      <c r="C75" s="0" t="n">
        <v>31895144.8287288</v>
      </c>
      <c r="D75" s="0" t="n">
        <v>33410522.8580595</v>
      </c>
      <c r="E75" s="0" t="n">
        <v>32029744.5845008</v>
      </c>
      <c r="F75" s="0" t="n">
        <v>23659931.2910937</v>
      </c>
      <c r="G75" s="0" t="n">
        <v>8235213.53763512</v>
      </c>
      <c r="H75" s="0" t="n">
        <v>23794531.6394871</v>
      </c>
      <c r="I75" s="0" t="n">
        <v>8235212.94501367</v>
      </c>
      <c r="J75" s="166" t="n">
        <v>3938561.11980299</v>
      </c>
      <c r="K75" s="166" t="n">
        <v>3820404.2862089</v>
      </c>
      <c r="L75" s="0" t="n">
        <v>5542584.15513332</v>
      </c>
      <c r="M75" s="0" t="n">
        <v>5235309.3891033</v>
      </c>
      <c r="N75" s="0" t="n">
        <v>5566449.36005743</v>
      </c>
      <c r="O75" s="0" t="n">
        <v>5257745.84496861</v>
      </c>
      <c r="P75" s="0" t="n">
        <v>656426.853300498</v>
      </c>
      <c r="Q75" s="0" t="n">
        <v>636734.047701483</v>
      </c>
    </row>
    <row r="76" customFormat="false" ht="12.8" hidden="false" customHeight="false" outlineLevel="0" collapsed="false">
      <c r="A76" s="0" t="n">
        <v>123</v>
      </c>
      <c r="B76" s="0" t="n">
        <v>32737687.2481805</v>
      </c>
      <c r="C76" s="0" t="n">
        <v>31386923.9028049</v>
      </c>
      <c r="D76" s="0" t="n">
        <v>32877171.3970892</v>
      </c>
      <c r="E76" s="0" t="n">
        <v>31518042.6270491</v>
      </c>
      <c r="F76" s="0" t="n">
        <v>23245967.1021659</v>
      </c>
      <c r="G76" s="0" t="n">
        <v>8140956.80063896</v>
      </c>
      <c r="H76" s="0" t="n">
        <v>23377086.4089546</v>
      </c>
      <c r="I76" s="0" t="n">
        <v>8140956.21809447</v>
      </c>
      <c r="J76" s="166" t="n">
        <v>3938428.26529878</v>
      </c>
      <c r="K76" s="166" t="n">
        <v>3820275.41733982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33623640.1308828</v>
      </c>
      <c r="C77" s="0" t="n">
        <v>32236170.4137502</v>
      </c>
      <c r="D77" s="0" t="n">
        <v>33764690.5158836</v>
      </c>
      <c r="E77" s="0" t="n">
        <v>32368761.7203433</v>
      </c>
      <c r="F77" s="0" t="n">
        <v>23918136.2692112</v>
      </c>
      <c r="G77" s="0" t="n">
        <v>8318034.14453896</v>
      </c>
      <c r="H77" s="0" t="n">
        <v>24050728.1497208</v>
      </c>
      <c r="I77" s="0" t="n">
        <v>8318033.57062257</v>
      </c>
      <c r="J77" s="166" t="n">
        <v>4102976.16807948</v>
      </c>
      <c r="K77" s="166" t="n">
        <v>3979886.88303709</v>
      </c>
      <c r="L77" s="0" t="n">
        <v>5602998.40528934</v>
      </c>
      <c r="M77" s="0" t="n">
        <v>5293160.04883173</v>
      </c>
      <c r="N77" s="0" t="n">
        <v>5626507.50220302</v>
      </c>
      <c r="O77" s="0" t="n">
        <v>5315268.10200251</v>
      </c>
      <c r="P77" s="0" t="n">
        <v>683829.361346579</v>
      </c>
      <c r="Q77" s="0" t="n">
        <v>663314.480506182</v>
      </c>
    </row>
    <row r="78" customFormat="false" ht="12.8" hidden="false" customHeight="false" outlineLevel="0" collapsed="false">
      <c r="A78" s="0" t="n">
        <v>125</v>
      </c>
      <c r="B78" s="0" t="n">
        <v>33131506.1955678</v>
      </c>
      <c r="C78" s="0" t="n">
        <v>31764821.47241</v>
      </c>
      <c r="D78" s="0" t="n">
        <v>33268187.4181727</v>
      </c>
      <c r="E78" s="0" t="n">
        <v>31893305.6984542</v>
      </c>
      <c r="F78" s="0" t="n">
        <v>23556035.0067507</v>
      </c>
      <c r="G78" s="0" t="n">
        <v>8208786.46565927</v>
      </c>
      <c r="H78" s="0" t="n">
        <v>23684519.7303162</v>
      </c>
      <c r="I78" s="0" t="n">
        <v>8208785.96813801</v>
      </c>
      <c r="J78" s="166" t="n">
        <v>4157198.70727204</v>
      </c>
      <c r="K78" s="166" t="n">
        <v>4032482.74605388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33887532.2856866</v>
      </c>
      <c r="C79" s="0" t="n">
        <v>32491493.9982149</v>
      </c>
      <c r="D79" s="0" t="n">
        <v>34026353.3315968</v>
      </c>
      <c r="E79" s="0" t="n">
        <v>32621991.5103994</v>
      </c>
      <c r="F79" s="0" t="n">
        <v>24115892.8473897</v>
      </c>
      <c r="G79" s="0" t="n">
        <v>8375601.15082513</v>
      </c>
      <c r="H79" s="0" t="n">
        <v>24246390.868111</v>
      </c>
      <c r="I79" s="0" t="n">
        <v>8375600.64228837</v>
      </c>
      <c r="J79" s="166" t="n">
        <v>4288855.96509559</v>
      </c>
      <c r="K79" s="166" t="n">
        <v>4160190.28614272</v>
      </c>
      <c r="L79" s="0" t="n">
        <v>5644427.08100742</v>
      </c>
      <c r="M79" s="0" t="n">
        <v>5332306.50014437</v>
      </c>
      <c r="N79" s="0" t="n">
        <v>5667564.93777773</v>
      </c>
      <c r="O79" s="0" t="n">
        <v>5354065.70770432</v>
      </c>
      <c r="P79" s="0" t="n">
        <v>714809.327515931</v>
      </c>
      <c r="Q79" s="0" t="n">
        <v>693365.047690453</v>
      </c>
    </row>
    <row r="80" customFormat="false" ht="12.8" hidden="false" customHeight="false" outlineLevel="0" collapsed="false">
      <c r="A80" s="0" t="n">
        <v>127</v>
      </c>
      <c r="B80" s="0" t="n">
        <v>33310362.1090077</v>
      </c>
      <c r="C80" s="0" t="n">
        <v>31938568.2652976</v>
      </c>
      <c r="D80" s="0" t="n">
        <v>33446085.6600063</v>
      </c>
      <c r="E80" s="0" t="n">
        <v>32066153.871642</v>
      </c>
      <c r="F80" s="0" t="n">
        <v>23710480.2148437</v>
      </c>
      <c r="G80" s="0" t="n">
        <v>8228088.05045387</v>
      </c>
      <c r="H80" s="0" t="n">
        <v>23838066.3257328</v>
      </c>
      <c r="I80" s="0" t="n">
        <v>8228087.54590916</v>
      </c>
      <c r="J80" s="166" t="n">
        <v>4300997.55695868</v>
      </c>
      <c r="K80" s="166" t="n">
        <v>4171967.63024992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34143941.2365676</v>
      </c>
      <c r="C81" s="0" t="n">
        <v>32738960.6177874</v>
      </c>
      <c r="D81" s="0" t="n">
        <v>34282770.0907805</v>
      </c>
      <c r="E81" s="0" t="n">
        <v>32869465.6548558</v>
      </c>
      <c r="F81" s="0" t="n">
        <v>24310483.9573852</v>
      </c>
      <c r="G81" s="0" t="n">
        <v>8428476.66040219</v>
      </c>
      <c r="H81" s="0" t="n">
        <v>24440989.5102989</v>
      </c>
      <c r="I81" s="0" t="n">
        <v>8428476.14455691</v>
      </c>
      <c r="J81" s="166" t="n">
        <v>4462710.71263612</v>
      </c>
      <c r="K81" s="166" t="n">
        <v>4328829.39125704</v>
      </c>
      <c r="L81" s="0" t="n">
        <v>5688966.60637249</v>
      </c>
      <c r="M81" s="0" t="n">
        <v>5375695.61236457</v>
      </c>
      <c r="N81" s="0" t="n">
        <v>5712105.79734206</v>
      </c>
      <c r="O81" s="0" t="n">
        <v>5397456.12230483</v>
      </c>
      <c r="P81" s="0" t="n">
        <v>743785.118772687</v>
      </c>
      <c r="Q81" s="0" t="n">
        <v>721471.565209506</v>
      </c>
    </row>
    <row r="82" customFormat="false" ht="12.8" hidden="false" customHeight="false" outlineLevel="0" collapsed="false">
      <c r="A82" s="0" t="n">
        <v>129</v>
      </c>
      <c r="B82" s="0" t="n">
        <v>33731565.9676943</v>
      </c>
      <c r="C82" s="0" t="n">
        <v>32343912.6960244</v>
      </c>
      <c r="D82" s="0" t="n">
        <v>33867788.5571052</v>
      </c>
      <c r="E82" s="0" t="n">
        <v>32471967.7424693</v>
      </c>
      <c r="F82" s="0" t="n">
        <v>23959901.057982</v>
      </c>
      <c r="G82" s="0" t="n">
        <v>8384011.6380424</v>
      </c>
      <c r="H82" s="0" t="n">
        <v>24087956.6113933</v>
      </c>
      <c r="I82" s="0" t="n">
        <v>8384011.13107596</v>
      </c>
      <c r="J82" s="166" t="n">
        <v>4484351.76817722</v>
      </c>
      <c r="K82" s="166" t="n">
        <v>4349821.21513191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34514510.5461813</v>
      </c>
      <c r="C83" s="0" t="n">
        <v>33093946.1245477</v>
      </c>
      <c r="D83" s="0" t="n">
        <v>34653081.0117525</v>
      </c>
      <c r="E83" s="0" t="n">
        <v>33224208.2905809</v>
      </c>
      <c r="F83" s="0" t="n">
        <v>24544073.2522875</v>
      </c>
      <c r="G83" s="0" t="n">
        <v>8549872.87226019</v>
      </c>
      <c r="H83" s="0" t="n">
        <v>24674335.9353957</v>
      </c>
      <c r="I83" s="0" t="n">
        <v>8549872.35518514</v>
      </c>
      <c r="J83" s="166" t="n">
        <v>4666482.55492073</v>
      </c>
      <c r="K83" s="166" t="n">
        <v>4526488.07827311</v>
      </c>
      <c r="L83" s="0" t="n">
        <v>5751382.64591231</v>
      </c>
      <c r="M83" s="0" t="n">
        <v>5435437.72043633</v>
      </c>
      <c r="N83" s="0" t="n">
        <v>5774478.7746416</v>
      </c>
      <c r="O83" s="0" t="n">
        <v>5457157.77495736</v>
      </c>
      <c r="P83" s="0" t="n">
        <v>777747.092486789</v>
      </c>
      <c r="Q83" s="0" t="n">
        <v>754414.679712185</v>
      </c>
    </row>
    <row r="84" customFormat="false" ht="12.8" hidden="false" customHeight="false" outlineLevel="0" collapsed="false">
      <c r="A84" s="0" t="n">
        <v>131</v>
      </c>
      <c r="B84" s="0" t="n">
        <v>33959352.6902179</v>
      </c>
      <c r="C84" s="0" t="n">
        <v>32561851.0997832</v>
      </c>
      <c r="D84" s="0" t="n">
        <v>34093509.9065209</v>
      </c>
      <c r="E84" s="0" t="n">
        <v>32687964.7106974</v>
      </c>
      <c r="F84" s="0" t="n">
        <v>24126230.291595</v>
      </c>
      <c r="G84" s="0" t="n">
        <v>8435620.8081882</v>
      </c>
      <c r="H84" s="0" t="n">
        <v>24252344.4107919</v>
      </c>
      <c r="I84" s="0" t="n">
        <v>8435620.29990551</v>
      </c>
      <c r="J84" s="166" t="n">
        <v>4677648.41411591</v>
      </c>
      <c r="K84" s="166" t="n">
        <v>4537318.96169243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34840052.0935406</v>
      </c>
      <c r="C85" s="0" t="n">
        <v>33406359.803852</v>
      </c>
      <c r="D85" s="0" t="n">
        <v>34977083.8942798</v>
      </c>
      <c r="E85" s="0" t="n">
        <v>33535176.2181582</v>
      </c>
      <c r="F85" s="0" t="n">
        <v>24708630.1146212</v>
      </c>
      <c r="G85" s="0" t="n">
        <v>8697729.6892308</v>
      </c>
      <c r="H85" s="0" t="n">
        <v>24837447.0484697</v>
      </c>
      <c r="I85" s="0" t="n">
        <v>8697729.16968851</v>
      </c>
      <c r="J85" s="166" t="n">
        <v>4866500.05960691</v>
      </c>
      <c r="K85" s="166" t="n">
        <v>4720505.0578187</v>
      </c>
      <c r="L85" s="0" t="n">
        <v>5803771.81135564</v>
      </c>
      <c r="M85" s="0" t="n">
        <v>5485205.97028491</v>
      </c>
      <c r="N85" s="0" t="n">
        <v>5826611.60112624</v>
      </c>
      <c r="O85" s="0" t="n">
        <v>5506685.11243749</v>
      </c>
      <c r="P85" s="0" t="n">
        <v>811083.343267818</v>
      </c>
      <c r="Q85" s="0" t="n">
        <v>786750.842969783</v>
      </c>
    </row>
    <row r="86" customFormat="false" ht="12.8" hidden="false" customHeight="false" outlineLevel="0" collapsed="false">
      <c r="A86" s="0" t="n">
        <v>133</v>
      </c>
      <c r="B86" s="0" t="n">
        <v>34248566.5945385</v>
      </c>
      <c r="C86" s="0" t="n">
        <v>32839455.2574589</v>
      </c>
      <c r="D86" s="0" t="n">
        <v>34382336.6331345</v>
      </c>
      <c r="E86" s="0" t="n">
        <v>32965205.5030991</v>
      </c>
      <c r="F86" s="0" t="n">
        <v>24268077.1132098</v>
      </c>
      <c r="G86" s="0" t="n">
        <v>8571378.14424908</v>
      </c>
      <c r="H86" s="0" t="n">
        <v>24393827.8694498</v>
      </c>
      <c r="I86" s="0" t="n">
        <v>8571377.63364927</v>
      </c>
      <c r="J86" s="166" t="n">
        <v>4874704.29445482</v>
      </c>
      <c r="K86" s="166" t="n">
        <v>4728463.16562118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35071908.6028646</v>
      </c>
      <c r="C87" s="0" t="n">
        <v>33629666.449015</v>
      </c>
      <c r="D87" s="0" t="n">
        <v>35206395.9800499</v>
      </c>
      <c r="E87" s="0" t="n">
        <v>33756092.5595481</v>
      </c>
      <c r="F87" s="0" t="n">
        <v>24868645.8437351</v>
      </c>
      <c r="G87" s="0" t="n">
        <v>8761020.60527995</v>
      </c>
      <c r="H87" s="0" t="n">
        <v>24995072.475474</v>
      </c>
      <c r="I87" s="0" t="n">
        <v>8761020.08407417</v>
      </c>
      <c r="J87" s="166" t="n">
        <v>5067352.05487373</v>
      </c>
      <c r="K87" s="166" t="n">
        <v>4915331.49322752</v>
      </c>
      <c r="L87" s="0" t="n">
        <v>5843320.80810151</v>
      </c>
      <c r="M87" s="0" t="n">
        <v>5523448.62001997</v>
      </c>
      <c r="N87" s="0" t="n">
        <v>5865736.7851464</v>
      </c>
      <c r="O87" s="0" t="n">
        <v>5544530.06558285</v>
      </c>
      <c r="P87" s="0" t="n">
        <v>844558.675812288</v>
      </c>
      <c r="Q87" s="0" t="n">
        <v>819221.915537919</v>
      </c>
    </row>
    <row r="88" customFormat="false" ht="12.8" hidden="false" customHeight="false" outlineLevel="0" collapsed="false">
      <c r="A88" s="0" t="n">
        <v>135</v>
      </c>
      <c r="B88" s="0" t="n">
        <v>34638990.9566006</v>
      </c>
      <c r="C88" s="0" t="n">
        <v>33214034.6875934</v>
      </c>
      <c r="D88" s="0" t="n">
        <v>34770778.5192684</v>
      </c>
      <c r="E88" s="0" t="n">
        <v>33337922.8368561</v>
      </c>
      <c r="F88" s="0" t="n">
        <v>24540122.5411432</v>
      </c>
      <c r="G88" s="0" t="n">
        <v>8673912.1464502</v>
      </c>
      <c r="H88" s="0" t="n">
        <v>24664011.2027491</v>
      </c>
      <c r="I88" s="0" t="n">
        <v>8673911.63410703</v>
      </c>
      <c r="J88" s="166" t="n">
        <v>5048363.49804684</v>
      </c>
      <c r="K88" s="166" t="n">
        <v>4896912.59310543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35580621.4040371</v>
      </c>
      <c r="C89" s="0" t="n">
        <v>34117525.69151</v>
      </c>
      <c r="D89" s="0" t="n">
        <v>35713957.8042479</v>
      </c>
      <c r="E89" s="0" t="n">
        <v>34242870.4702966</v>
      </c>
      <c r="F89" s="0" t="n">
        <v>25189320.7156726</v>
      </c>
      <c r="G89" s="0" t="n">
        <v>8928204.97583739</v>
      </c>
      <c r="H89" s="0" t="n">
        <v>25314666.028261</v>
      </c>
      <c r="I89" s="0" t="n">
        <v>8928204.44203558</v>
      </c>
      <c r="J89" s="166" t="n">
        <v>5230836.69828735</v>
      </c>
      <c r="K89" s="166" t="n">
        <v>5073911.59733873</v>
      </c>
      <c r="L89" s="0" t="n">
        <v>5928870.63353338</v>
      </c>
      <c r="M89" s="0" t="n">
        <v>5604895.33082808</v>
      </c>
      <c r="N89" s="0" t="n">
        <v>5951094.88509128</v>
      </c>
      <c r="O89" s="0" t="n">
        <v>5625796.44196012</v>
      </c>
      <c r="P89" s="0" t="n">
        <v>871806.116381225</v>
      </c>
      <c r="Q89" s="0" t="n">
        <v>845651.932889789</v>
      </c>
    </row>
    <row r="90" customFormat="false" ht="12.8" hidden="false" customHeight="false" outlineLevel="0" collapsed="false">
      <c r="A90" s="0" t="n">
        <v>137</v>
      </c>
      <c r="B90" s="0" t="n">
        <v>35096196.1379832</v>
      </c>
      <c r="C90" s="0" t="n">
        <v>33652248.9177433</v>
      </c>
      <c r="D90" s="0" t="n">
        <v>35226661.0342124</v>
      </c>
      <c r="E90" s="0" t="n">
        <v>33774895.0592104</v>
      </c>
      <c r="F90" s="0" t="n">
        <v>24765666.332824</v>
      </c>
      <c r="G90" s="0" t="n">
        <v>8886582.58491932</v>
      </c>
      <c r="H90" s="0" t="n">
        <v>24888312.998905</v>
      </c>
      <c r="I90" s="0" t="n">
        <v>8886582.06030542</v>
      </c>
      <c r="J90" s="166" t="n">
        <v>5251926.74184035</v>
      </c>
      <c r="K90" s="166" t="n">
        <v>5094368.93958514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36002259.9155105</v>
      </c>
      <c r="C91" s="0" t="n">
        <v>34521329.1964858</v>
      </c>
      <c r="D91" s="0" t="n">
        <v>36134195.2973045</v>
      </c>
      <c r="E91" s="0" t="n">
        <v>34645355.4331594</v>
      </c>
      <c r="F91" s="0" t="n">
        <v>25451881.0494156</v>
      </c>
      <c r="G91" s="0" t="n">
        <v>9069448.14707021</v>
      </c>
      <c r="H91" s="0" t="n">
        <v>25575907.8208601</v>
      </c>
      <c r="I91" s="0" t="n">
        <v>9069447.6122993</v>
      </c>
      <c r="J91" s="166" t="n">
        <v>5472791.62178793</v>
      </c>
      <c r="K91" s="166" t="n">
        <v>5308607.87313429</v>
      </c>
      <c r="L91" s="0" t="n">
        <v>5998984.36171645</v>
      </c>
      <c r="M91" s="0" t="n">
        <v>5671912.75246244</v>
      </c>
      <c r="N91" s="0" t="n">
        <v>6020974.82921177</v>
      </c>
      <c r="O91" s="0" t="n">
        <v>5692594.22282177</v>
      </c>
      <c r="P91" s="0" t="n">
        <v>912131.936964654</v>
      </c>
      <c r="Q91" s="0" t="n">
        <v>884767.978855715</v>
      </c>
    </row>
    <row r="92" customFormat="false" ht="12.8" hidden="false" customHeight="false" outlineLevel="0" collapsed="false">
      <c r="A92" s="0" t="n">
        <v>139</v>
      </c>
      <c r="B92" s="0" t="n">
        <v>35492699.4158155</v>
      </c>
      <c r="C92" s="0" t="n">
        <v>34032298.6326315</v>
      </c>
      <c r="D92" s="0" t="n">
        <v>35621504.3712652</v>
      </c>
      <c r="E92" s="0" t="n">
        <v>34153382.6526022</v>
      </c>
      <c r="F92" s="0" t="n">
        <v>25083220.2242501</v>
      </c>
      <c r="G92" s="0" t="n">
        <v>8949078.40838138</v>
      </c>
      <c r="H92" s="0" t="n">
        <v>25204304.7468419</v>
      </c>
      <c r="I92" s="0" t="n">
        <v>8949077.9057603</v>
      </c>
      <c r="J92" s="166" t="n">
        <v>5446069.68418352</v>
      </c>
      <c r="K92" s="166" t="n">
        <v>5282687.59365802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36286888.6707302</v>
      </c>
      <c r="C93" s="0" t="n">
        <v>34795700.6780224</v>
      </c>
      <c r="D93" s="0" t="n">
        <v>36416941.0114556</v>
      </c>
      <c r="E93" s="0" t="n">
        <v>34917957.4020278</v>
      </c>
      <c r="F93" s="0" t="n">
        <v>25678790.076245</v>
      </c>
      <c r="G93" s="0" t="n">
        <v>9116910.60177741</v>
      </c>
      <c r="H93" s="0" t="n">
        <v>25801047.3139233</v>
      </c>
      <c r="I93" s="0" t="n">
        <v>9116910.08810448</v>
      </c>
      <c r="J93" s="166" t="n">
        <v>5623555.83522282</v>
      </c>
      <c r="K93" s="166" t="n">
        <v>5454849.16016614</v>
      </c>
      <c r="L93" s="0" t="n">
        <v>6046057.28081586</v>
      </c>
      <c r="M93" s="0" t="n">
        <v>5716747.28477409</v>
      </c>
      <c r="N93" s="0" t="n">
        <v>6067734.00493028</v>
      </c>
      <c r="O93" s="0" t="n">
        <v>5737133.93337125</v>
      </c>
      <c r="P93" s="0" t="n">
        <v>937259.30587047</v>
      </c>
      <c r="Q93" s="0" t="n">
        <v>909141.526694356</v>
      </c>
    </row>
    <row r="94" customFormat="false" ht="12.8" hidden="false" customHeight="false" outlineLevel="0" collapsed="false">
      <c r="A94" s="0" t="n">
        <v>141</v>
      </c>
      <c r="B94" s="0" t="n">
        <v>35610044.2686896</v>
      </c>
      <c r="C94" s="0" t="n">
        <v>34148277.1488355</v>
      </c>
      <c r="D94" s="0" t="n">
        <v>35734159.5301386</v>
      </c>
      <c r="E94" s="0" t="n">
        <v>34264952.8888211</v>
      </c>
      <c r="F94" s="0" t="n">
        <v>25258253.310789</v>
      </c>
      <c r="G94" s="0" t="n">
        <v>8890023.83804647</v>
      </c>
      <c r="H94" s="0" t="n">
        <v>25374929.5648596</v>
      </c>
      <c r="I94" s="0" t="n">
        <v>8890023.32396148</v>
      </c>
      <c r="J94" s="166" t="n">
        <v>5597751.62777936</v>
      </c>
      <c r="K94" s="166" t="n">
        <v>5429819.07894598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36394224.4353932</v>
      </c>
      <c r="C95" s="0" t="n">
        <v>34900805.5686569</v>
      </c>
      <c r="D95" s="0" t="n">
        <v>36518215.9027611</v>
      </c>
      <c r="E95" s="0" t="n">
        <v>35017365.7332623</v>
      </c>
      <c r="F95" s="0" t="n">
        <v>25812916.3969686</v>
      </c>
      <c r="G95" s="0" t="n">
        <v>9087889.17168828</v>
      </c>
      <c r="H95" s="0" t="n">
        <v>25929477.1167446</v>
      </c>
      <c r="I95" s="0" t="n">
        <v>9087888.61651768</v>
      </c>
      <c r="J95" s="166" t="n">
        <v>5822139.17475369</v>
      </c>
      <c r="K95" s="166" t="n">
        <v>5647474.99951108</v>
      </c>
      <c r="L95" s="0" t="n">
        <v>6063246.74245513</v>
      </c>
      <c r="M95" s="0" t="n">
        <v>5733644.37154943</v>
      </c>
      <c r="N95" s="0" t="n">
        <v>6083913.43830715</v>
      </c>
      <c r="O95" s="0" t="n">
        <v>5753080.88039752</v>
      </c>
      <c r="P95" s="0" t="n">
        <v>970356.529125615</v>
      </c>
      <c r="Q95" s="0" t="n">
        <v>941245.833251847</v>
      </c>
    </row>
    <row r="96" customFormat="false" ht="12.8" hidden="false" customHeight="false" outlineLevel="0" collapsed="false">
      <c r="A96" s="0" t="n">
        <v>143</v>
      </c>
      <c r="B96" s="0" t="n">
        <v>35815345.3768937</v>
      </c>
      <c r="C96" s="0" t="n">
        <v>34345660.9554996</v>
      </c>
      <c r="D96" s="0" t="n">
        <v>35936475.8164269</v>
      </c>
      <c r="E96" s="0" t="n">
        <v>34459532.8748599</v>
      </c>
      <c r="F96" s="0" t="n">
        <v>25400683.9540767</v>
      </c>
      <c r="G96" s="0" t="n">
        <v>8944977.00142294</v>
      </c>
      <c r="H96" s="0" t="n">
        <v>25514556.4191674</v>
      </c>
      <c r="I96" s="0" t="n">
        <v>8944976.45569248</v>
      </c>
      <c r="J96" s="166" t="n">
        <v>5769203.37972025</v>
      </c>
      <c r="K96" s="166" t="n">
        <v>5596127.27832864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36635388.8598137</v>
      </c>
      <c r="C97" s="0" t="n">
        <v>35133241.8897127</v>
      </c>
      <c r="D97" s="0" t="n">
        <v>36757219.9132081</v>
      </c>
      <c r="E97" s="0" t="n">
        <v>35247772.7072794</v>
      </c>
      <c r="F97" s="0" t="n">
        <v>26053521.8074331</v>
      </c>
      <c r="G97" s="0" t="n">
        <v>9079720.0822796</v>
      </c>
      <c r="H97" s="0" t="n">
        <v>26168053.1829282</v>
      </c>
      <c r="I97" s="0" t="n">
        <v>9079719.52435116</v>
      </c>
      <c r="J97" s="166" t="n">
        <v>5942989.90023638</v>
      </c>
      <c r="K97" s="166" t="n">
        <v>5764700.20322929</v>
      </c>
      <c r="L97" s="0" t="n">
        <v>6104037.59239126</v>
      </c>
      <c r="M97" s="0" t="n">
        <v>5772948.03353521</v>
      </c>
      <c r="N97" s="0" t="n">
        <v>6124344.47493855</v>
      </c>
      <c r="O97" s="0" t="n">
        <v>5792046.48174461</v>
      </c>
      <c r="P97" s="0" t="n">
        <v>990498.316706063</v>
      </c>
      <c r="Q97" s="0" t="n">
        <v>960783.367204881</v>
      </c>
    </row>
    <row r="98" customFormat="false" ht="12.8" hidden="false" customHeight="false" outlineLevel="0" collapsed="false">
      <c r="A98" s="0" t="n">
        <v>145</v>
      </c>
      <c r="B98" s="0" t="n">
        <v>36188196.6809716</v>
      </c>
      <c r="C98" s="0" t="n">
        <v>34705472.4587392</v>
      </c>
      <c r="D98" s="0" t="n">
        <v>36306751.2463963</v>
      </c>
      <c r="E98" s="0" t="n">
        <v>34816923.0941033</v>
      </c>
      <c r="F98" s="0" t="n">
        <v>25780850.9650533</v>
      </c>
      <c r="G98" s="0" t="n">
        <v>8924621.49368589</v>
      </c>
      <c r="H98" s="0" t="n">
        <v>25892302.1492052</v>
      </c>
      <c r="I98" s="0" t="n">
        <v>8924620.94489813</v>
      </c>
      <c r="J98" s="166" t="n">
        <v>5954028.92213179</v>
      </c>
      <c r="K98" s="166" t="n">
        <v>5775408.05446783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37084044.1044816</v>
      </c>
      <c r="C99" s="0" t="n">
        <v>35565672.9107917</v>
      </c>
      <c r="D99" s="0" t="n">
        <v>37204499.3711431</v>
      </c>
      <c r="E99" s="0" t="n">
        <v>35678912.5679551</v>
      </c>
      <c r="F99" s="0" t="n">
        <v>26439692.2617204</v>
      </c>
      <c r="G99" s="0" t="n">
        <v>9125980.64907137</v>
      </c>
      <c r="H99" s="0" t="n">
        <v>26552932.4820139</v>
      </c>
      <c r="I99" s="0" t="n">
        <v>9125980.0859413</v>
      </c>
      <c r="J99" s="166" t="n">
        <v>6132004.33543409</v>
      </c>
      <c r="K99" s="166" t="n">
        <v>5948044.20537107</v>
      </c>
      <c r="L99" s="0" t="n">
        <v>6178972.39238271</v>
      </c>
      <c r="M99" s="0" t="n">
        <v>5844495.23807067</v>
      </c>
      <c r="N99" s="0" t="n">
        <v>6199050.34578048</v>
      </c>
      <c r="O99" s="0" t="n">
        <v>5863378.76841759</v>
      </c>
      <c r="P99" s="0" t="n">
        <v>1022000.72257235</v>
      </c>
      <c r="Q99" s="0" t="n">
        <v>991340.700895178</v>
      </c>
    </row>
    <row r="100" customFormat="false" ht="12.8" hidden="false" customHeight="false" outlineLevel="0" collapsed="false">
      <c r="A100" s="0" t="n">
        <v>147</v>
      </c>
      <c r="B100" s="0" t="n">
        <v>36503441.0555773</v>
      </c>
      <c r="C100" s="0" t="n">
        <v>35009723.0560152</v>
      </c>
      <c r="D100" s="0" t="n">
        <v>36621335.9277401</v>
      </c>
      <c r="E100" s="0" t="n">
        <v>35120555.7432919</v>
      </c>
      <c r="F100" s="0" t="n">
        <v>26066847.1122781</v>
      </c>
      <c r="G100" s="0" t="n">
        <v>8942875.94373712</v>
      </c>
      <c r="H100" s="0" t="n">
        <v>26177680.3435509</v>
      </c>
      <c r="I100" s="0" t="n">
        <v>8942875.39974098</v>
      </c>
      <c r="J100" s="166" t="n">
        <v>6149592.50751958</v>
      </c>
      <c r="K100" s="166" t="n">
        <v>5965104.73229399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37407782.0115103</v>
      </c>
      <c r="C101" s="0" t="n">
        <v>35877348.4641665</v>
      </c>
      <c r="D101" s="0" t="n">
        <v>37527574.3504094</v>
      </c>
      <c r="E101" s="0" t="n">
        <v>35989964.9462402</v>
      </c>
      <c r="F101" s="0" t="n">
        <v>26701443.9807889</v>
      </c>
      <c r="G101" s="0" t="n">
        <v>9175904.4833776</v>
      </c>
      <c r="H101" s="0" t="n">
        <v>26814061.0410165</v>
      </c>
      <c r="I101" s="0" t="n">
        <v>9175903.90522373</v>
      </c>
      <c r="J101" s="166" t="n">
        <v>6383289.42918615</v>
      </c>
      <c r="K101" s="166" t="n">
        <v>6191790.74631057</v>
      </c>
      <c r="L101" s="0" t="n">
        <v>6232477.63222054</v>
      </c>
      <c r="M101" s="0" t="n">
        <v>5895764.76749986</v>
      </c>
      <c r="N101" s="0" t="n">
        <v>6252445.09358113</v>
      </c>
      <c r="O101" s="0" t="n">
        <v>5914544.48420786</v>
      </c>
      <c r="P101" s="0" t="n">
        <v>1063881.57153103</v>
      </c>
      <c r="Q101" s="0" t="n">
        <v>1031965.12438509</v>
      </c>
    </row>
    <row r="102" customFormat="false" ht="12.8" hidden="false" customHeight="false" outlineLevel="0" collapsed="false">
      <c r="A102" s="0" t="n">
        <v>149</v>
      </c>
      <c r="B102" s="0" t="n">
        <v>36735010.0664412</v>
      </c>
      <c r="C102" s="0" t="n">
        <v>35234692.3518093</v>
      </c>
      <c r="D102" s="0" t="n">
        <v>36851372.3870869</v>
      </c>
      <c r="E102" s="0" t="n">
        <v>35344085.016831</v>
      </c>
      <c r="F102" s="0" t="n">
        <v>26273472.9521261</v>
      </c>
      <c r="G102" s="0" t="n">
        <v>8961219.39968323</v>
      </c>
      <c r="H102" s="0" t="n">
        <v>26382866.1853503</v>
      </c>
      <c r="I102" s="0" t="n">
        <v>8961218.83148067</v>
      </c>
      <c r="J102" s="166" t="n">
        <v>6373493.53585781</v>
      </c>
      <c r="K102" s="166" t="n">
        <v>6182288.72978208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37505764.1372629</v>
      </c>
      <c r="C103" s="0" t="n">
        <v>35974740.5665767</v>
      </c>
      <c r="D103" s="0" t="n">
        <v>37623010.6523654</v>
      </c>
      <c r="E103" s="0" t="n">
        <v>36084964.5529809</v>
      </c>
      <c r="F103" s="0" t="n">
        <v>26819658.0849412</v>
      </c>
      <c r="G103" s="0" t="n">
        <v>9155082.48163555</v>
      </c>
      <c r="H103" s="0" t="n">
        <v>26929882.6513708</v>
      </c>
      <c r="I103" s="0" t="n">
        <v>9155081.9016101</v>
      </c>
      <c r="J103" s="166" t="n">
        <v>6598040.84266436</v>
      </c>
      <c r="K103" s="166" t="n">
        <v>6400099.61738443</v>
      </c>
      <c r="L103" s="0" t="n">
        <v>6248713.99326101</v>
      </c>
      <c r="M103" s="0" t="n">
        <v>5912005.50403735</v>
      </c>
      <c r="N103" s="0" t="n">
        <v>6268257.25326176</v>
      </c>
      <c r="O103" s="0" t="n">
        <v>5930385.51621718</v>
      </c>
      <c r="P103" s="0" t="n">
        <v>1099673.47377739</v>
      </c>
      <c r="Q103" s="0" t="n">
        <v>1066683.26956407</v>
      </c>
    </row>
    <row r="104" customFormat="false" ht="12.8" hidden="false" customHeight="false" outlineLevel="0" collapsed="false">
      <c r="A104" s="0" t="n">
        <v>151</v>
      </c>
      <c r="B104" s="0" t="n">
        <v>36923438.4030177</v>
      </c>
      <c r="C104" s="0" t="n">
        <v>35417003.5297441</v>
      </c>
      <c r="D104" s="0" t="n">
        <v>37037829.0490958</v>
      </c>
      <c r="E104" s="0" t="n">
        <v>35524542.7253012</v>
      </c>
      <c r="F104" s="0" t="n">
        <v>26397391.2076173</v>
      </c>
      <c r="G104" s="0" t="n">
        <v>9019612.32212677</v>
      </c>
      <c r="H104" s="0" t="n">
        <v>26504930.8363451</v>
      </c>
      <c r="I104" s="0" t="n">
        <v>9019611.88895616</v>
      </c>
      <c r="J104" s="166" t="n">
        <v>6575041.21152769</v>
      </c>
      <c r="K104" s="166" t="n">
        <v>6377789.97518186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37828555.8823645</v>
      </c>
      <c r="C105" s="0" t="n">
        <v>36284247.7349169</v>
      </c>
      <c r="D105" s="0" t="n">
        <v>37941769.2171654</v>
      </c>
      <c r="E105" s="0" t="n">
        <v>36390680.6792931</v>
      </c>
      <c r="F105" s="0" t="n">
        <v>27011293.699317</v>
      </c>
      <c r="G105" s="0" t="n">
        <v>9272954.03559992</v>
      </c>
      <c r="H105" s="0" t="n">
        <v>27117727.0859505</v>
      </c>
      <c r="I105" s="0" t="n">
        <v>9272953.59334261</v>
      </c>
      <c r="J105" s="166" t="n">
        <v>6814034.85448995</v>
      </c>
      <c r="K105" s="166" t="n">
        <v>6609613.80885525</v>
      </c>
      <c r="L105" s="0" t="n">
        <v>6302564.11971725</v>
      </c>
      <c r="M105" s="0" t="n">
        <v>5963740.9329287</v>
      </c>
      <c r="N105" s="0" t="n">
        <v>6321435.20914565</v>
      </c>
      <c r="O105" s="0" t="n">
        <v>5981489.58234241</v>
      </c>
      <c r="P105" s="0" t="n">
        <v>1135672.47574833</v>
      </c>
      <c r="Q105" s="0" t="n">
        <v>1101602.30147588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17935487.8854111</v>
      </c>
      <c r="C20" s="0" t="n">
        <v>17221814.269887</v>
      </c>
      <c r="D20" s="0" t="n">
        <v>18012250.1496698</v>
      </c>
      <c r="E20" s="0" t="n">
        <v>17293970.7938465</v>
      </c>
      <c r="F20" s="0" t="n">
        <v>13911111.4439677</v>
      </c>
      <c r="G20" s="0" t="n">
        <v>3310702.82591925</v>
      </c>
      <c r="H20" s="0" t="n">
        <v>13983268.6347707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17623413.3360366</v>
      </c>
      <c r="C21" s="0" t="n">
        <v>16922256.0427411</v>
      </c>
      <c r="D21" s="0" t="n">
        <v>17699708.643943</v>
      </c>
      <c r="E21" s="0" t="n">
        <v>16993973.627605</v>
      </c>
      <c r="F21" s="0" t="n">
        <v>13656113.0905387</v>
      </c>
      <c r="G21" s="0" t="n">
        <v>3266142.95220241</v>
      </c>
      <c r="H21" s="0" t="n">
        <v>13727831.3301533</v>
      </c>
      <c r="I21" s="0" t="n">
        <v>3266142.29745171</v>
      </c>
      <c r="J21" s="0" t="n">
        <v>209917.642814777</v>
      </c>
      <c r="K21" s="0" t="n">
        <v>203620.113530333</v>
      </c>
      <c r="L21" s="0" t="n">
        <v>2940813.55119772</v>
      </c>
      <c r="M21" s="0" t="n">
        <v>2780341.61831398</v>
      </c>
      <c r="N21" s="0" t="n">
        <v>2953529.43503883</v>
      </c>
      <c r="O21" s="0" t="n">
        <v>2792294.96162229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18027821.1721324</v>
      </c>
      <c r="C22" s="0" t="n">
        <v>17310669.6608752</v>
      </c>
      <c r="D22" s="0" t="n">
        <v>18106334.936238</v>
      </c>
      <c r="E22" s="0" t="n">
        <v>17384472.594279</v>
      </c>
      <c r="F22" s="0" t="n">
        <v>13965956.6009223</v>
      </c>
      <c r="G22" s="0" t="n">
        <v>3344713.05995289</v>
      </c>
      <c r="H22" s="0" t="n">
        <v>14039760.2010103</v>
      </c>
      <c r="I22" s="0" t="n">
        <v>3344712.39326869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18727768.7079933</v>
      </c>
      <c r="C23" s="0" t="n">
        <v>17991971.3482449</v>
      </c>
      <c r="D23" s="0" t="n">
        <v>18772203.7474696</v>
      </c>
      <c r="E23" s="0" t="n">
        <v>18032969.6173401</v>
      </c>
      <c r="F23" s="0" t="n">
        <v>14420015.5703211</v>
      </c>
      <c r="G23" s="0" t="n">
        <v>3571955.77792379</v>
      </c>
      <c r="H23" s="0" t="n">
        <v>14492371.4205732</v>
      </c>
      <c r="I23" s="0" t="n">
        <v>3540598.19676698</v>
      </c>
      <c r="J23" s="0" t="n">
        <v>287945.405295982</v>
      </c>
      <c r="K23" s="0" t="n">
        <v>279307.043137103</v>
      </c>
      <c r="L23" s="0" t="n">
        <v>3124636.76560817</v>
      </c>
      <c r="M23" s="0" t="n">
        <v>2949537.26021594</v>
      </c>
      <c r="N23" s="0" t="n">
        <v>3131934.69016357</v>
      </c>
      <c r="O23" s="0" t="n">
        <v>2956293.0304605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18622355.0918521</v>
      </c>
      <c r="C24" s="0" t="n">
        <v>17889234.8694039</v>
      </c>
      <c r="D24" s="0" t="n">
        <v>18667637.7962044</v>
      </c>
      <c r="E24" s="0" t="n">
        <v>17931042.9605846</v>
      </c>
      <c r="F24" s="0" t="n">
        <v>14283857.1042391</v>
      </c>
      <c r="G24" s="0" t="n">
        <v>3605377.76516477</v>
      </c>
      <c r="H24" s="0" t="n">
        <v>14356542.9581572</v>
      </c>
      <c r="I24" s="0" t="n">
        <v>3574500.00242733</v>
      </c>
      <c r="J24" s="0" t="n">
        <v>309798.849962432</v>
      </c>
      <c r="K24" s="0" t="n">
        <v>300504.88446356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18171077.1053272</v>
      </c>
      <c r="C25" s="0" t="n">
        <v>17454380.463289</v>
      </c>
      <c r="D25" s="0" t="n">
        <v>18217888.6728626</v>
      </c>
      <c r="E25" s="0" t="n">
        <v>17497683.0282527</v>
      </c>
      <c r="F25" s="0" t="n">
        <v>13900023.5662663</v>
      </c>
      <c r="G25" s="0" t="n">
        <v>3554356.89702271</v>
      </c>
      <c r="H25" s="0" t="n">
        <v>13972185.5263691</v>
      </c>
      <c r="I25" s="0" t="n">
        <v>3525497.50188364</v>
      </c>
      <c r="J25" s="0" t="n">
        <v>322799.320225382</v>
      </c>
      <c r="K25" s="0" t="n">
        <v>313115.34061862</v>
      </c>
      <c r="L25" s="0" t="n">
        <v>3031752.50587288</v>
      </c>
      <c r="M25" s="0" t="n">
        <v>2861406.32284547</v>
      </c>
      <c r="N25" s="0" t="n">
        <v>3039457.99773322</v>
      </c>
      <c r="O25" s="0" t="n">
        <v>2868556.32744038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17656573.2327347</v>
      </c>
      <c r="C26" s="0" t="n">
        <v>16958841.2518533</v>
      </c>
      <c r="D26" s="0" t="n">
        <v>17703923.7978083</v>
      </c>
      <c r="E26" s="0" t="n">
        <v>17002678.6248741</v>
      </c>
      <c r="F26" s="0" t="n">
        <v>13484648.7560791</v>
      </c>
      <c r="G26" s="0" t="n">
        <v>3474192.49577413</v>
      </c>
      <c r="H26" s="0" t="n">
        <v>13556241.4474804</v>
      </c>
      <c r="I26" s="0" t="n">
        <v>3446437.17739367</v>
      </c>
      <c r="J26" s="0" t="n">
        <v>316412.452669982</v>
      </c>
      <c r="K26" s="0" t="n">
        <v>306920.079089883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17941398.0641947</v>
      </c>
      <c r="C27" s="0" t="n">
        <v>17231259.7271345</v>
      </c>
      <c r="D27" s="0" t="n">
        <v>17990886.7095832</v>
      </c>
      <c r="E27" s="0" t="n">
        <v>17277098.7852623</v>
      </c>
      <c r="F27" s="0" t="n">
        <v>13699148.168518</v>
      </c>
      <c r="G27" s="0" t="n">
        <v>3532111.55861641</v>
      </c>
      <c r="H27" s="0" t="n">
        <v>13773076.7398005</v>
      </c>
      <c r="I27" s="0" t="n">
        <v>3504022.04546174</v>
      </c>
      <c r="J27" s="0" t="n">
        <v>355178.545063887</v>
      </c>
      <c r="K27" s="0" t="n">
        <v>344523.188711971</v>
      </c>
      <c r="L27" s="0" t="n">
        <v>2993139.84148668</v>
      </c>
      <c r="M27" s="0" t="n">
        <v>2824374.4411898</v>
      </c>
      <c r="N27" s="0" t="n">
        <v>3001294.52223875</v>
      </c>
      <c r="O27" s="0" t="n">
        <v>2831949.59475915</v>
      </c>
      <c r="P27" s="0" t="n">
        <v>59196.4241773145</v>
      </c>
      <c r="Q27" s="0" t="n">
        <v>57420.5314519951</v>
      </c>
    </row>
    <row r="28" customFormat="false" ht="12.8" hidden="false" customHeight="false" outlineLevel="0" collapsed="false">
      <c r="A28" s="0" t="n">
        <v>75</v>
      </c>
      <c r="B28" s="0" t="n">
        <v>16823475.3053121</v>
      </c>
      <c r="C28" s="0" t="n">
        <v>16156122.1030684</v>
      </c>
      <c r="D28" s="0" t="n">
        <v>16869678.006096</v>
      </c>
      <c r="E28" s="0" t="n">
        <v>16198916.3755962</v>
      </c>
      <c r="F28" s="0" t="n">
        <v>12809397.3152427</v>
      </c>
      <c r="G28" s="0" t="n">
        <v>3346724.78782577</v>
      </c>
      <c r="H28" s="0" t="n">
        <v>12878464.1639978</v>
      </c>
      <c r="I28" s="0" t="n">
        <v>3320452.21159842</v>
      </c>
      <c r="J28" s="0" t="n">
        <v>352989.677708458</v>
      </c>
      <c r="K28" s="0" t="n">
        <v>342399.987377204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19055373.7481715</v>
      </c>
      <c r="C29" s="0" t="n">
        <v>18298810.2953554</v>
      </c>
      <c r="D29" s="0" t="n">
        <v>19109056.5096721</v>
      </c>
      <c r="E29" s="0" t="n">
        <v>18348552.5953588</v>
      </c>
      <c r="F29" s="0" t="n">
        <v>14404341.490152</v>
      </c>
      <c r="G29" s="0" t="n">
        <v>3894468.80520349</v>
      </c>
      <c r="H29" s="0" t="n">
        <v>14483793.066106</v>
      </c>
      <c r="I29" s="0" t="n">
        <v>3864759.52925274</v>
      </c>
      <c r="J29" s="0" t="n">
        <v>418699.1264251</v>
      </c>
      <c r="K29" s="0" t="n">
        <v>406138.152632347</v>
      </c>
      <c r="L29" s="0" t="n">
        <v>3179224.04826185</v>
      </c>
      <c r="M29" s="0" t="n">
        <v>2999600.04665275</v>
      </c>
      <c r="N29" s="0" t="n">
        <v>3188072.36095767</v>
      </c>
      <c r="O29" s="0" t="n">
        <v>3007822.50439735</v>
      </c>
      <c r="P29" s="0" t="n">
        <v>69783.1877375167</v>
      </c>
      <c r="Q29" s="0" t="n">
        <v>67689.6921053912</v>
      </c>
    </row>
    <row r="30" customFormat="false" ht="12.8" hidden="false" customHeight="false" outlineLevel="0" collapsed="false">
      <c r="A30" s="0" t="n">
        <v>77</v>
      </c>
      <c r="B30" s="0" t="n">
        <v>18001247.9401774</v>
      </c>
      <c r="C30" s="0" t="n">
        <v>17284725.2685704</v>
      </c>
      <c r="D30" s="0" t="n">
        <v>18055195.6812696</v>
      </c>
      <c r="E30" s="0" t="n">
        <v>17334766.7379439</v>
      </c>
      <c r="F30" s="0" t="n">
        <v>13579974.4612533</v>
      </c>
      <c r="G30" s="0" t="n">
        <v>3704750.80731713</v>
      </c>
      <c r="H30" s="0" t="n">
        <v>13656112.3241609</v>
      </c>
      <c r="I30" s="0" t="n">
        <v>3678654.41378299</v>
      </c>
      <c r="J30" s="0" t="n">
        <v>415886.505978156</v>
      </c>
      <c r="K30" s="0" t="n">
        <v>403409.910798812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20126542.0172549</v>
      </c>
      <c r="C31" s="0" t="n">
        <v>19324900.7708003</v>
      </c>
      <c r="D31" s="0" t="n">
        <v>20185292.7235624</v>
      </c>
      <c r="E31" s="0" t="n">
        <v>19379377.5538483</v>
      </c>
      <c r="F31" s="0" t="n">
        <v>15114770.1581397</v>
      </c>
      <c r="G31" s="0" t="n">
        <v>4210130.61266066</v>
      </c>
      <c r="H31" s="0" t="n">
        <v>15198441.567484</v>
      </c>
      <c r="I31" s="0" t="n">
        <v>4180935.98636429</v>
      </c>
      <c r="J31" s="0" t="n">
        <v>484069.351131011</v>
      </c>
      <c r="K31" s="0" t="n">
        <v>469547.270597081</v>
      </c>
      <c r="L31" s="0" t="n">
        <v>3357754.7202094</v>
      </c>
      <c r="M31" s="0" t="n">
        <v>3167722.44742224</v>
      </c>
      <c r="N31" s="0" t="n">
        <v>3367441.90816025</v>
      </c>
      <c r="O31" s="0" t="n">
        <v>3176727.88541536</v>
      </c>
      <c r="P31" s="0" t="n">
        <v>80678.2251885019</v>
      </c>
      <c r="Q31" s="0" t="n">
        <v>78257.8784328469</v>
      </c>
    </row>
    <row r="32" customFormat="false" ht="12.8" hidden="false" customHeight="false" outlineLevel="0" collapsed="false">
      <c r="A32" s="0" t="n">
        <v>79</v>
      </c>
      <c r="B32" s="0" t="n">
        <v>19142730.5779756</v>
      </c>
      <c r="C32" s="0" t="n">
        <v>18378014.3563724</v>
      </c>
      <c r="D32" s="0" t="n">
        <v>19200634.9678594</v>
      </c>
      <c r="E32" s="0" t="n">
        <v>18431739.0401061</v>
      </c>
      <c r="F32" s="0" t="n">
        <v>14304286.2307357</v>
      </c>
      <c r="G32" s="0" t="n">
        <v>4073728.12563668</v>
      </c>
      <c r="H32" s="0" t="n">
        <v>14385529.3608132</v>
      </c>
      <c r="I32" s="0" t="n">
        <v>4046209.67929286</v>
      </c>
      <c r="J32" s="0" t="n">
        <v>481575.82041778</v>
      </c>
      <c r="K32" s="0" t="n">
        <v>467128.545805246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21009167.7274991</v>
      </c>
      <c r="C33" s="0" t="n">
        <v>20167315.2347161</v>
      </c>
      <c r="D33" s="0" t="n">
        <v>21074148.0044503</v>
      </c>
      <c r="E33" s="0" t="n">
        <v>20227637.9788976</v>
      </c>
      <c r="F33" s="0" t="n">
        <v>15665634.1447901</v>
      </c>
      <c r="G33" s="0" t="n">
        <v>4501681.089926</v>
      </c>
      <c r="H33" s="0" t="n">
        <v>15755622.4519098</v>
      </c>
      <c r="I33" s="0" t="n">
        <v>4472015.52698775</v>
      </c>
      <c r="J33" s="0" t="n">
        <v>536085.607409927</v>
      </c>
      <c r="K33" s="0" t="n">
        <v>520003.039187629</v>
      </c>
      <c r="L33" s="0" t="n">
        <v>3503871.36198441</v>
      </c>
      <c r="M33" s="0" t="n">
        <v>3304789.16006037</v>
      </c>
      <c r="N33" s="0" t="n">
        <v>3514595.9332082</v>
      </c>
      <c r="O33" s="0" t="n">
        <v>3314768.915041</v>
      </c>
      <c r="P33" s="0" t="n">
        <v>89347.6012349879</v>
      </c>
      <c r="Q33" s="0" t="n">
        <v>86667.1731979382</v>
      </c>
    </row>
    <row r="34" customFormat="false" ht="12.8" hidden="false" customHeight="false" outlineLevel="0" collapsed="false">
      <c r="A34" s="0" t="n">
        <v>81</v>
      </c>
      <c r="B34" s="0" t="n">
        <v>19995275.4459177</v>
      </c>
      <c r="C34" s="0" t="n">
        <v>19192839.7433369</v>
      </c>
      <c r="D34" s="0" t="n">
        <v>20058037.0520192</v>
      </c>
      <c r="E34" s="0" t="n">
        <v>19251124.4974139</v>
      </c>
      <c r="F34" s="0" t="n">
        <v>14852238.6701441</v>
      </c>
      <c r="G34" s="0" t="n">
        <v>4340601.07319279</v>
      </c>
      <c r="H34" s="0" t="n">
        <v>14938360.3959468</v>
      </c>
      <c r="I34" s="0" t="n">
        <v>4312764.10146707</v>
      </c>
      <c r="J34" s="0" t="n">
        <v>522417.811679863</v>
      </c>
      <c r="K34" s="0" t="n">
        <v>506745.277329467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21605838.6591566</v>
      </c>
      <c r="C35" s="0" t="n">
        <v>20738528.2177</v>
      </c>
      <c r="D35" s="0" t="n">
        <v>21675879.4469745</v>
      </c>
      <c r="E35" s="0" t="n">
        <v>20803616.7131037</v>
      </c>
      <c r="F35" s="0" t="n">
        <v>16017529.738431</v>
      </c>
      <c r="G35" s="0" t="n">
        <v>4720998.47926905</v>
      </c>
      <c r="H35" s="0" t="n">
        <v>16112091.3369491</v>
      </c>
      <c r="I35" s="0" t="n">
        <v>4691525.37615461</v>
      </c>
      <c r="J35" s="0" t="n">
        <v>579659.7037197</v>
      </c>
      <c r="K35" s="0" t="n">
        <v>562269.912608109</v>
      </c>
      <c r="L35" s="0" t="n">
        <v>3603636.74883722</v>
      </c>
      <c r="M35" s="0" t="n">
        <v>3398326.26300345</v>
      </c>
      <c r="N35" s="0" t="n">
        <v>3615205.98347274</v>
      </c>
      <c r="O35" s="0" t="n">
        <v>3409101.23364776</v>
      </c>
      <c r="P35" s="0" t="n">
        <v>96609.95061995</v>
      </c>
      <c r="Q35" s="0" t="n">
        <v>93711.6521013515</v>
      </c>
    </row>
    <row r="36" customFormat="false" ht="12.8" hidden="false" customHeight="false" outlineLevel="0" collapsed="false">
      <c r="A36" s="0" t="n">
        <v>83</v>
      </c>
      <c r="B36" s="0" t="n">
        <v>20626486.8467283</v>
      </c>
      <c r="C36" s="0" t="n">
        <v>19797126.2305088</v>
      </c>
      <c r="D36" s="0" t="n">
        <v>20694263.6223356</v>
      </c>
      <c r="E36" s="0" t="n">
        <v>19860118.3567582</v>
      </c>
      <c r="F36" s="0" t="n">
        <v>15241005.5284426</v>
      </c>
      <c r="G36" s="0" t="n">
        <v>4556120.70206612</v>
      </c>
      <c r="H36" s="0" t="n">
        <v>15332201.1852861</v>
      </c>
      <c r="I36" s="0" t="n">
        <v>4527917.17147211</v>
      </c>
      <c r="J36" s="0" t="n">
        <v>557142.661692099</v>
      </c>
      <c r="K36" s="0" t="n">
        <v>540428.381841336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22149960.3244477</v>
      </c>
      <c r="C37" s="0" t="n">
        <v>21258557.5881549</v>
      </c>
      <c r="D37" s="0" t="n">
        <v>22224328.0279604</v>
      </c>
      <c r="E37" s="0" t="n">
        <v>21327718.2439037</v>
      </c>
      <c r="F37" s="0" t="n">
        <v>16345513.1978433</v>
      </c>
      <c r="G37" s="0" t="n">
        <v>4913044.39031166</v>
      </c>
      <c r="H37" s="0" t="n">
        <v>16444108.2023745</v>
      </c>
      <c r="I37" s="0" t="n">
        <v>4883610.04152923</v>
      </c>
      <c r="J37" s="0" t="n">
        <v>620050.146713867</v>
      </c>
      <c r="K37" s="0" t="n">
        <v>601448.642312452</v>
      </c>
      <c r="L37" s="0" t="n">
        <v>3694659.55975968</v>
      </c>
      <c r="M37" s="0" t="n">
        <v>3483890.23451929</v>
      </c>
      <c r="N37" s="0" t="n">
        <v>3706951.45893454</v>
      </c>
      <c r="O37" s="0" t="n">
        <v>3495345.99888371</v>
      </c>
      <c r="P37" s="0" t="n">
        <v>103341.691118978</v>
      </c>
      <c r="Q37" s="0" t="n">
        <v>100241.440385409</v>
      </c>
    </row>
    <row r="38" customFormat="false" ht="12.8" hidden="false" customHeight="false" outlineLevel="0" collapsed="false">
      <c r="A38" s="0" t="n">
        <v>85</v>
      </c>
      <c r="B38" s="0" t="n">
        <v>21297016.4269401</v>
      </c>
      <c r="C38" s="0" t="n">
        <v>20438367.6858389</v>
      </c>
      <c r="D38" s="0" t="n">
        <v>21368374.3719135</v>
      </c>
      <c r="E38" s="0" t="n">
        <v>20504730.3500527</v>
      </c>
      <c r="F38" s="0" t="n">
        <v>15673505.148595</v>
      </c>
      <c r="G38" s="0" t="n">
        <v>4764862.53724389</v>
      </c>
      <c r="H38" s="0" t="n">
        <v>15768070.1820762</v>
      </c>
      <c r="I38" s="0" t="n">
        <v>4736660.1679765</v>
      </c>
      <c r="J38" s="0" t="n">
        <v>630058.928926949</v>
      </c>
      <c r="K38" s="0" t="n">
        <v>611157.16105914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22833663.0568595</v>
      </c>
      <c r="C39" s="0" t="n">
        <v>21911271.5180085</v>
      </c>
      <c r="D39" s="0" t="n">
        <v>22910804.1744416</v>
      </c>
      <c r="E39" s="0" t="n">
        <v>21983020.9556276</v>
      </c>
      <c r="F39" s="0" t="n">
        <v>16757399.3959113</v>
      </c>
      <c r="G39" s="0" t="n">
        <v>5153872.12209718</v>
      </c>
      <c r="H39" s="0" t="n">
        <v>16859293.8688946</v>
      </c>
      <c r="I39" s="0" t="n">
        <v>5123727.08673303</v>
      </c>
      <c r="J39" s="0" t="n">
        <v>685563.440509509</v>
      </c>
      <c r="K39" s="0" t="n">
        <v>664996.537294224</v>
      </c>
      <c r="L39" s="0" t="n">
        <v>3808389.37358206</v>
      </c>
      <c r="M39" s="0" t="n">
        <v>3590526.15109181</v>
      </c>
      <c r="N39" s="0" t="n">
        <v>3821140.9432058</v>
      </c>
      <c r="O39" s="0" t="n">
        <v>3602411.54045588</v>
      </c>
      <c r="P39" s="0" t="n">
        <v>114260.573418252</v>
      </c>
      <c r="Q39" s="0" t="n">
        <v>110832.756215704</v>
      </c>
    </row>
    <row r="40" customFormat="false" ht="12.8" hidden="false" customHeight="false" outlineLevel="0" collapsed="false">
      <c r="A40" s="0" t="n">
        <v>87</v>
      </c>
      <c r="B40" s="0" t="n">
        <v>21994961.4369448</v>
      </c>
      <c r="C40" s="0" t="n">
        <v>21104620.9194669</v>
      </c>
      <c r="D40" s="0" t="n">
        <v>22075735.0141723</v>
      </c>
      <c r="E40" s="0" t="n">
        <v>21179927.5284234</v>
      </c>
      <c r="F40" s="0" t="n">
        <v>16128112.2802985</v>
      </c>
      <c r="G40" s="0" t="n">
        <v>4976508.63916843</v>
      </c>
      <c r="H40" s="0" t="n">
        <v>16227257.0593061</v>
      </c>
      <c r="I40" s="0" t="n">
        <v>4952670.46911729</v>
      </c>
      <c r="J40" s="0" t="n">
        <v>668620.977392706</v>
      </c>
      <c r="K40" s="0" t="n">
        <v>648562.348070925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23404789.7224314</v>
      </c>
      <c r="C41" s="0" t="n">
        <v>22455622.194725</v>
      </c>
      <c r="D41" s="0" t="n">
        <v>23492371.3204056</v>
      </c>
      <c r="E41" s="0" t="n">
        <v>22537292.7851083</v>
      </c>
      <c r="F41" s="0" t="n">
        <v>17149893.2718708</v>
      </c>
      <c r="G41" s="0" t="n">
        <v>5305728.92285428</v>
      </c>
      <c r="H41" s="0" t="n">
        <v>17256772.0690906</v>
      </c>
      <c r="I41" s="0" t="n">
        <v>5280520.71601765</v>
      </c>
      <c r="J41" s="0" t="n">
        <v>786922.086832144</v>
      </c>
      <c r="K41" s="0" t="n">
        <v>763314.42422718</v>
      </c>
      <c r="L41" s="0" t="n">
        <v>3901111.30741152</v>
      </c>
      <c r="M41" s="0" t="n">
        <v>3677256.38400982</v>
      </c>
      <c r="N41" s="0" t="n">
        <v>3915610.05309676</v>
      </c>
      <c r="O41" s="0" t="n">
        <v>3690790.99791825</v>
      </c>
      <c r="P41" s="0" t="n">
        <v>131153.681138691</v>
      </c>
      <c r="Q41" s="0" t="n">
        <v>127219.07070453</v>
      </c>
    </row>
    <row r="42" customFormat="false" ht="12.8" hidden="false" customHeight="false" outlineLevel="0" collapsed="false">
      <c r="A42" s="0" t="n">
        <v>89</v>
      </c>
      <c r="B42" s="0" t="n">
        <v>22588632.1919074</v>
      </c>
      <c r="C42" s="0" t="n">
        <v>21671338.2143092</v>
      </c>
      <c r="D42" s="0" t="n">
        <v>22673721.0365373</v>
      </c>
      <c r="E42" s="0" t="n">
        <v>21750708.2997984</v>
      </c>
      <c r="F42" s="0" t="n">
        <v>16545362.1480656</v>
      </c>
      <c r="G42" s="0" t="n">
        <v>5125976.06624362</v>
      </c>
      <c r="H42" s="0" t="n">
        <v>16648404.1925539</v>
      </c>
      <c r="I42" s="0" t="n">
        <v>5102304.10724457</v>
      </c>
      <c r="J42" s="0" t="n">
        <v>833523.308879993</v>
      </c>
      <c r="K42" s="0" t="n">
        <v>808517.609613593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23968381.9017172</v>
      </c>
      <c r="C43" s="0" t="n">
        <v>22993288.1914204</v>
      </c>
      <c r="D43" s="0" t="n">
        <v>24060187.9725777</v>
      </c>
      <c r="E43" s="0" t="n">
        <v>23079022.1557469</v>
      </c>
      <c r="F43" s="0" t="n">
        <v>17509491.3446591</v>
      </c>
      <c r="G43" s="0" t="n">
        <v>5483796.84676134</v>
      </c>
      <c r="H43" s="0" t="n">
        <v>17617828.357935</v>
      </c>
      <c r="I43" s="0" t="n">
        <v>5461193.79781192</v>
      </c>
      <c r="J43" s="0" t="n">
        <v>944690.742618914</v>
      </c>
      <c r="K43" s="0" t="n">
        <v>916350.020340347</v>
      </c>
      <c r="L43" s="0" t="n">
        <v>3996016.30000807</v>
      </c>
      <c r="M43" s="0" t="n">
        <v>3767485.75008214</v>
      </c>
      <c r="N43" s="0" t="n">
        <v>4011273.24290205</v>
      </c>
      <c r="O43" s="0" t="n">
        <v>3781785.39697816</v>
      </c>
      <c r="P43" s="0" t="n">
        <v>157448.457103152</v>
      </c>
      <c r="Q43" s="0" t="n">
        <v>152725.003390058</v>
      </c>
    </row>
    <row r="44" customFormat="false" ht="12.8" hidden="false" customHeight="false" outlineLevel="0" collapsed="false">
      <c r="A44" s="0" t="n">
        <v>91</v>
      </c>
      <c r="B44" s="0" t="n">
        <v>23267486.7952672</v>
      </c>
      <c r="C44" s="0" t="n">
        <v>22320047.314224</v>
      </c>
      <c r="D44" s="0" t="n">
        <v>23362405.8966814</v>
      </c>
      <c r="E44" s="0" t="n">
        <v>22408870.0691083</v>
      </c>
      <c r="F44" s="0" t="n">
        <v>16992335.0864413</v>
      </c>
      <c r="G44" s="0" t="n">
        <v>5327712.22778272</v>
      </c>
      <c r="H44" s="0" t="n">
        <v>17098185.1086011</v>
      </c>
      <c r="I44" s="0" t="n">
        <v>5310684.96050716</v>
      </c>
      <c r="J44" s="0" t="n">
        <v>1007688.14144023</v>
      </c>
      <c r="K44" s="0" t="n">
        <v>977457.49719702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24454836.340664</v>
      </c>
      <c r="C45" s="0" t="n">
        <v>23457636.1888773</v>
      </c>
      <c r="D45" s="0" t="n">
        <v>24559046.2883349</v>
      </c>
      <c r="E45" s="0" t="n">
        <v>23555277.126799</v>
      </c>
      <c r="F45" s="0" t="n">
        <v>17862194.9129295</v>
      </c>
      <c r="G45" s="0" t="n">
        <v>5595441.27594788</v>
      </c>
      <c r="H45" s="0" t="n">
        <v>17974150.750486</v>
      </c>
      <c r="I45" s="0" t="n">
        <v>5581126.37631296</v>
      </c>
      <c r="J45" s="0" t="n">
        <v>1115674.26145616</v>
      </c>
      <c r="K45" s="0" t="n">
        <v>1082204.03361248</v>
      </c>
      <c r="L45" s="0" t="n">
        <v>4075356.61644164</v>
      </c>
      <c r="M45" s="0" t="n">
        <v>3842283.24180816</v>
      </c>
      <c r="N45" s="0" t="n">
        <v>4092687.39410621</v>
      </c>
      <c r="O45" s="0" t="n">
        <v>3858538.62595097</v>
      </c>
      <c r="P45" s="0" t="n">
        <v>185945.710242694</v>
      </c>
      <c r="Q45" s="0" t="n">
        <v>180367.338935413</v>
      </c>
    </row>
    <row r="46" customFormat="false" ht="12.8" hidden="false" customHeight="false" outlineLevel="0" collapsed="false">
      <c r="A46" s="0" t="n">
        <v>93</v>
      </c>
      <c r="B46" s="0" t="n">
        <v>23743577.2303391</v>
      </c>
      <c r="C46" s="0" t="n">
        <v>22774636.1273899</v>
      </c>
      <c r="D46" s="0" t="n">
        <v>23847238.9515677</v>
      </c>
      <c r="E46" s="0" t="n">
        <v>22871858.1340437</v>
      </c>
      <c r="F46" s="0" t="n">
        <v>17318150.4257181</v>
      </c>
      <c r="G46" s="0" t="n">
        <v>5456485.7016718</v>
      </c>
      <c r="H46" s="0" t="n">
        <v>17426440.2058254</v>
      </c>
      <c r="I46" s="0" t="n">
        <v>5445417.92821825</v>
      </c>
      <c r="J46" s="0" t="n">
        <v>1177079.99286321</v>
      </c>
      <c r="K46" s="0" t="n">
        <v>1141767.59307731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25118326.5632218</v>
      </c>
      <c r="C47" s="0" t="n">
        <v>24092304.4115241</v>
      </c>
      <c r="D47" s="0" t="n">
        <v>25229086.7025505</v>
      </c>
      <c r="E47" s="0" t="n">
        <v>24196190.7437009</v>
      </c>
      <c r="F47" s="0" t="n">
        <v>18286571.1630764</v>
      </c>
      <c r="G47" s="0" t="n">
        <v>5805733.24844777</v>
      </c>
      <c r="H47" s="0" t="n">
        <v>18401993.9194163</v>
      </c>
      <c r="I47" s="0" t="n">
        <v>5794196.82428458</v>
      </c>
      <c r="J47" s="0" t="n">
        <v>1301431.22665337</v>
      </c>
      <c r="K47" s="0" t="n">
        <v>1262388.28985377</v>
      </c>
      <c r="L47" s="0" t="n">
        <v>4184101.02428705</v>
      </c>
      <c r="M47" s="0" t="n">
        <v>3944959.02710986</v>
      </c>
      <c r="N47" s="0" t="n">
        <v>4202539.45183713</v>
      </c>
      <c r="O47" s="0" t="n">
        <v>3962271.06058074</v>
      </c>
      <c r="P47" s="0" t="n">
        <v>216905.204442229</v>
      </c>
      <c r="Q47" s="0" t="n">
        <v>210398.048308962</v>
      </c>
    </row>
    <row r="48" customFormat="false" ht="12.8" hidden="false" customHeight="false" outlineLevel="0" collapsed="false">
      <c r="A48" s="0" t="n">
        <v>95</v>
      </c>
      <c r="B48" s="0" t="n">
        <v>24428835.6974113</v>
      </c>
      <c r="C48" s="0" t="n">
        <v>23430872.5492814</v>
      </c>
      <c r="D48" s="0" t="n">
        <v>24537108.3356555</v>
      </c>
      <c r="E48" s="0" t="n">
        <v>23532427.1504032</v>
      </c>
      <c r="F48" s="0" t="n">
        <v>17788306.104897</v>
      </c>
      <c r="G48" s="0" t="n">
        <v>5642566.44438439</v>
      </c>
      <c r="H48" s="0" t="n">
        <v>17901067.533791</v>
      </c>
      <c r="I48" s="0" t="n">
        <v>5631359.61661216</v>
      </c>
      <c r="J48" s="0" t="n">
        <v>1337616.95133028</v>
      </c>
      <c r="K48" s="0" t="n">
        <v>1297488.44279038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25750791.9388377</v>
      </c>
      <c r="C49" s="0" t="n">
        <v>24697921.3049996</v>
      </c>
      <c r="D49" s="0" t="n">
        <v>25865791.1275969</v>
      </c>
      <c r="E49" s="0" t="n">
        <v>24805792.4506814</v>
      </c>
      <c r="F49" s="0" t="n">
        <v>18722596.6623384</v>
      </c>
      <c r="G49" s="0" t="n">
        <v>5975324.6426612</v>
      </c>
      <c r="H49" s="0" t="n">
        <v>18842092.6574365</v>
      </c>
      <c r="I49" s="0" t="n">
        <v>5963699.79324491</v>
      </c>
      <c r="J49" s="0" t="n">
        <v>1453868.90156517</v>
      </c>
      <c r="K49" s="0" t="n">
        <v>1410252.83451822</v>
      </c>
      <c r="L49" s="0" t="n">
        <v>4290069.77330042</v>
      </c>
      <c r="M49" s="0" t="n">
        <v>4045508.82644913</v>
      </c>
      <c r="N49" s="0" t="n">
        <v>4309215.14486441</v>
      </c>
      <c r="O49" s="0" t="n">
        <v>4063486.92091214</v>
      </c>
      <c r="P49" s="0" t="n">
        <v>242311.483594195</v>
      </c>
      <c r="Q49" s="0" t="n">
        <v>235042.139086369</v>
      </c>
    </row>
    <row r="50" customFormat="false" ht="12.8" hidden="false" customHeight="false" outlineLevel="0" collapsed="false">
      <c r="A50" s="0" t="n">
        <v>97</v>
      </c>
      <c r="B50" s="0" t="n">
        <v>25273292.3340854</v>
      </c>
      <c r="C50" s="0" t="n">
        <v>24239073.107606</v>
      </c>
      <c r="D50" s="0" t="n">
        <v>25386417.3353218</v>
      </c>
      <c r="E50" s="0" t="n">
        <v>24345187.6398749</v>
      </c>
      <c r="F50" s="0" t="n">
        <v>18350426.9650977</v>
      </c>
      <c r="G50" s="0" t="n">
        <v>5888646.14250825</v>
      </c>
      <c r="H50" s="0" t="n">
        <v>18467905.2448589</v>
      </c>
      <c r="I50" s="0" t="n">
        <v>5877282.39501604</v>
      </c>
      <c r="J50" s="0" t="n">
        <v>1503291.12619833</v>
      </c>
      <c r="K50" s="0" t="n">
        <v>1458192.39241238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26254949.212821</v>
      </c>
      <c r="C51" s="0" t="n">
        <v>25180861.1708741</v>
      </c>
      <c r="D51" s="0" t="n">
        <v>26373194.9614154</v>
      </c>
      <c r="E51" s="0" t="n">
        <v>25291795.2800767</v>
      </c>
      <c r="F51" s="0" t="n">
        <v>19055685.57476</v>
      </c>
      <c r="G51" s="0" t="n">
        <v>6125175.59611411</v>
      </c>
      <c r="H51" s="0" t="n">
        <v>19177946.4539192</v>
      </c>
      <c r="I51" s="0" t="n">
        <v>6113848.82615746</v>
      </c>
      <c r="J51" s="0" t="n">
        <v>1684924.84009234</v>
      </c>
      <c r="K51" s="0" t="n">
        <v>1634377.09488957</v>
      </c>
      <c r="L51" s="0" t="n">
        <v>4372068.98634353</v>
      </c>
      <c r="M51" s="0" t="n">
        <v>4123125.69250543</v>
      </c>
      <c r="N51" s="0" t="n">
        <v>4391757.67374191</v>
      </c>
      <c r="O51" s="0" t="n">
        <v>4141616.62147818</v>
      </c>
      <c r="P51" s="0" t="n">
        <v>280820.806682056</v>
      </c>
      <c r="Q51" s="0" t="n">
        <v>272396.182481595</v>
      </c>
    </row>
    <row r="52" customFormat="false" ht="12.8" hidden="false" customHeight="false" outlineLevel="0" collapsed="false">
      <c r="A52" s="0" t="n">
        <v>99</v>
      </c>
      <c r="B52" s="0" t="n">
        <v>25921932.2568581</v>
      </c>
      <c r="C52" s="0" t="n">
        <v>24860623.8944741</v>
      </c>
      <c r="D52" s="0" t="n">
        <v>26039502.9822539</v>
      </c>
      <c r="E52" s="0" t="n">
        <v>24970927.6890612</v>
      </c>
      <c r="F52" s="0" t="n">
        <v>18800244.6640388</v>
      </c>
      <c r="G52" s="0" t="n">
        <v>6060379.23043521</v>
      </c>
      <c r="H52" s="0" t="n">
        <v>18921655.9511053</v>
      </c>
      <c r="I52" s="0" t="n">
        <v>6049271.73795583</v>
      </c>
      <c r="J52" s="0" t="n">
        <v>1727508.67329788</v>
      </c>
      <c r="K52" s="0" t="n">
        <v>1675683.41309895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26711789.518569</v>
      </c>
      <c r="C53" s="0" t="n">
        <v>25617677.9099073</v>
      </c>
      <c r="D53" s="0" t="n">
        <v>26833614.4854098</v>
      </c>
      <c r="E53" s="0" t="n">
        <v>25731977.1330127</v>
      </c>
      <c r="F53" s="0" t="n">
        <v>19348343.2846495</v>
      </c>
      <c r="G53" s="0" t="n">
        <v>6269334.62525784</v>
      </c>
      <c r="H53" s="0" t="n">
        <v>19474100.9184571</v>
      </c>
      <c r="I53" s="0" t="n">
        <v>6257876.2145556</v>
      </c>
      <c r="J53" s="0" t="n">
        <v>1841594.70611827</v>
      </c>
      <c r="K53" s="0" t="n">
        <v>1786346.86493472</v>
      </c>
      <c r="L53" s="0" t="n">
        <v>4448372.35966798</v>
      </c>
      <c r="M53" s="0" t="n">
        <v>4195674.44829609</v>
      </c>
      <c r="N53" s="0" t="n">
        <v>4468657.92541355</v>
      </c>
      <c r="O53" s="0" t="n">
        <v>4214726.25186832</v>
      </c>
      <c r="P53" s="0" t="n">
        <v>306932.451019711</v>
      </c>
      <c r="Q53" s="0" t="n">
        <v>297724.47748912</v>
      </c>
    </row>
    <row r="54" customFormat="false" ht="12.8" hidden="false" customHeight="false" outlineLevel="0" collapsed="false">
      <c r="A54" s="0" t="n">
        <v>101</v>
      </c>
      <c r="B54" s="0" t="n">
        <v>26222642.0086627</v>
      </c>
      <c r="C54" s="0" t="n">
        <v>25147922.3337937</v>
      </c>
      <c r="D54" s="0" t="n">
        <v>26340395.7481439</v>
      </c>
      <c r="E54" s="0" t="n">
        <v>25258397.278551</v>
      </c>
      <c r="F54" s="0" t="n">
        <v>18967382.5539495</v>
      </c>
      <c r="G54" s="0" t="n">
        <v>6180539.77984418</v>
      </c>
      <c r="H54" s="0" t="n">
        <v>19089141.7409882</v>
      </c>
      <c r="I54" s="0" t="n">
        <v>6169255.53756277</v>
      </c>
      <c r="J54" s="0" t="n">
        <v>1904492.70983856</v>
      </c>
      <c r="K54" s="0" t="n">
        <v>1847357.9285434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27014407.7725327</v>
      </c>
      <c r="C55" s="0" t="n">
        <v>25907248.0763828</v>
      </c>
      <c r="D55" s="0" t="n">
        <v>27137960.9987666</v>
      </c>
      <c r="E55" s="0" t="n">
        <v>26023178.8394697</v>
      </c>
      <c r="F55" s="0" t="n">
        <v>19495420.6642054</v>
      </c>
      <c r="G55" s="0" t="n">
        <v>6411827.41217737</v>
      </c>
      <c r="H55" s="0" t="n">
        <v>19620403.9038182</v>
      </c>
      <c r="I55" s="0" t="n">
        <v>6402774.93565156</v>
      </c>
      <c r="J55" s="0" t="n">
        <v>2057538.65319229</v>
      </c>
      <c r="K55" s="0" t="n">
        <v>1995812.49359652</v>
      </c>
      <c r="L55" s="0" t="n">
        <v>4498106.55267511</v>
      </c>
      <c r="M55" s="0" t="n">
        <v>4243135.87360154</v>
      </c>
      <c r="N55" s="0" t="n">
        <v>4518678.97986236</v>
      </c>
      <c r="O55" s="0" t="n">
        <v>4262456.18825349</v>
      </c>
      <c r="P55" s="0" t="n">
        <v>342923.108865381</v>
      </c>
      <c r="Q55" s="0" t="n">
        <v>332635.41559942</v>
      </c>
    </row>
    <row r="56" customFormat="false" ht="12.8" hidden="false" customHeight="false" outlineLevel="0" collapsed="false">
      <c r="A56" s="0" t="n">
        <v>103</v>
      </c>
      <c r="B56" s="0" t="n">
        <v>26621521.5176901</v>
      </c>
      <c r="C56" s="0" t="n">
        <v>25529525.6004196</v>
      </c>
      <c r="D56" s="0" t="n">
        <v>26743644.5920371</v>
      </c>
      <c r="E56" s="0" t="n">
        <v>25644119.1849845</v>
      </c>
      <c r="F56" s="0" t="n">
        <v>19197096.3571589</v>
      </c>
      <c r="G56" s="0" t="n">
        <v>6332429.24326069</v>
      </c>
      <c r="H56" s="0" t="n">
        <v>19320466.526845</v>
      </c>
      <c r="I56" s="0" t="n">
        <v>6323652.65813944</v>
      </c>
      <c r="J56" s="0" t="n">
        <v>2055790.59532628</v>
      </c>
      <c r="K56" s="0" t="n">
        <v>1994116.87746649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27478348.7718816</v>
      </c>
      <c r="C57" s="0" t="n">
        <v>26351068.2416101</v>
      </c>
      <c r="D57" s="0" t="n">
        <v>27603894.4170902</v>
      </c>
      <c r="E57" s="0" t="n">
        <v>26468869.6222801</v>
      </c>
      <c r="F57" s="0" t="n">
        <v>19793798.884207</v>
      </c>
      <c r="G57" s="0" t="n">
        <v>6557269.35740313</v>
      </c>
      <c r="H57" s="0" t="n">
        <v>19920719.0626211</v>
      </c>
      <c r="I57" s="0" t="n">
        <v>6548150.55965891</v>
      </c>
      <c r="J57" s="0" t="n">
        <v>2217721.88341878</v>
      </c>
      <c r="K57" s="0" t="n">
        <v>2151190.22691622</v>
      </c>
      <c r="L57" s="0" t="n">
        <v>4575500.4757065</v>
      </c>
      <c r="M57" s="0" t="n">
        <v>4316830.72569776</v>
      </c>
      <c r="N57" s="0" t="n">
        <v>4596404.6848475</v>
      </c>
      <c r="O57" s="0" t="n">
        <v>4336463.62281881</v>
      </c>
      <c r="P57" s="0" t="n">
        <v>369620.313903131</v>
      </c>
      <c r="Q57" s="0" t="n">
        <v>358531.704486037</v>
      </c>
    </row>
    <row r="58" customFormat="false" ht="12.8" hidden="false" customHeight="false" outlineLevel="0" collapsed="false">
      <c r="A58" s="0" t="n">
        <v>105</v>
      </c>
      <c r="B58" s="0" t="n">
        <v>27067393.3247088</v>
      </c>
      <c r="C58" s="0" t="n">
        <v>25956965.8939123</v>
      </c>
      <c r="D58" s="0" t="n">
        <v>27190483.1581104</v>
      </c>
      <c r="E58" s="0" t="n">
        <v>26072493.0018934</v>
      </c>
      <c r="F58" s="0" t="n">
        <v>19477735.2785258</v>
      </c>
      <c r="G58" s="0" t="n">
        <v>6479230.61538652</v>
      </c>
      <c r="H58" s="0" t="n">
        <v>19601230.9545686</v>
      </c>
      <c r="I58" s="0" t="n">
        <v>6471262.04732487</v>
      </c>
      <c r="J58" s="0" t="n">
        <v>2244164.51489487</v>
      </c>
      <c r="K58" s="0" t="n">
        <v>2176839.57944802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27752798.632498</v>
      </c>
      <c r="C59" s="0" t="n">
        <v>26613589.215998</v>
      </c>
      <c r="D59" s="0" t="n">
        <v>27878393.5949344</v>
      </c>
      <c r="E59" s="0" t="n">
        <v>26731466.5282529</v>
      </c>
      <c r="F59" s="0" t="n">
        <v>19973129.3923597</v>
      </c>
      <c r="G59" s="0" t="n">
        <v>6640459.82363829</v>
      </c>
      <c r="H59" s="0" t="n">
        <v>20099166.5094909</v>
      </c>
      <c r="I59" s="0" t="n">
        <v>6632300.01876199</v>
      </c>
      <c r="J59" s="0" t="n">
        <v>2327184.62317795</v>
      </c>
      <c r="K59" s="0" t="n">
        <v>2257369.08448261</v>
      </c>
      <c r="L59" s="0" t="n">
        <v>4622016.81114653</v>
      </c>
      <c r="M59" s="0" t="n">
        <v>4361294.30425438</v>
      </c>
      <c r="N59" s="0" t="n">
        <v>4642934.52529783</v>
      </c>
      <c r="O59" s="0" t="n">
        <v>4380945.07277404</v>
      </c>
      <c r="P59" s="0" t="n">
        <v>387864.103862991</v>
      </c>
      <c r="Q59" s="0" t="n">
        <v>376228.180747101</v>
      </c>
    </row>
    <row r="60" customFormat="false" ht="12.8" hidden="false" customHeight="false" outlineLevel="0" collapsed="false">
      <c r="A60" s="0" t="n">
        <v>107</v>
      </c>
      <c r="B60" s="0" t="n">
        <v>27315724.3098907</v>
      </c>
      <c r="C60" s="0" t="n">
        <v>26193872.6484758</v>
      </c>
      <c r="D60" s="0" t="n">
        <v>27438196.2435464</v>
      </c>
      <c r="E60" s="0" t="n">
        <v>26308815.6708855</v>
      </c>
      <c r="F60" s="0" t="n">
        <v>19632368.4927289</v>
      </c>
      <c r="G60" s="0" t="n">
        <v>6561504.15574688</v>
      </c>
      <c r="H60" s="0" t="n">
        <v>19755384.166202</v>
      </c>
      <c r="I60" s="0" t="n">
        <v>6553431.50468349</v>
      </c>
      <c r="J60" s="0" t="n">
        <v>2357267.95078194</v>
      </c>
      <c r="K60" s="0" t="n">
        <v>2286549.91225848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27872106.3211908</v>
      </c>
      <c r="C61" s="0" t="n">
        <v>26726646.0349766</v>
      </c>
      <c r="D61" s="0" t="n">
        <v>27997060.9371502</v>
      </c>
      <c r="E61" s="0" t="n">
        <v>26843919.2020106</v>
      </c>
      <c r="F61" s="0" t="n">
        <v>20003229.8667877</v>
      </c>
      <c r="G61" s="0" t="n">
        <v>6723416.16818884</v>
      </c>
      <c r="H61" s="0" t="n">
        <v>20128743.6361723</v>
      </c>
      <c r="I61" s="0" t="n">
        <v>6715175.56583835</v>
      </c>
      <c r="J61" s="0" t="n">
        <v>2452075.04311105</v>
      </c>
      <c r="K61" s="0" t="n">
        <v>2378512.79181772</v>
      </c>
      <c r="L61" s="0" t="n">
        <v>4640677.03776279</v>
      </c>
      <c r="M61" s="0" t="n">
        <v>4379035.49622397</v>
      </c>
      <c r="N61" s="0" t="n">
        <v>4661487.65223047</v>
      </c>
      <c r="O61" s="0" t="n">
        <v>4398585.37501184</v>
      </c>
      <c r="P61" s="0" t="n">
        <v>408679.173851843</v>
      </c>
      <c r="Q61" s="0" t="n">
        <v>396418.798636287</v>
      </c>
    </row>
    <row r="62" customFormat="false" ht="12.8" hidden="false" customHeight="false" outlineLevel="0" collapsed="false">
      <c r="A62" s="0" t="n">
        <v>109</v>
      </c>
      <c r="B62" s="0" t="n">
        <v>27363503.4486176</v>
      </c>
      <c r="C62" s="0" t="n">
        <v>26238266.8557441</v>
      </c>
      <c r="D62" s="0" t="n">
        <v>27485261.3333413</v>
      </c>
      <c r="E62" s="0" t="n">
        <v>26352538.5113639</v>
      </c>
      <c r="F62" s="0" t="n">
        <v>19640024.4769445</v>
      </c>
      <c r="G62" s="0" t="n">
        <v>6598242.37879954</v>
      </c>
      <c r="H62" s="0" t="n">
        <v>19762397.3497012</v>
      </c>
      <c r="I62" s="0" t="n">
        <v>6590141.16166277</v>
      </c>
      <c r="J62" s="0" t="n">
        <v>2463586.56249225</v>
      </c>
      <c r="K62" s="0" t="n">
        <v>2389678.96561749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27939734.0970405</v>
      </c>
      <c r="C63" s="0" t="n">
        <v>26790559.6139092</v>
      </c>
      <c r="D63" s="0" t="n">
        <v>28063473.9506864</v>
      </c>
      <c r="E63" s="0" t="n">
        <v>26906690.9699878</v>
      </c>
      <c r="F63" s="0" t="n">
        <v>20051891.9693762</v>
      </c>
      <c r="G63" s="0" t="n">
        <v>6738667.64453302</v>
      </c>
      <c r="H63" s="0" t="n">
        <v>20176274.6993138</v>
      </c>
      <c r="I63" s="0" t="n">
        <v>6730416.27067403</v>
      </c>
      <c r="J63" s="0" t="n">
        <v>2582364.56030636</v>
      </c>
      <c r="K63" s="0" t="n">
        <v>2504893.62349717</v>
      </c>
      <c r="L63" s="0" t="n">
        <v>4651853.53307387</v>
      </c>
      <c r="M63" s="0" t="n">
        <v>4389984.41947472</v>
      </c>
      <c r="N63" s="0" t="n">
        <v>4672461.67345609</v>
      </c>
      <c r="O63" s="0" t="n">
        <v>4409343.86801046</v>
      </c>
      <c r="P63" s="0" t="n">
        <v>430394.093384393</v>
      </c>
      <c r="Q63" s="0" t="n">
        <v>417482.270582861</v>
      </c>
    </row>
    <row r="64" customFormat="false" ht="12.8" hidden="false" customHeight="false" outlineLevel="0" collapsed="false">
      <c r="A64" s="0" t="n">
        <v>111</v>
      </c>
      <c r="B64" s="0" t="n">
        <v>27488927.1583134</v>
      </c>
      <c r="C64" s="0" t="n">
        <v>26357560.407785</v>
      </c>
      <c r="D64" s="0" t="n">
        <v>27611686.5340134</v>
      </c>
      <c r="E64" s="0" t="n">
        <v>26472798.6269544</v>
      </c>
      <c r="F64" s="0" t="n">
        <v>19725344.0104492</v>
      </c>
      <c r="G64" s="0" t="n">
        <v>6632216.39733577</v>
      </c>
      <c r="H64" s="0" t="n">
        <v>19847409.82689</v>
      </c>
      <c r="I64" s="0" t="n">
        <v>6625388.80006447</v>
      </c>
      <c r="J64" s="0" t="n">
        <v>2568074.03563836</v>
      </c>
      <c r="K64" s="0" t="n">
        <v>2491031.81456921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28243212.7944163</v>
      </c>
      <c r="C65" s="0" t="n">
        <v>27080023.286976</v>
      </c>
      <c r="D65" s="0" t="n">
        <v>28369702.1926656</v>
      </c>
      <c r="E65" s="0" t="n">
        <v>27198764.4431855</v>
      </c>
      <c r="F65" s="0" t="n">
        <v>20261665.4071477</v>
      </c>
      <c r="G65" s="0" t="n">
        <v>6818357.8798283</v>
      </c>
      <c r="H65" s="0" t="n">
        <v>20387386.5609</v>
      </c>
      <c r="I65" s="0" t="n">
        <v>6811377.88228552</v>
      </c>
      <c r="J65" s="0" t="n">
        <v>2687837.08746903</v>
      </c>
      <c r="K65" s="0" t="n">
        <v>2607201.97484496</v>
      </c>
      <c r="L65" s="0" t="n">
        <v>4701818.70698242</v>
      </c>
      <c r="M65" s="0" t="n">
        <v>4437360.12929621</v>
      </c>
      <c r="N65" s="0" t="n">
        <v>4722885.71739393</v>
      </c>
      <c r="O65" s="0" t="n">
        <v>4457151.48374573</v>
      </c>
      <c r="P65" s="0" t="n">
        <v>447972.847911505</v>
      </c>
      <c r="Q65" s="0" t="n">
        <v>434533.66247416</v>
      </c>
    </row>
    <row r="66" customFormat="false" ht="12.8" hidden="false" customHeight="false" outlineLevel="0" collapsed="false">
      <c r="A66" s="0" t="n">
        <v>113</v>
      </c>
      <c r="B66" s="0" t="n">
        <v>27821958.9160056</v>
      </c>
      <c r="C66" s="0" t="n">
        <v>26676249.4827877</v>
      </c>
      <c r="D66" s="0" t="n">
        <v>27944099.9733884</v>
      </c>
      <c r="E66" s="0" t="n">
        <v>26790913.3714284</v>
      </c>
      <c r="F66" s="0" t="n">
        <v>19949152.0593911</v>
      </c>
      <c r="G66" s="0" t="n">
        <v>6727097.42339658</v>
      </c>
      <c r="H66" s="0" t="n">
        <v>20070328.9248385</v>
      </c>
      <c r="I66" s="0" t="n">
        <v>6720584.44658993</v>
      </c>
      <c r="J66" s="0" t="n">
        <v>2735200.35204945</v>
      </c>
      <c r="K66" s="0" t="n">
        <v>2653144.34148797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28522915.3566688</v>
      </c>
      <c r="C67" s="0" t="n">
        <v>27347612.8339705</v>
      </c>
      <c r="D67" s="0" t="n">
        <v>28647627.0057951</v>
      </c>
      <c r="E67" s="0" t="n">
        <v>27464687.6971192</v>
      </c>
      <c r="F67" s="0" t="n">
        <v>20432159.5249374</v>
      </c>
      <c r="G67" s="0" t="n">
        <v>6915453.30903312</v>
      </c>
      <c r="H67" s="0" t="n">
        <v>20555965.5497912</v>
      </c>
      <c r="I67" s="0" t="n">
        <v>6908722.14732804</v>
      </c>
      <c r="J67" s="0" t="n">
        <v>2851076.99374043</v>
      </c>
      <c r="K67" s="0" t="n">
        <v>2765544.68392822</v>
      </c>
      <c r="L67" s="0" t="n">
        <v>4746093.94766601</v>
      </c>
      <c r="M67" s="0" t="n">
        <v>4479109.57875079</v>
      </c>
      <c r="N67" s="0" t="n">
        <v>4766865.54739957</v>
      </c>
      <c r="O67" s="0" t="n">
        <v>4498624.62981329</v>
      </c>
      <c r="P67" s="0" t="n">
        <v>475179.498956739</v>
      </c>
      <c r="Q67" s="0" t="n">
        <v>460924.113988036</v>
      </c>
    </row>
    <row r="68" customFormat="false" ht="12.8" hidden="false" customHeight="false" outlineLevel="0" collapsed="false">
      <c r="A68" s="0" t="n">
        <v>115</v>
      </c>
      <c r="B68" s="0" t="n">
        <v>28138654.8236424</v>
      </c>
      <c r="C68" s="0" t="n">
        <v>26977768.3490133</v>
      </c>
      <c r="D68" s="0" t="n">
        <v>28263265.538658</v>
      </c>
      <c r="E68" s="0" t="n">
        <v>27094781.9245316</v>
      </c>
      <c r="F68" s="0" t="n">
        <v>20151355.4442705</v>
      </c>
      <c r="G68" s="0" t="n">
        <v>6826412.9047428</v>
      </c>
      <c r="H68" s="0" t="n">
        <v>20274015.5548329</v>
      </c>
      <c r="I68" s="0" t="n">
        <v>6820766.36969873</v>
      </c>
      <c r="J68" s="0" t="n">
        <v>2847917.93596682</v>
      </c>
      <c r="K68" s="0" t="n">
        <v>2762480.39788782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28903507.4041865</v>
      </c>
      <c r="C69" s="0" t="n">
        <v>27709530.0209247</v>
      </c>
      <c r="D69" s="0" t="n">
        <v>29030749.2748569</v>
      </c>
      <c r="E69" s="0" t="n">
        <v>27829015.9995803</v>
      </c>
      <c r="F69" s="0" t="n">
        <v>20661121.6780066</v>
      </c>
      <c r="G69" s="0" t="n">
        <v>7048408.3429181</v>
      </c>
      <c r="H69" s="0" t="n">
        <v>20786388.9812564</v>
      </c>
      <c r="I69" s="0" t="n">
        <v>7042627.0183239</v>
      </c>
      <c r="J69" s="0" t="n">
        <v>2968869.14973311</v>
      </c>
      <c r="K69" s="0" t="n">
        <v>2879803.07524112</v>
      </c>
      <c r="L69" s="0" t="n">
        <v>4808616.48289527</v>
      </c>
      <c r="M69" s="0" t="n">
        <v>4538173.0321979</v>
      </c>
      <c r="N69" s="0" t="n">
        <v>4829815.64070162</v>
      </c>
      <c r="O69" s="0" t="n">
        <v>4558095.14376687</v>
      </c>
      <c r="P69" s="0" t="n">
        <v>494811.524955519</v>
      </c>
      <c r="Q69" s="0" t="n">
        <v>479967.179206853</v>
      </c>
    </row>
    <row r="70" customFormat="false" ht="12.8" hidden="false" customHeight="false" outlineLevel="0" collapsed="false">
      <c r="A70" s="0" t="n">
        <v>117</v>
      </c>
      <c r="B70" s="0" t="n">
        <v>28463312.3356921</v>
      </c>
      <c r="C70" s="0" t="n">
        <v>27287976.9832938</v>
      </c>
      <c r="D70" s="0" t="n">
        <v>28587197.9960476</v>
      </c>
      <c r="E70" s="0" t="n">
        <v>27404307.2849876</v>
      </c>
      <c r="F70" s="0" t="n">
        <v>20355101.2999184</v>
      </c>
      <c r="G70" s="0" t="n">
        <v>6932875.68337536</v>
      </c>
      <c r="H70" s="0" t="n">
        <v>20477122.082837</v>
      </c>
      <c r="I70" s="0" t="n">
        <v>6927185.20215059</v>
      </c>
      <c r="J70" s="0" t="n">
        <v>3030014.27214393</v>
      </c>
      <c r="K70" s="0" t="n">
        <v>2939113.84397961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29185245.1399546</v>
      </c>
      <c r="C71" s="0" t="n">
        <v>27980061.7815808</v>
      </c>
      <c r="D71" s="0" t="n">
        <v>29311775.7550917</v>
      </c>
      <c r="E71" s="0" t="n">
        <v>28098875.7751921</v>
      </c>
      <c r="F71" s="0" t="n">
        <v>20898259.5329276</v>
      </c>
      <c r="G71" s="0" t="n">
        <v>7081802.24865315</v>
      </c>
      <c r="H71" s="0" t="n">
        <v>21022883.4613069</v>
      </c>
      <c r="I71" s="0" t="n">
        <v>7075992.31388518</v>
      </c>
      <c r="J71" s="0" t="n">
        <v>3149149.56268911</v>
      </c>
      <c r="K71" s="0" t="n">
        <v>3054675.07580844</v>
      </c>
      <c r="L71" s="0" t="n">
        <v>4855365.54156163</v>
      </c>
      <c r="M71" s="0" t="n">
        <v>4582721.89521374</v>
      </c>
      <c r="N71" s="0" t="n">
        <v>4876445.56613863</v>
      </c>
      <c r="O71" s="0" t="n">
        <v>4602531.89381151</v>
      </c>
      <c r="P71" s="0" t="n">
        <v>524858.260448186</v>
      </c>
      <c r="Q71" s="0" t="n">
        <v>509112.51263474</v>
      </c>
    </row>
    <row r="72" customFormat="false" ht="12.8" hidden="false" customHeight="false" outlineLevel="0" collapsed="false">
      <c r="A72" s="0" t="n">
        <v>119</v>
      </c>
      <c r="B72" s="0" t="n">
        <v>28754755.3783688</v>
      </c>
      <c r="C72" s="0" t="n">
        <v>27567535.9121321</v>
      </c>
      <c r="D72" s="0" t="n">
        <v>28878143.8120768</v>
      </c>
      <c r="E72" s="0" t="n">
        <v>27683398.8715778</v>
      </c>
      <c r="F72" s="0" t="n">
        <v>20567321.7308822</v>
      </c>
      <c r="G72" s="0" t="n">
        <v>7000214.18124988</v>
      </c>
      <c r="H72" s="0" t="n">
        <v>20688882.1801546</v>
      </c>
      <c r="I72" s="0" t="n">
        <v>6994516.69142315</v>
      </c>
      <c r="J72" s="0" t="n">
        <v>3189419.89061173</v>
      </c>
      <c r="K72" s="0" t="n">
        <v>3093737.29389338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29418117.3242062</v>
      </c>
      <c r="C73" s="0" t="n">
        <v>28203249.0622845</v>
      </c>
      <c r="D73" s="0" t="n">
        <v>29549321.0605988</v>
      </c>
      <c r="E73" s="0" t="n">
        <v>28326582.1685935</v>
      </c>
      <c r="F73" s="0" t="n">
        <v>21037268.0465629</v>
      </c>
      <c r="G73" s="0" t="n">
        <v>7165981.01572156</v>
      </c>
      <c r="H73" s="0" t="n">
        <v>21160601.5804385</v>
      </c>
      <c r="I73" s="0" t="n">
        <v>7165980.588155</v>
      </c>
      <c r="J73" s="0" t="n">
        <v>3311907.16271438</v>
      </c>
      <c r="K73" s="0" t="n">
        <v>3212549.94783295</v>
      </c>
      <c r="L73" s="0" t="n">
        <v>4893911.80988698</v>
      </c>
      <c r="M73" s="0" t="n">
        <v>4619666.40854247</v>
      </c>
      <c r="N73" s="0" t="n">
        <v>4915779.38192758</v>
      </c>
      <c r="O73" s="0" t="n">
        <v>4640225.10438704</v>
      </c>
      <c r="P73" s="0" t="n">
        <v>551984.527119064</v>
      </c>
      <c r="Q73" s="0" t="n">
        <v>535424.991305492</v>
      </c>
    </row>
    <row r="74" customFormat="false" ht="12.8" hidden="false" customHeight="false" outlineLevel="0" collapsed="false">
      <c r="A74" s="0" t="n">
        <v>121</v>
      </c>
      <c r="B74" s="0" t="n">
        <v>28975917.9466171</v>
      </c>
      <c r="C74" s="0" t="n">
        <v>27778547.7072594</v>
      </c>
      <c r="D74" s="0" t="n">
        <v>29103854.1141938</v>
      </c>
      <c r="E74" s="0" t="n">
        <v>27898809.2675516</v>
      </c>
      <c r="F74" s="0" t="n">
        <v>20670238.4152891</v>
      </c>
      <c r="G74" s="0" t="n">
        <v>7108309.29197034</v>
      </c>
      <c r="H74" s="0" t="n">
        <v>20790500.3947558</v>
      </c>
      <c r="I74" s="0" t="n">
        <v>7108308.87279577</v>
      </c>
      <c r="J74" s="0" t="n">
        <v>3345571.47273217</v>
      </c>
      <c r="K74" s="0" t="n">
        <v>3245204.32855021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29744218.36224</v>
      </c>
      <c r="C75" s="0" t="n">
        <v>28513976.75389</v>
      </c>
      <c r="D75" s="0" t="n">
        <v>29874739.2967703</v>
      </c>
      <c r="E75" s="0" t="n">
        <v>28636667.6981735</v>
      </c>
      <c r="F75" s="0" t="n">
        <v>21173241.0914834</v>
      </c>
      <c r="G75" s="0" t="n">
        <v>7340735.66240658</v>
      </c>
      <c r="H75" s="0" t="n">
        <v>21295932.4633903</v>
      </c>
      <c r="I75" s="0" t="n">
        <v>7340735.23478317</v>
      </c>
      <c r="J75" s="0" t="n">
        <v>3455607.71323478</v>
      </c>
      <c r="K75" s="0" t="n">
        <v>3351939.48183773</v>
      </c>
      <c r="L75" s="0" t="n">
        <v>4947618.395489</v>
      </c>
      <c r="M75" s="0" t="n">
        <v>4670591.31589088</v>
      </c>
      <c r="N75" s="0" t="n">
        <v>4969372.10901443</v>
      </c>
      <c r="O75" s="0" t="n">
        <v>4691043.24490154</v>
      </c>
      <c r="P75" s="0" t="n">
        <v>575934.618872463</v>
      </c>
      <c r="Q75" s="0" t="n">
        <v>558656.580306289</v>
      </c>
    </row>
    <row r="76" customFormat="false" ht="12.8" hidden="false" customHeight="false" outlineLevel="0" collapsed="false">
      <c r="A76" s="0" t="n">
        <v>123</v>
      </c>
      <c r="B76" s="0" t="n">
        <v>29226169.614223</v>
      </c>
      <c r="C76" s="0" t="n">
        <v>28016844.3941794</v>
      </c>
      <c r="D76" s="0" t="n">
        <v>29351313.0907793</v>
      </c>
      <c r="E76" s="0" t="n">
        <v>28134480.4880238</v>
      </c>
      <c r="F76" s="0" t="n">
        <v>20747601.5750592</v>
      </c>
      <c r="G76" s="0" t="n">
        <v>7269242.81912013</v>
      </c>
      <c r="H76" s="0" t="n">
        <v>20865238.0882505</v>
      </c>
      <c r="I76" s="0" t="n">
        <v>7269242.39977331</v>
      </c>
      <c r="J76" s="0" t="n">
        <v>3396352.52039163</v>
      </c>
      <c r="K76" s="0" t="n">
        <v>3294461.94477988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30002909.0069463</v>
      </c>
      <c r="C77" s="0" t="n">
        <v>28761242.4219056</v>
      </c>
      <c r="D77" s="0" t="n">
        <v>30129891.082289</v>
      </c>
      <c r="E77" s="0" t="n">
        <v>28880607.3014238</v>
      </c>
      <c r="F77" s="0" t="n">
        <v>21307159.2647038</v>
      </c>
      <c r="G77" s="0" t="n">
        <v>7454083.15720185</v>
      </c>
      <c r="H77" s="0" t="n">
        <v>21426524.5748825</v>
      </c>
      <c r="I77" s="0" t="n">
        <v>7454082.72654127</v>
      </c>
      <c r="J77" s="0" t="n">
        <v>3543695.02632767</v>
      </c>
      <c r="K77" s="0" t="n">
        <v>3437384.17553784</v>
      </c>
      <c r="L77" s="0" t="n">
        <v>4990134.23281639</v>
      </c>
      <c r="M77" s="0" t="n">
        <v>4710812.65489553</v>
      </c>
      <c r="N77" s="0" t="n">
        <v>5011298.21854657</v>
      </c>
      <c r="O77" s="0" t="n">
        <v>4730710.06224838</v>
      </c>
      <c r="P77" s="0" t="n">
        <v>590615.837721278</v>
      </c>
      <c r="Q77" s="0" t="n">
        <v>572897.36258964</v>
      </c>
    </row>
    <row r="78" customFormat="false" ht="12.8" hidden="false" customHeight="false" outlineLevel="0" collapsed="false">
      <c r="A78" s="0" t="n">
        <v>125</v>
      </c>
      <c r="B78" s="0" t="n">
        <v>29560330.9061402</v>
      </c>
      <c r="C78" s="0" t="n">
        <v>28336499.32289</v>
      </c>
      <c r="D78" s="0" t="n">
        <v>29685544.4666157</v>
      </c>
      <c r="E78" s="0" t="n">
        <v>28454201.7645035</v>
      </c>
      <c r="F78" s="0" t="n">
        <v>20996394.6682914</v>
      </c>
      <c r="G78" s="0" t="n">
        <v>7340104.65459861</v>
      </c>
      <c r="H78" s="0" t="n">
        <v>21114097.5339758</v>
      </c>
      <c r="I78" s="0" t="n">
        <v>7340104.23052764</v>
      </c>
      <c r="J78" s="0" t="n">
        <v>3562368.17724165</v>
      </c>
      <c r="K78" s="0" t="n">
        <v>3455497.1319244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30224540.6997283</v>
      </c>
      <c r="C79" s="0" t="n">
        <v>28973206.3486988</v>
      </c>
      <c r="D79" s="0" t="n">
        <v>30352468.3641217</v>
      </c>
      <c r="E79" s="0" t="n">
        <v>29093460.1344193</v>
      </c>
      <c r="F79" s="0" t="n">
        <v>21452160.6377168</v>
      </c>
      <c r="G79" s="0" t="n">
        <v>7521045.71098203</v>
      </c>
      <c r="H79" s="0" t="n">
        <v>21572414.8557124</v>
      </c>
      <c r="I79" s="0" t="n">
        <v>7521045.27870695</v>
      </c>
      <c r="J79" s="0" t="n">
        <v>3660896.90418776</v>
      </c>
      <c r="K79" s="0" t="n">
        <v>3551069.99706213</v>
      </c>
      <c r="L79" s="0" t="n">
        <v>5027028.58436251</v>
      </c>
      <c r="M79" s="0" t="n">
        <v>4746138.18252523</v>
      </c>
      <c r="N79" s="0" t="n">
        <v>5048350.17757537</v>
      </c>
      <c r="O79" s="0" t="n">
        <v>4766183.74027155</v>
      </c>
      <c r="P79" s="0" t="n">
        <v>610149.484031294</v>
      </c>
      <c r="Q79" s="0" t="n">
        <v>591844.999510355</v>
      </c>
    </row>
    <row r="80" customFormat="false" ht="12.8" hidden="false" customHeight="false" outlineLevel="0" collapsed="false">
      <c r="A80" s="0" t="n">
        <v>127</v>
      </c>
      <c r="B80" s="0" t="n">
        <v>29717623.5339949</v>
      </c>
      <c r="C80" s="0" t="n">
        <v>28487238.9113829</v>
      </c>
      <c r="D80" s="0" t="n">
        <v>29842183.5144449</v>
      </c>
      <c r="E80" s="0" t="n">
        <v>28604326.9470396</v>
      </c>
      <c r="F80" s="0" t="n">
        <v>21062724.4034024</v>
      </c>
      <c r="G80" s="0" t="n">
        <v>7424514.50798049</v>
      </c>
      <c r="H80" s="0" t="n">
        <v>21179812.8629676</v>
      </c>
      <c r="I80" s="0" t="n">
        <v>7424514.08407201</v>
      </c>
      <c r="J80" s="0" t="n">
        <v>3654397.78776163</v>
      </c>
      <c r="K80" s="0" t="n">
        <v>3544765.85412878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30439574.3831687</v>
      </c>
      <c r="C81" s="0" t="n">
        <v>29180178.6655567</v>
      </c>
      <c r="D81" s="0" t="n">
        <v>30566003.5961161</v>
      </c>
      <c r="E81" s="0" t="n">
        <v>29299023.8578697</v>
      </c>
      <c r="F81" s="0" t="n">
        <v>21542158.0728959</v>
      </c>
      <c r="G81" s="0" t="n">
        <v>7638020.59266082</v>
      </c>
      <c r="H81" s="0" t="n">
        <v>21661003.6987622</v>
      </c>
      <c r="I81" s="0" t="n">
        <v>7638020.15910753</v>
      </c>
      <c r="J81" s="0" t="n">
        <v>3810883.36948388</v>
      </c>
      <c r="K81" s="0" t="n">
        <v>3696556.86839937</v>
      </c>
      <c r="L81" s="0" t="n">
        <v>5062851.64659687</v>
      </c>
      <c r="M81" s="0" t="n">
        <v>4780627.48623008</v>
      </c>
      <c r="N81" s="0" t="n">
        <v>5083923.48920556</v>
      </c>
      <c r="O81" s="0" t="n">
        <v>4800438.28789807</v>
      </c>
      <c r="P81" s="0" t="n">
        <v>635147.228247314</v>
      </c>
      <c r="Q81" s="0" t="n">
        <v>616092.811399894</v>
      </c>
    </row>
    <row r="82" customFormat="false" ht="12.8" hidden="false" customHeight="false" outlineLevel="0" collapsed="false">
      <c r="A82" s="0" t="n">
        <v>129</v>
      </c>
      <c r="B82" s="0" t="n">
        <v>29766163.4749521</v>
      </c>
      <c r="C82" s="0" t="n">
        <v>28535320.9777672</v>
      </c>
      <c r="D82" s="0" t="n">
        <v>29889576.7639136</v>
      </c>
      <c r="E82" s="0" t="n">
        <v>28651332.5923898</v>
      </c>
      <c r="F82" s="0" t="n">
        <v>21079203.2055977</v>
      </c>
      <c r="G82" s="0" t="n">
        <v>7456117.77216956</v>
      </c>
      <c r="H82" s="0" t="n">
        <v>21195215.245264</v>
      </c>
      <c r="I82" s="0" t="n">
        <v>7456117.34712576</v>
      </c>
      <c r="J82" s="0" t="n">
        <v>3772605.62660627</v>
      </c>
      <c r="K82" s="0" t="n">
        <v>3659427.45780808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30463814.2154032</v>
      </c>
      <c r="C83" s="0" t="n">
        <v>29204858.4111735</v>
      </c>
      <c r="D83" s="0" t="n">
        <v>30589832.5652915</v>
      </c>
      <c r="E83" s="0" t="n">
        <v>29323318.852031</v>
      </c>
      <c r="F83" s="0" t="n">
        <v>21595172.1472023</v>
      </c>
      <c r="G83" s="0" t="n">
        <v>7609686.26397117</v>
      </c>
      <c r="H83" s="0" t="n">
        <v>21713633.0224897</v>
      </c>
      <c r="I83" s="0" t="n">
        <v>7609685.82954129</v>
      </c>
      <c r="J83" s="0" t="n">
        <v>3904327.69517689</v>
      </c>
      <c r="K83" s="0" t="n">
        <v>3787197.86432158</v>
      </c>
      <c r="L83" s="0" t="n">
        <v>5066670.0368162</v>
      </c>
      <c r="M83" s="0" t="n">
        <v>4784588.5080804</v>
      </c>
      <c r="N83" s="0" t="n">
        <v>5087673.66108173</v>
      </c>
      <c r="O83" s="0" t="n">
        <v>4804335.2490694</v>
      </c>
      <c r="P83" s="0" t="n">
        <v>650721.282529482</v>
      </c>
      <c r="Q83" s="0" t="n">
        <v>631199.644053598</v>
      </c>
    </row>
    <row r="84" customFormat="false" ht="12.8" hidden="false" customHeight="false" outlineLevel="0" collapsed="false">
      <c r="A84" s="0" t="n">
        <v>131</v>
      </c>
      <c r="B84" s="0" t="n">
        <v>29860016.3425409</v>
      </c>
      <c r="C84" s="0" t="n">
        <v>28627857.7308174</v>
      </c>
      <c r="D84" s="0" t="n">
        <v>29982397.131272</v>
      </c>
      <c r="E84" s="0" t="n">
        <v>28742898.8289773</v>
      </c>
      <c r="F84" s="0" t="n">
        <v>21189937.1573651</v>
      </c>
      <c r="G84" s="0" t="n">
        <v>7437920.57345233</v>
      </c>
      <c r="H84" s="0" t="n">
        <v>21304978.6815465</v>
      </c>
      <c r="I84" s="0" t="n">
        <v>7437920.14743078</v>
      </c>
      <c r="J84" s="0" t="n">
        <v>3948934.60957492</v>
      </c>
      <c r="K84" s="0" t="n">
        <v>3830466.57128767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30543717.5186696</v>
      </c>
      <c r="C85" s="0" t="n">
        <v>29284178.1889961</v>
      </c>
      <c r="D85" s="0" t="n">
        <v>30667006.6798816</v>
      </c>
      <c r="E85" s="0" t="n">
        <v>29400073.2461888</v>
      </c>
      <c r="F85" s="0" t="n">
        <v>21645175.5270549</v>
      </c>
      <c r="G85" s="0" t="n">
        <v>7639002.6619412</v>
      </c>
      <c r="H85" s="0" t="n">
        <v>21761071.0215953</v>
      </c>
      <c r="I85" s="0" t="n">
        <v>7639002.22459356</v>
      </c>
      <c r="J85" s="0" t="n">
        <v>4134518.90310027</v>
      </c>
      <c r="K85" s="0" t="n">
        <v>4010483.33600726</v>
      </c>
      <c r="L85" s="0" t="n">
        <v>5079786.59680104</v>
      </c>
      <c r="M85" s="0" t="n">
        <v>4797829.17532152</v>
      </c>
      <c r="N85" s="0" t="n">
        <v>5100335.36580684</v>
      </c>
      <c r="O85" s="0" t="n">
        <v>4817148.36932123</v>
      </c>
      <c r="P85" s="0" t="n">
        <v>689086.483850045</v>
      </c>
      <c r="Q85" s="0" t="n">
        <v>668413.889334543</v>
      </c>
    </row>
    <row r="86" customFormat="false" ht="12.8" hidden="false" customHeight="false" outlineLevel="0" collapsed="false">
      <c r="A86" s="0" t="n">
        <v>133</v>
      </c>
      <c r="B86" s="0" t="n">
        <v>30006236.1884206</v>
      </c>
      <c r="C86" s="0" t="n">
        <v>28768282.6468465</v>
      </c>
      <c r="D86" s="0" t="n">
        <v>30126088.0717649</v>
      </c>
      <c r="E86" s="0" t="n">
        <v>28880946.5991401</v>
      </c>
      <c r="F86" s="0" t="n">
        <v>21263400.511324</v>
      </c>
      <c r="G86" s="0" t="n">
        <v>7504882.1355225</v>
      </c>
      <c r="H86" s="0" t="n">
        <v>21376064.8923813</v>
      </c>
      <c r="I86" s="0" t="n">
        <v>7504881.70675882</v>
      </c>
      <c r="J86" s="0" t="n">
        <v>4145661.67149575</v>
      </c>
      <c r="K86" s="0" t="n">
        <v>4021291.82135087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30790508.5702263</v>
      </c>
      <c r="C87" s="0" t="n">
        <v>29520490.5256408</v>
      </c>
      <c r="D87" s="0" t="n">
        <v>30911833.7089457</v>
      </c>
      <c r="E87" s="0" t="n">
        <v>29634538.263057</v>
      </c>
      <c r="F87" s="0" t="n">
        <v>21818583.6645836</v>
      </c>
      <c r="G87" s="0" t="n">
        <v>7701906.86105714</v>
      </c>
      <c r="H87" s="0" t="n">
        <v>21932631.84031</v>
      </c>
      <c r="I87" s="0" t="n">
        <v>7701906.42274702</v>
      </c>
      <c r="J87" s="0" t="n">
        <v>4330443.36925948</v>
      </c>
      <c r="K87" s="0" t="n">
        <v>4200530.0681817</v>
      </c>
      <c r="L87" s="0" t="n">
        <v>5120523.38598342</v>
      </c>
      <c r="M87" s="0" t="n">
        <v>4836849.22363957</v>
      </c>
      <c r="N87" s="0" t="n">
        <v>5140744.61602176</v>
      </c>
      <c r="O87" s="0" t="n">
        <v>4855860.53843317</v>
      </c>
      <c r="P87" s="0" t="n">
        <v>721740.561543247</v>
      </c>
      <c r="Q87" s="0" t="n">
        <v>700088.344696949</v>
      </c>
    </row>
    <row r="88" customFormat="false" ht="12.8" hidden="false" customHeight="false" outlineLevel="0" collapsed="false">
      <c r="A88" s="0" t="n">
        <v>135</v>
      </c>
      <c r="B88" s="0" t="n">
        <v>30203569.9120268</v>
      </c>
      <c r="C88" s="0" t="n">
        <v>28957822.2489259</v>
      </c>
      <c r="D88" s="0" t="n">
        <v>30320688.8571295</v>
      </c>
      <c r="E88" s="0" t="n">
        <v>29067916.1235613</v>
      </c>
      <c r="F88" s="0" t="n">
        <v>21345048.1030133</v>
      </c>
      <c r="G88" s="0" t="n">
        <v>7612774.14591251</v>
      </c>
      <c r="H88" s="0" t="n">
        <v>21455142.4074755</v>
      </c>
      <c r="I88" s="0" t="n">
        <v>7612773.71608581</v>
      </c>
      <c r="J88" s="0" t="n">
        <v>4323315.85167772</v>
      </c>
      <c r="K88" s="0" t="n">
        <v>4193616.37612738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31089879.1505026</v>
      </c>
      <c r="C89" s="0" t="n">
        <v>29807717.4249641</v>
      </c>
      <c r="D89" s="0" t="n">
        <v>31209059.4393098</v>
      </c>
      <c r="E89" s="0" t="n">
        <v>29919749.0147605</v>
      </c>
      <c r="F89" s="0" t="n">
        <v>21997313.0848927</v>
      </c>
      <c r="G89" s="0" t="n">
        <v>7810404.34007137</v>
      </c>
      <c r="H89" s="0" t="n">
        <v>22109345.1444965</v>
      </c>
      <c r="I89" s="0" t="n">
        <v>7810403.87026406</v>
      </c>
      <c r="J89" s="0" t="n">
        <v>4520734.78114745</v>
      </c>
      <c r="K89" s="0" t="n">
        <v>4385112.73771302</v>
      </c>
      <c r="L89" s="0" t="n">
        <v>5170139.76152238</v>
      </c>
      <c r="M89" s="0" t="n">
        <v>4884424.72403598</v>
      </c>
      <c r="N89" s="0" t="n">
        <v>5190003.51857849</v>
      </c>
      <c r="O89" s="0" t="n">
        <v>4903098.86622116</v>
      </c>
      <c r="P89" s="0" t="n">
        <v>753455.796857908</v>
      </c>
      <c r="Q89" s="0" t="n">
        <v>730852.12295217</v>
      </c>
    </row>
    <row r="90" customFormat="false" ht="12.8" hidden="false" customHeight="false" outlineLevel="0" collapsed="false">
      <c r="A90" s="0" t="n">
        <v>137</v>
      </c>
      <c r="B90" s="0" t="n">
        <v>30502440.0205901</v>
      </c>
      <c r="C90" s="0" t="n">
        <v>29244985.8428314</v>
      </c>
      <c r="D90" s="0" t="n">
        <v>30617038.5223395</v>
      </c>
      <c r="E90" s="0" t="n">
        <v>29352710.5434837</v>
      </c>
      <c r="F90" s="0" t="n">
        <v>21541831.3597296</v>
      </c>
      <c r="G90" s="0" t="n">
        <v>7703154.48310179</v>
      </c>
      <c r="H90" s="0" t="n">
        <v>21649556.5209682</v>
      </c>
      <c r="I90" s="0" t="n">
        <v>7703154.02251554</v>
      </c>
      <c r="J90" s="0" t="n">
        <v>4509592.90531661</v>
      </c>
      <c r="K90" s="0" t="n">
        <v>4374305.11815711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31174809.144231</v>
      </c>
      <c r="C91" s="0" t="n">
        <v>29891166.3685399</v>
      </c>
      <c r="D91" s="0" t="n">
        <v>31289452.0711554</v>
      </c>
      <c r="E91" s="0" t="n">
        <v>29998931.700065</v>
      </c>
      <c r="F91" s="0" t="n">
        <v>22050965.5877101</v>
      </c>
      <c r="G91" s="0" t="n">
        <v>7840200.78082983</v>
      </c>
      <c r="H91" s="0" t="n">
        <v>22158731.3891761</v>
      </c>
      <c r="I91" s="0" t="n">
        <v>7840200.31088897</v>
      </c>
      <c r="J91" s="0" t="n">
        <v>4713131.74281553</v>
      </c>
      <c r="K91" s="0" t="n">
        <v>4571737.79053106</v>
      </c>
      <c r="L91" s="0" t="n">
        <v>5184110.47660274</v>
      </c>
      <c r="M91" s="0" t="n">
        <v>4898482.07446636</v>
      </c>
      <c r="N91" s="0" t="n">
        <v>5203217.80488732</v>
      </c>
      <c r="O91" s="0" t="n">
        <v>4916454.64966586</v>
      </c>
      <c r="P91" s="0" t="n">
        <v>785521.957135921</v>
      </c>
      <c r="Q91" s="0" t="n">
        <v>761956.298421843</v>
      </c>
    </row>
    <row r="92" customFormat="false" ht="12.8" hidden="false" customHeight="false" outlineLevel="0" collapsed="false">
      <c r="A92" s="0" t="n">
        <v>139</v>
      </c>
      <c r="B92" s="0" t="n">
        <v>30716013.392204</v>
      </c>
      <c r="C92" s="0" t="n">
        <v>29450787.3546319</v>
      </c>
      <c r="D92" s="0" t="n">
        <v>30828178.1086221</v>
      </c>
      <c r="E92" s="0" t="n">
        <v>29556222.6245138</v>
      </c>
      <c r="F92" s="0" t="n">
        <v>21714765.7759584</v>
      </c>
      <c r="G92" s="0" t="n">
        <v>7736021.57867351</v>
      </c>
      <c r="H92" s="0" t="n">
        <v>21820201.5108139</v>
      </c>
      <c r="I92" s="0" t="n">
        <v>7736021.11369993</v>
      </c>
      <c r="J92" s="0" t="n">
        <v>4709271.05455438</v>
      </c>
      <c r="K92" s="0" t="n">
        <v>4567992.92291775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31444358.7973407</v>
      </c>
      <c r="C93" s="0" t="n">
        <v>30149483.0683878</v>
      </c>
      <c r="D93" s="0" t="n">
        <v>31557943.3397074</v>
      </c>
      <c r="E93" s="0" t="n">
        <v>30256252.9840986</v>
      </c>
      <c r="F93" s="0" t="n">
        <v>22221299.5767423</v>
      </c>
      <c r="G93" s="0" t="n">
        <v>7928183.49164548</v>
      </c>
      <c r="H93" s="0" t="n">
        <v>22328069.9674807</v>
      </c>
      <c r="I93" s="0" t="n">
        <v>7928183.01661784</v>
      </c>
      <c r="J93" s="0" t="n">
        <v>4877359.5718017</v>
      </c>
      <c r="K93" s="0" t="n">
        <v>4731038.78464765</v>
      </c>
      <c r="L93" s="0" t="n">
        <v>5228611.88210738</v>
      </c>
      <c r="M93" s="0" t="n">
        <v>4941091.95170072</v>
      </c>
      <c r="N93" s="0" t="n">
        <v>5247542.71822631</v>
      </c>
      <c r="O93" s="0" t="n">
        <v>4958898.64587924</v>
      </c>
      <c r="P93" s="0" t="n">
        <v>812893.26196695</v>
      </c>
      <c r="Q93" s="0" t="n">
        <v>788506.464107942</v>
      </c>
    </row>
    <row r="94" customFormat="false" ht="12.8" hidden="false" customHeight="false" outlineLevel="0" collapsed="false">
      <c r="A94" s="0" t="n">
        <v>141</v>
      </c>
      <c r="B94" s="0" t="n">
        <v>30786648.3919626</v>
      </c>
      <c r="C94" s="0" t="n">
        <v>29520954.9996526</v>
      </c>
      <c r="D94" s="0" t="n">
        <v>30896617.6437006</v>
      </c>
      <c r="E94" s="0" t="n">
        <v>29624326.5149458</v>
      </c>
      <c r="F94" s="0" t="n">
        <v>21772550.1017502</v>
      </c>
      <c r="G94" s="0" t="n">
        <v>7748404.89790238</v>
      </c>
      <c r="H94" s="0" t="n">
        <v>21875922.0827476</v>
      </c>
      <c r="I94" s="0" t="n">
        <v>7748404.43219826</v>
      </c>
      <c r="J94" s="0" t="n">
        <v>4868395.88387837</v>
      </c>
      <c r="K94" s="0" t="n">
        <v>4722344.00736202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31514875.4968125</v>
      </c>
      <c r="C95" s="0" t="n">
        <v>30220177.2884096</v>
      </c>
      <c r="D95" s="0" t="n">
        <v>31624876.1201615</v>
      </c>
      <c r="E95" s="0" t="n">
        <v>30323578.8409452</v>
      </c>
      <c r="F95" s="0" t="n">
        <v>22303671.3538355</v>
      </c>
      <c r="G95" s="0" t="n">
        <v>7916505.93457404</v>
      </c>
      <c r="H95" s="0" t="n">
        <v>22407073.4312704</v>
      </c>
      <c r="I95" s="0" t="n">
        <v>7916505.40967485</v>
      </c>
      <c r="J95" s="0" t="n">
        <v>5088967.59096828</v>
      </c>
      <c r="K95" s="0" t="n">
        <v>4936298.56323923</v>
      </c>
      <c r="L95" s="0" t="n">
        <v>5240664.59666259</v>
      </c>
      <c r="M95" s="0" t="n">
        <v>4953380.08733583</v>
      </c>
      <c r="N95" s="0" t="n">
        <v>5258998.2052682</v>
      </c>
      <c r="O95" s="0" t="n">
        <v>4970625.06956309</v>
      </c>
      <c r="P95" s="0" t="n">
        <v>848161.265161381</v>
      </c>
      <c r="Q95" s="0" t="n">
        <v>822716.427206539</v>
      </c>
    </row>
    <row r="96" customFormat="false" ht="12.8" hidden="false" customHeight="false" outlineLevel="0" collapsed="false">
      <c r="A96" s="0" t="n">
        <v>143</v>
      </c>
      <c r="B96" s="0" t="n">
        <v>30943869.3398538</v>
      </c>
      <c r="C96" s="0" t="n">
        <v>29673649.6225806</v>
      </c>
      <c r="D96" s="0" t="n">
        <v>31050520.1864568</v>
      </c>
      <c r="E96" s="0" t="n">
        <v>29773902.2254571</v>
      </c>
      <c r="F96" s="0" t="n">
        <v>21869214.462145</v>
      </c>
      <c r="G96" s="0" t="n">
        <v>7804435.16043558</v>
      </c>
      <c r="H96" s="0" t="n">
        <v>21969467.5797614</v>
      </c>
      <c r="I96" s="0" t="n">
        <v>7804434.64569573</v>
      </c>
      <c r="J96" s="0" t="n">
        <v>5061754.42021338</v>
      </c>
      <c r="K96" s="0" t="n">
        <v>4909901.78760698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31678005.6466932</v>
      </c>
      <c r="C97" s="0" t="n">
        <v>30378557.0339311</v>
      </c>
      <c r="D97" s="0" t="n">
        <v>31786016.4797325</v>
      </c>
      <c r="E97" s="0" t="n">
        <v>30480088.1356444</v>
      </c>
      <c r="F97" s="0" t="n">
        <v>22320310.7987453</v>
      </c>
      <c r="G97" s="0" t="n">
        <v>8058246.23518575</v>
      </c>
      <c r="H97" s="0" t="n">
        <v>22421842.4887693</v>
      </c>
      <c r="I97" s="0" t="n">
        <v>8058245.64687504</v>
      </c>
      <c r="J97" s="0" t="n">
        <v>5264499.82420539</v>
      </c>
      <c r="K97" s="0" t="n">
        <v>5106564.82947923</v>
      </c>
      <c r="L97" s="0" t="n">
        <v>5267778.34544749</v>
      </c>
      <c r="M97" s="0" t="n">
        <v>4979917.39430166</v>
      </c>
      <c r="N97" s="0" t="n">
        <v>5285780.31383637</v>
      </c>
      <c r="O97" s="0" t="n">
        <v>4996850.72068101</v>
      </c>
      <c r="P97" s="0" t="n">
        <v>877416.637367565</v>
      </c>
      <c r="Q97" s="0" t="n">
        <v>851094.138246538</v>
      </c>
    </row>
    <row r="98" customFormat="false" ht="12.8" hidden="false" customHeight="false" outlineLevel="0" collapsed="false">
      <c r="A98" s="0" t="n">
        <v>145</v>
      </c>
      <c r="B98" s="0" t="n">
        <v>31258337.7513915</v>
      </c>
      <c r="C98" s="0" t="n">
        <v>29975779.3225137</v>
      </c>
      <c r="D98" s="0" t="n">
        <v>31362896.5755614</v>
      </c>
      <c r="E98" s="0" t="n">
        <v>30074063.8949506</v>
      </c>
      <c r="F98" s="0" t="n">
        <v>22047409.8046556</v>
      </c>
      <c r="G98" s="0" t="n">
        <v>7928369.51785811</v>
      </c>
      <c r="H98" s="0" t="n">
        <v>22145695.0509962</v>
      </c>
      <c r="I98" s="0" t="n">
        <v>7928368.84395442</v>
      </c>
      <c r="J98" s="0" t="n">
        <v>5243177.69846977</v>
      </c>
      <c r="K98" s="0" t="n">
        <v>5085882.36751568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31989811.0056243</v>
      </c>
      <c r="C99" s="0" t="n">
        <v>30676935.1994566</v>
      </c>
      <c r="D99" s="0" t="n">
        <v>32094471.4176734</v>
      </c>
      <c r="E99" s="0" t="n">
        <v>30775315.8366751</v>
      </c>
      <c r="F99" s="0" t="n">
        <v>22554022.0497169</v>
      </c>
      <c r="G99" s="0" t="n">
        <v>8122913.1497397</v>
      </c>
      <c r="H99" s="0" t="n">
        <v>22652403.378683</v>
      </c>
      <c r="I99" s="0" t="n">
        <v>8122912.45799215</v>
      </c>
      <c r="J99" s="0" t="n">
        <v>5465112.64154559</v>
      </c>
      <c r="K99" s="0" t="n">
        <v>5301159.26229923</v>
      </c>
      <c r="L99" s="0" t="n">
        <v>5319969.10991117</v>
      </c>
      <c r="M99" s="0" t="n">
        <v>5030007.49327109</v>
      </c>
      <c r="N99" s="0" t="n">
        <v>5337412.48530453</v>
      </c>
      <c r="O99" s="0" t="n">
        <v>5046416.53798073</v>
      </c>
      <c r="P99" s="0" t="n">
        <v>910852.106924266</v>
      </c>
      <c r="Q99" s="0" t="n">
        <v>883526.543716538</v>
      </c>
    </row>
    <row r="100" customFormat="false" ht="12.8" hidden="false" customHeight="false" outlineLevel="0" collapsed="false">
      <c r="A100" s="0" t="n">
        <v>147</v>
      </c>
      <c r="B100" s="0" t="n">
        <v>31524036.5017111</v>
      </c>
      <c r="C100" s="0" t="n">
        <v>30229663.3511212</v>
      </c>
      <c r="D100" s="0" t="n">
        <v>31625437.783186</v>
      </c>
      <c r="E100" s="0" t="n">
        <v>30324980.1529501</v>
      </c>
      <c r="F100" s="0" t="n">
        <v>22197828.6110651</v>
      </c>
      <c r="G100" s="0" t="n">
        <v>8031834.74005605</v>
      </c>
      <c r="H100" s="0" t="n">
        <v>22293146.091253</v>
      </c>
      <c r="I100" s="0" t="n">
        <v>8031834.06169717</v>
      </c>
      <c r="J100" s="0" t="n">
        <v>5432531.29645602</v>
      </c>
      <c r="K100" s="0" t="n">
        <v>5269555.35756234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32404288.1120541</v>
      </c>
      <c r="C101" s="0" t="n">
        <v>31073880.4404556</v>
      </c>
      <c r="D101" s="0" t="n">
        <v>32507548.4295311</v>
      </c>
      <c r="E101" s="0" t="n">
        <v>31170944.7273119</v>
      </c>
      <c r="F101" s="0" t="n">
        <v>22841182.121147</v>
      </c>
      <c r="G101" s="0" t="n">
        <v>8232698.3193086</v>
      </c>
      <c r="H101" s="0" t="n">
        <v>22938247.1012086</v>
      </c>
      <c r="I101" s="0" t="n">
        <v>8232697.62610331</v>
      </c>
      <c r="J101" s="0" t="n">
        <v>5644625.3948916</v>
      </c>
      <c r="K101" s="0" t="n">
        <v>5475286.63304485</v>
      </c>
      <c r="L101" s="0" t="n">
        <v>5387638.15333916</v>
      </c>
      <c r="M101" s="0" t="n">
        <v>5093963.20526289</v>
      </c>
      <c r="N101" s="0" t="n">
        <v>5404848.13327822</v>
      </c>
      <c r="O101" s="0" t="n">
        <v>5110152.95737917</v>
      </c>
      <c r="P101" s="0" t="n">
        <v>940770.8991486</v>
      </c>
      <c r="Q101" s="0" t="n">
        <v>912547.772174142</v>
      </c>
    </row>
    <row r="102" customFormat="false" ht="12.8" hidden="false" customHeight="false" outlineLevel="0" collapsed="false">
      <c r="A102" s="0" t="n">
        <v>149</v>
      </c>
      <c r="B102" s="0" t="n">
        <v>31836274.7480329</v>
      </c>
      <c r="C102" s="0" t="n">
        <v>30529675.4809433</v>
      </c>
      <c r="D102" s="0" t="n">
        <v>31936958.2622759</v>
      </c>
      <c r="E102" s="0" t="n">
        <v>30624317.5807662</v>
      </c>
      <c r="F102" s="0" t="n">
        <v>22463519.4778741</v>
      </c>
      <c r="G102" s="0" t="n">
        <v>8066156.00306919</v>
      </c>
      <c r="H102" s="0" t="n">
        <v>22558162.2488894</v>
      </c>
      <c r="I102" s="0" t="n">
        <v>8066155.33187679</v>
      </c>
      <c r="J102" s="0" t="n">
        <v>5662727.02149312</v>
      </c>
      <c r="K102" s="0" t="n">
        <v>5492845.21084832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32563034.9867312</v>
      </c>
      <c r="C103" s="0" t="n">
        <v>31226778.6948364</v>
      </c>
      <c r="D103" s="0" t="n">
        <v>32665074.0049916</v>
      </c>
      <c r="E103" s="0" t="n">
        <v>31322694.9605963</v>
      </c>
      <c r="F103" s="0" t="n">
        <v>22989148.8718247</v>
      </c>
      <c r="G103" s="0" t="n">
        <v>8237629.82301171</v>
      </c>
      <c r="H103" s="0" t="n">
        <v>23085065.821815</v>
      </c>
      <c r="I103" s="0" t="n">
        <v>8237629.13878136</v>
      </c>
      <c r="J103" s="0" t="n">
        <v>5865342.00910217</v>
      </c>
      <c r="K103" s="0" t="n">
        <v>5689381.7488291</v>
      </c>
      <c r="L103" s="0" t="n">
        <v>5413629.50911172</v>
      </c>
      <c r="M103" s="0" t="n">
        <v>5119083.73205055</v>
      </c>
      <c r="N103" s="0" t="n">
        <v>5430635.93921098</v>
      </c>
      <c r="O103" s="0" t="n">
        <v>5135082.29647854</v>
      </c>
      <c r="P103" s="0" t="n">
        <v>977557.001517028</v>
      </c>
      <c r="Q103" s="0" t="n">
        <v>948230.291471517</v>
      </c>
    </row>
    <row r="104" customFormat="false" ht="12.8" hidden="false" customHeight="false" outlineLevel="0" collapsed="false">
      <c r="A104" s="0" t="n">
        <v>151</v>
      </c>
      <c r="B104" s="0" t="n">
        <v>31957541.1956835</v>
      </c>
      <c r="C104" s="0" t="n">
        <v>30646406.9625451</v>
      </c>
      <c r="D104" s="0" t="n">
        <v>32057058.1211815</v>
      </c>
      <c r="E104" s="0" t="n">
        <v>30739952.4376705</v>
      </c>
      <c r="F104" s="0" t="n">
        <v>22568266.1317077</v>
      </c>
      <c r="G104" s="0" t="n">
        <v>8078140.83083748</v>
      </c>
      <c r="H104" s="0" t="n">
        <v>22661812.2778202</v>
      </c>
      <c r="I104" s="0" t="n">
        <v>8078140.1598503</v>
      </c>
      <c r="J104" s="0" t="n">
        <v>5804586.53208982</v>
      </c>
      <c r="K104" s="0" t="n">
        <v>5630448.93612712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32809550.9583721</v>
      </c>
      <c r="C105" s="0" t="n">
        <v>31465433.7040081</v>
      </c>
      <c r="D105" s="0" t="n">
        <v>32908998.4508975</v>
      </c>
      <c r="E105" s="0" t="n">
        <v>31558913.95554</v>
      </c>
      <c r="F105" s="0" t="n">
        <v>23267491.4210505</v>
      </c>
      <c r="G105" s="0" t="n">
        <v>8197942.28295758</v>
      </c>
      <c r="H105" s="0" t="n">
        <v>23360972.358204</v>
      </c>
      <c r="I105" s="0" t="n">
        <v>8197941.59733604</v>
      </c>
      <c r="J105" s="0" t="n">
        <v>6043967.88891348</v>
      </c>
      <c r="K105" s="0" t="n">
        <v>5862648.85224608</v>
      </c>
      <c r="L105" s="0" t="n">
        <v>5454686.52065394</v>
      </c>
      <c r="M105" s="0" t="n">
        <v>5158754.99273706</v>
      </c>
      <c r="N105" s="0" t="n">
        <v>5471261.0333369</v>
      </c>
      <c r="O105" s="0" t="n">
        <v>5174347.63572531</v>
      </c>
      <c r="P105" s="0" t="n">
        <v>1007327.98148558</v>
      </c>
      <c r="Q105" s="0" t="n">
        <v>977108.142041013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17596848.7574564</v>
      </c>
      <c r="C21" s="0" t="n">
        <v>16897007.2263442</v>
      </c>
      <c r="D21" s="0" t="n">
        <v>17673144.0653628</v>
      </c>
      <c r="E21" s="0" t="n">
        <v>16968724.8112081</v>
      </c>
      <c r="F21" s="0" t="n">
        <v>13630864.2741418</v>
      </c>
      <c r="G21" s="0" t="n">
        <v>3266142.95220241</v>
      </c>
      <c r="H21" s="0" t="n">
        <v>13702582.5137564</v>
      </c>
      <c r="I21" s="0" t="n">
        <v>3266142.29745171</v>
      </c>
      <c r="J21" s="0" t="n">
        <v>209917.642814777</v>
      </c>
      <c r="K21" s="0" t="n">
        <v>203620.113530333</v>
      </c>
      <c r="L21" s="0" t="n">
        <v>2936394.09179943</v>
      </c>
      <c r="M21" s="0" t="n">
        <v>2777027.59628985</v>
      </c>
      <c r="N21" s="0" t="n">
        <v>2949109.97564054</v>
      </c>
      <c r="O21" s="0" t="n">
        <v>2788980.93959817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17998816.3914306</v>
      </c>
      <c r="C22" s="0" t="n">
        <v>17283373.3177221</v>
      </c>
      <c r="D22" s="0" t="n">
        <v>18077330.1555362</v>
      </c>
      <c r="E22" s="0" t="n">
        <v>17357176.2511258</v>
      </c>
      <c r="F22" s="0" t="n">
        <v>13938660.2577692</v>
      </c>
      <c r="G22" s="0" t="n">
        <v>3344713.05995289</v>
      </c>
      <c r="H22" s="0" t="n">
        <v>14012463.8578571</v>
      </c>
      <c r="I22" s="0" t="n">
        <v>3344712.39326869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18714321.7435832</v>
      </c>
      <c r="C23" s="0" t="n">
        <v>17978969.7031117</v>
      </c>
      <c r="D23" s="0" t="n">
        <v>18758756.7830596</v>
      </c>
      <c r="E23" s="0" t="n">
        <v>18019967.9722069</v>
      </c>
      <c r="F23" s="0" t="n">
        <v>14407013.9251879</v>
      </c>
      <c r="G23" s="0" t="n">
        <v>3571955.77792379</v>
      </c>
      <c r="H23" s="0" t="n">
        <v>14479369.7754399</v>
      </c>
      <c r="I23" s="0" t="n">
        <v>3540598.19676698</v>
      </c>
      <c r="J23" s="0" t="n">
        <v>287945.405295982</v>
      </c>
      <c r="K23" s="0" t="n">
        <v>279307.043137103</v>
      </c>
      <c r="L23" s="0" t="n">
        <v>3122368.881932</v>
      </c>
      <c r="M23" s="0" t="n">
        <v>2947722.25185722</v>
      </c>
      <c r="N23" s="0" t="n">
        <v>3129666.8064874</v>
      </c>
      <c r="O23" s="0" t="n">
        <v>2954478.02210178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18608720.6536677</v>
      </c>
      <c r="C24" s="0" t="n">
        <v>17876052.2160052</v>
      </c>
      <c r="D24" s="0" t="n">
        <v>18654003.35802</v>
      </c>
      <c r="E24" s="0" t="n">
        <v>17917860.3071859</v>
      </c>
      <c r="F24" s="0" t="n">
        <v>14270674.4508404</v>
      </c>
      <c r="G24" s="0" t="n">
        <v>3605377.76516478</v>
      </c>
      <c r="H24" s="0" t="n">
        <v>14343360.3047585</v>
      </c>
      <c r="I24" s="0" t="n">
        <v>3574500.00242734</v>
      </c>
      <c r="J24" s="0" t="n">
        <v>309492.710324832</v>
      </c>
      <c r="K24" s="0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18161733.7541039</v>
      </c>
      <c r="C25" s="0" t="n">
        <v>17445244.7736778</v>
      </c>
      <c r="D25" s="0" t="n">
        <v>18208581.8204117</v>
      </c>
      <c r="E25" s="0" t="n">
        <v>17488581.6474875</v>
      </c>
      <c r="F25" s="0" t="n">
        <v>13887933.0334966</v>
      </c>
      <c r="G25" s="0" t="n">
        <v>3557311.74018115</v>
      </c>
      <c r="H25" s="0" t="n">
        <v>13960129.3024454</v>
      </c>
      <c r="I25" s="0" t="n">
        <v>3528452.34504209</v>
      </c>
      <c r="J25" s="0" t="n">
        <v>322799.320225382</v>
      </c>
      <c r="K25" s="0" t="n">
        <v>313115.34061862</v>
      </c>
      <c r="L25" s="0" t="n">
        <v>3029650.93376848</v>
      </c>
      <c r="M25" s="0" t="n">
        <v>2859651.00108572</v>
      </c>
      <c r="N25" s="0" t="n">
        <v>3037362.50875755</v>
      </c>
      <c r="O25" s="0" t="n">
        <v>2866806.72382163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17809406.1709079</v>
      </c>
      <c r="C26" s="0" t="n">
        <v>17105859.1631484</v>
      </c>
      <c r="D26" s="0" t="n">
        <v>17857324.4051224</v>
      </c>
      <c r="E26" s="0" t="n">
        <v>17150223.8024475</v>
      </c>
      <c r="F26" s="0" t="n">
        <v>13598361.6190883</v>
      </c>
      <c r="G26" s="0" t="n">
        <v>3507497.5440601</v>
      </c>
      <c r="H26" s="0" t="n">
        <v>13670743.4854422</v>
      </c>
      <c r="I26" s="0" t="n">
        <v>3479480.31700533</v>
      </c>
      <c r="J26" s="0" t="n">
        <v>319398.228760845</v>
      </c>
      <c r="K26" s="0" t="n">
        <v>309816.28189802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18570279.4216522</v>
      </c>
      <c r="C27" s="0" t="n">
        <v>17835448.0260384</v>
      </c>
      <c r="D27" s="0" t="n">
        <v>18621688.7890432</v>
      </c>
      <c r="E27" s="0" t="n">
        <v>17883068.2564483</v>
      </c>
      <c r="F27" s="0" t="n">
        <v>14175187.9828501</v>
      </c>
      <c r="G27" s="0" t="n">
        <v>3660260.04318828</v>
      </c>
      <c r="H27" s="0" t="n">
        <v>14251901.3814616</v>
      </c>
      <c r="I27" s="0" t="n">
        <v>3631166.87498672</v>
      </c>
      <c r="J27" s="0" t="n">
        <v>367869.286172062</v>
      </c>
      <c r="K27" s="0" t="n">
        <v>356833.2075869</v>
      </c>
      <c r="L27" s="0" t="n">
        <v>3097818.82392242</v>
      </c>
      <c r="M27" s="0" t="n">
        <v>2923299.83860654</v>
      </c>
      <c r="N27" s="0" t="n">
        <v>3106290.28681255</v>
      </c>
      <c r="O27" s="0" t="n">
        <v>2931169.54283024</v>
      </c>
      <c r="P27" s="0" t="n">
        <v>61311.5476953437</v>
      </c>
      <c r="Q27" s="0" t="n">
        <v>59472.2012644834</v>
      </c>
    </row>
    <row r="28" customFormat="false" ht="12.8" hidden="false" customHeight="false" outlineLevel="0" collapsed="false">
      <c r="A28" s="0" t="n">
        <v>75</v>
      </c>
      <c r="B28" s="0" t="n">
        <v>17515202.5931367</v>
      </c>
      <c r="C28" s="0" t="n">
        <v>16821127.0450154</v>
      </c>
      <c r="D28" s="0" t="n">
        <v>17563535.6340766</v>
      </c>
      <c r="E28" s="0" t="n">
        <v>16865896.8493182</v>
      </c>
      <c r="F28" s="0" t="n">
        <v>13327350.5430078</v>
      </c>
      <c r="G28" s="0" t="n">
        <v>3493776.50200764</v>
      </c>
      <c r="H28" s="0" t="n">
        <v>13399507.3054277</v>
      </c>
      <c r="I28" s="0" t="n">
        <v>3466389.5438905</v>
      </c>
      <c r="J28" s="0" t="n">
        <v>367962.14560488</v>
      </c>
      <c r="K28" s="0" t="n">
        <v>356923.281236734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20413012.5177719</v>
      </c>
      <c r="C29" s="0" t="n">
        <v>19602241.0692307</v>
      </c>
      <c r="D29" s="0" t="n">
        <v>20470743.6282679</v>
      </c>
      <c r="E29" s="0" t="n">
        <v>19655737.4754534</v>
      </c>
      <c r="F29" s="0" t="n">
        <v>15427810.1522468</v>
      </c>
      <c r="G29" s="0" t="n">
        <v>4174430.9169839</v>
      </c>
      <c r="H29" s="0" t="n">
        <v>15513135.8311844</v>
      </c>
      <c r="I29" s="0" t="n">
        <v>4142601.64426902</v>
      </c>
      <c r="J29" s="0" t="n">
        <v>445485.073258772</v>
      </c>
      <c r="K29" s="0" t="n">
        <v>432120.521061009</v>
      </c>
      <c r="L29" s="0" t="n">
        <v>3405442.5540356</v>
      </c>
      <c r="M29" s="0" t="n">
        <v>3213210.06728601</v>
      </c>
      <c r="N29" s="0" t="n">
        <v>3414958.54037133</v>
      </c>
      <c r="O29" s="0" t="n">
        <v>3222053.36728455</v>
      </c>
      <c r="P29" s="0" t="n">
        <v>74247.5122097953</v>
      </c>
      <c r="Q29" s="0" t="n">
        <v>72020.0868435015</v>
      </c>
    </row>
    <row r="30" customFormat="false" ht="12.8" hidden="false" customHeight="false" outlineLevel="0" collapsed="false">
      <c r="A30" s="0" t="n">
        <v>77</v>
      </c>
      <c r="B30" s="0" t="n">
        <v>19408868.5260072</v>
      </c>
      <c r="C30" s="0" t="n">
        <v>18636663.7492431</v>
      </c>
      <c r="D30" s="0" t="n">
        <v>19467309.0088569</v>
      </c>
      <c r="E30" s="0" t="n">
        <v>18690875.4820592</v>
      </c>
      <c r="F30" s="0" t="n">
        <v>14633942.460021</v>
      </c>
      <c r="G30" s="0" t="n">
        <v>4002721.28922209</v>
      </c>
      <c r="H30" s="0" t="n">
        <v>14716313.3958001</v>
      </c>
      <c r="I30" s="0" t="n">
        <v>3974562.08625903</v>
      </c>
      <c r="J30" s="0" t="n">
        <v>450754.186679894</v>
      </c>
      <c r="K30" s="0" t="n">
        <v>437231.561079497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22257672.0367155</v>
      </c>
      <c r="C31" s="0" t="n">
        <v>21370860.5976265</v>
      </c>
      <c r="D31" s="0" t="n">
        <v>22322819.0469419</v>
      </c>
      <c r="E31" s="0" t="n">
        <v>21431270.9361463</v>
      </c>
      <c r="F31" s="0" t="n">
        <v>16714690.9305047</v>
      </c>
      <c r="G31" s="0" t="n">
        <v>4656169.66712177</v>
      </c>
      <c r="H31" s="0" t="n">
        <v>16807374.4968549</v>
      </c>
      <c r="I31" s="0" t="n">
        <v>4623896.4392914</v>
      </c>
      <c r="J31" s="0" t="n">
        <v>533294.38908626</v>
      </c>
      <c r="K31" s="0" t="n">
        <v>517295.557413672</v>
      </c>
      <c r="L31" s="0" t="n">
        <v>3713010.60605615</v>
      </c>
      <c r="M31" s="0" t="n">
        <v>3502786.36775366</v>
      </c>
      <c r="N31" s="0" t="n">
        <v>3723752.81486522</v>
      </c>
      <c r="O31" s="0" t="n">
        <v>3512772.93090458</v>
      </c>
      <c r="P31" s="0" t="n">
        <v>88882.3981810433</v>
      </c>
      <c r="Q31" s="0" t="n">
        <v>86215.926235612</v>
      </c>
    </row>
    <row r="32" customFormat="false" ht="12.8" hidden="false" customHeight="false" outlineLevel="0" collapsed="false">
      <c r="A32" s="0" t="n">
        <v>79</v>
      </c>
      <c r="B32" s="0" t="n">
        <v>21310846.2742278</v>
      </c>
      <c r="C32" s="0" t="n">
        <v>20459096.5047202</v>
      </c>
      <c r="D32" s="0" t="n">
        <v>21375436.2798115</v>
      </c>
      <c r="E32" s="0" t="n">
        <v>20519026.1062897</v>
      </c>
      <c r="F32" s="0" t="n">
        <v>15919050.0937777</v>
      </c>
      <c r="G32" s="0" t="n">
        <v>4540046.41094253</v>
      </c>
      <c r="H32" s="0" t="n">
        <v>16009601.7145119</v>
      </c>
      <c r="I32" s="0" t="n">
        <v>4509424.3917778</v>
      </c>
      <c r="J32" s="0" t="n">
        <v>532038.041917597</v>
      </c>
      <c r="K32" s="0" t="n">
        <v>516076.900660069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23684378.1875742</v>
      </c>
      <c r="C33" s="0" t="n">
        <v>22734930.0393748</v>
      </c>
      <c r="D33" s="0" t="n">
        <v>23757863.8426067</v>
      </c>
      <c r="E33" s="0" t="n">
        <v>22803151.6013919</v>
      </c>
      <c r="F33" s="0" t="n">
        <v>17663762.7310534</v>
      </c>
      <c r="G33" s="0" t="n">
        <v>5071167.30832138</v>
      </c>
      <c r="H33" s="0" t="n">
        <v>17765412.7143673</v>
      </c>
      <c r="I33" s="0" t="n">
        <v>5037738.88702456</v>
      </c>
      <c r="J33" s="0" t="n">
        <v>594526.31825935</v>
      </c>
      <c r="K33" s="0" t="n">
        <v>576690.52871157</v>
      </c>
      <c r="L33" s="0" t="n">
        <v>3950392.95849194</v>
      </c>
      <c r="M33" s="0" t="n">
        <v>3725945.59959716</v>
      </c>
      <c r="N33" s="0" t="n">
        <v>3962521.71400998</v>
      </c>
      <c r="O33" s="0" t="n">
        <v>3737232.4389449</v>
      </c>
      <c r="P33" s="0" t="n">
        <v>99087.7197098917</v>
      </c>
      <c r="Q33" s="0" t="n">
        <v>96115.0881185949</v>
      </c>
    </row>
    <row r="34" customFormat="false" ht="12.8" hidden="false" customHeight="false" outlineLevel="0" collapsed="false">
      <c r="A34" s="0" t="n">
        <v>81</v>
      </c>
      <c r="B34" s="0" t="n">
        <v>22706959.4698819</v>
      </c>
      <c r="C34" s="0" t="n">
        <v>21795340.5402736</v>
      </c>
      <c r="D34" s="0" t="n">
        <v>22778479.5028546</v>
      </c>
      <c r="E34" s="0" t="n">
        <v>21861762.2316598</v>
      </c>
      <c r="F34" s="0" t="n">
        <v>16866486.3125413</v>
      </c>
      <c r="G34" s="0" t="n">
        <v>4928854.22773236</v>
      </c>
      <c r="H34" s="0" t="n">
        <v>16964502.1031769</v>
      </c>
      <c r="I34" s="0" t="n">
        <v>4897260.12848289</v>
      </c>
      <c r="J34" s="0" t="n">
        <v>595267.052997889</v>
      </c>
      <c r="K34" s="0" t="n">
        <v>577409.041407953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24546202.6559643</v>
      </c>
      <c r="C35" s="0" t="n">
        <v>23560309.9170346</v>
      </c>
      <c r="D35" s="0" t="n">
        <v>24626028.2368933</v>
      </c>
      <c r="E35" s="0" t="n">
        <v>23634494.5210738</v>
      </c>
      <c r="F35" s="0" t="n">
        <v>18190162.6988201</v>
      </c>
      <c r="G35" s="0" t="n">
        <v>5370147.21821441</v>
      </c>
      <c r="H35" s="0" t="n">
        <v>18297813.7312628</v>
      </c>
      <c r="I35" s="0" t="n">
        <v>5336680.78981103</v>
      </c>
      <c r="J35" s="0" t="n">
        <v>653477.526078623</v>
      </c>
      <c r="K35" s="0" t="n">
        <v>633873.200296265</v>
      </c>
      <c r="L35" s="0" t="n">
        <v>4092511.95688106</v>
      </c>
      <c r="M35" s="0" t="n">
        <v>3858919.15055205</v>
      </c>
      <c r="N35" s="0" t="n">
        <v>4105697.86819418</v>
      </c>
      <c r="O35" s="0" t="n">
        <v>3871200.23913137</v>
      </c>
      <c r="P35" s="0" t="n">
        <v>108912.921013104</v>
      </c>
      <c r="Q35" s="0" t="n">
        <v>105645.533382711</v>
      </c>
    </row>
    <row r="36" customFormat="false" ht="12.8" hidden="false" customHeight="false" outlineLevel="0" collapsed="false">
      <c r="A36" s="0" t="n">
        <v>83</v>
      </c>
      <c r="B36" s="0" t="n">
        <v>23598030.3670701</v>
      </c>
      <c r="C36" s="0" t="n">
        <v>22648532.2812555</v>
      </c>
      <c r="D36" s="0" t="n">
        <v>23675752.4629164</v>
      </c>
      <c r="E36" s="0" t="n">
        <v>22720770.1942744</v>
      </c>
      <c r="F36" s="0" t="n">
        <v>17426654.936119</v>
      </c>
      <c r="G36" s="0" t="n">
        <v>5221877.34513648</v>
      </c>
      <c r="H36" s="0" t="n">
        <v>17531134.7530745</v>
      </c>
      <c r="I36" s="0" t="n">
        <v>5189635.44119994</v>
      </c>
      <c r="J36" s="0" t="n">
        <v>632163.585480508</v>
      </c>
      <c r="K36" s="0" t="n">
        <v>613198.677916093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25219186.8447026</v>
      </c>
      <c r="C37" s="0" t="n">
        <v>24203704.4798221</v>
      </c>
      <c r="D37" s="0" t="n">
        <v>25304079.839498</v>
      </c>
      <c r="E37" s="0" t="n">
        <v>24282656.1083018</v>
      </c>
      <c r="F37" s="0" t="n">
        <v>18601461.5286916</v>
      </c>
      <c r="G37" s="0" t="n">
        <v>5602242.95113045</v>
      </c>
      <c r="H37" s="0" t="n">
        <v>18713909.1722172</v>
      </c>
      <c r="I37" s="0" t="n">
        <v>5568746.93608465</v>
      </c>
      <c r="J37" s="0" t="n">
        <v>704149.798337049</v>
      </c>
      <c r="K37" s="0" t="n">
        <v>683025.304386937</v>
      </c>
      <c r="L37" s="0" t="n">
        <v>4205913.64321033</v>
      </c>
      <c r="M37" s="0" t="n">
        <v>3965749.44622005</v>
      </c>
      <c r="N37" s="0" t="n">
        <v>4219945.58346003</v>
      </c>
      <c r="O37" s="0" t="n">
        <v>3978827.24637775</v>
      </c>
      <c r="P37" s="0" t="n">
        <v>117358.299722841</v>
      </c>
      <c r="Q37" s="0" t="n">
        <v>113837.550731156</v>
      </c>
    </row>
    <row r="38" customFormat="false" ht="12.8" hidden="false" customHeight="false" outlineLevel="0" collapsed="false">
      <c r="A38" s="0" t="n">
        <v>85</v>
      </c>
      <c r="B38" s="0" t="n">
        <v>24314593.5985661</v>
      </c>
      <c r="C38" s="0" t="n">
        <v>23334300.2908696</v>
      </c>
      <c r="D38" s="0" t="n">
        <v>24396823.9535045</v>
      </c>
      <c r="E38" s="0" t="n">
        <v>23410809.0052471</v>
      </c>
      <c r="F38" s="0" t="n">
        <v>17851147.654698</v>
      </c>
      <c r="G38" s="0" t="n">
        <v>5483152.63617155</v>
      </c>
      <c r="H38" s="0" t="n">
        <v>17959916.8640682</v>
      </c>
      <c r="I38" s="0" t="n">
        <v>5450892.14117885</v>
      </c>
      <c r="J38" s="0" t="n">
        <v>712972.999899832</v>
      </c>
      <c r="K38" s="0" t="n">
        <v>691583.809902837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25931397.4023359</v>
      </c>
      <c r="C39" s="0" t="n">
        <v>24884187.7105124</v>
      </c>
      <c r="D39" s="0" t="n">
        <v>26015897.96155</v>
      </c>
      <c r="E39" s="0" t="n">
        <v>24962780.060767</v>
      </c>
      <c r="F39" s="0" t="n">
        <v>19001901.6844303</v>
      </c>
      <c r="G39" s="0" t="n">
        <v>5882286.02608216</v>
      </c>
      <c r="H39" s="0" t="n">
        <v>19117267.1543069</v>
      </c>
      <c r="I39" s="0" t="n">
        <v>5845512.90646006</v>
      </c>
      <c r="J39" s="0" t="n">
        <v>778857.65376994</v>
      </c>
      <c r="K39" s="0" t="n">
        <v>755491.924156842</v>
      </c>
      <c r="L39" s="0" t="n">
        <v>4323287.24244703</v>
      </c>
      <c r="M39" s="0" t="n">
        <v>4075504.15519574</v>
      </c>
      <c r="N39" s="0" t="n">
        <v>4337256.24427251</v>
      </c>
      <c r="O39" s="0" t="n">
        <v>4088525.21324939</v>
      </c>
      <c r="P39" s="0" t="n">
        <v>129809.608961657</v>
      </c>
      <c r="Q39" s="0" t="n">
        <v>125915.320692807</v>
      </c>
    </row>
    <row r="40" customFormat="false" ht="12.8" hidden="false" customHeight="false" outlineLevel="0" collapsed="false">
      <c r="A40" s="0" t="n">
        <v>87</v>
      </c>
      <c r="B40" s="0" t="n">
        <v>25172373.4605217</v>
      </c>
      <c r="C40" s="0" t="n">
        <v>24153510.8882959</v>
      </c>
      <c r="D40" s="0" t="n">
        <v>25260483.2405204</v>
      </c>
      <c r="E40" s="0" t="n">
        <v>24235652.1010483</v>
      </c>
      <c r="F40" s="0" t="n">
        <v>18427483.1250318</v>
      </c>
      <c r="G40" s="0" t="n">
        <v>5726027.76326408</v>
      </c>
      <c r="H40" s="0" t="n">
        <v>18539331.3921068</v>
      </c>
      <c r="I40" s="0" t="n">
        <v>5696320.70894152</v>
      </c>
      <c r="J40" s="0" t="n">
        <v>776670.483972161</v>
      </c>
      <c r="K40" s="0" t="n">
        <v>753370.369452996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26816469.3741066</v>
      </c>
      <c r="C41" s="0" t="n">
        <v>25728729.9269814</v>
      </c>
      <c r="D41" s="0" t="n">
        <v>26911796.8551929</v>
      </c>
      <c r="E41" s="0" t="n">
        <v>25817616.8783156</v>
      </c>
      <c r="F41" s="0" t="n">
        <v>19583720.2405447</v>
      </c>
      <c r="G41" s="0" t="n">
        <v>6145009.68643666</v>
      </c>
      <c r="H41" s="0" t="n">
        <v>19704017.25044</v>
      </c>
      <c r="I41" s="0" t="n">
        <v>6113599.62787554</v>
      </c>
      <c r="J41" s="0" t="n">
        <v>905885.27342964</v>
      </c>
      <c r="K41" s="0" t="n">
        <v>878708.715226751</v>
      </c>
      <c r="L41" s="0" t="n">
        <v>4469517.20975502</v>
      </c>
      <c r="M41" s="0" t="n">
        <v>4212953.35142592</v>
      </c>
      <c r="N41" s="0" t="n">
        <v>4485298.10572966</v>
      </c>
      <c r="O41" s="0" t="n">
        <v>4227684.76626384</v>
      </c>
      <c r="P41" s="0" t="n">
        <v>150980.87890494</v>
      </c>
      <c r="Q41" s="0" t="n">
        <v>146451.452537792</v>
      </c>
    </row>
    <row r="42" customFormat="false" ht="12.8" hidden="false" customHeight="false" outlineLevel="0" collapsed="false">
      <c r="A42" s="0" t="n">
        <v>89</v>
      </c>
      <c r="B42" s="0" t="n">
        <v>26021614.4823376</v>
      </c>
      <c r="C42" s="0" t="n">
        <v>24964764.5349897</v>
      </c>
      <c r="D42" s="0" t="n">
        <v>26115162.2349858</v>
      </c>
      <c r="E42" s="0" t="n">
        <v>25052022.9843651</v>
      </c>
      <c r="F42" s="0" t="n">
        <v>18989695.5418247</v>
      </c>
      <c r="G42" s="0" t="n">
        <v>5975068.99316496</v>
      </c>
      <c r="H42" s="0" t="n">
        <v>19106648.0491159</v>
      </c>
      <c r="I42" s="0" t="n">
        <v>5945374.9352492</v>
      </c>
      <c r="J42" s="0" t="n">
        <v>973995.240464158</v>
      </c>
      <c r="K42" s="0" t="n">
        <v>944775.383250233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27480099.4444721</v>
      </c>
      <c r="C43" s="0" t="n">
        <v>26362436.7600318</v>
      </c>
      <c r="D43" s="0" t="n">
        <v>27581962.6905442</v>
      </c>
      <c r="E43" s="0" t="n">
        <v>26457574.15822</v>
      </c>
      <c r="F43" s="0" t="n">
        <v>19978139.3682513</v>
      </c>
      <c r="G43" s="0" t="n">
        <v>6384297.39178048</v>
      </c>
      <c r="H43" s="0" t="n">
        <v>20101685.66037</v>
      </c>
      <c r="I43" s="0" t="n">
        <v>6355888.49784995</v>
      </c>
      <c r="J43" s="0" t="n">
        <v>1095156.35617083</v>
      </c>
      <c r="K43" s="0" t="n">
        <v>1062301.6654857</v>
      </c>
      <c r="L43" s="0" t="n">
        <v>4582383.34123935</v>
      </c>
      <c r="M43" s="0" t="n">
        <v>4320512.23735123</v>
      </c>
      <c r="N43" s="0" t="n">
        <v>4599315.61269544</v>
      </c>
      <c r="O43" s="0" t="n">
        <v>4336386.29694443</v>
      </c>
      <c r="P43" s="0" t="n">
        <v>182526.059361805</v>
      </c>
      <c r="Q43" s="0" t="n">
        <v>177050.277580951</v>
      </c>
    </row>
    <row r="44" customFormat="false" ht="12.8" hidden="false" customHeight="false" outlineLevel="0" collapsed="false">
      <c r="A44" s="0" t="n">
        <v>91</v>
      </c>
      <c r="B44" s="0" t="n">
        <v>26798997.5275035</v>
      </c>
      <c r="C44" s="0" t="n">
        <v>25708135.5130759</v>
      </c>
      <c r="D44" s="0" t="n">
        <v>26903485.6134175</v>
      </c>
      <c r="E44" s="0" t="n">
        <v>25805922.9393196</v>
      </c>
      <c r="F44" s="0" t="n">
        <v>19485416.617108</v>
      </c>
      <c r="G44" s="0" t="n">
        <v>6222718.89596787</v>
      </c>
      <c r="H44" s="0" t="n">
        <v>19605244.7985933</v>
      </c>
      <c r="I44" s="0" t="n">
        <v>6200678.14072626</v>
      </c>
      <c r="J44" s="0" t="n">
        <v>1139495.3416089</v>
      </c>
      <c r="K44" s="0" t="n">
        <v>1105310.48136064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28235823.6964518</v>
      </c>
      <c r="C45" s="0" t="n">
        <v>27084826.2915289</v>
      </c>
      <c r="D45" s="0" t="n">
        <v>28350127.9789093</v>
      </c>
      <c r="E45" s="0" t="n">
        <v>27191939.3427629</v>
      </c>
      <c r="F45" s="0" t="n">
        <v>20505826.7852499</v>
      </c>
      <c r="G45" s="0" t="n">
        <v>6578999.50627898</v>
      </c>
      <c r="H45" s="0" t="n">
        <v>20632005.6706305</v>
      </c>
      <c r="I45" s="0" t="n">
        <v>6559933.67213235</v>
      </c>
      <c r="J45" s="0" t="n">
        <v>1270888.73094861</v>
      </c>
      <c r="K45" s="0" t="n">
        <v>1232762.06902015</v>
      </c>
      <c r="L45" s="0" t="n">
        <v>4707574.79250611</v>
      </c>
      <c r="M45" s="0" t="n">
        <v>4438839.08739636</v>
      </c>
      <c r="N45" s="0" t="n">
        <v>4726587.83220188</v>
      </c>
      <c r="O45" s="0" t="n">
        <v>4456676.13135126</v>
      </c>
      <c r="P45" s="0" t="n">
        <v>211814.788491435</v>
      </c>
      <c r="Q45" s="0" t="n">
        <v>205460.344836692</v>
      </c>
    </row>
    <row r="46" customFormat="false" ht="12.8" hidden="false" customHeight="false" outlineLevel="0" collapsed="false">
      <c r="A46" s="0" t="n">
        <v>93</v>
      </c>
      <c r="B46" s="0" t="n">
        <v>27698729.1528459</v>
      </c>
      <c r="C46" s="0" t="n">
        <v>26569754.5439978</v>
      </c>
      <c r="D46" s="0" t="n">
        <v>27812694.3685503</v>
      </c>
      <c r="E46" s="0" t="n">
        <v>26676657.0527407</v>
      </c>
      <c r="F46" s="0" t="n">
        <v>20092979.673771</v>
      </c>
      <c r="G46" s="0" t="n">
        <v>6476774.87022685</v>
      </c>
      <c r="H46" s="0" t="n">
        <v>20215238.1739948</v>
      </c>
      <c r="I46" s="0" t="n">
        <v>6461418.87874588</v>
      </c>
      <c r="J46" s="0" t="n">
        <v>1385491.50886283</v>
      </c>
      <c r="K46" s="0" t="n">
        <v>1343926.76359695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29303382.9262407</v>
      </c>
      <c r="C47" s="0" t="n">
        <v>28109166.3284709</v>
      </c>
      <c r="D47" s="0" t="n">
        <v>29425859.7733541</v>
      </c>
      <c r="E47" s="0" t="n">
        <v>28224063.5756449</v>
      </c>
      <c r="F47" s="0" t="n">
        <v>21285354.4901698</v>
      </c>
      <c r="G47" s="0" t="n">
        <v>6823811.8383011</v>
      </c>
      <c r="H47" s="0" t="n">
        <v>21416303.6681787</v>
      </c>
      <c r="I47" s="0" t="n">
        <v>6807759.90746616</v>
      </c>
      <c r="J47" s="0" t="n">
        <v>1569881.36630357</v>
      </c>
      <c r="K47" s="0" t="n">
        <v>1522784.92531446</v>
      </c>
      <c r="L47" s="0" t="n">
        <v>4885873.42019249</v>
      </c>
      <c r="M47" s="0" t="n">
        <v>4608261.27601341</v>
      </c>
      <c r="N47" s="0" t="n">
        <v>4906267.18787232</v>
      </c>
      <c r="O47" s="0" t="n">
        <v>4627413.94429895</v>
      </c>
      <c r="P47" s="0" t="n">
        <v>261646.894383928</v>
      </c>
      <c r="Q47" s="0" t="n">
        <v>253797.48755241</v>
      </c>
    </row>
    <row r="48" customFormat="false" ht="12.8" hidden="false" customHeight="false" outlineLevel="0" collapsed="false">
      <c r="A48" s="0" t="n">
        <v>95</v>
      </c>
      <c r="B48" s="0" t="n">
        <v>28700640.2830633</v>
      </c>
      <c r="C48" s="0" t="n">
        <v>27530543.0317753</v>
      </c>
      <c r="D48" s="0" t="n">
        <v>28821316.9487069</v>
      </c>
      <c r="E48" s="0" t="n">
        <v>27643753.1177693</v>
      </c>
      <c r="F48" s="0" t="n">
        <v>20825174.4357642</v>
      </c>
      <c r="G48" s="0" t="n">
        <v>6705368.59601114</v>
      </c>
      <c r="H48" s="0" t="n">
        <v>20954088.3384583</v>
      </c>
      <c r="I48" s="0" t="n">
        <v>6689664.77931094</v>
      </c>
      <c r="J48" s="0" t="n">
        <v>1561286.58561153</v>
      </c>
      <c r="K48" s="0" t="n">
        <v>1514447.98804318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29882868.8479193</v>
      </c>
      <c r="C49" s="0" t="n">
        <v>28664050.3914105</v>
      </c>
      <c r="D49" s="0" t="n">
        <v>30008921.6077257</v>
      </c>
      <c r="E49" s="0" t="n">
        <v>28782311.0543311</v>
      </c>
      <c r="F49" s="0" t="n">
        <v>21647918.3789009</v>
      </c>
      <c r="G49" s="0" t="n">
        <v>7016132.01250961</v>
      </c>
      <c r="H49" s="0" t="n">
        <v>21782313.4139077</v>
      </c>
      <c r="I49" s="0" t="n">
        <v>6999997.6404234</v>
      </c>
      <c r="J49" s="0" t="n">
        <v>1689722.8656828</v>
      </c>
      <c r="K49" s="0" t="n">
        <v>1639031.17971232</v>
      </c>
      <c r="L49" s="0" t="n">
        <v>4981958.13758849</v>
      </c>
      <c r="M49" s="0" t="n">
        <v>4699128.0692622</v>
      </c>
      <c r="N49" s="0" t="n">
        <v>5002948.63087774</v>
      </c>
      <c r="O49" s="0" t="n">
        <v>4718842.38486542</v>
      </c>
      <c r="P49" s="0" t="n">
        <v>281620.4776138</v>
      </c>
      <c r="Q49" s="0" t="n">
        <v>273171.863285386</v>
      </c>
    </row>
    <row r="50" customFormat="false" ht="12.8" hidden="false" customHeight="false" outlineLevel="0" collapsed="false">
      <c r="A50" s="0" t="n">
        <v>97</v>
      </c>
      <c r="B50" s="0" t="n">
        <v>29380821.7383949</v>
      </c>
      <c r="C50" s="0" t="n">
        <v>28182268.1502392</v>
      </c>
      <c r="D50" s="0" t="n">
        <v>29504889.2318342</v>
      </c>
      <c r="E50" s="0" t="n">
        <v>28298666.5534537</v>
      </c>
      <c r="F50" s="0" t="n">
        <v>21225850.7354255</v>
      </c>
      <c r="G50" s="0" t="n">
        <v>6956417.41481375</v>
      </c>
      <c r="H50" s="0" t="n">
        <v>21358109.2878584</v>
      </c>
      <c r="I50" s="0" t="n">
        <v>6940557.2655953</v>
      </c>
      <c r="J50" s="0" t="n">
        <v>1740527.31373786</v>
      </c>
      <c r="K50" s="0" t="n">
        <v>1688311.49432572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30752117.8852418</v>
      </c>
      <c r="C51" s="0" t="n">
        <v>29496250.157478</v>
      </c>
      <c r="D51" s="0" t="n">
        <v>30881134.8747976</v>
      </c>
      <c r="E51" s="0" t="n">
        <v>29617307.5241728</v>
      </c>
      <c r="F51" s="0" t="n">
        <v>22115334.6986586</v>
      </c>
      <c r="G51" s="0" t="n">
        <v>7380915.45881939</v>
      </c>
      <c r="H51" s="0" t="n">
        <v>22252407.3430204</v>
      </c>
      <c r="I51" s="0" t="n">
        <v>7364900.18115238</v>
      </c>
      <c r="J51" s="0" t="n">
        <v>1979985.98740589</v>
      </c>
      <c r="K51" s="0" t="n">
        <v>1920586.40778371</v>
      </c>
      <c r="L51" s="0" t="n">
        <v>5124025.04415838</v>
      </c>
      <c r="M51" s="0" t="n">
        <v>4833306.92734263</v>
      </c>
      <c r="N51" s="0" t="n">
        <v>5145511.95531284</v>
      </c>
      <c r="O51" s="0" t="n">
        <v>4853490.20860221</v>
      </c>
      <c r="P51" s="0" t="n">
        <v>329997.664567649</v>
      </c>
      <c r="Q51" s="0" t="n">
        <v>320097.734630619</v>
      </c>
    </row>
    <row r="52" customFormat="false" ht="12.8" hidden="false" customHeight="false" outlineLevel="0" collapsed="false">
      <c r="A52" s="0" t="n">
        <v>99</v>
      </c>
      <c r="B52" s="0" t="n">
        <v>30492334.7365689</v>
      </c>
      <c r="C52" s="0" t="n">
        <v>29245993.6389922</v>
      </c>
      <c r="D52" s="0" t="n">
        <v>30620419.2783347</v>
      </c>
      <c r="E52" s="0" t="n">
        <v>29366177.7058</v>
      </c>
      <c r="F52" s="0" t="n">
        <v>21927383.7876511</v>
      </c>
      <c r="G52" s="0" t="n">
        <v>7318609.85134113</v>
      </c>
      <c r="H52" s="0" t="n">
        <v>22063348.6988274</v>
      </c>
      <c r="I52" s="0" t="n">
        <v>7302829.00697263</v>
      </c>
      <c r="J52" s="0" t="n">
        <v>2003258.48182814</v>
      </c>
      <c r="K52" s="0" t="n">
        <v>1943160.7273733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31591664.9830988</v>
      </c>
      <c r="C53" s="0" t="n">
        <v>30299591.9279067</v>
      </c>
      <c r="D53" s="0" t="n">
        <v>31724550.4649079</v>
      </c>
      <c r="E53" s="0" t="n">
        <v>30424282.1699906</v>
      </c>
      <c r="F53" s="0" t="n">
        <v>22717359.8718595</v>
      </c>
      <c r="G53" s="0" t="n">
        <v>7582232.0560472</v>
      </c>
      <c r="H53" s="0" t="n">
        <v>22858326.7746206</v>
      </c>
      <c r="I53" s="0" t="n">
        <v>7565955.39537005</v>
      </c>
      <c r="J53" s="0" t="n">
        <v>2120976.87762237</v>
      </c>
      <c r="K53" s="0" t="n">
        <v>2057347.57129369</v>
      </c>
      <c r="L53" s="0" t="n">
        <v>5263201.24485679</v>
      </c>
      <c r="M53" s="0" t="n">
        <v>4964756.27899891</v>
      </c>
      <c r="N53" s="0" t="n">
        <v>5285332.65570405</v>
      </c>
      <c r="O53" s="0" t="n">
        <v>4985545.15469424</v>
      </c>
      <c r="P53" s="0" t="n">
        <v>353496.146270394</v>
      </c>
      <c r="Q53" s="0" t="n">
        <v>342891.261882283</v>
      </c>
    </row>
    <row r="54" customFormat="false" ht="12.8" hidden="false" customHeight="false" outlineLevel="0" collapsed="false">
      <c r="A54" s="0" t="n">
        <v>101</v>
      </c>
      <c r="B54" s="0" t="n">
        <v>31222584.1900889</v>
      </c>
      <c r="C54" s="0" t="n">
        <v>29944965.0563662</v>
      </c>
      <c r="D54" s="0" t="n">
        <v>31354451.8351738</v>
      </c>
      <c r="E54" s="0" t="n">
        <v>30068699.9627745</v>
      </c>
      <c r="F54" s="0" t="n">
        <v>22442378.5818001</v>
      </c>
      <c r="G54" s="0" t="n">
        <v>7502586.47456611</v>
      </c>
      <c r="H54" s="0" t="n">
        <v>22582209.3865285</v>
      </c>
      <c r="I54" s="0" t="n">
        <v>7486490.57624603</v>
      </c>
      <c r="J54" s="0" t="n">
        <v>2181405.50394887</v>
      </c>
      <c r="K54" s="0" t="n">
        <v>2115963.3388304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32148989.08812</v>
      </c>
      <c r="C55" s="0" t="n">
        <v>30833001.0349088</v>
      </c>
      <c r="D55" s="0" t="n">
        <v>32286850.246879</v>
      </c>
      <c r="E55" s="0" t="n">
        <v>30962375.6961033</v>
      </c>
      <c r="F55" s="0" t="n">
        <v>23048983.5313285</v>
      </c>
      <c r="G55" s="0" t="n">
        <v>7784017.50358031</v>
      </c>
      <c r="H55" s="0" t="n">
        <v>23191879.3010203</v>
      </c>
      <c r="I55" s="0" t="n">
        <v>7770496.39508298</v>
      </c>
      <c r="J55" s="0" t="n">
        <v>2372666.38588624</v>
      </c>
      <c r="K55" s="0" t="n">
        <v>2301486.39430966</v>
      </c>
      <c r="L55" s="0" t="n">
        <v>5357014.88708471</v>
      </c>
      <c r="M55" s="0" t="n">
        <v>5054139.77734403</v>
      </c>
      <c r="N55" s="0" t="n">
        <v>5379974.11234081</v>
      </c>
      <c r="O55" s="0" t="n">
        <v>5075705.41858158</v>
      </c>
      <c r="P55" s="0" t="n">
        <v>395444.397647708</v>
      </c>
      <c r="Q55" s="0" t="n">
        <v>383581.065718276</v>
      </c>
    </row>
    <row r="56" customFormat="false" ht="12.8" hidden="false" customHeight="false" outlineLevel="0" collapsed="false">
      <c r="A56" s="0" t="n">
        <v>103</v>
      </c>
      <c r="B56" s="0" t="n">
        <v>31787701.0020437</v>
      </c>
      <c r="C56" s="0" t="n">
        <v>30484730.1551227</v>
      </c>
      <c r="D56" s="0" t="n">
        <v>31924265.9956438</v>
      </c>
      <c r="E56" s="0" t="n">
        <v>30612893.2586315</v>
      </c>
      <c r="F56" s="0" t="n">
        <v>22675224.8211938</v>
      </c>
      <c r="G56" s="0" t="n">
        <v>7809505.33392891</v>
      </c>
      <c r="H56" s="0" t="n">
        <v>22816591.7324363</v>
      </c>
      <c r="I56" s="0" t="n">
        <v>7796301.52619519</v>
      </c>
      <c r="J56" s="0" t="n">
        <v>2430145.59952954</v>
      </c>
      <c r="K56" s="0" t="n">
        <v>2357241.23154366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32854935.3498769</v>
      </c>
      <c r="C57" s="0" t="n">
        <v>31506475.2172518</v>
      </c>
      <c r="D57" s="0" t="n">
        <v>32995593.4912931</v>
      </c>
      <c r="E57" s="0" t="n">
        <v>31638477.5881392</v>
      </c>
      <c r="F57" s="0" t="n">
        <v>23441109.0850426</v>
      </c>
      <c r="G57" s="0" t="n">
        <v>8065366.13220925</v>
      </c>
      <c r="H57" s="0" t="n">
        <v>23586776.0225219</v>
      </c>
      <c r="I57" s="0" t="n">
        <v>8051701.56561722</v>
      </c>
      <c r="J57" s="0" t="n">
        <v>2577479.04102261</v>
      </c>
      <c r="K57" s="0" t="n">
        <v>2500154.66979193</v>
      </c>
      <c r="L57" s="0" t="n">
        <v>5473878.96010619</v>
      </c>
      <c r="M57" s="0" t="n">
        <v>5164927.73033683</v>
      </c>
      <c r="N57" s="0" t="n">
        <v>5497304.29453366</v>
      </c>
      <c r="O57" s="0" t="n">
        <v>5186931.30631307</v>
      </c>
      <c r="P57" s="0" t="n">
        <v>429579.840170436</v>
      </c>
      <c r="Q57" s="0" t="n">
        <v>416692.444965323</v>
      </c>
    </row>
    <row r="58" customFormat="false" ht="12.8" hidden="false" customHeight="false" outlineLevel="0" collapsed="false">
      <c r="A58" s="0" t="n">
        <v>105</v>
      </c>
      <c r="B58" s="0" t="n">
        <v>32525697.4781968</v>
      </c>
      <c r="C58" s="0" t="n">
        <v>31189462.2611625</v>
      </c>
      <c r="D58" s="0" t="n">
        <v>32665860.1966331</v>
      </c>
      <c r="E58" s="0" t="n">
        <v>31321038.2609619</v>
      </c>
      <c r="F58" s="0" t="n">
        <v>23178891.7036609</v>
      </c>
      <c r="G58" s="0" t="n">
        <v>8010570.55750164</v>
      </c>
      <c r="H58" s="0" t="n">
        <v>23322773.9960453</v>
      </c>
      <c r="I58" s="0" t="n">
        <v>7998264.26491667</v>
      </c>
      <c r="J58" s="0" t="n">
        <v>2617469.64643967</v>
      </c>
      <c r="K58" s="0" t="n">
        <v>2538945.55704648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33373361.3665074</v>
      </c>
      <c r="C59" s="0" t="n">
        <v>32001078.1247902</v>
      </c>
      <c r="D59" s="0" t="n">
        <v>33518006.7450626</v>
      </c>
      <c r="E59" s="0" t="n">
        <v>32136861.9744379</v>
      </c>
      <c r="F59" s="0" t="n">
        <v>23800258.0944261</v>
      </c>
      <c r="G59" s="0" t="n">
        <v>8200820.03036409</v>
      </c>
      <c r="H59" s="0" t="n">
        <v>23948647.758474</v>
      </c>
      <c r="I59" s="0" t="n">
        <v>8188214.21596393</v>
      </c>
      <c r="J59" s="0" t="n">
        <v>2737606.69858912</v>
      </c>
      <c r="K59" s="0" t="n">
        <v>2655478.49763144</v>
      </c>
      <c r="L59" s="0" t="n">
        <v>5561245.66806962</v>
      </c>
      <c r="M59" s="0" t="n">
        <v>5248087.4445149</v>
      </c>
      <c r="N59" s="0" t="n">
        <v>5585341.64342147</v>
      </c>
      <c r="O59" s="0" t="n">
        <v>5270727.76330744</v>
      </c>
      <c r="P59" s="0" t="n">
        <v>456267.783098186</v>
      </c>
      <c r="Q59" s="0" t="n">
        <v>442579.749605241</v>
      </c>
    </row>
    <row r="60" customFormat="false" ht="12.8" hidden="false" customHeight="false" outlineLevel="0" collapsed="false">
      <c r="A60" s="0" t="n">
        <v>107</v>
      </c>
      <c r="B60" s="0" t="n">
        <v>33066383.9131871</v>
      </c>
      <c r="C60" s="0" t="n">
        <v>31705373.704203</v>
      </c>
      <c r="D60" s="0" t="n">
        <v>33209774.153926</v>
      </c>
      <c r="E60" s="0" t="n">
        <v>31839977.7793067</v>
      </c>
      <c r="F60" s="0" t="n">
        <v>23576067.7719353</v>
      </c>
      <c r="G60" s="0" t="n">
        <v>8129305.93226763</v>
      </c>
      <c r="H60" s="0" t="n">
        <v>23723177.820313</v>
      </c>
      <c r="I60" s="0" t="n">
        <v>8116799.95899376</v>
      </c>
      <c r="J60" s="0" t="n">
        <v>2790829.23397138</v>
      </c>
      <c r="K60" s="0" t="n">
        <v>2707104.35695224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33873197.4774072</v>
      </c>
      <c r="C61" s="0" t="n">
        <v>32478538.5140866</v>
      </c>
      <c r="D61" s="0" t="n">
        <v>34019573.6101656</v>
      </c>
      <c r="E61" s="0" t="n">
        <v>32615945.0947104</v>
      </c>
      <c r="F61" s="0" t="n">
        <v>24132881.8891449</v>
      </c>
      <c r="G61" s="0" t="n">
        <v>8345656.62494173</v>
      </c>
      <c r="H61" s="0" t="n">
        <v>24283084.0902935</v>
      </c>
      <c r="I61" s="0" t="n">
        <v>8332861.0044169</v>
      </c>
      <c r="J61" s="0" t="n">
        <v>2947703.46450483</v>
      </c>
      <c r="K61" s="0" t="n">
        <v>2859272.36056969</v>
      </c>
      <c r="L61" s="0" t="n">
        <v>5640222.3237333</v>
      </c>
      <c r="M61" s="0" t="n">
        <v>5322258.74442988</v>
      </c>
      <c r="N61" s="0" t="n">
        <v>5664606.18780802</v>
      </c>
      <c r="O61" s="0" t="n">
        <v>5345169.27224847</v>
      </c>
      <c r="P61" s="0" t="n">
        <v>491283.910750805</v>
      </c>
      <c r="Q61" s="0" t="n">
        <v>476545.393428281</v>
      </c>
    </row>
    <row r="62" customFormat="false" ht="12.8" hidden="false" customHeight="false" outlineLevel="0" collapsed="false">
      <c r="A62" s="0" t="n">
        <v>109</v>
      </c>
      <c r="B62" s="0" t="n">
        <v>33494697.4219643</v>
      </c>
      <c r="C62" s="0" t="n">
        <v>32114440.1955388</v>
      </c>
      <c r="D62" s="0" t="n">
        <v>33638904.9051968</v>
      </c>
      <c r="E62" s="0" t="n">
        <v>32249811.0499109</v>
      </c>
      <c r="F62" s="0" t="n">
        <v>23843696.8469919</v>
      </c>
      <c r="G62" s="0" t="n">
        <v>8270743.34854686</v>
      </c>
      <c r="H62" s="0" t="n">
        <v>23991701.18486</v>
      </c>
      <c r="I62" s="0" t="n">
        <v>8258109.86505095</v>
      </c>
      <c r="J62" s="0" t="n">
        <v>2941733.21312218</v>
      </c>
      <c r="K62" s="0" t="n">
        <v>2853481.21672851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34355750.3546797</v>
      </c>
      <c r="C63" s="0" t="n">
        <v>32939597.4508073</v>
      </c>
      <c r="D63" s="0" t="n">
        <v>34504133.15705</v>
      </c>
      <c r="E63" s="0" t="n">
        <v>33078889.469344</v>
      </c>
      <c r="F63" s="0" t="n">
        <v>24440669.3071905</v>
      </c>
      <c r="G63" s="0" t="n">
        <v>8498928.14361676</v>
      </c>
      <c r="H63" s="0" t="n">
        <v>24592879.8498508</v>
      </c>
      <c r="I63" s="0" t="n">
        <v>8486009.6194932</v>
      </c>
      <c r="J63" s="0" t="n">
        <v>3085928.33006496</v>
      </c>
      <c r="K63" s="0" t="n">
        <v>2993350.48016301</v>
      </c>
      <c r="L63" s="0" t="n">
        <v>5725913.95313168</v>
      </c>
      <c r="M63" s="0" t="n">
        <v>5404961.4695476</v>
      </c>
      <c r="N63" s="0" t="n">
        <v>5750632.27105255</v>
      </c>
      <c r="O63" s="0" t="n">
        <v>5428186.15989082</v>
      </c>
      <c r="P63" s="0" t="n">
        <v>514321.38834416</v>
      </c>
      <c r="Q63" s="0" t="n">
        <v>498891.746693835</v>
      </c>
    </row>
    <row r="64" customFormat="false" ht="12.8" hidden="false" customHeight="false" outlineLevel="0" collapsed="false">
      <c r="A64" s="0" t="n">
        <v>111</v>
      </c>
      <c r="B64" s="0" t="n">
        <v>33995378.6431624</v>
      </c>
      <c r="C64" s="0" t="n">
        <v>32592328.3591274</v>
      </c>
      <c r="D64" s="0" t="n">
        <v>34142365.0234369</v>
      </c>
      <c r="E64" s="0" t="n">
        <v>32730342.4922889</v>
      </c>
      <c r="F64" s="0" t="n">
        <v>24148893.457935</v>
      </c>
      <c r="G64" s="0" t="n">
        <v>8443434.90119239</v>
      </c>
      <c r="H64" s="0" t="n">
        <v>24298099.5993301</v>
      </c>
      <c r="I64" s="0" t="n">
        <v>8432242.8929588</v>
      </c>
      <c r="J64" s="0" t="n">
        <v>3116652.97518374</v>
      </c>
      <c r="K64" s="0" t="n">
        <v>3023153.38592823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34917001.3796123</v>
      </c>
      <c r="C65" s="0" t="n">
        <v>33475147.5101663</v>
      </c>
      <c r="D65" s="0" t="n">
        <v>35068622.488871</v>
      </c>
      <c r="E65" s="0" t="n">
        <v>33617514.5822769</v>
      </c>
      <c r="F65" s="0" t="n">
        <v>24802205.0994433</v>
      </c>
      <c r="G65" s="0" t="n">
        <v>8672942.41072298</v>
      </c>
      <c r="H65" s="0" t="n">
        <v>24956037.6787119</v>
      </c>
      <c r="I65" s="0" t="n">
        <v>8661476.90356501</v>
      </c>
      <c r="J65" s="0" t="n">
        <v>3271268.0700545</v>
      </c>
      <c r="K65" s="0" t="n">
        <v>3173130.02795287</v>
      </c>
      <c r="L65" s="0" t="n">
        <v>5819683.07073868</v>
      </c>
      <c r="M65" s="0" t="n">
        <v>5493970.56620919</v>
      </c>
      <c r="N65" s="0" t="n">
        <v>5844942.05167553</v>
      </c>
      <c r="O65" s="0" t="n">
        <v>5517704.11040097</v>
      </c>
      <c r="P65" s="0" t="n">
        <v>545211.345009084</v>
      </c>
      <c r="Q65" s="0" t="n">
        <v>528855.004658811</v>
      </c>
    </row>
    <row r="66" customFormat="false" ht="12.8" hidden="false" customHeight="false" outlineLevel="0" collapsed="false">
      <c r="A66" s="0" t="n">
        <v>113</v>
      </c>
      <c r="B66" s="0" t="n">
        <v>34534124.2980287</v>
      </c>
      <c r="C66" s="0" t="n">
        <v>33108354.5785388</v>
      </c>
      <c r="D66" s="0" t="n">
        <v>34683442.8031404</v>
      </c>
      <c r="E66" s="0" t="n">
        <v>33248572.1042417</v>
      </c>
      <c r="F66" s="0" t="n">
        <v>24491608.5523623</v>
      </c>
      <c r="G66" s="0" t="n">
        <v>8616746.02617643</v>
      </c>
      <c r="H66" s="0" t="n">
        <v>24642717.7918153</v>
      </c>
      <c r="I66" s="0" t="n">
        <v>8605854.31242642</v>
      </c>
      <c r="J66" s="0" t="n">
        <v>3369374.51855482</v>
      </c>
      <c r="K66" s="0" t="n">
        <v>3268293.28299817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35472918.9320724</v>
      </c>
      <c r="C67" s="0" t="n">
        <v>34007933.6079372</v>
      </c>
      <c r="D67" s="0" t="n">
        <v>35625724.9817937</v>
      </c>
      <c r="E67" s="0" t="n">
        <v>34151422.8488238</v>
      </c>
      <c r="F67" s="0" t="n">
        <v>25150876.924738</v>
      </c>
      <c r="G67" s="0" t="n">
        <v>8857056.68319914</v>
      </c>
      <c r="H67" s="0" t="n">
        <v>25305620.8303165</v>
      </c>
      <c r="I67" s="0" t="n">
        <v>8845802.01850732</v>
      </c>
      <c r="J67" s="0" t="n">
        <v>3504770.75935123</v>
      </c>
      <c r="K67" s="0" t="n">
        <v>3399627.63657069</v>
      </c>
      <c r="L67" s="0" t="n">
        <v>5911436.78565295</v>
      </c>
      <c r="M67" s="0" t="n">
        <v>5581185.47260518</v>
      </c>
      <c r="N67" s="0" t="n">
        <v>5936894.89845586</v>
      </c>
      <c r="O67" s="0" t="n">
        <v>5605107.83192727</v>
      </c>
      <c r="P67" s="0" t="n">
        <v>584128.459891872</v>
      </c>
      <c r="Q67" s="0" t="n">
        <v>566604.606095115</v>
      </c>
    </row>
    <row r="68" customFormat="false" ht="12.8" hidden="false" customHeight="false" outlineLevel="0" collapsed="false">
      <c r="A68" s="0" t="n">
        <v>115</v>
      </c>
      <c r="B68" s="0" t="n">
        <v>35011080.4487985</v>
      </c>
      <c r="C68" s="0" t="n">
        <v>33565134.762187</v>
      </c>
      <c r="D68" s="0" t="n">
        <v>35165381.1870854</v>
      </c>
      <c r="E68" s="0" t="n">
        <v>33710031.1821589</v>
      </c>
      <c r="F68" s="0" t="n">
        <v>24814334.4952525</v>
      </c>
      <c r="G68" s="0" t="n">
        <v>8750800.26693452</v>
      </c>
      <c r="H68" s="0" t="n">
        <v>24966198.9053752</v>
      </c>
      <c r="I68" s="0" t="n">
        <v>8743832.27678371</v>
      </c>
      <c r="J68" s="0" t="n">
        <v>3525453.58766236</v>
      </c>
      <c r="K68" s="0" t="n">
        <v>3419689.98003249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35881498.6417608</v>
      </c>
      <c r="C69" s="0" t="n">
        <v>34399193.0556969</v>
      </c>
      <c r="D69" s="0" t="n">
        <v>36039103.4156058</v>
      </c>
      <c r="E69" s="0" t="n">
        <v>34547192.1002795</v>
      </c>
      <c r="F69" s="0" t="n">
        <v>25433920.0417881</v>
      </c>
      <c r="G69" s="0" t="n">
        <v>8965273.01390887</v>
      </c>
      <c r="H69" s="0" t="n">
        <v>25589044.9151128</v>
      </c>
      <c r="I69" s="0" t="n">
        <v>8958147.18516672</v>
      </c>
      <c r="J69" s="0" t="n">
        <v>3701842.98638347</v>
      </c>
      <c r="K69" s="0" t="n">
        <v>3590787.69679197</v>
      </c>
      <c r="L69" s="0" t="n">
        <v>5980061.00846014</v>
      </c>
      <c r="M69" s="0" t="n">
        <v>5646769.52588849</v>
      </c>
      <c r="N69" s="0" t="n">
        <v>6006318.86050951</v>
      </c>
      <c r="O69" s="0" t="n">
        <v>5671443.57655619</v>
      </c>
      <c r="P69" s="0" t="n">
        <v>616973.831063912</v>
      </c>
      <c r="Q69" s="0" t="n">
        <v>598464.616131995</v>
      </c>
    </row>
    <row r="70" customFormat="false" ht="12.8" hidden="false" customHeight="false" outlineLevel="0" collapsed="false">
      <c r="A70" s="0" t="n">
        <v>117</v>
      </c>
      <c r="B70" s="0" t="n">
        <v>35503794.5039505</v>
      </c>
      <c r="C70" s="0" t="n">
        <v>34035627.5078933</v>
      </c>
      <c r="D70" s="0" t="n">
        <v>35655455.8229468</v>
      </c>
      <c r="E70" s="0" t="n">
        <v>34178038.538235</v>
      </c>
      <c r="F70" s="0" t="n">
        <v>25130582.7092101</v>
      </c>
      <c r="G70" s="0" t="n">
        <v>8905044.79868326</v>
      </c>
      <c r="H70" s="0" t="n">
        <v>25280042.2292298</v>
      </c>
      <c r="I70" s="0" t="n">
        <v>8897996.30900512</v>
      </c>
      <c r="J70" s="0" t="n">
        <v>3723171.85467607</v>
      </c>
      <c r="K70" s="0" t="n">
        <v>3611476.69903579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36117727.1135026</v>
      </c>
      <c r="C71" s="0" t="n">
        <v>34625651.8415701</v>
      </c>
      <c r="D71" s="0" t="n">
        <v>36270756.2605426</v>
      </c>
      <c r="E71" s="0" t="n">
        <v>34769345.5713798</v>
      </c>
      <c r="F71" s="0" t="n">
        <v>25580592.9508442</v>
      </c>
      <c r="G71" s="0" t="n">
        <v>9045058.89072587</v>
      </c>
      <c r="H71" s="0" t="n">
        <v>25731478.3280566</v>
      </c>
      <c r="I71" s="0" t="n">
        <v>9037867.24332322</v>
      </c>
      <c r="J71" s="0" t="n">
        <v>3855037.57533257</v>
      </c>
      <c r="K71" s="0" t="n">
        <v>3739386.44807259</v>
      </c>
      <c r="L71" s="0" t="n">
        <v>6013627.25047691</v>
      </c>
      <c r="M71" s="0" t="n">
        <v>5677445.08376621</v>
      </c>
      <c r="N71" s="0" t="n">
        <v>6039121.83705213</v>
      </c>
      <c r="O71" s="0" t="n">
        <v>5701401.46927193</v>
      </c>
      <c r="P71" s="0" t="n">
        <v>642506.262555428</v>
      </c>
      <c r="Q71" s="0" t="n">
        <v>623231.074678766</v>
      </c>
    </row>
    <row r="72" customFormat="false" ht="12.8" hidden="false" customHeight="false" outlineLevel="0" collapsed="false">
      <c r="A72" s="0" t="n">
        <v>119</v>
      </c>
      <c r="B72" s="0" t="n">
        <v>35621383.1245765</v>
      </c>
      <c r="C72" s="0" t="n">
        <v>34149945.4485335</v>
      </c>
      <c r="D72" s="0" t="n">
        <v>35768504.7100188</v>
      </c>
      <c r="E72" s="0" t="n">
        <v>34288088.3706637</v>
      </c>
      <c r="F72" s="0" t="n">
        <v>25165102.9760488</v>
      </c>
      <c r="G72" s="0" t="n">
        <v>8984842.47248465</v>
      </c>
      <c r="H72" s="0" t="n">
        <v>25310332.3086888</v>
      </c>
      <c r="I72" s="0" t="n">
        <v>8977756.06197484</v>
      </c>
      <c r="J72" s="0" t="n">
        <v>3892856.45821518</v>
      </c>
      <c r="K72" s="0" t="n">
        <v>3776070.76446873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36507170.9923534</v>
      </c>
      <c r="C73" s="0" t="n">
        <v>34999402.0768244</v>
      </c>
      <c r="D73" s="0" t="n">
        <v>36663958.1271282</v>
      </c>
      <c r="E73" s="0" t="n">
        <v>35146784.7349468</v>
      </c>
      <c r="F73" s="0" t="n">
        <v>25795743.3553232</v>
      </c>
      <c r="G73" s="0" t="n">
        <v>9203658.7215012</v>
      </c>
      <c r="H73" s="0" t="n">
        <v>25943126.5797481</v>
      </c>
      <c r="I73" s="0" t="n">
        <v>9203658.15519862</v>
      </c>
      <c r="J73" s="0" t="n">
        <v>4045134.60290336</v>
      </c>
      <c r="K73" s="0" t="n">
        <v>3923780.56481625</v>
      </c>
      <c r="L73" s="0" t="n">
        <v>6078306.07292482</v>
      </c>
      <c r="M73" s="0" t="n">
        <v>5739167.04701106</v>
      </c>
      <c r="N73" s="0" t="n">
        <v>6104437.74989686</v>
      </c>
      <c r="O73" s="0" t="n">
        <v>5763732.71748204</v>
      </c>
      <c r="P73" s="0" t="n">
        <v>674189.100483893</v>
      </c>
      <c r="Q73" s="0" t="n">
        <v>653963.427469376</v>
      </c>
    </row>
    <row r="74" customFormat="false" ht="12.8" hidden="false" customHeight="false" outlineLevel="0" collapsed="false">
      <c r="A74" s="0" t="n">
        <v>121</v>
      </c>
      <c r="B74" s="0" t="n">
        <v>36027325.1107707</v>
      </c>
      <c r="C74" s="0" t="n">
        <v>34540057.1226136</v>
      </c>
      <c r="D74" s="0" t="n">
        <v>36182356.2088894</v>
      </c>
      <c r="E74" s="0" t="n">
        <v>34685789.9916963</v>
      </c>
      <c r="F74" s="0" t="n">
        <v>25447012.9842627</v>
      </c>
      <c r="G74" s="0" t="n">
        <v>9093044.13835082</v>
      </c>
      <c r="H74" s="0" t="n">
        <v>25592746.4112743</v>
      </c>
      <c r="I74" s="0" t="n">
        <v>9093043.58042201</v>
      </c>
      <c r="J74" s="0" t="n">
        <v>4057361.07894768</v>
      </c>
      <c r="K74" s="0" t="n">
        <v>3935640.24657925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36901690.2989241</v>
      </c>
      <c r="C75" s="0" t="n">
        <v>35379857.7400899</v>
      </c>
      <c r="D75" s="0" t="n">
        <v>37057869.0946832</v>
      </c>
      <c r="E75" s="0" t="n">
        <v>35526669.5866</v>
      </c>
      <c r="F75" s="0" t="n">
        <v>26093828.6540359</v>
      </c>
      <c r="G75" s="0" t="n">
        <v>9286029.08605402</v>
      </c>
      <c r="H75" s="0" t="n">
        <v>26240641.0720105</v>
      </c>
      <c r="I75" s="0" t="n">
        <v>9286028.51458946</v>
      </c>
      <c r="J75" s="0" t="n">
        <v>4238772.90961215</v>
      </c>
      <c r="K75" s="0" t="n">
        <v>4111609.72232378</v>
      </c>
      <c r="L75" s="0" t="n">
        <v>6148316.17692382</v>
      </c>
      <c r="M75" s="0" t="n">
        <v>5807209.71283054</v>
      </c>
      <c r="N75" s="0" t="n">
        <v>6174346.64616319</v>
      </c>
      <c r="O75" s="0" t="n">
        <v>5831680.29608757</v>
      </c>
      <c r="P75" s="0" t="n">
        <v>706462.151602024</v>
      </c>
      <c r="Q75" s="0" t="n">
        <v>685268.287053963</v>
      </c>
    </row>
    <row r="76" customFormat="false" ht="12.8" hidden="false" customHeight="false" outlineLevel="0" collapsed="false">
      <c r="A76" s="0" t="n">
        <v>123</v>
      </c>
      <c r="B76" s="0" t="n">
        <v>36378174.5846643</v>
      </c>
      <c r="C76" s="0" t="n">
        <v>34877654.4405155</v>
      </c>
      <c r="D76" s="0" t="n">
        <v>36531331.330307</v>
      </c>
      <c r="E76" s="0" t="n">
        <v>35021627.0638739</v>
      </c>
      <c r="F76" s="0" t="n">
        <v>25668841.7247972</v>
      </c>
      <c r="G76" s="0" t="n">
        <v>9208812.71571824</v>
      </c>
      <c r="H76" s="0" t="n">
        <v>25812814.9112573</v>
      </c>
      <c r="I76" s="0" t="n">
        <v>9208812.15261658</v>
      </c>
      <c r="J76" s="0" t="n">
        <v>4194161.55990308</v>
      </c>
      <c r="K76" s="0" t="n">
        <v>4068336.71310599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37388271.3758263</v>
      </c>
      <c r="C77" s="0" t="n">
        <v>35845748.8371779</v>
      </c>
      <c r="D77" s="0" t="n">
        <v>37544419.1066013</v>
      </c>
      <c r="E77" s="0" t="n">
        <v>35992534.8169477</v>
      </c>
      <c r="F77" s="0" t="n">
        <v>26388686.8700034</v>
      </c>
      <c r="G77" s="0" t="n">
        <v>9457061.96717447</v>
      </c>
      <c r="H77" s="0" t="n">
        <v>26535473.4588538</v>
      </c>
      <c r="I77" s="0" t="n">
        <v>9457061.35809389</v>
      </c>
      <c r="J77" s="0" t="n">
        <v>4413232.08517823</v>
      </c>
      <c r="K77" s="0" t="n">
        <v>4280835.12262288</v>
      </c>
      <c r="L77" s="0" t="n">
        <v>6227827.66274053</v>
      </c>
      <c r="M77" s="0" t="n">
        <v>5882166.36832724</v>
      </c>
      <c r="N77" s="0" t="n">
        <v>6253853.54567844</v>
      </c>
      <c r="O77" s="0" t="n">
        <v>5906632.90627978</v>
      </c>
      <c r="P77" s="0" t="n">
        <v>735538.680863038</v>
      </c>
      <c r="Q77" s="0" t="n">
        <v>713472.520437147</v>
      </c>
    </row>
    <row r="78" customFormat="false" ht="12.8" hidden="false" customHeight="false" outlineLevel="0" collapsed="false">
      <c r="A78" s="0" t="n">
        <v>125</v>
      </c>
      <c r="B78" s="0" t="n">
        <v>36901064.5879763</v>
      </c>
      <c r="C78" s="0" t="n">
        <v>35379972.3841702</v>
      </c>
      <c r="D78" s="0" t="n">
        <v>37053531.8043875</v>
      </c>
      <c r="E78" s="0" t="n">
        <v>35523298.5752624</v>
      </c>
      <c r="F78" s="0" t="n">
        <v>26061758.0455606</v>
      </c>
      <c r="G78" s="0" t="n">
        <v>9318214.3386096</v>
      </c>
      <c r="H78" s="0" t="n">
        <v>26205084.8365804</v>
      </c>
      <c r="I78" s="0" t="n">
        <v>9318213.73868199</v>
      </c>
      <c r="J78" s="0" t="n">
        <v>4491859.60741337</v>
      </c>
      <c r="K78" s="0" t="n">
        <v>4357103.81919097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37725651.748232</v>
      </c>
      <c r="C79" s="0" t="n">
        <v>36169645.2629527</v>
      </c>
      <c r="D79" s="0" t="n">
        <v>37880182.1717668</v>
      </c>
      <c r="E79" s="0" t="n">
        <v>36314910.4674977</v>
      </c>
      <c r="F79" s="0" t="n">
        <v>26567142.9219594</v>
      </c>
      <c r="G79" s="0" t="n">
        <v>9602502.34099332</v>
      </c>
      <c r="H79" s="0" t="n">
        <v>26712408.7391627</v>
      </c>
      <c r="I79" s="0" t="n">
        <v>9602501.72833492</v>
      </c>
      <c r="J79" s="0" t="n">
        <v>4643012.57083509</v>
      </c>
      <c r="K79" s="0" t="n">
        <v>4503722.19371003</v>
      </c>
      <c r="L79" s="0" t="n">
        <v>6279049.19325235</v>
      </c>
      <c r="M79" s="0" t="n">
        <v>5930032.25080699</v>
      </c>
      <c r="N79" s="0" t="n">
        <v>6304805.43519294</v>
      </c>
      <c r="O79" s="0" t="n">
        <v>5954245.33973503</v>
      </c>
      <c r="P79" s="0" t="n">
        <v>773835.428472514</v>
      </c>
      <c r="Q79" s="0" t="n">
        <v>750620.365618339</v>
      </c>
    </row>
    <row r="80" customFormat="false" ht="12.8" hidden="false" customHeight="false" outlineLevel="0" collapsed="false">
      <c r="A80" s="0" t="n">
        <v>127</v>
      </c>
      <c r="B80" s="0" t="n">
        <v>37260588.6265291</v>
      </c>
      <c r="C80" s="0" t="n">
        <v>35722761.6873171</v>
      </c>
      <c r="D80" s="0" t="n">
        <v>37411658.4810427</v>
      </c>
      <c r="E80" s="0" t="n">
        <v>35864773.7146964</v>
      </c>
      <c r="F80" s="0" t="n">
        <v>26211155.1502481</v>
      </c>
      <c r="G80" s="0" t="n">
        <v>9511606.53706907</v>
      </c>
      <c r="H80" s="0" t="n">
        <v>26353167.78132</v>
      </c>
      <c r="I80" s="0" t="n">
        <v>9511605.9333764</v>
      </c>
      <c r="J80" s="0" t="n">
        <v>4636564.82091165</v>
      </c>
      <c r="K80" s="0" t="n">
        <v>4497467.8762843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38255486.1438777</v>
      </c>
      <c r="C81" s="0" t="n">
        <v>36676544.7931992</v>
      </c>
      <c r="D81" s="0" t="n">
        <v>38408061.7629471</v>
      </c>
      <c r="E81" s="0" t="n">
        <v>36819972.3895281</v>
      </c>
      <c r="F81" s="0" t="n">
        <v>26927012.349789</v>
      </c>
      <c r="G81" s="0" t="n">
        <v>9749532.44341025</v>
      </c>
      <c r="H81" s="0" t="n">
        <v>27070440.5640646</v>
      </c>
      <c r="I81" s="0" t="n">
        <v>9749531.82546347</v>
      </c>
      <c r="J81" s="0" t="n">
        <v>4801749.89146482</v>
      </c>
      <c r="K81" s="0" t="n">
        <v>4657697.39472088</v>
      </c>
      <c r="L81" s="0" t="n">
        <v>6374336.17624725</v>
      </c>
      <c r="M81" s="0" t="n">
        <v>6022590.21707753</v>
      </c>
      <c r="N81" s="0" t="n">
        <v>6399766.60112825</v>
      </c>
      <c r="O81" s="0" t="n">
        <v>6046497.05695345</v>
      </c>
      <c r="P81" s="0" t="n">
        <v>800291.648577471</v>
      </c>
      <c r="Q81" s="0" t="n">
        <v>776282.899120147</v>
      </c>
    </row>
    <row r="82" customFormat="false" ht="12.8" hidden="false" customHeight="false" outlineLevel="0" collapsed="false">
      <c r="A82" s="0" t="n">
        <v>129</v>
      </c>
      <c r="B82" s="0" t="n">
        <v>37900561.6191643</v>
      </c>
      <c r="C82" s="0" t="n">
        <v>36335899.003458</v>
      </c>
      <c r="D82" s="0" t="n">
        <v>38050492.568425</v>
      </c>
      <c r="E82" s="0" t="n">
        <v>36476841.101432</v>
      </c>
      <c r="F82" s="0" t="n">
        <v>26635491.880662</v>
      </c>
      <c r="G82" s="0" t="n">
        <v>9700407.12279599</v>
      </c>
      <c r="H82" s="0" t="n">
        <v>26776434.5874454</v>
      </c>
      <c r="I82" s="0" t="n">
        <v>9700406.51398662</v>
      </c>
      <c r="J82" s="0" t="n">
        <v>4809242.87305559</v>
      </c>
      <c r="K82" s="0" t="n">
        <v>4664965.58686392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38942860.6481693</v>
      </c>
      <c r="C83" s="0" t="n">
        <v>37335758.4571396</v>
      </c>
      <c r="D83" s="0" t="n">
        <v>39095374.6567723</v>
      </c>
      <c r="E83" s="0" t="n">
        <v>37479128.8877474</v>
      </c>
      <c r="F83" s="0" t="n">
        <v>27396919.8495697</v>
      </c>
      <c r="G83" s="0" t="n">
        <v>9938838.6075699</v>
      </c>
      <c r="H83" s="0" t="n">
        <v>27540290.903525</v>
      </c>
      <c r="I83" s="0" t="n">
        <v>9938837.98422239</v>
      </c>
      <c r="J83" s="0" t="n">
        <v>4971830.40715904</v>
      </c>
      <c r="K83" s="0" t="n">
        <v>4822675.49494427</v>
      </c>
      <c r="L83" s="0" t="n">
        <v>6485430.11663656</v>
      </c>
      <c r="M83" s="0" t="n">
        <v>6126868.62473168</v>
      </c>
      <c r="N83" s="0" t="n">
        <v>6510850.40575141</v>
      </c>
      <c r="O83" s="0" t="n">
        <v>6150765.95658569</v>
      </c>
      <c r="P83" s="0" t="n">
        <v>828638.401193174</v>
      </c>
      <c r="Q83" s="0" t="n">
        <v>803779.249157379</v>
      </c>
    </row>
    <row r="84" customFormat="false" ht="12.8" hidden="false" customHeight="false" outlineLevel="0" collapsed="false">
      <c r="A84" s="0" t="n">
        <v>131</v>
      </c>
      <c r="B84" s="0" t="n">
        <v>38401236.1296484</v>
      </c>
      <c r="C84" s="0" t="n">
        <v>36816999.5391002</v>
      </c>
      <c r="D84" s="0" t="n">
        <v>38550177.2036809</v>
      </c>
      <c r="E84" s="0" t="n">
        <v>36957010.8972805</v>
      </c>
      <c r="F84" s="0" t="n">
        <v>26935301.6066085</v>
      </c>
      <c r="G84" s="0" t="n">
        <v>9881697.93249173</v>
      </c>
      <c r="H84" s="0" t="n">
        <v>27075313.5790141</v>
      </c>
      <c r="I84" s="0" t="n">
        <v>9881697.31826638</v>
      </c>
      <c r="J84" s="0" t="n">
        <v>4971901.86257466</v>
      </c>
      <c r="K84" s="0" t="n">
        <v>4822744.80669742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39460006.5385228</v>
      </c>
      <c r="C85" s="0" t="n">
        <v>37834051.4039139</v>
      </c>
      <c r="D85" s="0" t="n">
        <v>39611882.7491386</v>
      </c>
      <c r="E85" s="0" t="n">
        <v>37976821.9458322</v>
      </c>
      <c r="F85" s="0" t="n">
        <v>27734186.926169</v>
      </c>
      <c r="G85" s="0" t="n">
        <v>10099864.4777449</v>
      </c>
      <c r="H85" s="0" t="n">
        <v>27876958.0266935</v>
      </c>
      <c r="I85" s="0" t="n">
        <v>10099863.9191387</v>
      </c>
      <c r="J85" s="0" t="n">
        <v>5208517.46746703</v>
      </c>
      <c r="K85" s="0" t="n">
        <v>5052261.94344302</v>
      </c>
      <c r="L85" s="0" t="n">
        <v>6572729.40616094</v>
      </c>
      <c r="M85" s="0" t="n">
        <v>6210398.56710185</v>
      </c>
      <c r="N85" s="0" t="n">
        <v>6598043.33203299</v>
      </c>
      <c r="O85" s="0" t="n">
        <v>6234195.93569811</v>
      </c>
      <c r="P85" s="0" t="n">
        <v>868086.244577839</v>
      </c>
      <c r="Q85" s="0" t="n">
        <v>842043.657240503</v>
      </c>
    </row>
    <row r="86" customFormat="false" ht="12.8" hidden="false" customHeight="false" outlineLevel="0" collapsed="false">
      <c r="A86" s="0" t="n">
        <v>133</v>
      </c>
      <c r="B86" s="0" t="n">
        <v>38955634.8790048</v>
      </c>
      <c r="C86" s="0" t="n">
        <v>37351104.2220169</v>
      </c>
      <c r="D86" s="0" t="n">
        <v>39103940.2433241</v>
      </c>
      <c r="E86" s="0" t="n">
        <v>37490518.0663299</v>
      </c>
      <c r="F86" s="0" t="n">
        <v>27414571.7000258</v>
      </c>
      <c r="G86" s="0" t="n">
        <v>9936532.5219911</v>
      </c>
      <c r="H86" s="0" t="n">
        <v>27553986.0946849</v>
      </c>
      <c r="I86" s="0" t="n">
        <v>9936531.97164494</v>
      </c>
      <c r="J86" s="0" t="n">
        <v>5155775.79274533</v>
      </c>
      <c r="K86" s="0" t="n">
        <v>5001102.51896297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39751847.5378156</v>
      </c>
      <c r="C87" s="0" t="n">
        <v>38115684.485526</v>
      </c>
      <c r="D87" s="0" t="n">
        <v>39900008.820046</v>
      </c>
      <c r="E87" s="0" t="n">
        <v>38254963.1956518</v>
      </c>
      <c r="F87" s="0" t="n">
        <v>27946427.4385941</v>
      </c>
      <c r="G87" s="0" t="n">
        <v>10169257.0469318</v>
      </c>
      <c r="H87" s="0" t="n">
        <v>28085706.7095823</v>
      </c>
      <c r="I87" s="0" t="n">
        <v>10169256.4860696</v>
      </c>
      <c r="J87" s="0" t="n">
        <v>5314136.39812062</v>
      </c>
      <c r="K87" s="0" t="n">
        <v>5154712.306177</v>
      </c>
      <c r="L87" s="0" t="n">
        <v>6623518.63326716</v>
      </c>
      <c r="M87" s="0" t="n">
        <v>6259510.50709545</v>
      </c>
      <c r="N87" s="0" t="n">
        <v>6648213.44002707</v>
      </c>
      <c r="O87" s="0" t="n">
        <v>6282726.61034299</v>
      </c>
      <c r="P87" s="0" t="n">
        <v>885689.39968677</v>
      </c>
      <c r="Q87" s="0" t="n">
        <v>859118.717696167</v>
      </c>
    </row>
    <row r="88" customFormat="false" ht="12.8" hidden="false" customHeight="false" outlineLevel="0" collapsed="false">
      <c r="A88" s="0" t="n">
        <v>135</v>
      </c>
      <c r="B88" s="0" t="n">
        <v>39289207.471078</v>
      </c>
      <c r="C88" s="0" t="n">
        <v>37673087.9280904</v>
      </c>
      <c r="D88" s="0" t="n">
        <v>39434159.8142431</v>
      </c>
      <c r="E88" s="0" t="n">
        <v>37809350.266736</v>
      </c>
      <c r="F88" s="0" t="n">
        <v>27629394.8658556</v>
      </c>
      <c r="G88" s="0" t="n">
        <v>10043693.0622348</v>
      </c>
      <c r="H88" s="0" t="n">
        <v>27765657.7688106</v>
      </c>
      <c r="I88" s="0" t="n">
        <v>10043692.4979254</v>
      </c>
      <c r="J88" s="0" t="n">
        <v>5334247.98716958</v>
      </c>
      <c r="K88" s="0" t="n">
        <v>5174220.5475545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40291974.4838402</v>
      </c>
      <c r="C89" s="0" t="n">
        <v>38635443.4032327</v>
      </c>
      <c r="D89" s="0" t="n">
        <v>40438446.7608136</v>
      </c>
      <c r="E89" s="0" t="n">
        <v>38773134.4832257</v>
      </c>
      <c r="F89" s="0" t="n">
        <v>28371306.4893767</v>
      </c>
      <c r="G89" s="0" t="n">
        <v>10264136.913856</v>
      </c>
      <c r="H89" s="0" t="n">
        <v>28508998.1451106</v>
      </c>
      <c r="I89" s="0" t="n">
        <v>10264136.338115</v>
      </c>
      <c r="J89" s="0" t="n">
        <v>5571839.96549208</v>
      </c>
      <c r="K89" s="0" t="n">
        <v>5404684.76652732</v>
      </c>
      <c r="L89" s="0" t="n">
        <v>6709253.57892184</v>
      </c>
      <c r="M89" s="0" t="n">
        <v>6339879.48515004</v>
      </c>
      <c r="N89" s="0" t="n">
        <v>6733666.89097732</v>
      </c>
      <c r="O89" s="0" t="n">
        <v>6362831.06742125</v>
      </c>
      <c r="P89" s="0" t="n">
        <v>928639.994248681</v>
      </c>
      <c r="Q89" s="0" t="n">
        <v>900780.79442122</v>
      </c>
    </row>
    <row r="90" customFormat="false" ht="12.8" hidden="false" customHeight="false" outlineLevel="0" collapsed="false">
      <c r="A90" s="0" t="n">
        <v>137</v>
      </c>
      <c r="B90" s="0" t="n">
        <v>39837522.1969253</v>
      </c>
      <c r="C90" s="0" t="n">
        <v>38201143.9562955</v>
      </c>
      <c r="D90" s="0" t="n">
        <v>39979625.146771</v>
      </c>
      <c r="E90" s="0" t="n">
        <v>38334727.638163</v>
      </c>
      <c r="F90" s="0" t="n">
        <v>27988881.0910859</v>
      </c>
      <c r="G90" s="0" t="n">
        <v>10212262.8652096</v>
      </c>
      <c r="H90" s="0" t="n">
        <v>28122465.3414639</v>
      </c>
      <c r="I90" s="0" t="n">
        <v>10212262.2966991</v>
      </c>
      <c r="J90" s="0" t="n">
        <v>5619012.29939561</v>
      </c>
      <c r="K90" s="0" t="n">
        <v>5450441.93041374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40777679.6716943</v>
      </c>
      <c r="C91" s="0" t="n">
        <v>39103421.9281997</v>
      </c>
      <c r="D91" s="0" t="n">
        <v>40921293.4782233</v>
      </c>
      <c r="E91" s="0" t="n">
        <v>39238425.9994428</v>
      </c>
      <c r="F91" s="0" t="n">
        <v>28631421.2750754</v>
      </c>
      <c r="G91" s="0" t="n">
        <v>10472000.6531244</v>
      </c>
      <c r="H91" s="0" t="n">
        <v>28766425.9275814</v>
      </c>
      <c r="I91" s="0" t="n">
        <v>10472000.0718614</v>
      </c>
      <c r="J91" s="0" t="n">
        <v>5897320.11580377</v>
      </c>
      <c r="K91" s="0" t="n">
        <v>5720400.51232966</v>
      </c>
      <c r="L91" s="0" t="n">
        <v>6786467.58296704</v>
      </c>
      <c r="M91" s="0" t="n">
        <v>6413200.3124413</v>
      </c>
      <c r="N91" s="0" t="n">
        <v>6810404.47503142</v>
      </c>
      <c r="O91" s="0" t="n">
        <v>6435704.08235741</v>
      </c>
      <c r="P91" s="0" t="n">
        <v>982886.685967295</v>
      </c>
      <c r="Q91" s="0" t="n">
        <v>953400.085388276</v>
      </c>
    </row>
    <row r="92" customFormat="false" ht="12.8" hidden="false" customHeight="false" outlineLevel="0" collapsed="false">
      <c r="A92" s="0" t="n">
        <v>139</v>
      </c>
      <c r="B92" s="0" t="n">
        <v>40214129.9975485</v>
      </c>
      <c r="C92" s="0" t="n">
        <v>38564990.3754169</v>
      </c>
      <c r="D92" s="0" t="n">
        <v>40355205.6330279</v>
      </c>
      <c r="E92" s="0" t="n">
        <v>38697608.289434</v>
      </c>
      <c r="F92" s="0" t="n">
        <v>28286299.8663032</v>
      </c>
      <c r="G92" s="0" t="n">
        <v>10278690.5091137</v>
      </c>
      <c r="H92" s="0" t="n">
        <v>28418918.3530631</v>
      </c>
      <c r="I92" s="0" t="n">
        <v>10278689.9363709</v>
      </c>
      <c r="J92" s="0" t="n">
        <v>5885393.68779437</v>
      </c>
      <c r="K92" s="0" t="n">
        <v>5708831.87716054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41131858.5837641</v>
      </c>
      <c r="C93" s="0" t="n">
        <v>39446741.1061659</v>
      </c>
      <c r="D93" s="0" t="n">
        <v>41273429.6518139</v>
      </c>
      <c r="E93" s="0" t="n">
        <v>39579825.0384262</v>
      </c>
      <c r="F93" s="0" t="n">
        <v>28930862.5753796</v>
      </c>
      <c r="G93" s="0" t="n">
        <v>10515878.5307864</v>
      </c>
      <c r="H93" s="0" t="n">
        <v>29063947.0924603</v>
      </c>
      <c r="I93" s="0" t="n">
        <v>10515877.945966</v>
      </c>
      <c r="J93" s="0" t="n">
        <v>6107922.71121583</v>
      </c>
      <c r="K93" s="0" t="n">
        <v>5924685.02987936</v>
      </c>
      <c r="L93" s="0" t="n">
        <v>6852907.1255375</v>
      </c>
      <c r="M93" s="0" t="n">
        <v>6479177.29509337</v>
      </c>
      <c r="N93" s="0" t="n">
        <v>6876503.56742763</v>
      </c>
      <c r="O93" s="0" t="n">
        <v>6501361.06085033</v>
      </c>
      <c r="P93" s="0" t="n">
        <v>1017987.11853597</v>
      </c>
      <c r="Q93" s="0" t="n">
        <v>987447.504979893</v>
      </c>
    </row>
    <row r="94" customFormat="false" ht="12.8" hidden="false" customHeight="false" outlineLevel="0" collapsed="false">
      <c r="A94" s="0" t="n">
        <v>141</v>
      </c>
      <c r="B94" s="0" t="n">
        <v>40549554.4186061</v>
      </c>
      <c r="C94" s="0" t="n">
        <v>38888282.9079706</v>
      </c>
      <c r="D94" s="0" t="n">
        <v>40686515.6645777</v>
      </c>
      <c r="E94" s="0" t="n">
        <v>39017033.5180621</v>
      </c>
      <c r="F94" s="0" t="n">
        <v>28490114.9760382</v>
      </c>
      <c r="G94" s="0" t="n">
        <v>10398167.9319324</v>
      </c>
      <c r="H94" s="0" t="n">
        <v>28618865.9953257</v>
      </c>
      <c r="I94" s="0" t="n">
        <v>10398167.5227363</v>
      </c>
      <c r="J94" s="0" t="n">
        <v>6132304.11551844</v>
      </c>
      <c r="K94" s="0" t="n">
        <v>5948334.99205288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41275448.482653</v>
      </c>
      <c r="C95" s="0" t="n">
        <v>39585462.6636902</v>
      </c>
      <c r="D95" s="0" t="n">
        <v>41411364.6736871</v>
      </c>
      <c r="E95" s="0" t="n">
        <v>39713231.108426</v>
      </c>
      <c r="F95" s="0" t="n">
        <v>28986227.3278856</v>
      </c>
      <c r="G95" s="0" t="n">
        <v>10599235.3358046</v>
      </c>
      <c r="H95" s="0" t="n">
        <v>29113996.1894517</v>
      </c>
      <c r="I95" s="0" t="n">
        <v>10599234.9189743</v>
      </c>
      <c r="J95" s="0" t="n">
        <v>6329305.19874243</v>
      </c>
      <c r="K95" s="0" t="n">
        <v>6139426.04278016</v>
      </c>
      <c r="L95" s="0" t="n">
        <v>6876202.37464713</v>
      </c>
      <c r="M95" s="0" t="n">
        <v>6501821.62297948</v>
      </c>
      <c r="N95" s="0" t="n">
        <v>6898856.35421022</v>
      </c>
      <c r="O95" s="0" t="n">
        <v>6523120.05978593</v>
      </c>
      <c r="P95" s="0" t="n">
        <v>1054884.1997904</v>
      </c>
      <c r="Q95" s="0" t="n">
        <v>1023237.67379669</v>
      </c>
    </row>
    <row r="96" customFormat="false" ht="12.8" hidden="false" customHeight="false" outlineLevel="0" collapsed="false">
      <c r="A96" s="0" t="n">
        <v>143</v>
      </c>
      <c r="B96" s="0" t="n">
        <v>40806906.5595043</v>
      </c>
      <c r="C96" s="0" t="n">
        <v>39137223.4421267</v>
      </c>
      <c r="D96" s="0" t="n">
        <v>40940246.5914438</v>
      </c>
      <c r="E96" s="0" t="n">
        <v>39262569.8835562</v>
      </c>
      <c r="F96" s="0" t="n">
        <v>28696289.3428477</v>
      </c>
      <c r="G96" s="0" t="n">
        <v>10440934.099279</v>
      </c>
      <c r="H96" s="0" t="n">
        <v>28821636.1950075</v>
      </c>
      <c r="I96" s="0" t="n">
        <v>10440933.6885487</v>
      </c>
      <c r="J96" s="0" t="n">
        <v>6343768.2888105</v>
      </c>
      <c r="K96" s="0" t="n">
        <v>6153455.24014618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41786897.9800583</v>
      </c>
      <c r="C97" s="0" t="n">
        <v>40077890.1825743</v>
      </c>
      <c r="D97" s="0" t="n">
        <v>41922043.296812</v>
      </c>
      <c r="E97" s="0" t="n">
        <v>40204933.7346738</v>
      </c>
      <c r="F97" s="0" t="n">
        <v>29425599.9901444</v>
      </c>
      <c r="G97" s="0" t="n">
        <v>10652290.1924299</v>
      </c>
      <c r="H97" s="0" t="n">
        <v>29552643.9615938</v>
      </c>
      <c r="I97" s="0" t="n">
        <v>10652289.7730799</v>
      </c>
      <c r="J97" s="0" t="n">
        <v>6510029.10024701</v>
      </c>
      <c r="K97" s="0" t="n">
        <v>6314728.2272396</v>
      </c>
      <c r="L97" s="0" t="n">
        <v>6959013.96973375</v>
      </c>
      <c r="M97" s="0" t="n">
        <v>6579747.18317065</v>
      </c>
      <c r="N97" s="0" t="n">
        <v>6981539.42223365</v>
      </c>
      <c r="O97" s="0" t="n">
        <v>6600925.03079312</v>
      </c>
      <c r="P97" s="0" t="n">
        <v>1085004.85004117</v>
      </c>
      <c r="Q97" s="0" t="n">
        <v>1052454.70453993</v>
      </c>
    </row>
    <row r="98" customFormat="false" ht="12.8" hidden="false" customHeight="false" outlineLevel="0" collapsed="false">
      <c r="A98" s="0" t="n">
        <v>145</v>
      </c>
      <c r="B98" s="0" t="n">
        <v>41311711.8643926</v>
      </c>
      <c r="C98" s="0" t="n">
        <v>39624051.619495</v>
      </c>
      <c r="D98" s="0" t="n">
        <v>41442061.2103113</v>
      </c>
      <c r="E98" s="0" t="n">
        <v>39746587.0319844</v>
      </c>
      <c r="F98" s="0" t="n">
        <v>29101134.781788</v>
      </c>
      <c r="G98" s="0" t="n">
        <v>10522916.837707</v>
      </c>
      <c r="H98" s="0" t="n">
        <v>29223670.6074265</v>
      </c>
      <c r="I98" s="0" t="n">
        <v>10522916.4245579</v>
      </c>
      <c r="J98" s="0" t="n">
        <v>6548335.7297742</v>
      </c>
      <c r="K98" s="0" t="n">
        <v>6351885.65788098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42220870.4112638</v>
      </c>
      <c r="C99" s="0" t="n">
        <v>40497611.1039862</v>
      </c>
      <c r="D99" s="0" t="n">
        <v>42353391.2136529</v>
      </c>
      <c r="E99" s="0" t="n">
        <v>40622192.2487513</v>
      </c>
      <c r="F99" s="0" t="n">
        <v>29839122.9119679</v>
      </c>
      <c r="G99" s="0" t="n">
        <v>10658488.1920183</v>
      </c>
      <c r="H99" s="0" t="n">
        <v>29963704.4931811</v>
      </c>
      <c r="I99" s="0" t="n">
        <v>10658487.7555703</v>
      </c>
      <c r="J99" s="0" t="n">
        <v>6843578.71584114</v>
      </c>
      <c r="K99" s="0" t="n">
        <v>6638271.3543659</v>
      </c>
      <c r="L99" s="0" t="n">
        <v>7033687.59047796</v>
      </c>
      <c r="M99" s="0" t="n">
        <v>6652566.63985418</v>
      </c>
      <c r="N99" s="0" t="n">
        <v>7055776.44593277</v>
      </c>
      <c r="O99" s="0" t="n">
        <v>6673334.10893175</v>
      </c>
      <c r="P99" s="0" t="n">
        <v>1140596.45264019</v>
      </c>
      <c r="Q99" s="0" t="n">
        <v>1106378.55906098</v>
      </c>
    </row>
    <row r="100" customFormat="false" ht="12.8" hidden="false" customHeight="false" outlineLevel="0" collapsed="false">
      <c r="A100" s="0" t="n">
        <v>147</v>
      </c>
      <c r="B100" s="0" t="n">
        <v>41745297.3930031</v>
      </c>
      <c r="C100" s="0" t="n">
        <v>40040403.4805042</v>
      </c>
      <c r="D100" s="0" t="n">
        <v>41874721.2636338</v>
      </c>
      <c r="E100" s="0" t="n">
        <v>40162073.3397991</v>
      </c>
      <c r="F100" s="0" t="n">
        <v>29463269.8970791</v>
      </c>
      <c r="G100" s="0" t="n">
        <v>10577133.5834251</v>
      </c>
      <c r="H100" s="0" t="n">
        <v>29584940.1815018</v>
      </c>
      <c r="I100" s="0" t="n">
        <v>10577133.1582973</v>
      </c>
      <c r="J100" s="0" t="n">
        <v>6764970.36786184</v>
      </c>
      <c r="K100" s="0" t="n">
        <v>6562021.25682598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42686368.2435362</v>
      </c>
      <c r="C101" s="0" t="n">
        <v>40943147.7813056</v>
      </c>
      <c r="D101" s="0" t="n">
        <v>42817775.1837171</v>
      </c>
      <c r="E101" s="0" t="n">
        <v>41066682.1783172</v>
      </c>
      <c r="F101" s="0" t="n">
        <v>30164223.0951059</v>
      </c>
      <c r="G101" s="0" t="n">
        <v>10778924.6861997</v>
      </c>
      <c r="H101" s="0" t="n">
        <v>30287758.0560822</v>
      </c>
      <c r="I101" s="0" t="n">
        <v>10778924.122235</v>
      </c>
      <c r="J101" s="0" t="n">
        <v>6946217.02168967</v>
      </c>
      <c r="K101" s="0" t="n">
        <v>6737830.51103898</v>
      </c>
      <c r="L101" s="0" t="n">
        <v>7110745.01695726</v>
      </c>
      <c r="M101" s="0" t="n">
        <v>6725550.6891231</v>
      </c>
      <c r="N101" s="0" t="n">
        <v>7132648.27883875</v>
      </c>
      <c r="O101" s="0" t="n">
        <v>6746143.9974022</v>
      </c>
      <c r="P101" s="0" t="n">
        <v>1157702.83694828</v>
      </c>
      <c r="Q101" s="0" t="n">
        <v>1122971.75183983</v>
      </c>
    </row>
    <row r="102" customFormat="false" ht="12.8" hidden="false" customHeight="false" outlineLevel="0" collapsed="false">
      <c r="A102" s="0" t="n">
        <v>149</v>
      </c>
      <c r="B102" s="0" t="n">
        <v>42074856.3377988</v>
      </c>
      <c r="C102" s="0" t="n">
        <v>40357586.7793311</v>
      </c>
      <c r="D102" s="0" t="n">
        <v>42203302.0366017</v>
      </c>
      <c r="E102" s="0" t="n">
        <v>40478338.3727705</v>
      </c>
      <c r="F102" s="0" t="n">
        <v>29760775.4095249</v>
      </c>
      <c r="G102" s="0" t="n">
        <v>10596811.3698061</v>
      </c>
      <c r="H102" s="0" t="n">
        <v>29881527.5494225</v>
      </c>
      <c r="I102" s="0" t="n">
        <v>10596810.8233481</v>
      </c>
      <c r="J102" s="0" t="n">
        <v>6982787.38357175</v>
      </c>
      <c r="K102" s="0" t="n">
        <v>6773303.7620646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43044211.9876829</v>
      </c>
      <c r="C103" s="0" t="n">
        <v>41287518.3847735</v>
      </c>
      <c r="D103" s="0" t="n">
        <v>43172575.6028561</v>
      </c>
      <c r="E103" s="0" t="n">
        <v>41408193.0610917</v>
      </c>
      <c r="F103" s="0" t="n">
        <v>30476490.4333323</v>
      </c>
      <c r="G103" s="0" t="n">
        <v>10811027.9514412</v>
      </c>
      <c r="H103" s="0" t="n">
        <v>30597165.6665559</v>
      </c>
      <c r="I103" s="0" t="n">
        <v>10811027.3945359</v>
      </c>
      <c r="J103" s="0" t="n">
        <v>7183642.83507824</v>
      </c>
      <c r="K103" s="0" t="n">
        <v>6968133.5500259</v>
      </c>
      <c r="L103" s="0" t="n">
        <v>7169934.64448754</v>
      </c>
      <c r="M103" s="0" t="n">
        <v>6782013.82449931</v>
      </c>
      <c r="N103" s="0" t="n">
        <v>7191330.86369291</v>
      </c>
      <c r="O103" s="0" t="n">
        <v>6802130.197425</v>
      </c>
      <c r="P103" s="0" t="n">
        <v>1197273.80584637</v>
      </c>
      <c r="Q103" s="0" t="n">
        <v>1161355.59167098</v>
      </c>
    </row>
    <row r="104" customFormat="false" ht="12.8" hidden="false" customHeight="false" outlineLevel="0" collapsed="false">
      <c r="A104" s="0" t="n">
        <v>151</v>
      </c>
      <c r="B104" s="0" t="n">
        <v>42440970.7611966</v>
      </c>
      <c r="C104" s="0" t="n">
        <v>40709532.2297382</v>
      </c>
      <c r="D104" s="0" t="n">
        <v>42564113.2252179</v>
      </c>
      <c r="E104" s="0" t="n">
        <v>40825293.7788938</v>
      </c>
      <c r="F104" s="0" t="n">
        <v>30072025.5649379</v>
      </c>
      <c r="G104" s="0" t="n">
        <v>10637506.6648003</v>
      </c>
      <c r="H104" s="0" t="n">
        <v>30187787.662849</v>
      </c>
      <c r="I104" s="0" t="n">
        <v>10637506.1160448</v>
      </c>
      <c r="J104" s="0" t="n">
        <v>7168495.61586855</v>
      </c>
      <c r="K104" s="0" t="n">
        <v>6953440.74739249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43538418.752179</v>
      </c>
      <c r="C105" s="0" t="n">
        <v>41763746.8137835</v>
      </c>
      <c r="D105" s="0" t="n">
        <v>43663066.3288657</v>
      </c>
      <c r="E105" s="0" t="n">
        <v>41880921.7834043</v>
      </c>
      <c r="F105" s="0" t="n">
        <v>30934460.1991572</v>
      </c>
      <c r="G105" s="0" t="n">
        <v>10829286.6146262</v>
      </c>
      <c r="H105" s="0" t="n">
        <v>31051635.7353422</v>
      </c>
      <c r="I105" s="0" t="n">
        <v>10829286.0480621</v>
      </c>
      <c r="J105" s="0" t="n">
        <v>7461094.1616211</v>
      </c>
      <c r="K105" s="0" t="n">
        <v>7237261.33677246</v>
      </c>
      <c r="L105" s="0" t="n">
        <v>7253673.7430311</v>
      </c>
      <c r="M105" s="0" t="n">
        <v>6862835.7474857</v>
      </c>
      <c r="N105" s="0" t="n">
        <v>7274449.44686458</v>
      </c>
      <c r="O105" s="0" t="n">
        <v>6882369.61518997</v>
      </c>
      <c r="P105" s="0" t="n">
        <v>1243515.69360352</v>
      </c>
      <c r="Q105" s="0" t="n">
        <v>1206210.22279541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3305397.44907218</v>
      </c>
      <c r="C21" s="0" t="n">
        <v>1511495.41641209</v>
      </c>
      <c r="D21" s="0" t="n">
        <v>1396719.23616</v>
      </c>
      <c r="E21" s="0" t="n">
        <v>286380.953216177</v>
      </c>
      <c r="F21" s="0" t="n">
        <v>0</v>
      </c>
      <c r="G21" s="0" t="n">
        <v>2508.09197963761</v>
      </c>
      <c r="H21" s="0" t="n">
        <v>56123.1457784527</v>
      </c>
      <c r="I21" s="0" t="n">
        <v>44487.6436597066</v>
      </c>
      <c r="J21" s="0" t="n">
        <v>8255.7895461169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</v>
      </c>
      <c r="G22" s="0" t="n">
        <v>5681.12644037475</v>
      </c>
      <c r="H22" s="0" t="n">
        <v>55991.8496622269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</v>
      </c>
      <c r="D23" s="0" t="n">
        <v>782010.066301382</v>
      </c>
      <c r="E23" s="0" t="n">
        <v>302931.546756758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1660508.56975224</v>
      </c>
      <c r="D24" s="0" t="n">
        <v>852559.741473042</v>
      </c>
      <c r="E24" s="0" t="n">
        <v>294380.48507683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2905674.43826709</v>
      </c>
      <c r="C25" s="0" t="n">
        <v>1628235.06953068</v>
      </c>
      <c r="D25" s="0" t="n">
        <v>887753.260423004</v>
      </c>
      <c r="E25" s="0" t="n">
        <v>282125.74616875</v>
      </c>
      <c r="F25" s="0" t="n">
        <v>0</v>
      </c>
      <c r="G25" s="0" t="n">
        <v>5378.11401609661</v>
      </c>
      <c r="H25" s="0" t="n">
        <v>61328.0701512177</v>
      </c>
      <c r="I25" s="0" t="n">
        <v>33421.9857681863</v>
      </c>
      <c r="J25" s="0" t="n">
        <v>7432.19220915735</v>
      </c>
    </row>
    <row r="26" customFormat="false" ht="12.8" hidden="false" customHeight="false" outlineLevel="0" collapsed="false">
      <c r="A26" s="0" t="n">
        <v>73</v>
      </c>
      <c r="B26" s="0" t="n">
        <v>3435051.0441943</v>
      </c>
      <c r="C26" s="0" t="n">
        <v>1527581.78793522</v>
      </c>
      <c r="D26" s="0" t="n">
        <v>928671.413025692</v>
      </c>
      <c r="E26" s="0" t="n">
        <v>276765.341747976</v>
      </c>
      <c r="F26" s="0" t="n">
        <v>608082.347445002</v>
      </c>
      <c r="G26" s="0" t="n">
        <v>8307.14819885788</v>
      </c>
      <c r="H26" s="0" t="n">
        <v>52550.6041473218</v>
      </c>
      <c r="I26" s="0" t="n">
        <v>25629.5088910785</v>
      </c>
      <c r="J26" s="0" t="n">
        <v>7462.89280315205</v>
      </c>
    </row>
    <row r="27" customFormat="false" ht="12.8" hidden="false" customHeight="false" outlineLevel="0" collapsed="false">
      <c r="A27" s="0" t="n">
        <v>74</v>
      </c>
      <c r="B27" s="0" t="n">
        <v>2987393.80661849</v>
      </c>
      <c r="C27" s="0" t="n">
        <v>1613686.92674798</v>
      </c>
      <c r="D27" s="0" t="n">
        <v>976674.016871275</v>
      </c>
      <c r="E27" s="0" t="n">
        <v>284999.354844283</v>
      </c>
      <c r="F27" s="0" t="n">
        <v>0</v>
      </c>
      <c r="G27" s="0" t="n">
        <v>9899.29587305107</v>
      </c>
      <c r="H27" s="0" t="n">
        <v>60138.2945848024</v>
      </c>
      <c r="I27" s="0" t="n">
        <v>33502.279413271</v>
      </c>
      <c r="J27" s="0" t="n">
        <v>8493.63828383277</v>
      </c>
    </row>
    <row r="28" customFormat="false" ht="12.8" hidden="false" customHeight="false" outlineLevel="0" collapsed="false">
      <c r="A28" s="0" t="n">
        <v>75</v>
      </c>
      <c r="B28" s="0" t="n">
        <v>2687528.65076764</v>
      </c>
      <c r="C28" s="0" t="n">
        <v>1416141.28123082</v>
      </c>
      <c r="D28" s="0" t="n">
        <v>917163.641011465</v>
      </c>
      <c r="E28" s="0" t="n">
        <v>262425.1474116</v>
      </c>
      <c r="F28" s="0" t="n">
        <v>0</v>
      </c>
      <c r="G28" s="0" t="n">
        <v>4495.9393327215</v>
      </c>
      <c r="H28" s="0" t="n">
        <v>49795.6815033139</v>
      </c>
      <c r="I28" s="0" t="n">
        <v>29737.2110812541</v>
      </c>
      <c r="J28" s="0" t="n">
        <v>7665.72178410352</v>
      </c>
    </row>
    <row r="29" customFormat="false" ht="12.8" hidden="false" customHeight="false" outlineLevel="0" collapsed="false">
      <c r="A29" s="0" t="n">
        <v>76</v>
      </c>
      <c r="B29" s="0" t="n">
        <v>3301843.86790452</v>
      </c>
      <c r="C29" s="0" t="n">
        <v>1829143.21919743</v>
      </c>
      <c r="D29" s="0" t="n">
        <v>1046173.2668203</v>
      </c>
      <c r="E29" s="0" t="n">
        <v>306169.688818066</v>
      </c>
      <c r="F29" s="0" t="n">
        <v>0</v>
      </c>
      <c r="G29" s="0" t="n">
        <v>10016.4267464959</v>
      </c>
      <c r="H29" s="0" t="n">
        <v>69913.9490384849</v>
      </c>
      <c r="I29" s="0" t="n">
        <v>30528.5211916765</v>
      </c>
      <c r="J29" s="0" t="n">
        <v>9779.54405616442</v>
      </c>
    </row>
    <row r="30" customFormat="false" ht="12.8" hidden="false" customHeight="false" outlineLevel="0" collapsed="false">
      <c r="A30" s="0" t="n">
        <v>77</v>
      </c>
      <c r="B30" s="0" t="n">
        <v>3640581.56476821</v>
      </c>
      <c r="C30" s="0" t="n">
        <v>1576912.46500252</v>
      </c>
      <c r="D30" s="0" t="n">
        <v>1030455.23833825</v>
      </c>
      <c r="E30" s="0" t="n">
        <v>283418.005995608</v>
      </c>
      <c r="F30" s="0" t="n">
        <v>645411.601391106</v>
      </c>
      <c r="G30" s="0" t="n">
        <v>6254.69020704991</v>
      </c>
      <c r="H30" s="0" t="n">
        <v>52757.3216322666</v>
      </c>
      <c r="I30" s="0" t="n">
        <v>37543.2864218268</v>
      </c>
      <c r="J30" s="0" t="n">
        <v>7828.9557795803</v>
      </c>
    </row>
    <row r="31" customFormat="false" ht="12.8" hidden="false" customHeight="false" outlineLevel="0" collapsed="false">
      <c r="A31" s="0" t="n">
        <v>78</v>
      </c>
      <c r="B31" s="0" t="n">
        <v>3499098.20823142</v>
      </c>
      <c r="C31" s="0" t="n">
        <v>1910131.42891594</v>
      </c>
      <c r="D31" s="0" t="n">
        <v>1127180.4316177</v>
      </c>
      <c r="E31" s="0" t="n">
        <v>320951.214467869</v>
      </c>
      <c r="F31" s="0" t="n">
        <v>0</v>
      </c>
      <c r="G31" s="0" t="n">
        <v>9136.80613574589</v>
      </c>
      <c r="H31" s="0" t="n">
        <v>76102.5116573156</v>
      </c>
      <c r="I31" s="0" t="n">
        <v>44042.0911389982</v>
      </c>
      <c r="J31" s="0" t="n">
        <v>10708.0469204415</v>
      </c>
    </row>
    <row r="32" customFormat="false" ht="12.8" hidden="false" customHeight="false" outlineLevel="0" collapsed="false">
      <c r="A32" s="0" t="n">
        <v>79</v>
      </c>
      <c r="B32" s="0" t="n">
        <v>3237484.89348788</v>
      </c>
      <c r="C32" s="0" t="n">
        <v>1745479.80740738</v>
      </c>
      <c r="D32" s="0" t="n">
        <v>1075053.42500157</v>
      </c>
      <c r="E32" s="0" t="n">
        <v>298821.962286947</v>
      </c>
      <c r="F32" s="0" t="n">
        <v>0</v>
      </c>
      <c r="G32" s="0" t="n">
        <v>9748.96511378949</v>
      </c>
      <c r="H32" s="0" t="n">
        <v>58375.2860082963</v>
      </c>
      <c r="I32" s="0" t="n">
        <v>41903.9265347232</v>
      </c>
      <c r="J32" s="0" t="n">
        <v>8101.52113517142</v>
      </c>
    </row>
    <row r="33" customFormat="false" ht="12.8" hidden="false" customHeight="false" outlineLevel="0" collapsed="false">
      <c r="A33" s="0" t="n">
        <v>80</v>
      </c>
      <c r="B33" s="0" t="n">
        <v>3674190.50735249</v>
      </c>
      <c r="C33" s="0" t="n">
        <v>2085557.67323539</v>
      </c>
      <c r="D33" s="0" t="n">
        <v>1101489.52790136</v>
      </c>
      <c r="E33" s="0" t="n">
        <v>328876.308004972</v>
      </c>
      <c r="F33" s="0" t="n">
        <v>0</v>
      </c>
      <c r="G33" s="0" t="n">
        <v>6259.42378345484</v>
      </c>
      <c r="H33" s="0" t="n">
        <v>77650.9116578569</v>
      </c>
      <c r="I33" s="0" t="n">
        <v>63730.002182275</v>
      </c>
      <c r="J33" s="0" t="n">
        <v>10626.6605871914</v>
      </c>
    </row>
    <row r="34" customFormat="false" ht="12.8" hidden="false" customHeight="false" outlineLevel="0" collapsed="false">
      <c r="A34" s="0" t="n">
        <v>81</v>
      </c>
      <c r="B34" s="0" t="n">
        <v>4092436.82448897</v>
      </c>
      <c r="C34" s="0" t="n">
        <v>1890296.86467649</v>
      </c>
      <c r="D34" s="0" t="n">
        <v>1040472.21448493</v>
      </c>
      <c r="E34" s="0" t="n">
        <v>308855.543886563</v>
      </c>
      <c r="F34" s="0" t="n">
        <v>716201.770182701</v>
      </c>
      <c r="G34" s="0" t="n">
        <v>5623.87700169986</v>
      </c>
      <c r="H34" s="0" t="n">
        <v>77631.4715224214</v>
      </c>
      <c r="I34" s="0" t="n">
        <v>42008.1957267331</v>
      </c>
      <c r="J34" s="0" t="n">
        <v>10605.9104287627</v>
      </c>
    </row>
    <row r="35" customFormat="false" ht="12.8" hidden="false" customHeight="false" outlineLevel="0" collapsed="false">
      <c r="A35" s="0" t="n">
        <v>82</v>
      </c>
      <c r="B35" s="0" t="n">
        <v>3803243.37184715</v>
      </c>
      <c r="C35" s="0" t="n">
        <v>2116407.16348833</v>
      </c>
      <c r="D35" s="0" t="n">
        <v>1193085.18710272</v>
      </c>
      <c r="E35" s="0" t="n">
        <v>336260.287549539</v>
      </c>
      <c r="F35" s="0" t="n">
        <v>0</v>
      </c>
      <c r="G35" s="0" t="n">
        <v>11919.2029663093</v>
      </c>
      <c r="H35" s="0" t="n">
        <v>75578.824243447</v>
      </c>
      <c r="I35" s="0" t="n">
        <v>59144.7151668471</v>
      </c>
      <c r="J35" s="0" t="n">
        <v>10085.0672447595</v>
      </c>
    </row>
    <row r="36" customFormat="false" ht="12.8" hidden="false" customHeight="false" outlineLevel="0" collapsed="false">
      <c r="A36" s="0" t="n">
        <v>83</v>
      </c>
      <c r="B36" s="0" t="n">
        <v>3468367.93872843</v>
      </c>
      <c r="C36" s="0" t="n">
        <v>1964164.99435351</v>
      </c>
      <c r="D36" s="0" t="n">
        <v>1054587.46186016</v>
      </c>
      <c r="E36" s="0" t="n">
        <v>320343.824661034</v>
      </c>
      <c r="F36" s="0" t="n">
        <v>0</v>
      </c>
      <c r="G36" s="0" t="n">
        <v>8765.84749594926</v>
      </c>
      <c r="H36" s="0" t="n">
        <v>74938.0792076116</v>
      </c>
      <c r="I36" s="0" t="n">
        <v>35899.2905549673</v>
      </c>
      <c r="J36" s="0" t="n">
        <v>9066.18845806839</v>
      </c>
    </row>
    <row r="37" customFormat="false" ht="12.8" hidden="false" customHeight="false" outlineLevel="0" collapsed="false">
      <c r="A37" s="0" t="n">
        <v>84</v>
      </c>
      <c r="B37" s="0" t="n">
        <v>3875861.13514973</v>
      </c>
      <c r="C37" s="0" t="n">
        <v>2292762.04852272</v>
      </c>
      <c r="D37" s="0" t="n">
        <v>1077965.97178005</v>
      </c>
      <c r="E37" s="0" t="n">
        <v>343791.847320301</v>
      </c>
      <c r="F37" s="0" t="n">
        <v>0</v>
      </c>
      <c r="G37" s="0" t="n">
        <v>9929.53461460406</v>
      </c>
      <c r="H37" s="0" t="n">
        <v>96403.0271571805</v>
      </c>
      <c r="I37" s="0" t="n">
        <v>43945.8087000482</v>
      </c>
      <c r="J37" s="0" t="n">
        <v>11062.8970548291</v>
      </c>
    </row>
    <row r="38" customFormat="false" ht="12.8" hidden="false" customHeight="false" outlineLevel="0" collapsed="false">
      <c r="A38" s="0" t="n">
        <v>85</v>
      </c>
      <c r="B38" s="0" t="n">
        <v>4353893.74416933</v>
      </c>
      <c r="C38" s="0" t="n">
        <v>2099409.59230037</v>
      </c>
      <c r="D38" s="0" t="n">
        <v>1028931.01273773</v>
      </c>
      <c r="E38" s="0" t="n">
        <v>329660.38094238</v>
      </c>
      <c r="F38" s="0" t="n">
        <v>763739.217807176</v>
      </c>
      <c r="G38" s="0" t="n">
        <v>17496.2869574416</v>
      </c>
      <c r="H38" s="0" t="n">
        <v>79103.2401271581</v>
      </c>
      <c r="I38" s="0" t="n">
        <v>25125.0285181494</v>
      </c>
      <c r="J38" s="0" t="n">
        <v>10542.8092080992</v>
      </c>
    </row>
    <row r="39" customFormat="false" ht="12.8" hidden="false" customHeight="false" outlineLevel="0" collapsed="false">
      <c r="A39" s="0" t="n">
        <v>86</v>
      </c>
      <c r="B39" s="0" t="n">
        <v>3926637.80341252</v>
      </c>
      <c r="C39" s="0" t="n">
        <v>2322056.19954697</v>
      </c>
      <c r="D39" s="0" t="n">
        <v>1120621.09759549</v>
      </c>
      <c r="E39" s="0" t="n">
        <v>348921.694502717</v>
      </c>
      <c r="F39" s="0" t="n">
        <v>0</v>
      </c>
      <c r="G39" s="0" t="n">
        <v>9109.49839355333</v>
      </c>
      <c r="H39" s="0" t="n">
        <v>81462.8274164356</v>
      </c>
      <c r="I39" s="0" t="n">
        <v>32040.8239195611</v>
      </c>
      <c r="J39" s="0" t="n">
        <v>12332.1804216833</v>
      </c>
    </row>
    <row r="40" customFormat="false" ht="12.8" hidden="false" customHeight="false" outlineLevel="0" collapsed="false">
      <c r="A40" s="0" t="n">
        <v>87</v>
      </c>
      <c r="B40" s="0" t="n">
        <v>3691587.48070683</v>
      </c>
      <c r="C40" s="0" t="n">
        <v>2144679.03897946</v>
      </c>
      <c r="D40" s="0" t="n">
        <v>1066772.42564091</v>
      </c>
      <c r="E40" s="0" t="n">
        <v>333293.727760648</v>
      </c>
      <c r="F40" s="0" t="n">
        <v>0</v>
      </c>
      <c r="G40" s="0" t="n">
        <v>7774.62277419608</v>
      </c>
      <c r="H40" s="0" t="n">
        <v>79215.8968733759</v>
      </c>
      <c r="I40" s="0" t="n">
        <v>47762.4051118348</v>
      </c>
      <c r="J40" s="0" t="n">
        <v>12089.3635663983</v>
      </c>
    </row>
    <row r="41" customFormat="false" ht="12.8" hidden="false" customHeight="false" outlineLevel="0" collapsed="false">
      <c r="A41" s="0" t="n">
        <v>88</v>
      </c>
      <c r="B41" s="0" t="n">
        <v>4090088.3181804</v>
      </c>
      <c r="C41" s="0" t="n">
        <v>2464750.13952758</v>
      </c>
      <c r="D41" s="0" t="n">
        <v>1093356.9783839</v>
      </c>
      <c r="E41" s="0" t="n">
        <v>356481.459650119</v>
      </c>
      <c r="F41" s="0" t="n">
        <v>0</v>
      </c>
      <c r="G41" s="0" t="n">
        <v>12880.8195449097</v>
      </c>
      <c r="H41" s="0" t="n">
        <v>98825.9590646847</v>
      </c>
      <c r="I41" s="0" t="n">
        <v>50024.4318617176</v>
      </c>
      <c r="J41" s="0" t="n">
        <v>13092.7162581825</v>
      </c>
    </row>
    <row r="42" customFormat="false" ht="12.8" hidden="false" customHeight="false" outlineLevel="0" collapsed="false">
      <c r="A42" s="0" t="n">
        <v>89</v>
      </c>
      <c r="B42" s="0" t="n">
        <v>4577956.37543646</v>
      </c>
      <c r="C42" s="0" t="n">
        <v>2297873.64253924</v>
      </c>
      <c r="D42" s="0" t="n">
        <v>992411.065423302</v>
      </c>
      <c r="E42" s="0" t="n">
        <v>339958.325563552</v>
      </c>
      <c r="F42" s="0" t="n">
        <v>803187.648024699</v>
      </c>
      <c r="G42" s="0" t="n">
        <v>9884.13682871905</v>
      </c>
      <c r="H42" s="0" t="n">
        <v>87189.1130702924</v>
      </c>
      <c r="I42" s="0" t="n">
        <v>34800.850624808</v>
      </c>
      <c r="J42" s="0" t="n">
        <v>11954.9570598176</v>
      </c>
    </row>
    <row r="43" customFormat="false" ht="12.8" hidden="false" customHeight="false" outlineLevel="0" collapsed="false">
      <c r="A43" s="0" t="n">
        <v>90</v>
      </c>
      <c r="B43" s="0" t="n">
        <v>4079098.29995288</v>
      </c>
      <c r="C43" s="0" t="n">
        <v>2494277.28251888</v>
      </c>
      <c r="D43" s="0" t="n">
        <v>1071272.67526865</v>
      </c>
      <c r="E43" s="0" t="n">
        <v>358362.669848717</v>
      </c>
      <c r="F43" s="0" t="n">
        <v>0</v>
      </c>
      <c r="G43" s="0" t="n">
        <v>14110.047716971</v>
      </c>
      <c r="H43" s="0" t="n">
        <v>98343.6180805824</v>
      </c>
      <c r="I43" s="0" t="n">
        <v>33325.1259517268</v>
      </c>
      <c r="J43" s="0" t="n">
        <v>11969.8846044683</v>
      </c>
    </row>
    <row r="44" customFormat="false" ht="12.8" hidden="false" customHeight="false" outlineLevel="0" collapsed="false">
      <c r="A44" s="0" t="n">
        <v>91</v>
      </c>
      <c r="B44" s="0" t="n">
        <v>3867538.78699294</v>
      </c>
      <c r="C44" s="0" t="n">
        <v>2333441.60617916</v>
      </c>
      <c r="D44" s="0" t="n">
        <v>1056410.0501453</v>
      </c>
      <c r="E44" s="0" t="n">
        <v>341777.392141326</v>
      </c>
      <c r="F44" s="0" t="n">
        <v>0</v>
      </c>
      <c r="G44" s="0" t="n">
        <v>8608.12467836685</v>
      </c>
      <c r="H44" s="0" t="n">
        <v>87643.1068010383</v>
      </c>
      <c r="I44" s="0" t="n">
        <v>29600.5361480607</v>
      </c>
      <c r="J44" s="0" t="n">
        <v>12532.9296642199</v>
      </c>
    </row>
    <row r="45" customFormat="false" ht="12.8" hidden="false" customHeight="false" outlineLevel="0" collapsed="false">
      <c r="A45" s="0" t="n">
        <v>92</v>
      </c>
      <c r="B45" s="0" t="n">
        <v>4095016.75051699</v>
      </c>
      <c r="C45" s="0" t="n">
        <v>2480670.73454695</v>
      </c>
      <c r="D45" s="0" t="n">
        <v>1107742.75174375</v>
      </c>
      <c r="E45" s="0" t="n">
        <v>362195.332544923</v>
      </c>
      <c r="F45" s="0" t="n">
        <v>0</v>
      </c>
      <c r="G45" s="0" t="n">
        <v>7941.77197031121</v>
      </c>
      <c r="H45" s="0" t="n">
        <v>87836.9333869913</v>
      </c>
      <c r="I45" s="0" t="n">
        <v>38582.2266033479</v>
      </c>
      <c r="J45" s="0" t="n">
        <v>13504.5449858762</v>
      </c>
    </row>
    <row r="46" customFormat="false" ht="12.8" hidden="false" customHeight="false" outlineLevel="0" collapsed="false">
      <c r="A46" s="0" t="n">
        <v>93</v>
      </c>
      <c r="B46" s="0" t="n">
        <v>4733272.19742318</v>
      </c>
      <c r="C46" s="0" t="n">
        <v>2406771.41915833</v>
      </c>
      <c r="D46" s="0" t="n">
        <v>1022125.9617668</v>
      </c>
      <c r="E46" s="0" t="n">
        <v>349504.092505762</v>
      </c>
      <c r="F46" s="0" t="n">
        <v>832688.059073103</v>
      </c>
      <c r="G46" s="0" t="n">
        <v>10171.4450022886</v>
      </c>
      <c r="H46" s="0" t="n">
        <v>74317.8074353533</v>
      </c>
      <c r="I46" s="0" t="n">
        <v>30692.3194117378</v>
      </c>
      <c r="J46" s="0" t="n">
        <v>11169.462394872</v>
      </c>
    </row>
    <row r="47" customFormat="false" ht="12.8" hidden="false" customHeight="false" outlineLevel="0" collapsed="false">
      <c r="A47" s="0" t="n">
        <v>94</v>
      </c>
      <c r="B47" s="0" t="n">
        <v>4158551.50304505</v>
      </c>
      <c r="C47" s="0" t="n">
        <v>2599148.82420836</v>
      </c>
      <c r="D47" s="0" t="n">
        <v>1034524.23801438</v>
      </c>
      <c r="E47" s="0" t="n">
        <v>371433.241560839</v>
      </c>
      <c r="F47" s="0" t="n">
        <v>0</v>
      </c>
      <c r="G47" s="0" t="n">
        <v>14151.4880643855</v>
      </c>
      <c r="H47" s="0" t="n">
        <v>91540.7157890273</v>
      </c>
      <c r="I47" s="0" t="n">
        <v>38465.1941739799</v>
      </c>
      <c r="J47" s="0" t="n">
        <v>12662.182243284</v>
      </c>
    </row>
    <row r="48" customFormat="false" ht="12.8" hidden="false" customHeight="false" outlineLevel="0" collapsed="false">
      <c r="A48" s="0" t="n">
        <v>95</v>
      </c>
      <c r="B48" s="0" t="n">
        <v>3982294.8642945</v>
      </c>
      <c r="C48" s="0" t="n">
        <v>2401753.7087987</v>
      </c>
      <c r="D48" s="0" t="n">
        <v>1055864.48408049</v>
      </c>
      <c r="E48" s="0" t="n">
        <v>358617.56323592</v>
      </c>
      <c r="F48" s="0" t="n">
        <v>0</v>
      </c>
      <c r="G48" s="0" t="n">
        <v>13712.9660765367</v>
      </c>
      <c r="H48" s="0" t="n">
        <v>92274.4188186402</v>
      </c>
      <c r="I48" s="0" t="n">
        <v>50813.2783686763</v>
      </c>
      <c r="J48" s="0" t="n">
        <v>12163.0965303669</v>
      </c>
    </row>
    <row r="49" customFormat="false" ht="12.8" hidden="false" customHeight="false" outlineLevel="0" collapsed="false">
      <c r="A49" s="0" t="n">
        <v>96</v>
      </c>
      <c r="B49" s="0" t="n">
        <v>4146751.05474152</v>
      </c>
      <c r="C49" s="0" t="n">
        <v>2492969.53545373</v>
      </c>
      <c r="D49" s="0" t="n">
        <v>1118168.93962463</v>
      </c>
      <c r="E49" s="0" t="n">
        <v>371005.746552535</v>
      </c>
      <c r="F49" s="0" t="n">
        <v>0</v>
      </c>
      <c r="G49" s="0" t="n">
        <v>11290.2285406994</v>
      </c>
      <c r="H49" s="0" t="n">
        <v>102511.489841493</v>
      </c>
      <c r="I49" s="0" t="n">
        <v>36937.7238043286</v>
      </c>
      <c r="J49" s="0" t="n">
        <v>16888.286250261</v>
      </c>
    </row>
    <row r="50" customFormat="false" ht="12.8" hidden="false" customHeight="false" outlineLevel="0" collapsed="false">
      <c r="A50" s="0" t="n">
        <v>97</v>
      </c>
      <c r="B50" s="0" t="n">
        <v>4861641.80250391</v>
      </c>
      <c r="C50" s="0" t="n">
        <v>2443318.2677156</v>
      </c>
      <c r="D50" s="0" t="n">
        <v>1057510.15008589</v>
      </c>
      <c r="E50" s="0" t="n">
        <v>359793.561683628</v>
      </c>
      <c r="F50" s="0" t="n">
        <v>851896.698385971</v>
      </c>
      <c r="G50" s="0" t="n">
        <v>13248.5767576221</v>
      </c>
      <c r="H50" s="0" t="n">
        <v>86616.1918557776</v>
      </c>
      <c r="I50" s="0" t="n">
        <v>41585.9488445004</v>
      </c>
      <c r="J50" s="0" t="n">
        <v>11559.8847463576</v>
      </c>
    </row>
    <row r="51" customFormat="false" ht="12.8" hidden="false" customHeight="false" outlineLevel="0" collapsed="false">
      <c r="A51" s="0" t="n">
        <v>98</v>
      </c>
      <c r="B51" s="0" t="n">
        <v>4216759.09270016</v>
      </c>
      <c r="C51" s="0" t="n">
        <v>2582637.4505435</v>
      </c>
      <c r="D51" s="0" t="n">
        <v>1111489.76006203</v>
      </c>
      <c r="E51" s="0" t="n">
        <v>379323.076500248</v>
      </c>
      <c r="F51" s="0" t="n">
        <v>0</v>
      </c>
      <c r="G51" s="0" t="n">
        <v>14962.5370330288</v>
      </c>
      <c r="H51" s="0" t="n">
        <v>96898.3419258247</v>
      </c>
      <c r="I51" s="0" t="n">
        <v>20485.4674001134</v>
      </c>
      <c r="J51" s="0" t="n">
        <v>13984.8130125739</v>
      </c>
    </row>
    <row r="52" customFormat="false" ht="12.8" hidden="false" customHeight="false" outlineLevel="0" collapsed="false">
      <c r="A52" s="0" t="n">
        <v>99</v>
      </c>
      <c r="B52" s="0" t="n">
        <v>4090616.88056867</v>
      </c>
      <c r="C52" s="0" t="n">
        <v>2524059.11079585</v>
      </c>
      <c r="D52" s="0" t="n">
        <v>1033243.41083917</v>
      </c>
      <c r="E52" s="0" t="n">
        <v>369490.538360965</v>
      </c>
      <c r="F52" s="0" t="n">
        <v>0</v>
      </c>
      <c r="G52" s="0" t="n">
        <v>10005.9797242371</v>
      </c>
      <c r="H52" s="0" t="n">
        <v>115265.307905211</v>
      </c>
      <c r="I52" s="0" t="n">
        <v>24226.6218503985</v>
      </c>
      <c r="J52" s="0" t="n">
        <v>17296.8726195242</v>
      </c>
    </row>
    <row r="53" customFormat="false" ht="12.8" hidden="false" customHeight="false" outlineLevel="0" collapsed="false">
      <c r="A53" s="0" t="n">
        <v>100</v>
      </c>
      <c r="B53" s="0" t="n">
        <v>4300309.32162371</v>
      </c>
      <c r="C53" s="0" t="n">
        <v>2695751.82690151</v>
      </c>
      <c r="D53" s="0" t="n">
        <v>1065008.64031572</v>
      </c>
      <c r="E53" s="0" t="n">
        <v>384662.319397299</v>
      </c>
      <c r="F53" s="0" t="n">
        <v>0</v>
      </c>
      <c r="G53" s="0" t="n">
        <v>13493.6458198287</v>
      </c>
      <c r="H53" s="0" t="n">
        <v>89598.9313894525</v>
      </c>
      <c r="I53" s="0" t="n">
        <v>40863.0461833849</v>
      </c>
      <c r="J53" s="0" t="n">
        <v>14939.2039310542</v>
      </c>
    </row>
    <row r="54" customFormat="false" ht="12.8" hidden="false" customHeight="false" outlineLevel="0" collapsed="false">
      <c r="A54" s="0" t="n">
        <v>101</v>
      </c>
      <c r="B54" s="0" t="n">
        <v>5037680.1683998</v>
      </c>
      <c r="C54" s="0" t="n">
        <v>2636777.86422464</v>
      </c>
      <c r="D54" s="0" t="n">
        <v>996693.246240775</v>
      </c>
      <c r="E54" s="0" t="n">
        <v>372328.133495712</v>
      </c>
      <c r="F54" s="0" t="n">
        <v>897140.527965643</v>
      </c>
      <c r="G54" s="0" t="n">
        <v>12633.6012663404</v>
      </c>
      <c r="H54" s="0" t="n">
        <v>90585.4132987389</v>
      </c>
      <c r="I54" s="0" t="n">
        <v>29143.4777808522</v>
      </c>
      <c r="J54" s="0" t="n">
        <v>14894.2769175623</v>
      </c>
    </row>
    <row r="55" customFormat="false" ht="12.8" hidden="false" customHeight="false" outlineLevel="0" collapsed="false">
      <c r="A55" s="0" t="n">
        <v>102</v>
      </c>
      <c r="B55" s="0" t="n">
        <v>4361696.37311756</v>
      </c>
      <c r="C55" s="0" t="n">
        <v>2796209.87944373</v>
      </c>
      <c r="D55" s="0" t="n">
        <v>1009882.04895264</v>
      </c>
      <c r="E55" s="0" t="n">
        <v>384887.462066868</v>
      </c>
      <c r="F55" s="0" t="n">
        <v>0</v>
      </c>
      <c r="G55" s="0" t="n">
        <v>13797.467111599</v>
      </c>
      <c r="H55" s="0" t="n">
        <v>103618.785753585</v>
      </c>
      <c r="I55" s="0" t="n">
        <v>49026.7647967852</v>
      </c>
      <c r="J55" s="0" t="n">
        <v>15596.5209221899</v>
      </c>
    </row>
    <row r="56" customFormat="false" ht="12.8" hidden="false" customHeight="false" outlineLevel="0" collapsed="false">
      <c r="A56" s="0" t="n">
        <v>103</v>
      </c>
      <c r="B56" s="0" t="n">
        <v>4277538.27537801</v>
      </c>
      <c r="C56" s="0" t="n">
        <v>2691585.86994454</v>
      </c>
      <c r="D56" s="0" t="n">
        <v>1039757.44811775</v>
      </c>
      <c r="E56" s="0" t="n">
        <v>376712.66169572</v>
      </c>
      <c r="F56" s="0" t="n">
        <v>0</v>
      </c>
      <c r="G56" s="0" t="n">
        <v>11677.7774519751</v>
      </c>
      <c r="H56" s="0" t="n">
        <v>104457.091745367</v>
      </c>
      <c r="I56" s="0" t="n">
        <v>42358.5702342651</v>
      </c>
      <c r="J56" s="0" t="n">
        <v>15151.8420919924</v>
      </c>
    </row>
    <row r="57" customFormat="false" ht="12.8" hidden="false" customHeight="false" outlineLevel="0" collapsed="false">
      <c r="A57" s="0" t="n">
        <v>104</v>
      </c>
      <c r="B57" s="0" t="n">
        <v>4338642.86024195</v>
      </c>
      <c r="C57" s="0" t="n">
        <v>2756630.6900029</v>
      </c>
      <c r="D57" s="0" t="n">
        <v>1030284.56307214</v>
      </c>
      <c r="E57" s="0" t="n">
        <v>387693.601011975</v>
      </c>
      <c r="F57" s="0" t="n">
        <v>0</v>
      </c>
      <c r="G57" s="0" t="n">
        <v>12388.915079055</v>
      </c>
      <c r="H57" s="0" t="n">
        <v>112760.756065785</v>
      </c>
      <c r="I57" s="0" t="n">
        <v>33876.9754876078</v>
      </c>
      <c r="J57" s="0" t="n">
        <v>16145.1531830029</v>
      </c>
    </row>
    <row r="58" customFormat="false" ht="12.8" hidden="false" customHeight="false" outlineLevel="0" collapsed="false">
      <c r="A58" s="0" t="n">
        <v>105</v>
      </c>
      <c r="B58" s="0" t="n">
        <v>5103583.75476593</v>
      </c>
      <c r="C58" s="0" t="n">
        <v>2696434.36790007</v>
      </c>
      <c r="D58" s="0" t="n">
        <v>987420.962992463</v>
      </c>
      <c r="E58" s="0" t="n">
        <v>375495.34019953</v>
      </c>
      <c r="F58" s="0" t="n">
        <v>897677.170650699</v>
      </c>
      <c r="G58" s="0" t="n">
        <v>13659.9111570147</v>
      </c>
      <c r="H58" s="0" t="n">
        <v>95860.789764606</v>
      </c>
      <c r="I58" s="0" t="n">
        <v>32633.4332006582</v>
      </c>
      <c r="J58" s="0" t="n">
        <v>12090.7392626437</v>
      </c>
    </row>
    <row r="59" customFormat="false" ht="12.8" hidden="false" customHeight="false" outlineLevel="0" collapsed="false">
      <c r="A59" s="0" t="n">
        <v>106</v>
      </c>
      <c r="B59" s="0" t="n">
        <v>4359759.85001964</v>
      </c>
      <c r="C59" s="0" t="n">
        <v>2858509.47609618</v>
      </c>
      <c r="D59" s="0" t="n">
        <v>931592.205765038</v>
      </c>
      <c r="E59" s="0" t="n">
        <v>383107.115946617</v>
      </c>
      <c r="F59" s="0" t="n">
        <v>0</v>
      </c>
      <c r="G59" s="0" t="n">
        <v>11380.5525734669</v>
      </c>
      <c r="H59" s="0" t="n">
        <v>108865.01852496</v>
      </c>
      <c r="I59" s="0" t="n">
        <v>56156.1527272262</v>
      </c>
      <c r="J59" s="0" t="n">
        <v>14776.1788340554</v>
      </c>
    </row>
    <row r="60" customFormat="false" ht="12.8" hidden="false" customHeight="false" outlineLevel="0" collapsed="false">
      <c r="A60" s="0" t="n">
        <v>107</v>
      </c>
      <c r="B60" s="0" t="n">
        <v>4186576.74749143</v>
      </c>
      <c r="C60" s="0" t="n">
        <v>2703861.2084588</v>
      </c>
      <c r="D60" s="0" t="n">
        <v>951767.68993518</v>
      </c>
      <c r="E60" s="0" t="n">
        <v>374961.186242017</v>
      </c>
      <c r="F60" s="0" t="n">
        <v>0</v>
      </c>
      <c r="G60" s="0" t="n">
        <v>12387.1231696824</v>
      </c>
      <c r="H60" s="0" t="n">
        <v>101009.622821839</v>
      </c>
      <c r="I60" s="0" t="n">
        <v>31991.0480668907</v>
      </c>
      <c r="J60" s="0" t="n">
        <v>15182.2880172356</v>
      </c>
    </row>
    <row r="61" customFormat="false" ht="12.8" hidden="false" customHeight="false" outlineLevel="0" collapsed="false">
      <c r="A61" s="0" t="n">
        <v>108</v>
      </c>
      <c r="B61" s="0" t="n">
        <v>4317129.28911065</v>
      </c>
      <c r="C61" s="0" t="n">
        <v>2809017.07988151</v>
      </c>
      <c r="D61" s="0" t="n">
        <v>969882.503031121</v>
      </c>
      <c r="E61" s="0" t="n">
        <v>382807.514685729</v>
      </c>
      <c r="F61" s="0" t="n">
        <v>0</v>
      </c>
      <c r="G61" s="0" t="n">
        <v>17294.697492102</v>
      </c>
      <c r="H61" s="0" t="n">
        <v>95423.0321465067</v>
      </c>
      <c r="I61" s="0" t="n">
        <v>32714.8069455574</v>
      </c>
      <c r="J61" s="0" t="n">
        <v>14570.1430975151</v>
      </c>
    </row>
    <row r="62" customFormat="false" ht="12.8" hidden="false" customHeight="false" outlineLevel="0" collapsed="false">
      <c r="A62" s="0" t="n">
        <v>109</v>
      </c>
      <c r="B62" s="0" t="n">
        <v>4976162.03064758</v>
      </c>
      <c r="C62" s="0" t="n">
        <v>2618781.16596435</v>
      </c>
      <c r="D62" s="0" t="n">
        <v>944390.230306285</v>
      </c>
      <c r="E62" s="0" t="n">
        <v>372454.158736405</v>
      </c>
      <c r="F62" s="0" t="n">
        <v>886118.853661998</v>
      </c>
      <c r="G62" s="0" t="n">
        <v>15225.5797741391</v>
      </c>
      <c r="H62" s="0" t="n">
        <v>95495.786993625</v>
      </c>
      <c r="I62" s="0" t="n">
        <v>43506.0327169616</v>
      </c>
      <c r="J62" s="0" t="n">
        <v>14405.0252891543</v>
      </c>
    </row>
    <row r="63" customFormat="false" ht="12.8" hidden="false" customHeight="false" outlineLevel="0" collapsed="false">
      <c r="A63" s="0" t="n">
        <v>110</v>
      </c>
      <c r="B63" s="0" t="n">
        <v>4234863.33265367</v>
      </c>
      <c r="C63" s="0" t="n">
        <v>2789632.79344056</v>
      </c>
      <c r="D63" s="0" t="n">
        <v>887038.541739137</v>
      </c>
      <c r="E63" s="0" t="n">
        <v>380858.925217245</v>
      </c>
      <c r="F63" s="0" t="n">
        <v>0</v>
      </c>
      <c r="G63" s="0" t="n">
        <v>13675.5707988791</v>
      </c>
      <c r="H63" s="0" t="n">
        <v>117414.673082314</v>
      </c>
      <c r="I63" s="0" t="n">
        <v>42417.0188071681</v>
      </c>
      <c r="J63" s="0" t="n">
        <v>15558.1624264372</v>
      </c>
    </row>
    <row r="64" customFormat="false" ht="12.8" hidden="false" customHeight="false" outlineLevel="0" collapsed="false">
      <c r="A64" s="0" t="n">
        <v>111</v>
      </c>
      <c r="B64" s="0" t="n">
        <v>4040241.68426841</v>
      </c>
      <c r="C64" s="0" t="n">
        <v>2703260.74278752</v>
      </c>
      <c r="D64" s="0" t="n">
        <v>825688.963300428</v>
      </c>
      <c r="E64" s="0" t="n">
        <v>373353.670264861</v>
      </c>
      <c r="F64" s="0" t="n">
        <v>0</v>
      </c>
      <c r="G64" s="0" t="n">
        <v>11723.083296325</v>
      </c>
      <c r="H64" s="0" t="n">
        <v>99576.4995693988</v>
      </c>
      <c r="I64" s="0" t="n">
        <v>23787.1873840993</v>
      </c>
      <c r="J64" s="0" t="n">
        <v>14486.7213604083</v>
      </c>
    </row>
    <row r="65" customFormat="false" ht="12.8" hidden="false" customHeight="false" outlineLevel="0" collapsed="false">
      <c r="A65" s="0" t="n">
        <v>112</v>
      </c>
      <c r="B65" s="0" t="n">
        <v>4194302.38327398</v>
      </c>
      <c r="C65" s="0" t="n">
        <v>2780571.99745481</v>
      </c>
      <c r="D65" s="0" t="n">
        <v>882412.82205019</v>
      </c>
      <c r="E65" s="0" t="n">
        <v>384024.585752058</v>
      </c>
      <c r="F65" s="0" t="n">
        <v>0</v>
      </c>
      <c r="G65" s="0" t="n">
        <v>13662.06204131</v>
      </c>
      <c r="H65" s="0" t="n">
        <v>95770.5667262392</v>
      </c>
      <c r="I65" s="0" t="n">
        <v>30848.1560634377</v>
      </c>
      <c r="J65" s="0" t="n">
        <v>15477.3377713902</v>
      </c>
    </row>
    <row r="66" customFormat="false" ht="12.8" hidden="false" customHeight="false" outlineLevel="0" collapsed="false">
      <c r="A66" s="0" t="n">
        <v>113</v>
      </c>
      <c r="B66" s="0" t="n">
        <v>4981956.16044006</v>
      </c>
      <c r="C66" s="0" t="n">
        <v>2749446.71484651</v>
      </c>
      <c r="D66" s="0" t="n">
        <v>781977.652951995</v>
      </c>
      <c r="E66" s="0" t="n">
        <v>376468.112524825</v>
      </c>
      <c r="F66" s="0" t="n">
        <v>875527.190200568</v>
      </c>
      <c r="G66" s="0" t="n">
        <v>21452.6956243127</v>
      </c>
      <c r="H66" s="0" t="n">
        <v>118397.634830561</v>
      </c>
      <c r="I66" s="0" t="n">
        <v>46984.2812422676</v>
      </c>
      <c r="J66" s="0" t="n">
        <v>18161.4849115994</v>
      </c>
    </row>
    <row r="67" customFormat="false" ht="12.8" hidden="false" customHeight="false" outlineLevel="0" collapsed="false">
      <c r="A67" s="0" t="n">
        <v>114</v>
      </c>
      <c r="B67" s="0" t="n">
        <v>4265295.62832491</v>
      </c>
      <c r="C67" s="0" t="n">
        <v>2982979.52146176</v>
      </c>
      <c r="D67" s="0" t="n">
        <v>718987.31950131</v>
      </c>
      <c r="E67" s="0" t="n">
        <v>381121.100278146</v>
      </c>
      <c r="F67" s="0" t="n">
        <v>0</v>
      </c>
      <c r="G67" s="0" t="n">
        <v>14509.5944512493</v>
      </c>
      <c r="H67" s="0" t="n">
        <v>125360.678700858</v>
      </c>
      <c r="I67" s="0" t="n">
        <v>32160.1700058883</v>
      </c>
      <c r="J67" s="0" t="n">
        <v>15975.6823288612</v>
      </c>
    </row>
    <row r="68" customFormat="false" ht="12.8" hidden="false" customHeight="false" outlineLevel="0" collapsed="false">
      <c r="A68" s="0" t="n">
        <v>115</v>
      </c>
      <c r="B68" s="0" t="n">
        <v>4117595.69147556</v>
      </c>
      <c r="C68" s="0" t="n">
        <v>2839430.18607461</v>
      </c>
      <c r="D68" s="0" t="n">
        <v>770482.601633279</v>
      </c>
      <c r="E68" s="0" t="n">
        <v>369680.894115991</v>
      </c>
      <c r="F68" s="0" t="n">
        <v>0</v>
      </c>
      <c r="G68" s="0" t="n">
        <v>14506.5723182148</v>
      </c>
      <c r="H68" s="0" t="n">
        <v>89019.2023330454</v>
      </c>
      <c r="I68" s="0" t="n">
        <v>26952.3628002334</v>
      </c>
      <c r="J68" s="0" t="n">
        <v>13131.8219181588</v>
      </c>
    </row>
    <row r="69" customFormat="false" ht="12.8" hidden="false" customHeight="false" outlineLevel="0" collapsed="false">
      <c r="A69" s="0" t="n">
        <v>116</v>
      </c>
      <c r="B69" s="0" t="n">
        <v>4272275.6442243</v>
      </c>
      <c r="C69" s="0" t="n">
        <v>2866116.90267151</v>
      </c>
      <c r="D69" s="0" t="n">
        <v>878445.438842345</v>
      </c>
      <c r="E69" s="0" t="n">
        <v>377555.920184115</v>
      </c>
      <c r="F69" s="0" t="n">
        <v>0</v>
      </c>
      <c r="G69" s="0" t="n">
        <v>15085.2919885507</v>
      </c>
      <c r="H69" s="0" t="n">
        <v>97723.7858234728</v>
      </c>
      <c r="I69" s="0" t="n">
        <v>33296.4892370077</v>
      </c>
      <c r="J69" s="0" t="n">
        <v>15778.8059761427</v>
      </c>
    </row>
    <row r="70" customFormat="false" ht="12.8" hidden="false" customHeight="false" outlineLevel="0" collapsed="false">
      <c r="A70" s="0" t="n">
        <v>117</v>
      </c>
      <c r="B70" s="0" t="n">
        <v>5014376.67566893</v>
      </c>
      <c r="C70" s="0" t="n">
        <v>2737230.16080048</v>
      </c>
      <c r="D70" s="0" t="n">
        <v>854029.914972147</v>
      </c>
      <c r="E70" s="0" t="n">
        <v>375038.831859683</v>
      </c>
      <c r="F70" s="0" t="n">
        <v>884499.606967714</v>
      </c>
      <c r="G70" s="0" t="n">
        <v>9703.01460885418</v>
      </c>
      <c r="H70" s="0" t="n">
        <v>98428.520466469</v>
      </c>
      <c r="I70" s="0" t="n">
        <v>47182.432696135</v>
      </c>
      <c r="J70" s="0" t="n">
        <v>15304.8153138196</v>
      </c>
    </row>
    <row r="71" customFormat="false" ht="12.8" hidden="false" customHeight="false" outlineLevel="0" collapsed="false">
      <c r="A71" s="0" t="n">
        <v>118</v>
      </c>
      <c r="B71" s="0" t="n">
        <v>4228906.89714337</v>
      </c>
      <c r="C71" s="0" t="n">
        <v>2734920.42199271</v>
      </c>
      <c r="D71" s="0" t="n">
        <v>952550.400820164</v>
      </c>
      <c r="E71" s="0" t="n">
        <v>385513.760272658</v>
      </c>
      <c r="F71" s="0" t="n">
        <v>0</v>
      </c>
      <c r="G71" s="0" t="n">
        <v>13492.5217481286</v>
      </c>
      <c r="H71" s="0" t="n">
        <v>104949.832919257</v>
      </c>
      <c r="I71" s="0" t="n">
        <v>32077.6529311289</v>
      </c>
      <c r="J71" s="0" t="n">
        <v>15160.7739376966</v>
      </c>
    </row>
    <row r="72" customFormat="false" ht="12.8" hidden="false" customHeight="false" outlineLevel="0" collapsed="false">
      <c r="A72" s="0" t="n">
        <v>119</v>
      </c>
      <c r="B72" s="0" t="n">
        <v>4037061.54673675</v>
      </c>
      <c r="C72" s="0" t="n">
        <v>2733233.43835107</v>
      </c>
      <c r="D72" s="0" t="n">
        <v>818627.303442294</v>
      </c>
      <c r="E72" s="0" t="n">
        <v>377669.083158054</v>
      </c>
      <c r="F72" s="0" t="n">
        <v>0</v>
      </c>
      <c r="G72" s="0" t="n">
        <v>13159.7571363479</v>
      </c>
      <c r="H72" s="0" t="n">
        <v>72490.4615181113</v>
      </c>
      <c r="I72" s="0" t="n">
        <v>23307.6412530041</v>
      </c>
      <c r="J72" s="0" t="n">
        <v>11912.3871121179</v>
      </c>
    </row>
    <row r="73" customFormat="false" ht="12.8" hidden="false" customHeight="false" outlineLevel="0" collapsed="false">
      <c r="A73" s="0" t="n">
        <v>120</v>
      </c>
      <c r="B73" s="0" t="n">
        <v>4246789.41469682</v>
      </c>
      <c r="C73" s="0" t="n">
        <v>2804506.93365898</v>
      </c>
      <c r="D73" s="0" t="n">
        <v>886864.9635578</v>
      </c>
      <c r="E73" s="0" t="n">
        <v>388138.545019419</v>
      </c>
      <c r="F73" s="0" t="n">
        <v>0</v>
      </c>
      <c r="G73" s="0" t="n">
        <v>12364.082084109</v>
      </c>
      <c r="H73" s="0" t="n">
        <v>106580.825782342</v>
      </c>
      <c r="I73" s="0" t="n">
        <v>38195.1675396219</v>
      </c>
      <c r="J73" s="0" t="n">
        <v>18622.0333256689</v>
      </c>
    </row>
    <row r="74" customFormat="false" ht="12.8" hidden="false" customHeight="false" outlineLevel="0" collapsed="false">
      <c r="A74" s="0" t="n">
        <v>121</v>
      </c>
      <c r="B74" s="0" t="n">
        <v>4967916.06815818</v>
      </c>
      <c r="C74" s="0" t="n">
        <v>2694483.96694289</v>
      </c>
      <c r="D74" s="0" t="n">
        <v>854555.938518496</v>
      </c>
      <c r="E74" s="0" t="n">
        <v>378143.11083181</v>
      </c>
      <c r="F74" s="0" t="n">
        <v>876175.565186496</v>
      </c>
      <c r="G74" s="0" t="n">
        <v>12836.8794556747</v>
      </c>
      <c r="H74" s="0" t="n">
        <v>102032.780483731</v>
      </c>
      <c r="I74" s="0" t="n">
        <v>37780.8742159001</v>
      </c>
      <c r="J74" s="0" t="n">
        <v>17671.3445976156</v>
      </c>
    </row>
    <row r="75" customFormat="false" ht="12.8" hidden="false" customHeight="false" outlineLevel="0" collapsed="false">
      <c r="A75" s="0" t="n">
        <v>122</v>
      </c>
      <c r="B75" s="0" t="n">
        <v>4247011.47557745</v>
      </c>
      <c r="C75" s="0" t="n">
        <v>2868257.05850175</v>
      </c>
      <c r="D75" s="0" t="n">
        <v>820666.067816894</v>
      </c>
      <c r="E75" s="0" t="n">
        <v>385208.116312649</v>
      </c>
      <c r="F75" s="0" t="n">
        <v>0</v>
      </c>
      <c r="G75" s="0" t="n">
        <v>12987.8562039564</v>
      </c>
      <c r="H75" s="0" t="n">
        <v>111598.056834732</v>
      </c>
      <c r="I75" s="0" t="n">
        <v>45254.1587316514</v>
      </c>
      <c r="J75" s="0" t="n">
        <v>17339.5794052596</v>
      </c>
    </row>
    <row r="76" customFormat="false" ht="12.8" hidden="false" customHeight="false" outlineLevel="0" collapsed="false">
      <c r="A76" s="0" t="n">
        <v>123</v>
      </c>
      <c r="B76" s="0" t="n">
        <v>4084699.95675906</v>
      </c>
      <c r="C76" s="0" t="n">
        <v>2765760.35913738</v>
      </c>
      <c r="D76" s="0" t="n">
        <v>756311.084090472</v>
      </c>
      <c r="E76" s="0" t="n">
        <v>373545.71046073</v>
      </c>
      <c r="F76" s="0" t="n">
        <v>0</v>
      </c>
      <c r="G76" s="0" t="n">
        <v>19664.7685285277</v>
      </c>
      <c r="H76" s="0" t="n">
        <v>117301.943015921</v>
      </c>
      <c r="I76" s="0" t="n">
        <v>41431.4548907039</v>
      </c>
      <c r="J76" s="0" t="n">
        <v>17243.1424754519</v>
      </c>
    </row>
    <row r="77" customFormat="false" ht="12.8" hidden="false" customHeight="false" outlineLevel="0" collapsed="false">
      <c r="A77" s="0" t="n">
        <v>124</v>
      </c>
      <c r="B77" s="0" t="n">
        <v>4232853.07519049</v>
      </c>
      <c r="C77" s="0" t="n">
        <v>2944728.9907597</v>
      </c>
      <c r="D77" s="0" t="n">
        <v>713333.502474865</v>
      </c>
      <c r="E77" s="0" t="n">
        <v>385961.317030457</v>
      </c>
      <c r="F77" s="0" t="n">
        <v>0</v>
      </c>
      <c r="G77" s="0" t="n">
        <v>15324.1284705896</v>
      </c>
      <c r="H77" s="0" t="n">
        <v>121068.27327936</v>
      </c>
      <c r="I77" s="0" t="n">
        <v>40301.5232157999</v>
      </c>
      <c r="J77" s="0" t="n">
        <v>16465.0681603586</v>
      </c>
    </row>
    <row r="78" customFormat="false" ht="12.8" hidden="false" customHeight="false" outlineLevel="0" collapsed="false">
      <c r="A78" s="0" t="n">
        <v>125</v>
      </c>
      <c r="B78" s="0" t="n">
        <v>5012523.25480554</v>
      </c>
      <c r="C78" s="0" t="n">
        <v>2844351.06219278</v>
      </c>
      <c r="D78" s="0" t="n">
        <v>712342.472025832</v>
      </c>
      <c r="E78" s="0" t="n">
        <v>377979.05167703</v>
      </c>
      <c r="F78" s="0" t="n">
        <v>880060.769389461</v>
      </c>
      <c r="G78" s="0" t="n">
        <v>16047.6817404151</v>
      </c>
      <c r="H78" s="0" t="n">
        <v>126672.9436816</v>
      </c>
      <c r="I78" s="0" t="n">
        <v>42713.9321845824</v>
      </c>
      <c r="J78" s="0" t="n">
        <v>19262.3583120815</v>
      </c>
    </row>
    <row r="79" customFormat="false" ht="12.8" hidden="false" customHeight="false" outlineLevel="0" collapsed="false">
      <c r="A79" s="0" t="n">
        <v>126</v>
      </c>
      <c r="B79" s="0" t="n">
        <v>4179347.51442382</v>
      </c>
      <c r="C79" s="0" t="n">
        <v>2887135.3825149</v>
      </c>
      <c r="D79" s="0" t="n">
        <v>745344.397431464</v>
      </c>
      <c r="E79" s="0" t="n">
        <v>387944.573697469</v>
      </c>
      <c r="F79" s="0" t="n">
        <v>0</v>
      </c>
      <c r="G79" s="0" t="n">
        <v>19238.1193260594</v>
      </c>
      <c r="H79" s="0" t="n">
        <v>105653.660556092</v>
      </c>
      <c r="I79" s="0" t="n">
        <v>20401.4067032015</v>
      </c>
      <c r="J79" s="0" t="n">
        <v>17055.7015521956</v>
      </c>
    </row>
    <row r="80" customFormat="false" ht="12.8" hidden="false" customHeight="false" outlineLevel="0" collapsed="false">
      <c r="A80" s="0" t="n">
        <v>127</v>
      </c>
      <c r="B80" s="0" t="n">
        <v>4063690.5432991</v>
      </c>
      <c r="C80" s="0" t="n">
        <v>2833047.7975438</v>
      </c>
      <c r="D80" s="0" t="n">
        <v>703164.962952823</v>
      </c>
      <c r="E80" s="0" t="n">
        <v>377075.378345015</v>
      </c>
      <c r="F80" s="0" t="n">
        <v>0</v>
      </c>
      <c r="G80" s="0" t="n">
        <v>13227.5509343854</v>
      </c>
      <c r="H80" s="0" t="n">
        <v>95450.6642530526</v>
      </c>
      <c r="I80" s="0" t="n">
        <v>32164.9594388873</v>
      </c>
      <c r="J80" s="0" t="n">
        <v>15019.4655681393</v>
      </c>
    </row>
    <row r="81" customFormat="false" ht="12.8" hidden="false" customHeight="false" outlineLevel="0" collapsed="false">
      <c r="A81" s="0" t="n">
        <v>128</v>
      </c>
      <c r="B81" s="0" t="n">
        <v>4195186.04130814</v>
      </c>
      <c r="C81" s="0" t="n">
        <v>2962852.46737348</v>
      </c>
      <c r="D81" s="0" t="n">
        <v>669680.98981619</v>
      </c>
      <c r="E81" s="0" t="n">
        <v>387495.668037066</v>
      </c>
      <c r="F81" s="0" t="n">
        <v>0</v>
      </c>
      <c r="G81" s="0" t="n">
        <v>16719.226714646</v>
      </c>
      <c r="H81" s="0" t="n">
        <v>110336.130427804</v>
      </c>
      <c r="I81" s="0" t="n">
        <v>34034.9144653072</v>
      </c>
      <c r="J81" s="0" t="n">
        <v>17030.5698105894</v>
      </c>
    </row>
    <row r="82" customFormat="false" ht="12.8" hidden="false" customHeight="false" outlineLevel="0" collapsed="false">
      <c r="A82" s="0" t="n">
        <v>129</v>
      </c>
      <c r="B82" s="0" t="n">
        <v>4996779.11796755</v>
      </c>
      <c r="C82" s="0" t="n">
        <v>2857893.13334184</v>
      </c>
      <c r="D82" s="0" t="n">
        <v>698354.628527092</v>
      </c>
      <c r="E82" s="0" t="n">
        <v>379528.328027372</v>
      </c>
      <c r="F82" s="0" t="n">
        <v>882389.691235165</v>
      </c>
      <c r="G82" s="0" t="n">
        <v>16603.0449110427</v>
      </c>
      <c r="H82" s="0" t="n">
        <v>122624.335346332</v>
      </c>
      <c r="I82" s="0" t="n">
        <v>29777.4050157834</v>
      </c>
      <c r="J82" s="0" t="n">
        <v>17053.3463049102</v>
      </c>
    </row>
    <row r="83" customFormat="false" ht="12.8" hidden="false" customHeight="false" outlineLevel="0" collapsed="false">
      <c r="A83" s="0" t="n">
        <v>130</v>
      </c>
      <c r="B83" s="0" t="n">
        <v>4203108.25571376</v>
      </c>
      <c r="C83" s="0" t="n">
        <v>2909451.26214177</v>
      </c>
      <c r="D83" s="0" t="n">
        <v>728487.579926056</v>
      </c>
      <c r="E83" s="0" t="n">
        <v>390898.459309119</v>
      </c>
      <c r="F83" s="0" t="n">
        <v>0</v>
      </c>
      <c r="G83" s="0" t="n">
        <v>17364.5834125165</v>
      </c>
      <c r="H83" s="0" t="n">
        <v>115159.497018979</v>
      </c>
      <c r="I83" s="0" t="n">
        <v>28249.6643464015</v>
      </c>
      <c r="J83" s="0" t="n">
        <v>18496.3542705567</v>
      </c>
    </row>
    <row r="84" customFormat="false" ht="12.8" hidden="false" customHeight="false" outlineLevel="0" collapsed="false">
      <c r="A84" s="0" t="n">
        <v>131</v>
      </c>
      <c r="B84" s="0" t="n">
        <v>4113477.71996039</v>
      </c>
      <c r="C84" s="0" t="n">
        <v>2814431.1595812</v>
      </c>
      <c r="D84" s="0" t="n">
        <v>729016.831250824</v>
      </c>
      <c r="E84" s="0" t="n">
        <v>379269.280874862</v>
      </c>
      <c r="F84" s="0" t="n">
        <v>0</v>
      </c>
      <c r="G84" s="0" t="n">
        <v>20457.1926919517</v>
      </c>
      <c r="H84" s="0" t="n">
        <v>126491.031786332</v>
      </c>
      <c r="I84" s="0" t="n">
        <v>29949.9887921878</v>
      </c>
      <c r="J84" s="0" t="n">
        <v>19597.8736906618</v>
      </c>
    </row>
    <row r="85" customFormat="false" ht="12.8" hidden="false" customHeight="false" outlineLevel="0" collapsed="false">
      <c r="A85" s="0" t="n">
        <v>132</v>
      </c>
      <c r="B85" s="0" t="n">
        <v>4219860.67252611</v>
      </c>
      <c r="C85" s="0" t="n">
        <v>2897376.27539424</v>
      </c>
      <c r="D85" s="0" t="n">
        <v>764402.945824388</v>
      </c>
      <c r="E85" s="0" t="n">
        <v>387534.003636211</v>
      </c>
      <c r="F85" s="0" t="n">
        <v>0</v>
      </c>
      <c r="G85" s="0" t="n">
        <v>14502.0876298651</v>
      </c>
      <c r="H85" s="0" t="n">
        <v>106567.635856181</v>
      </c>
      <c r="I85" s="0" t="n">
        <v>38750.3439696169</v>
      </c>
      <c r="J85" s="0" t="n">
        <v>17414.0057267712</v>
      </c>
    </row>
    <row r="86" customFormat="false" ht="12.8" hidden="false" customHeight="false" outlineLevel="0" collapsed="false">
      <c r="A86" s="0" t="n">
        <v>133</v>
      </c>
      <c r="B86" s="0" t="n">
        <v>4974661.99253674</v>
      </c>
      <c r="C86" s="0" t="n">
        <v>2899800.83050684</v>
      </c>
      <c r="D86" s="0" t="n">
        <v>630089.822391274</v>
      </c>
      <c r="E86" s="0" t="n">
        <v>380123.479440951</v>
      </c>
      <c r="F86" s="0" t="n">
        <v>895195.624503366</v>
      </c>
      <c r="G86" s="0" t="n">
        <v>20337.9051183937</v>
      </c>
      <c r="H86" s="0" t="n">
        <v>109592.394474</v>
      </c>
      <c r="I86" s="0" t="n">
        <v>32298.415178004</v>
      </c>
      <c r="J86" s="0" t="n">
        <v>16112.5735888365</v>
      </c>
    </row>
    <row r="87" customFormat="false" ht="12.8" hidden="false" customHeight="false" outlineLevel="0" collapsed="false">
      <c r="A87" s="0" t="n">
        <v>134</v>
      </c>
      <c r="B87" s="0" t="n">
        <v>4201399.56119964</v>
      </c>
      <c r="C87" s="0" t="n">
        <v>2987242.56619509</v>
      </c>
      <c r="D87" s="0" t="n">
        <v>671487.600196251</v>
      </c>
      <c r="E87" s="0" t="n">
        <v>386227.702120848</v>
      </c>
      <c r="F87" s="0" t="n">
        <v>0</v>
      </c>
      <c r="G87" s="0" t="n">
        <v>16531.1898016678</v>
      </c>
      <c r="H87" s="0" t="n">
        <v>117263.730535783</v>
      </c>
      <c r="I87" s="0" t="n">
        <v>18713.9951784276</v>
      </c>
      <c r="J87" s="0" t="n">
        <v>18878.5637815614</v>
      </c>
    </row>
    <row r="88" customFormat="false" ht="12.8" hidden="false" customHeight="false" outlineLevel="0" collapsed="false">
      <c r="A88" s="0" t="n">
        <v>135</v>
      </c>
      <c r="B88" s="0" t="n">
        <v>4078369.5636755</v>
      </c>
      <c r="C88" s="0" t="n">
        <v>2874064.02187569</v>
      </c>
      <c r="D88" s="0" t="n">
        <v>662041.839294946</v>
      </c>
      <c r="E88" s="0" t="n">
        <v>381095.89038563</v>
      </c>
      <c r="F88" s="0" t="n">
        <v>0</v>
      </c>
      <c r="G88" s="0" t="n">
        <v>20149.0381688802</v>
      </c>
      <c r="H88" s="0" t="n">
        <v>109877.583114996</v>
      </c>
      <c r="I88" s="0" t="n">
        <v>21834.3201186879</v>
      </c>
      <c r="J88" s="0" t="n">
        <v>17695.1330053454</v>
      </c>
    </row>
    <row r="89" customFormat="false" ht="12.8" hidden="false" customHeight="false" outlineLevel="0" collapsed="false">
      <c r="A89" s="0" t="n">
        <v>136</v>
      </c>
      <c r="B89" s="0" t="n">
        <v>4145450.74271638</v>
      </c>
      <c r="C89" s="0" t="n">
        <v>3092809.97309275</v>
      </c>
      <c r="D89" s="0" t="n">
        <v>499238.615307656</v>
      </c>
      <c r="E89" s="0" t="n">
        <v>390633.192011508</v>
      </c>
      <c r="F89" s="0" t="n">
        <v>0</v>
      </c>
      <c r="G89" s="0" t="n">
        <v>8790.17781650319</v>
      </c>
      <c r="H89" s="0" t="n">
        <v>126110.322916118</v>
      </c>
      <c r="I89" s="0" t="n">
        <v>23596.6021945003</v>
      </c>
      <c r="J89" s="0" t="n">
        <v>19226.7145062291</v>
      </c>
    </row>
    <row r="90" customFormat="false" ht="12.8" hidden="false" customHeight="false" outlineLevel="0" collapsed="false">
      <c r="A90" s="0" t="n">
        <v>137</v>
      </c>
      <c r="B90" s="0" t="n">
        <v>4883366.70313213</v>
      </c>
      <c r="C90" s="0" t="n">
        <v>2965862.37165411</v>
      </c>
      <c r="D90" s="0" t="n">
        <v>519625.427699617</v>
      </c>
      <c r="E90" s="0" t="n">
        <v>380466.796679832</v>
      </c>
      <c r="F90" s="0" t="n">
        <v>882432.948242186</v>
      </c>
      <c r="G90" s="0" t="n">
        <v>20593.0156830829</v>
      </c>
      <c r="H90" s="0" t="n">
        <v>84710.1344361872</v>
      </c>
      <c r="I90" s="0" t="n">
        <v>21095.3647795856</v>
      </c>
      <c r="J90" s="0" t="n">
        <v>15266.1351273874</v>
      </c>
    </row>
    <row r="91" customFormat="false" ht="12.8" hidden="false" customHeight="false" outlineLevel="0" collapsed="false">
      <c r="A91" s="0" t="n">
        <v>138</v>
      </c>
      <c r="B91" s="0" t="n">
        <v>4066722.73313411</v>
      </c>
      <c r="C91" s="0" t="n">
        <v>2936530.00028875</v>
      </c>
      <c r="D91" s="0" t="n">
        <v>588019.389831919</v>
      </c>
      <c r="E91" s="0" t="n">
        <v>386052.376536047</v>
      </c>
      <c r="F91" s="0" t="n">
        <v>0</v>
      </c>
      <c r="G91" s="0" t="n">
        <v>15387.1852550113</v>
      </c>
      <c r="H91" s="0" t="n">
        <v>96839.9233721808</v>
      </c>
      <c r="I91" s="0" t="n">
        <v>41447.4380740636</v>
      </c>
      <c r="J91" s="0" t="n">
        <v>15017.2946872422</v>
      </c>
    </row>
    <row r="92" customFormat="false" ht="12.8" hidden="false" customHeight="false" outlineLevel="0" collapsed="false">
      <c r="A92" s="0" t="n">
        <v>139</v>
      </c>
      <c r="B92" s="0" t="n">
        <v>4048049.51120221</v>
      </c>
      <c r="C92" s="0" t="n">
        <v>2869749.76766928</v>
      </c>
      <c r="D92" s="0" t="n">
        <v>632543.529692729</v>
      </c>
      <c r="E92" s="0" t="n">
        <v>378423.722856257</v>
      </c>
      <c r="F92" s="0" t="n">
        <v>0</v>
      </c>
      <c r="G92" s="0" t="n">
        <v>16479.8261260697</v>
      </c>
      <c r="H92" s="0" t="n">
        <v>105442.325588495</v>
      </c>
      <c r="I92" s="0" t="n">
        <v>32616.116439313</v>
      </c>
      <c r="J92" s="0" t="n">
        <v>16393.0877006335</v>
      </c>
    </row>
    <row r="93" customFormat="false" ht="12.8" hidden="false" customHeight="false" outlineLevel="0" collapsed="false">
      <c r="A93" s="0" t="n">
        <v>140</v>
      </c>
      <c r="B93" s="0" t="n">
        <v>4173972.86032361</v>
      </c>
      <c r="C93" s="0" t="n">
        <v>2926220.1661302</v>
      </c>
      <c r="D93" s="0" t="n">
        <v>682515.521684376</v>
      </c>
      <c r="E93" s="0" t="n">
        <v>391799.792256661</v>
      </c>
      <c r="F93" s="0" t="n">
        <v>0</v>
      </c>
      <c r="G93" s="0" t="n">
        <v>16242.9447838092</v>
      </c>
      <c r="H93" s="0" t="n">
        <v>118127.854332368</v>
      </c>
      <c r="I93" s="0" t="n">
        <v>32319.4577135209</v>
      </c>
      <c r="J93" s="0" t="n">
        <v>18432.9822478149</v>
      </c>
    </row>
    <row r="94" customFormat="false" ht="12.8" hidden="false" customHeight="false" outlineLevel="0" collapsed="false">
      <c r="A94" s="0" t="n">
        <v>141</v>
      </c>
      <c r="B94" s="0" t="n">
        <v>4903301.11912771</v>
      </c>
      <c r="C94" s="0" t="n">
        <v>2833906.89509827</v>
      </c>
      <c r="D94" s="0" t="n">
        <v>649539.510475773</v>
      </c>
      <c r="E94" s="0" t="n">
        <v>385262.256816265</v>
      </c>
      <c r="F94" s="0" t="n">
        <v>887678.72680006</v>
      </c>
      <c r="G94" s="0" t="n">
        <v>18253.7775760569</v>
      </c>
      <c r="H94" s="0" t="n">
        <v>93610.572301878</v>
      </c>
      <c r="I94" s="0" t="n">
        <v>23899.798047575</v>
      </c>
      <c r="J94" s="0" t="n">
        <v>16482.2717837575</v>
      </c>
    </row>
    <row r="95" customFormat="false" ht="12.8" hidden="false" customHeight="false" outlineLevel="0" collapsed="false">
      <c r="A95" s="0" t="n">
        <v>142</v>
      </c>
      <c r="B95" s="0" t="n">
        <v>4098256.00019278</v>
      </c>
      <c r="C95" s="0" t="n">
        <v>2857887.04402492</v>
      </c>
      <c r="D95" s="0" t="n">
        <v>708409.500240329</v>
      </c>
      <c r="E95" s="0" t="n">
        <v>394205.059029506</v>
      </c>
      <c r="F95" s="0" t="n">
        <v>0</v>
      </c>
      <c r="G95" s="0" t="n">
        <v>15550.8749595757</v>
      </c>
      <c r="H95" s="0" t="n">
        <v>89206.211507129</v>
      </c>
      <c r="I95" s="0" t="n">
        <v>27353.0303689925</v>
      </c>
      <c r="J95" s="0" t="n">
        <v>16019.3737501671</v>
      </c>
    </row>
    <row r="96" customFormat="false" ht="12.8" hidden="false" customHeight="false" outlineLevel="0" collapsed="false">
      <c r="A96" s="0" t="n">
        <v>143</v>
      </c>
      <c r="B96" s="0" t="n">
        <v>4062063.53979701</v>
      </c>
      <c r="C96" s="0" t="n">
        <v>2890363.01846161</v>
      </c>
      <c r="D96" s="0" t="n">
        <v>601962.845754886</v>
      </c>
      <c r="E96" s="0" t="n">
        <v>383244.583506045</v>
      </c>
      <c r="F96" s="0" t="n">
        <v>0</v>
      </c>
      <c r="G96" s="0" t="n">
        <v>15137.5667770143</v>
      </c>
      <c r="H96" s="0" t="n">
        <v>117502.436442942</v>
      </c>
      <c r="I96" s="0" t="n">
        <v>38425.9768131123</v>
      </c>
      <c r="J96" s="0" t="n">
        <v>17369.8600399399</v>
      </c>
    </row>
    <row r="97" customFormat="false" ht="12.8" hidden="false" customHeight="false" outlineLevel="0" collapsed="false">
      <c r="A97" s="0" t="n">
        <v>144</v>
      </c>
      <c r="B97" s="0" t="n">
        <v>4128824.22200628</v>
      </c>
      <c r="C97" s="0" t="n">
        <v>2995410.8077177</v>
      </c>
      <c r="D97" s="0" t="n">
        <v>573143.588576521</v>
      </c>
      <c r="E97" s="0" t="n">
        <v>388582.874107717</v>
      </c>
      <c r="F97" s="0" t="n">
        <v>0</v>
      </c>
      <c r="G97" s="0" t="n">
        <v>18788.5858949095</v>
      </c>
      <c r="H97" s="0" t="n">
        <v>111552.418039953</v>
      </c>
      <c r="I97" s="0" t="n">
        <v>28919.5572281455</v>
      </c>
      <c r="J97" s="0" t="n">
        <v>17555.2720141297</v>
      </c>
    </row>
    <row r="98" customFormat="false" ht="12.8" hidden="false" customHeight="false" outlineLevel="0" collapsed="false">
      <c r="A98" s="0" t="n">
        <v>145</v>
      </c>
      <c r="B98" s="0" t="n">
        <v>4879393.25632481</v>
      </c>
      <c r="C98" s="0" t="n">
        <v>2823214.7999621</v>
      </c>
      <c r="D98" s="0" t="n">
        <v>621429.496410193</v>
      </c>
      <c r="E98" s="0" t="n">
        <v>385968.843507871</v>
      </c>
      <c r="F98" s="0" t="n">
        <v>886696.719345291</v>
      </c>
      <c r="G98" s="0" t="n">
        <v>17628.7627082973</v>
      </c>
      <c r="H98" s="0" t="n">
        <v>102232.178150087</v>
      </c>
      <c r="I98" s="0" t="n">
        <v>26120.0326308304</v>
      </c>
      <c r="J98" s="0" t="n">
        <v>18295.5216371784</v>
      </c>
    </row>
    <row r="99" customFormat="false" ht="12.8" hidden="false" customHeight="false" outlineLevel="0" collapsed="false">
      <c r="A99" s="0" t="n">
        <v>146</v>
      </c>
      <c r="B99" s="0" t="n">
        <v>4068595.78633848</v>
      </c>
      <c r="C99" s="0" t="n">
        <v>2884291.16012904</v>
      </c>
      <c r="D99" s="0" t="n">
        <v>625248.983444614</v>
      </c>
      <c r="E99" s="0" t="n">
        <v>396589.805940568</v>
      </c>
      <c r="F99" s="0" t="n">
        <v>0</v>
      </c>
      <c r="G99" s="0" t="n">
        <v>24830.4801950095</v>
      </c>
      <c r="H99" s="0" t="n">
        <v>97719.6175860876</v>
      </c>
      <c r="I99" s="0" t="n">
        <v>23141.4957744375</v>
      </c>
      <c r="J99" s="0" t="n">
        <v>16360.5893654896</v>
      </c>
    </row>
    <row r="100" customFormat="false" ht="12.8" hidden="false" customHeight="false" outlineLevel="0" collapsed="false">
      <c r="A100" s="0" t="n">
        <v>147</v>
      </c>
      <c r="B100" s="0" t="n">
        <v>3986481.13331743</v>
      </c>
      <c r="C100" s="0" t="n">
        <v>2817678.40042798</v>
      </c>
      <c r="D100" s="0" t="n">
        <v>626004.383607952</v>
      </c>
      <c r="E100" s="0" t="n">
        <v>386804.184329252</v>
      </c>
      <c r="F100" s="0" t="n">
        <v>0</v>
      </c>
      <c r="G100" s="0" t="n">
        <v>18499.6607782657</v>
      </c>
      <c r="H100" s="0" t="n">
        <v>106925.696077222</v>
      </c>
      <c r="I100" s="0" t="n">
        <v>15164.4231090869</v>
      </c>
      <c r="J100" s="0" t="n">
        <v>18384.918172251</v>
      </c>
    </row>
    <row r="101" customFormat="false" ht="12.8" hidden="false" customHeight="false" outlineLevel="0" collapsed="false">
      <c r="A101" s="0" t="n">
        <v>148</v>
      </c>
      <c r="B101" s="0" t="n">
        <v>4087280.11106374</v>
      </c>
      <c r="C101" s="0" t="n">
        <v>2962598.42143828</v>
      </c>
      <c r="D101" s="0" t="n">
        <v>563106.761874354</v>
      </c>
      <c r="E101" s="0" t="n">
        <v>397302.718139645</v>
      </c>
      <c r="F101" s="0" t="n">
        <v>0</v>
      </c>
      <c r="G101" s="0" t="n">
        <v>22608.4200547098</v>
      </c>
      <c r="H101" s="0" t="n">
        <v>115929.945495301</v>
      </c>
      <c r="I101" s="0" t="n">
        <v>19859.9800460162</v>
      </c>
      <c r="J101" s="0" t="n">
        <v>18163.7045971158</v>
      </c>
    </row>
    <row r="102" customFormat="false" ht="12.8" hidden="false" customHeight="false" outlineLevel="0" collapsed="false">
      <c r="A102" s="0" t="n">
        <v>149</v>
      </c>
      <c r="B102" s="0" t="n">
        <v>4853443.86145779</v>
      </c>
      <c r="C102" s="0" t="n">
        <v>2889545.2676503</v>
      </c>
      <c r="D102" s="0" t="n">
        <v>512996.154216913</v>
      </c>
      <c r="E102" s="0" t="n">
        <v>385860.553572739</v>
      </c>
      <c r="F102" s="0" t="n">
        <v>896022.837511132</v>
      </c>
      <c r="G102" s="0" t="n">
        <v>24362.2363736332</v>
      </c>
      <c r="H102" s="0" t="n">
        <v>114258.48764485</v>
      </c>
      <c r="I102" s="0" t="n">
        <v>19043.2251554744</v>
      </c>
      <c r="J102" s="0" t="n">
        <v>18645.0919503051</v>
      </c>
    </row>
    <row r="103" customFormat="false" ht="12.8" hidden="false" customHeight="false" outlineLevel="0" collapsed="false">
      <c r="A103" s="0" t="n">
        <v>150</v>
      </c>
      <c r="B103" s="0" t="n">
        <v>4066340.92197592</v>
      </c>
      <c r="C103" s="0" t="n">
        <v>2882105.58810561</v>
      </c>
      <c r="D103" s="0" t="n">
        <v>634198.098942584</v>
      </c>
      <c r="E103" s="0" t="n">
        <v>389463.385761842</v>
      </c>
      <c r="F103" s="0" t="n">
        <v>0</v>
      </c>
      <c r="G103" s="0" t="n">
        <v>17799.5209548483</v>
      </c>
      <c r="H103" s="0" t="n">
        <v>114720.676158307</v>
      </c>
      <c r="I103" s="0" t="n">
        <v>26576.8489643717</v>
      </c>
      <c r="J103" s="0" t="n">
        <v>19571.1665613592</v>
      </c>
    </row>
    <row r="104" customFormat="false" ht="12.8" hidden="false" customHeight="false" outlineLevel="0" collapsed="false">
      <c r="A104" s="0" t="n">
        <v>151</v>
      </c>
      <c r="B104" s="0" t="n">
        <v>3922694.21340399</v>
      </c>
      <c r="C104" s="0" t="n">
        <v>2798375.83307933</v>
      </c>
      <c r="D104" s="0" t="n">
        <v>583364.858890672</v>
      </c>
      <c r="E104" s="0" t="n">
        <v>379403.545987757</v>
      </c>
      <c r="F104" s="0" t="n">
        <v>0</v>
      </c>
      <c r="G104" s="0" t="n">
        <v>21218.1480798856</v>
      </c>
      <c r="H104" s="0" t="n">
        <v>101552.669679674</v>
      </c>
      <c r="I104" s="0" t="n">
        <v>27343.9892313999</v>
      </c>
      <c r="J104" s="0" t="n">
        <v>16783.5292297422</v>
      </c>
    </row>
    <row r="105" customFormat="false" ht="12.8" hidden="false" customHeight="false" outlineLevel="0" collapsed="false">
      <c r="A105" s="0" t="n">
        <v>152</v>
      </c>
      <c r="B105" s="0" t="n">
        <v>4000996.38886213</v>
      </c>
      <c r="C105" s="0" t="n">
        <v>2922259.49715391</v>
      </c>
      <c r="D105" s="0" t="n">
        <v>540396.7909084</v>
      </c>
      <c r="E105" s="0" t="n">
        <v>384994.183310713</v>
      </c>
      <c r="F105" s="0" t="n">
        <v>0</v>
      </c>
      <c r="G105" s="0" t="n">
        <v>21513.7837610929</v>
      </c>
      <c r="H105" s="0" t="n">
        <v>104013.469173255</v>
      </c>
      <c r="I105" s="0" t="n">
        <v>28612.4593184668</v>
      </c>
      <c r="J105" s="0" t="n">
        <v>16750.2871603856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3304586.84850815</v>
      </c>
      <c r="C21" s="0" t="n">
        <v>1511342.58420962</v>
      </c>
      <c r="D21" s="0" t="n">
        <v>1396719.23616</v>
      </c>
      <c r="E21" s="0" t="n">
        <v>285732.64889098</v>
      </c>
      <c r="F21" s="0" t="n">
        <v>0</v>
      </c>
      <c r="G21" s="0" t="n">
        <v>2508.09197963761</v>
      </c>
      <c r="H21" s="0" t="n">
        <v>56113.6817420921</v>
      </c>
      <c r="I21" s="0" t="n">
        <v>44487.6436597066</v>
      </c>
      <c r="J21" s="0" t="n">
        <v>8255.7895461169</v>
      </c>
    </row>
    <row r="22" customFormat="false" ht="12.8" hidden="false" customHeight="false" outlineLevel="0" collapsed="false">
      <c r="A22" s="0" t="n">
        <v>69</v>
      </c>
      <c r="B22" s="0" t="n">
        <v>3797939.19645477</v>
      </c>
      <c r="C22" s="0" t="n">
        <v>1476250.45579522</v>
      </c>
      <c r="D22" s="0" t="n">
        <v>1315890.73563414</v>
      </c>
      <c r="E22" s="0" t="n">
        <v>284364.706756127</v>
      </c>
      <c r="F22" s="0" t="n">
        <v>619606.05417479</v>
      </c>
      <c r="G22" s="0" t="n">
        <v>5681.12644037475</v>
      </c>
      <c r="H22" s="0" t="n">
        <v>55983.9938188224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</v>
      </c>
      <c r="D23" s="0" t="n">
        <v>782010.066301382</v>
      </c>
      <c r="E23" s="0" t="n">
        <v>302931.546756758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1660508.56975223</v>
      </c>
      <c r="D24" s="0" t="n">
        <v>852559.741473039</v>
      </c>
      <c r="E24" s="0" t="n">
        <v>294380.48507683</v>
      </c>
      <c r="F24" s="0" t="n">
        <v>0</v>
      </c>
      <c r="G24" s="0" t="n">
        <v>4885.98236834651</v>
      </c>
      <c r="H24" s="0" t="n">
        <v>61372.5427973491</v>
      </c>
      <c r="I24" s="0" t="n">
        <v>26114.4871468331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2926673.67510381</v>
      </c>
      <c r="C25" s="0" t="n">
        <v>1646873.32659038</v>
      </c>
      <c r="D25" s="0" t="n">
        <v>887753.260423003</v>
      </c>
      <c r="E25" s="0" t="n">
        <v>282945.768761681</v>
      </c>
      <c r="F25" s="0" t="n">
        <v>0</v>
      </c>
      <c r="G25" s="0" t="n">
        <v>5378.11401609661</v>
      </c>
      <c r="H25" s="0" t="n">
        <v>62382.475412904</v>
      </c>
      <c r="I25" s="0" t="n">
        <v>33421.9857681862</v>
      </c>
      <c r="J25" s="0" t="n">
        <v>7918.74413155863</v>
      </c>
    </row>
    <row r="26" customFormat="false" ht="12.8" hidden="false" customHeight="false" outlineLevel="0" collapsed="false">
      <c r="A26" s="0" t="n">
        <v>73</v>
      </c>
      <c r="B26" s="0" t="n">
        <v>3430207.73497466</v>
      </c>
      <c r="C26" s="0" t="n">
        <v>1535699.01607017</v>
      </c>
      <c r="D26" s="0" t="n">
        <v>919991.861494245</v>
      </c>
      <c r="E26" s="0" t="n">
        <v>274721.646209043</v>
      </c>
      <c r="F26" s="0" t="n">
        <v>605465.587152778</v>
      </c>
      <c r="G26" s="0" t="n">
        <v>8373.71504910598</v>
      </c>
      <c r="H26" s="0" t="n">
        <v>53175.1751033833</v>
      </c>
      <c r="I26" s="0" t="n">
        <v>25388.1274198478</v>
      </c>
      <c r="J26" s="0" t="n">
        <v>7392.60647608598</v>
      </c>
    </row>
    <row r="27" customFormat="false" ht="12.8" hidden="false" customHeight="false" outlineLevel="0" collapsed="false">
      <c r="A27" s="0" t="n">
        <v>74</v>
      </c>
      <c r="B27" s="0" t="n">
        <v>2913921.83210722</v>
      </c>
      <c r="C27" s="0" t="n">
        <v>1571827.59781114</v>
      </c>
      <c r="D27" s="0" t="n">
        <v>955022.397672095</v>
      </c>
      <c r="E27" s="0" t="n">
        <v>277905.805092563</v>
      </c>
      <c r="F27" s="0" t="n">
        <v>0</v>
      </c>
      <c r="G27" s="0" t="n">
        <v>9653.91734709764</v>
      </c>
      <c r="H27" s="0" t="n">
        <v>58557.1691495998</v>
      </c>
      <c r="I27" s="0" t="n">
        <v>32671.8425777697</v>
      </c>
      <c r="J27" s="0" t="n">
        <v>8283.10245696228</v>
      </c>
    </row>
    <row r="28" customFormat="false" ht="12.8" hidden="false" customHeight="false" outlineLevel="0" collapsed="false">
      <c r="A28" s="0" t="n">
        <v>75</v>
      </c>
      <c r="B28" s="0" t="n">
        <v>2605450.56322494</v>
      </c>
      <c r="C28" s="0" t="n">
        <v>1367901.96550197</v>
      </c>
      <c r="D28" s="0" t="n">
        <v>893960.324936739</v>
      </c>
      <c r="E28" s="0" t="n">
        <v>254969.735518864</v>
      </c>
      <c r="F28" s="0" t="n">
        <v>0</v>
      </c>
      <c r="G28" s="0" t="n">
        <v>4269.59405253402</v>
      </c>
      <c r="H28" s="0" t="n">
        <v>47888.6999768389</v>
      </c>
      <c r="I28" s="0" t="n">
        <v>28907.3265658959</v>
      </c>
      <c r="J28" s="0" t="n">
        <v>7451.79238129942</v>
      </c>
    </row>
    <row r="29" customFormat="false" ht="12.8" hidden="false" customHeight="false" outlineLevel="0" collapsed="false">
      <c r="A29" s="0" t="n">
        <v>76</v>
      </c>
      <c r="B29" s="0" t="n">
        <v>3140879.53828137</v>
      </c>
      <c r="C29" s="0" t="n">
        <v>1729547.60272525</v>
      </c>
      <c r="D29" s="0" t="n">
        <v>1003932.76010986</v>
      </c>
      <c r="E29" s="0" t="n">
        <v>292258.358990578</v>
      </c>
      <c r="F29" s="0" t="n">
        <v>0</v>
      </c>
      <c r="G29" s="0" t="n">
        <v>9474.1652154651</v>
      </c>
      <c r="H29" s="0" t="n">
        <v>66604.8697275794</v>
      </c>
      <c r="I29" s="0" t="n">
        <v>29613.6713077835</v>
      </c>
      <c r="J29" s="0" t="n">
        <v>9333.75790826835</v>
      </c>
    </row>
    <row r="30" customFormat="false" ht="12.8" hidden="false" customHeight="false" outlineLevel="0" collapsed="false">
      <c r="A30" s="0" t="n">
        <v>77</v>
      </c>
      <c r="B30" s="0" t="n">
        <v>3443027.77769217</v>
      </c>
      <c r="C30" s="0" t="n">
        <v>1475662.30980259</v>
      </c>
      <c r="D30" s="0" t="n">
        <v>986874.961102777</v>
      </c>
      <c r="E30" s="0" t="n">
        <v>269775.761649461</v>
      </c>
      <c r="F30" s="0" t="n">
        <v>612893.186306832</v>
      </c>
      <c r="G30" s="0" t="n">
        <v>5976.30527364013</v>
      </c>
      <c r="H30" s="0" t="n">
        <v>48731.9995856808</v>
      </c>
      <c r="I30" s="0" t="n">
        <v>35872.3027368565</v>
      </c>
      <c r="J30" s="0" t="n">
        <v>7240.95123433469</v>
      </c>
    </row>
    <row r="31" customFormat="false" ht="12.8" hidden="false" customHeight="false" outlineLevel="0" collapsed="false">
      <c r="A31" s="0" t="n">
        <v>78</v>
      </c>
      <c r="B31" s="0" t="n">
        <v>3319149.65805465</v>
      </c>
      <c r="C31" s="0" t="n">
        <v>1798157.58956515</v>
      </c>
      <c r="D31" s="0" t="n">
        <v>1085852.65032238</v>
      </c>
      <c r="E31" s="0" t="n">
        <v>304879.601691994</v>
      </c>
      <c r="F31" s="0" t="n">
        <v>0</v>
      </c>
      <c r="G31" s="0" t="n">
        <v>8730.53258603753</v>
      </c>
      <c r="H31" s="0" t="n">
        <v>71602.4888323525</v>
      </c>
      <c r="I31" s="0" t="n">
        <v>38909.694391321</v>
      </c>
      <c r="J31" s="0" t="n">
        <v>10209.0268383997</v>
      </c>
    </row>
    <row r="32" customFormat="false" ht="12.8" hidden="false" customHeight="false" outlineLevel="0" collapsed="false">
      <c r="A32" s="0" t="n">
        <v>79</v>
      </c>
      <c r="B32" s="0" t="n">
        <v>3044366.77496719</v>
      </c>
      <c r="C32" s="0" t="n">
        <v>1631447.62631513</v>
      </c>
      <c r="D32" s="0" t="n">
        <v>1022316.92028957</v>
      </c>
      <c r="E32" s="0" t="n">
        <v>283166.269365102</v>
      </c>
      <c r="F32" s="0" t="n">
        <v>0</v>
      </c>
      <c r="G32" s="0" t="n">
        <v>9250.3843484446</v>
      </c>
      <c r="H32" s="0" t="n">
        <v>49354.4224787469</v>
      </c>
      <c r="I32" s="0" t="n">
        <v>41145.6842142997</v>
      </c>
      <c r="J32" s="0" t="n">
        <v>7685.46795590026</v>
      </c>
    </row>
    <row r="33" customFormat="false" ht="12.8" hidden="false" customHeight="false" outlineLevel="0" collapsed="false">
      <c r="A33" s="0" t="n">
        <v>80</v>
      </c>
      <c r="B33" s="0" t="n">
        <v>3475461.6889767</v>
      </c>
      <c r="C33" s="0" t="n">
        <v>1958952.18347871</v>
      </c>
      <c r="D33" s="0" t="n">
        <v>1056566.24769037</v>
      </c>
      <c r="E33" s="0" t="n">
        <v>311256.612870087</v>
      </c>
      <c r="F33" s="0" t="n">
        <v>0</v>
      </c>
      <c r="G33" s="0" t="n">
        <v>6223.95266414788</v>
      </c>
      <c r="H33" s="0" t="n">
        <v>69830.8060799212</v>
      </c>
      <c r="I33" s="0" t="n">
        <v>63136.5167131369</v>
      </c>
      <c r="J33" s="0" t="n">
        <v>9495.36948032643</v>
      </c>
    </row>
    <row r="34" customFormat="false" ht="12.8" hidden="false" customHeight="false" outlineLevel="0" collapsed="false">
      <c r="A34" s="0" t="n">
        <v>81</v>
      </c>
      <c r="B34" s="0" t="n">
        <v>3877852.6248836</v>
      </c>
      <c r="C34" s="0" t="n">
        <v>1777946.56632315</v>
      </c>
      <c r="D34" s="0" t="n">
        <v>999687.960038459</v>
      </c>
      <c r="E34" s="0" t="n">
        <v>291765.960369249</v>
      </c>
      <c r="F34" s="0" t="n">
        <v>676136.007955469</v>
      </c>
      <c r="G34" s="0" t="n">
        <v>5736.85348318909</v>
      </c>
      <c r="H34" s="0" t="n">
        <v>74693.742104119</v>
      </c>
      <c r="I34" s="0" t="n">
        <v>41132.6594905636</v>
      </c>
      <c r="J34" s="0" t="n">
        <v>10048.0437049423</v>
      </c>
    </row>
    <row r="35" customFormat="false" ht="12.8" hidden="false" customHeight="false" outlineLevel="0" collapsed="false">
      <c r="A35" s="0" t="n">
        <v>82</v>
      </c>
      <c r="B35" s="0" t="n">
        <v>3604799.95240116</v>
      </c>
      <c r="C35" s="0" t="n">
        <v>1987921.56885418</v>
      </c>
      <c r="D35" s="0" t="n">
        <v>1146527.93634362</v>
      </c>
      <c r="E35" s="0" t="n">
        <v>318669.248642541</v>
      </c>
      <c r="F35" s="0" t="n">
        <v>0</v>
      </c>
      <c r="G35" s="0" t="n">
        <v>9648.64300136379</v>
      </c>
      <c r="H35" s="0" t="n">
        <v>79685.5849713176</v>
      </c>
      <c r="I35" s="0" t="n">
        <v>50822.3758613266</v>
      </c>
      <c r="J35" s="0" t="n">
        <v>10799.0903511691</v>
      </c>
    </row>
    <row r="36" customFormat="false" ht="12.8" hidden="false" customHeight="false" outlineLevel="0" collapsed="false">
      <c r="A36" s="0" t="n">
        <v>83</v>
      </c>
      <c r="B36" s="0" t="n">
        <v>3297237.43881244</v>
      </c>
      <c r="C36" s="0" t="n">
        <v>1857293.70907132</v>
      </c>
      <c r="D36" s="0" t="n">
        <v>1007379.69018995</v>
      </c>
      <c r="E36" s="0" t="n">
        <v>302306.183198541</v>
      </c>
      <c r="F36" s="0" t="n">
        <v>0</v>
      </c>
      <c r="G36" s="0" t="n">
        <v>8903.3805282433</v>
      </c>
      <c r="H36" s="0" t="n">
        <v>79524.9994519286</v>
      </c>
      <c r="I36" s="0" t="n">
        <v>31820.9029924341</v>
      </c>
      <c r="J36" s="0" t="n">
        <v>9437.78352536574</v>
      </c>
    </row>
    <row r="37" customFormat="false" ht="12.8" hidden="false" customHeight="false" outlineLevel="0" collapsed="false">
      <c r="A37" s="0" t="n">
        <v>84</v>
      </c>
      <c r="B37" s="0" t="n">
        <v>3650752.94993019</v>
      </c>
      <c r="C37" s="0" t="n">
        <v>2134162.95900784</v>
      </c>
      <c r="D37" s="0" t="n">
        <v>1039738.32686665</v>
      </c>
      <c r="E37" s="0" t="n">
        <v>324875.637972839</v>
      </c>
      <c r="F37" s="0" t="n">
        <v>0</v>
      </c>
      <c r="G37" s="0" t="n">
        <v>12554.7636578589</v>
      </c>
      <c r="H37" s="0" t="n">
        <v>101632.157375678</v>
      </c>
      <c r="I37" s="0" t="n">
        <v>26238.3596828704</v>
      </c>
      <c r="J37" s="0" t="n">
        <v>11550.7453664451</v>
      </c>
    </row>
    <row r="38" customFormat="false" ht="12.8" hidden="false" customHeight="false" outlineLevel="0" collapsed="false">
      <c r="A38" s="0" t="n">
        <v>85</v>
      </c>
      <c r="B38" s="0" t="n">
        <v>4103075.00012398</v>
      </c>
      <c r="C38" s="0" t="n">
        <v>1937894.39166469</v>
      </c>
      <c r="D38" s="0" t="n">
        <v>1002484.83194271</v>
      </c>
      <c r="E38" s="0" t="n">
        <v>308418.18796935</v>
      </c>
      <c r="F38" s="0" t="n">
        <v>714853.418047136</v>
      </c>
      <c r="G38" s="0" t="n">
        <v>11150.2509250358</v>
      </c>
      <c r="H38" s="0" t="n">
        <v>86007.0270328884</v>
      </c>
      <c r="I38" s="0" t="n">
        <v>31857.1605147674</v>
      </c>
      <c r="J38" s="0" t="n">
        <v>10409.7320274022</v>
      </c>
    </row>
    <row r="39" customFormat="false" ht="12.8" hidden="false" customHeight="false" outlineLevel="0" collapsed="false">
      <c r="A39" s="0" t="n">
        <v>86</v>
      </c>
      <c r="B39" s="0" t="n">
        <v>3705351.64685118</v>
      </c>
      <c r="C39" s="0" t="n">
        <v>2175515.21096062</v>
      </c>
      <c r="D39" s="0" t="n">
        <v>1057080.99762499</v>
      </c>
      <c r="E39" s="0" t="n">
        <v>330756.646111933</v>
      </c>
      <c r="F39" s="0" t="n">
        <v>0</v>
      </c>
      <c r="G39" s="0" t="n">
        <v>9730.32091023417</v>
      </c>
      <c r="H39" s="0" t="n">
        <v>87179.4926187005</v>
      </c>
      <c r="I39" s="0" t="n">
        <v>34148.7418192532</v>
      </c>
      <c r="J39" s="0" t="n">
        <v>10807.3138352184</v>
      </c>
    </row>
    <row r="40" customFormat="false" ht="12.8" hidden="false" customHeight="false" outlineLevel="0" collapsed="false">
      <c r="A40" s="0" t="n">
        <v>87</v>
      </c>
      <c r="B40" s="0" t="n">
        <v>3497733.75589402</v>
      </c>
      <c r="C40" s="0" t="n">
        <v>2055207.59848936</v>
      </c>
      <c r="D40" s="0" t="n">
        <v>981040.575250417</v>
      </c>
      <c r="E40" s="0" t="n">
        <v>312238.130800742</v>
      </c>
      <c r="F40" s="0" t="n">
        <v>0</v>
      </c>
      <c r="G40" s="0" t="n">
        <v>7463.32468150096</v>
      </c>
      <c r="H40" s="0" t="n">
        <v>90069.285628682</v>
      </c>
      <c r="I40" s="0" t="n">
        <v>38779.2007358013</v>
      </c>
      <c r="J40" s="0" t="n">
        <v>12808.2146851334</v>
      </c>
    </row>
    <row r="41" customFormat="false" ht="12.8" hidden="false" customHeight="false" outlineLevel="0" collapsed="false">
      <c r="A41" s="0" t="n">
        <v>88</v>
      </c>
      <c r="B41" s="0" t="n">
        <v>3828651.61404205</v>
      </c>
      <c r="C41" s="0" t="n">
        <v>2291484.02622803</v>
      </c>
      <c r="D41" s="0" t="n">
        <v>1038951.1431128</v>
      </c>
      <c r="E41" s="0" t="n">
        <v>336098.30109933</v>
      </c>
      <c r="F41" s="0" t="n">
        <v>0</v>
      </c>
      <c r="G41" s="0" t="n">
        <v>9077.09942125766</v>
      </c>
      <c r="H41" s="0" t="n">
        <v>88261.9126384566</v>
      </c>
      <c r="I41" s="0" t="n">
        <v>56101.9342301026</v>
      </c>
      <c r="J41" s="0" t="n">
        <v>12005.1669881366</v>
      </c>
    </row>
    <row r="42" customFormat="false" ht="12.8" hidden="false" customHeight="false" outlineLevel="0" collapsed="false">
      <c r="A42" s="0" t="n">
        <v>89</v>
      </c>
      <c r="B42" s="0" t="n">
        <v>4254331.80542178</v>
      </c>
      <c r="C42" s="0" t="n">
        <v>2060461.17371559</v>
      </c>
      <c r="D42" s="0" t="n">
        <v>1003745.77255625</v>
      </c>
      <c r="E42" s="0" t="n">
        <v>321181.900603431</v>
      </c>
      <c r="F42" s="0" t="n">
        <v>746225.579129505</v>
      </c>
      <c r="G42" s="0" t="n">
        <v>9106.93899959776</v>
      </c>
      <c r="H42" s="0" t="n">
        <v>63280.492371898</v>
      </c>
      <c r="I42" s="0" t="n">
        <v>39637.2495654843</v>
      </c>
      <c r="J42" s="0" t="n">
        <v>10527.1698106563</v>
      </c>
    </row>
    <row r="43" customFormat="false" ht="12.8" hidden="false" customHeight="false" outlineLevel="0" collapsed="false">
      <c r="A43" s="0" t="n">
        <v>90</v>
      </c>
      <c r="B43" s="0" t="n">
        <v>3863603.61550639</v>
      </c>
      <c r="C43" s="0" t="n">
        <v>2284834.35354111</v>
      </c>
      <c r="D43" s="0" t="n">
        <v>1103295.60976344</v>
      </c>
      <c r="E43" s="0" t="n">
        <v>334143.679461406</v>
      </c>
      <c r="F43" s="0" t="n">
        <v>0</v>
      </c>
      <c r="G43" s="0" t="n">
        <v>7534.59417957325</v>
      </c>
      <c r="H43" s="0" t="n">
        <v>90591.003780242</v>
      </c>
      <c r="I43" s="0" t="n">
        <v>30187.6088166605</v>
      </c>
      <c r="J43" s="0" t="n">
        <v>13016.7659639586</v>
      </c>
    </row>
    <row r="44" customFormat="false" ht="12.8" hidden="false" customHeight="false" outlineLevel="0" collapsed="false">
      <c r="A44" s="0" t="n">
        <v>91</v>
      </c>
      <c r="B44" s="0" t="n">
        <v>3572581.38516026</v>
      </c>
      <c r="C44" s="0" t="n">
        <v>2129546.31524298</v>
      </c>
      <c r="D44" s="0" t="n">
        <v>990364.94298096</v>
      </c>
      <c r="E44" s="0" t="n">
        <v>318568.832972211</v>
      </c>
      <c r="F44" s="0" t="n">
        <v>0</v>
      </c>
      <c r="G44" s="0" t="n">
        <v>10805.3096084675</v>
      </c>
      <c r="H44" s="0" t="n">
        <v>86804.8351630717</v>
      </c>
      <c r="I44" s="0" t="n">
        <v>29360.115778965</v>
      </c>
      <c r="J44" s="0" t="n">
        <v>11962.3494232765</v>
      </c>
    </row>
    <row r="45" customFormat="false" ht="12.8" hidden="false" customHeight="false" outlineLevel="0" collapsed="false">
      <c r="A45" s="0" t="n">
        <v>92</v>
      </c>
      <c r="B45" s="0" t="n">
        <v>3867995.5908721</v>
      </c>
      <c r="C45" s="0" t="n">
        <v>2348714.94259765</v>
      </c>
      <c r="D45" s="0" t="n">
        <v>1032200.3914854</v>
      </c>
      <c r="E45" s="0" t="n">
        <v>334811.997875373</v>
      </c>
      <c r="F45" s="0" t="n">
        <v>0</v>
      </c>
      <c r="G45" s="0" t="n">
        <v>11037.8385744523</v>
      </c>
      <c r="H45" s="0" t="n">
        <v>101767.124752808</v>
      </c>
      <c r="I45" s="0" t="n">
        <v>31634.5947923305</v>
      </c>
      <c r="J45" s="0" t="n">
        <v>12780.68936159</v>
      </c>
    </row>
    <row r="46" customFormat="false" ht="12.8" hidden="false" customHeight="false" outlineLevel="0" collapsed="false">
      <c r="A46" s="0" t="n">
        <v>93</v>
      </c>
      <c r="B46" s="0" t="n">
        <v>4377502.32331223</v>
      </c>
      <c r="C46" s="0" t="n">
        <v>2179607.57086052</v>
      </c>
      <c r="D46" s="0" t="n">
        <v>984638.658628463</v>
      </c>
      <c r="E46" s="0" t="n">
        <v>319923.604254975</v>
      </c>
      <c r="F46" s="0" t="n">
        <v>763820.255466719</v>
      </c>
      <c r="G46" s="0" t="n">
        <v>12057.2148657762</v>
      </c>
      <c r="H46" s="0" t="n">
        <v>81812.2841940201</v>
      </c>
      <c r="I46" s="0" t="n">
        <v>30213.2944110317</v>
      </c>
      <c r="J46" s="0" t="n">
        <v>12248.5618183498</v>
      </c>
    </row>
    <row r="47" customFormat="false" ht="12.8" hidden="false" customHeight="false" outlineLevel="0" collapsed="false">
      <c r="A47" s="0" t="n">
        <v>94</v>
      </c>
      <c r="B47" s="0" t="n">
        <v>3944415.44658762</v>
      </c>
      <c r="C47" s="0" t="n">
        <v>2454053.62450463</v>
      </c>
      <c r="D47" s="0" t="n">
        <v>987756.820157753</v>
      </c>
      <c r="E47" s="0" t="n">
        <v>341668.601860024</v>
      </c>
      <c r="F47" s="0" t="n">
        <v>0</v>
      </c>
      <c r="G47" s="0" t="n">
        <v>15519.7165882907</v>
      </c>
      <c r="H47" s="0" t="n">
        <v>69430.168319677</v>
      </c>
      <c r="I47" s="0" t="n">
        <v>69209.5031195385</v>
      </c>
      <c r="J47" s="0" t="n">
        <v>9989.04745382884</v>
      </c>
    </row>
    <row r="48" customFormat="false" ht="12.8" hidden="false" customHeight="false" outlineLevel="0" collapsed="false">
      <c r="A48" s="0" t="n">
        <v>95</v>
      </c>
      <c r="B48" s="0" t="n">
        <v>3738257.19095205</v>
      </c>
      <c r="C48" s="0" t="n">
        <v>2252288.86635832</v>
      </c>
      <c r="D48" s="0" t="n">
        <v>1019844.04185043</v>
      </c>
      <c r="E48" s="0" t="n">
        <v>330045.670320176</v>
      </c>
      <c r="F48" s="0" t="n">
        <v>0</v>
      </c>
      <c r="G48" s="0" t="n">
        <v>11173.4191840145</v>
      </c>
      <c r="H48" s="0" t="n">
        <v>70315.8991712764</v>
      </c>
      <c r="I48" s="0" t="n">
        <v>44863.2140766328</v>
      </c>
      <c r="J48" s="0" t="n">
        <v>8844.28260593091</v>
      </c>
    </row>
    <row r="49" customFormat="false" ht="12.8" hidden="false" customHeight="false" outlineLevel="0" collapsed="false">
      <c r="A49" s="0" t="n">
        <v>96</v>
      </c>
      <c r="B49" s="0" t="n">
        <v>4040256.40042623</v>
      </c>
      <c r="C49" s="0" t="n">
        <v>2415482.05026768</v>
      </c>
      <c r="D49" s="0" t="n">
        <v>1114745.02240914</v>
      </c>
      <c r="E49" s="0" t="n">
        <v>347255.482866724</v>
      </c>
      <c r="F49" s="0" t="n">
        <v>0</v>
      </c>
      <c r="G49" s="0" t="n">
        <v>15836.1171088087</v>
      </c>
      <c r="H49" s="0" t="n">
        <v>87727.4315960322</v>
      </c>
      <c r="I49" s="0" t="n">
        <v>49048.9390977176</v>
      </c>
      <c r="J49" s="0" t="n">
        <v>12770.1454554974</v>
      </c>
    </row>
    <row r="50" customFormat="false" ht="12.8" hidden="false" customHeight="false" outlineLevel="0" collapsed="false">
      <c r="A50" s="0" t="n">
        <v>97</v>
      </c>
      <c r="B50" s="0" t="n">
        <v>4621519.22483765</v>
      </c>
      <c r="C50" s="0" t="n">
        <v>2338423.52534038</v>
      </c>
      <c r="D50" s="0" t="n">
        <v>1006117.96134698</v>
      </c>
      <c r="E50" s="0" t="n">
        <v>335076.359876822</v>
      </c>
      <c r="F50" s="0" t="n">
        <v>791143.817416199</v>
      </c>
      <c r="G50" s="0" t="n">
        <v>11811.2634100961</v>
      </c>
      <c r="H50" s="0" t="n">
        <v>84542.5776560419</v>
      </c>
      <c r="I50" s="0" t="n">
        <v>41293.8026752344</v>
      </c>
      <c r="J50" s="0" t="n">
        <v>12971.9765955739</v>
      </c>
    </row>
    <row r="51" customFormat="false" ht="12.8" hidden="false" customHeight="false" outlineLevel="0" collapsed="false">
      <c r="A51" s="0" t="n">
        <v>98</v>
      </c>
      <c r="B51" s="0" t="n">
        <v>4013216.99254955</v>
      </c>
      <c r="C51" s="0" t="n">
        <v>2515733.08630953</v>
      </c>
      <c r="D51" s="0" t="n">
        <v>1005696.03902035</v>
      </c>
      <c r="E51" s="0" t="n">
        <v>344022.321024171</v>
      </c>
      <c r="F51" s="0" t="n">
        <v>0</v>
      </c>
      <c r="G51" s="0" t="n">
        <v>12382.9378461553</v>
      </c>
      <c r="H51" s="0" t="n">
        <v>91061.3546480292</v>
      </c>
      <c r="I51" s="0" t="n">
        <v>34230.2443279423</v>
      </c>
      <c r="J51" s="0" t="n">
        <v>12843.6274199002</v>
      </c>
    </row>
    <row r="52" customFormat="false" ht="12.8" hidden="false" customHeight="false" outlineLevel="0" collapsed="false">
      <c r="A52" s="0" t="n">
        <v>99</v>
      </c>
      <c r="B52" s="0" t="n">
        <v>3832593.13220308</v>
      </c>
      <c r="C52" s="0" t="n">
        <v>2304453.39320498</v>
      </c>
      <c r="D52" s="0" t="n">
        <v>1035601.91696219</v>
      </c>
      <c r="E52" s="0" t="n">
        <v>334036.564988173</v>
      </c>
      <c r="F52" s="0" t="n">
        <v>0</v>
      </c>
      <c r="G52" s="0" t="n">
        <v>14888.3690400898</v>
      </c>
      <c r="H52" s="0" t="n">
        <v>101914.02828843</v>
      </c>
      <c r="I52" s="0" t="n">
        <v>30080.5716240302</v>
      </c>
      <c r="J52" s="0" t="n">
        <v>12083.2416746505</v>
      </c>
    </row>
    <row r="53" customFormat="false" ht="12.8" hidden="false" customHeight="false" outlineLevel="0" collapsed="false">
      <c r="A53" s="0" t="n">
        <v>100</v>
      </c>
      <c r="B53" s="0" t="n">
        <v>4062623.40988245</v>
      </c>
      <c r="C53" s="0" t="n">
        <v>2509151.57374647</v>
      </c>
      <c r="D53" s="0" t="n">
        <v>1053908.44459507</v>
      </c>
      <c r="E53" s="0" t="n">
        <v>344673.820028743</v>
      </c>
      <c r="F53" s="0" t="n">
        <v>0</v>
      </c>
      <c r="G53" s="0" t="n">
        <v>13840.339890827</v>
      </c>
      <c r="H53" s="0" t="n">
        <v>97685.0824659697</v>
      </c>
      <c r="I53" s="0" t="n">
        <v>33207.6363061904</v>
      </c>
      <c r="J53" s="0" t="n">
        <v>14111.2196019867</v>
      </c>
    </row>
    <row r="54" customFormat="false" ht="12.8" hidden="false" customHeight="false" outlineLevel="0" collapsed="false">
      <c r="A54" s="0" t="n">
        <v>101</v>
      </c>
      <c r="B54" s="0" t="n">
        <v>4687506.44182829</v>
      </c>
      <c r="C54" s="0" t="n">
        <v>2386285.26860611</v>
      </c>
      <c r="D54" s="0" t="n">
        <v>1007332.74612944</v>
      </c>
      <c r="E54" s="0" t="n">
        <v>334903.763147166</v>
      </c>
      <c r="F54" s="0" t="n">
        <v>814455.776117019</v>
      </c>
      <c r="G54" s="0" t="n">
        <v>6905.52565417089</v>
      </c>
      <c r="H54" s="0" t="n">
        <v>89685.9960509093</v>
      </c>
      <c r="I54" s="0" t="n">
        <v>35015.5752155797</v>
      </c>
      <c r="J54" s="0" t="n">
        <v>13522.933871351</v>
      </c>
    </row>
    <row r="55" customFormat="false" ht="12.8" hidden="false" customHeight="false" outlineLevel="0" collapsed="false">
      <c r="A55" s="0" t="n">
        <v>102</v>
      </c>
      <c r="B55" s="0" t="n">
        <v>4043838.64889707</v>
      </c>
      <c r="C55" s="0" t="n">
        <v>2483751.8162091</v>
      </c>
      <c r="D55" s="0" t="n">
        <v>1049272.8872593</v>
      </c>
      <c r="E55" s="0" t="n">
        <v>341874.631595599</v>
      </c>
      <c r="F55" s="0" t="n">
        <v>0</v>
      </c>
      <c r="G55" s="0" t="n">
        <v>9889.49992206737</v>
      </c>
      <c r="H55" s="0" t="n">
        <v>102286.664463775</v>
      </c>
      <c r="I55" s="0" t="n">
        <v>42160.8053679996</v>
      </c>
      <c r="J55" s="0" t="n">
        <v>15084.5943346136</v>
      </c>
    </row>
    <row r="56" customFormat="false" ht="12.8" hidden="false" customHeight="false" outlineLevel="0" collapsed="false">
      <c r="A56" s="0" t="n">
        <v>103</v>
      </c>
      <c r="B56" s="0" t="n">
        <v>3916102.86503839</v>
      </c>
      <c r="C56" s="0" t="n">
        <v>2458470.49674284</v>
      </c>
      <c r="D56" s="0" t="n">
        <v>967867.800625296</v>
      </c>
      <c r="E56" s="0" t="n">
        <v>335247.421178045</v>
      </c>
      <c r="F56" s="0" t="n">
        <v>0</v>
      </c>
      <c r="G56" s="0" t="n">
        <v>13345.0666839909</v>
      </c>
      <c r="H56" s="0" t="n">
        <v>96725.116883056</v>
      </c>
      <c r="I56" s="0" t="n">
        <v>31630.4246605664</v>
      </c>
      <c r="J56" s="0" t="n">
        <v>14385.8977149419</v>
      </c>
    </row>
    <row r="57" customFormat="false" ht="12.8" hidden="false" customHeight="false" outlineLevel="0" collapsed="false">
      <c r="A57" s="0" t="n">
        <v>104</v>
      </c>
      <c r="B57" s="0" t="n">
        <v>3995238.07707868</v>
      </c>
      <c r="C57" s="0" t="n">
        <v>2488137.5966432</v>
      </c>
      <c r="D57" s="0" t="n">
        <v>1001062.23919148</v>
      </c>
      <c r="E57" s="0" t="n">
        <v>342705.349105438</v>
      </c>
      <c r="F57" s="0" t="n">
        <v>0</v>
      </c>
      <c r="G57" s="0" t="n">
        <v>12755.281730979</v>
      </c>
      <c r="H57" s="0" t="n">
        <v>92159.4713427182</v>
      </c>
      <c r="I57" s="0" t="n">
        <v>45468.8572208848</v>
      </c>
      <c r="J57" s="0" t="n">
        <v>14559.9753413138</v>
      </c>
    </row>
    <row r="58" customFormat="false" ht="12.8" hidden="false" customHeight="false" outlineLevel="0" collapsed="false">
      <c r="A58" s="0" t="n">
        <v>105</v>
      </c>
      <c r="B58" s="0" t="n">
        <v>4677891.48576061</v>
      </c>
      <c r="C58" s="0" t="n">
        <v>2439955.05892797</v>
      </c>
      <c r="D58" s="0" t="n">
        <v>943957.134460476</v>
      </c>
      <c r="E58" s="0" t="n">
        <v>330332.901449216</v>
      </c>
      <c r="F58" s="0" t="n">
        <v>808256.262963481</v>
      </c>
      <c r="G58" s="0" t="n">
        <v>11945.6065106902</v>
      </c>
      <c r="H58" s="0" t="n">
        <v>95161.4150809539</v>
      </c>
      <c r="I58" s="0" t="n">
        <v>36322.625953615</v>
      </c>
      <c r="J58" s="0" t="n">
        <v>13979.18426996</v>
      </c>
    </row>
    <row r="59" customFormat="false" ht="12.8" hidden="false" customHeight="false" outlineLevel="0" collapsed="false">
      <c r="A59" s="0" t="n">
        <v>106</v>
      </c>
      <c r="B59" s="0" t="n">
        <v>3987611.29687144</v>
      </c>
      <c r="C59" s="0" t="n">
        <v>2549300.90692975</v>
      </c>
      <c r="D59" s="0" t="n">
        <v>936357.155149427</v>
      </c>
      <c r="E59" s="0" t="n">
        <v>337312.550572286</v>
      </c>
      <c r="F59" s="0" t="n">
        <v>0</v>
      </c>
      <c r="G59" s="0" t="n">
        <v>10096.0888318634</v>
      </c>
      <c r="H59" s="0" t="n">
        <v>96576.3671439144</v>
      </c>
      <c r="I59" s="0" t="n">
        <v>49610.814520928</v>
      </c>
      <c r="J59" s="0" t="n">
        <v>14267.1707805974</v>
      </c>
    </row>
    <row r="60" customFormat="false" ht="12.8" hidden="false" customHeight="false" outlineLevel="0" collapsed="false">
      <c r="A60" s="0" t="n">
        <v>107</v>
      </c>
      <c r="B60" s="0" t="n">
        <v>3822256.89518422</v>
      </c>
      <c r="C60" s="0" t="n">
        <v>2361070.69143061</v>
      </c>
      <c r="D60" s="0" t="n">
        <v>975413.674591393</v>
      </c>
      <c r="E60" s="0" t="n">
        <v>329376.578777231</v>
      </c>
      <c r="F60" s="0" t="n">
        <v>0</v>
      </c>
      <c r="G60" s="0" t="n">
        <v>10645.4984510958</v>
      </c>
      <c r="H60" s="0" t="n">
        <v>81081.9772806062</v>
      </c>
      <c r="I60" s="0" t="n">
        <v>53974.9347351437</v>
      </c>
      <c r="J60" s="0" t="n">
        <v>11134.1950445583</v>
      </c>
    </row>
    <row r="61" customFormat="false" ht="12.8" hidden="false" customHeight="false" outlineLevel="0" collapsed="false">
      <c r="A61" s="0" t="n">
        <v>108</v>
      </c>
      <c r="B61" s="0" t="n">
        <v>3923075.93990294</v>
      </c>
      <c r="C61" s="0" t="n">
        <v>2515411.20562107</v>
      </c>
      <c r="D61" s="0" t="n">
        <v>914256.434268633</v>
      </c>
      <c r="E61" s="0" t="n">
        <v>332904.586107078</v>
      </c>
      <c r="F61" s="0" t="n">
        <v>0</v>
      </c>
      <c r="G61" s="0" t="n">
        <v>14133.0373577221</v>
      </c>
      <c r="H61" s="0" t="n">
        <v>106452.344570259</v>
      </c>
      <c r="I61" s="0" t="n">
        <v>26796.1898714294</v>
      </c>
      <c r="J61" s="0" t="n">
        <v>14200.1059938856</v>
      </c>
    </row>
    <row r="62" customFormat="false" ht="12.8" hidden="false" customHeight="false" outlineLevel="0" collapsed="false">
      <c r="A62" s="0" t="n">
        <v>109</v>
      </c>
      <c r="B62" s="0" t="n">
        <v>4674716.17744674</v>
      </c>
      <c r="C62" s="0" t="n">
        <v>2451336.81707516</v>
      </c>
      <c r="D62" s="0" t="n">
        <v>956020.182305752</v>
      </c>
      <c r="E62" s="0" t="n">
        <v>326161.653714342</v>
      </c>
      <c r="F62" s="0" t="n">
        <v>804143.794130819</v>
      </c>
      <c r="G62" s="0" t="n">
        <v>10271.2266970377</v>
      </c>
      <c r="H62" s="0" t="n">
        <v>86829.8535251816</v>
      </c>
      <c r="I62" s="0" t="n">
        <v>32602.3022616939</v>
      </c>
      <c r="J62" s="0" t="n">
        <v>12570.0277454374</v>
      </c>
    </row>
    <row r="63" customFormat="false" ht="12.8" hidden="false" customHeight="false" outlineLevel="0" collapsed="false">
      <c r="A63" s="0" t="n">
        <v>110</v>
      </c>
      <c r="B63" s="0" t="n">
        <v>3955601.35352995</v>
      </c>
      <c r="C63" s="0" t="n">
        <v>2494394.15842045</v>
      </c>
      <c r="D63" s="0" t="n">
        <v>955143.270820625</v>
      </c>
      <c r="E63" s="0" t="n">
        <v>333674.26442953</v>
      </c>
      <c r="F63" s="0" t="n">
        <v>0</v>
      </c>
      <c r="G63" s="0" t="n">
        <v>10541.4903509067</v>
      </c>
      <c r="H63" s="0" t="n">
        <v>98532.3845688553</v>
      </c>
      <c r="I63" s="0" t="n">
        <v>48461.6255264271</v>
      </c>
      <c r="J63" s="0" t="n">
        <v>14415.7739127468</v>
      </c>
    </row>
    <row r="64" customFormat="false" ht="12.8" hidden="false" customHeight="false" outlineLevel="0" collapsed="false">
      <c r="A64" s="0" t="n">
        <v>111</v>
      </c>
      <c r="B64" s="0" t="n">
        <v>3834681.90587223</v>
      </c>
      <c r="C64" s="0" t="n">
        <v>2415620.67701371</v>
      </c>
      <c r="D64" s="0" t="n">
        <v>925369.026992535</v>
      </c>
      <c r="E64" s="0" t="n">
        <v>324128.903020023</v>
      </c>
      <c r="F64" s="0" t="n">
        <v>0</v>
      </c>
      <c r="G64" s="0" t="n">
        <v>11344.5925168377</v>
      </c>
      <c r="H64" s="0" t="n">
        <v>95849.4521310591</v>
      </c>
      <c r="I64" s="0" t="n">
        <v>44240.5869083411</v>
      </c>
      <c r="J64" s="0" t="n">
        <v>13951.7313197316</v>
      </c>
    </row>
    <row r="65" customFormat="false" ht="12.8" hidden="false" customHeight="false" outlineLevel="0" collapsed="false">
      <c r="A65" s="0" t="n">
        <v>112</v>
      </c>
      <c r="B65" s="0" t="n">
        <v>3920015.9031265</v>
      </c>
      <c r="C65" s="0" t="n">
        <v>2486841.35880843</v>
      </c>
      <c r="D65" s="0" t="n">
        <v>956898.86570511</v>
      </c>
      <c r="E65" s="0" t="n">
        <v>336476.239542126</v>
      </c>
      <c r="F65" s="0" t="n">
        <v>0</v>
      </c>
      <c r="G65" s="0" t="n">
        <v>11022.8929650729</v>
      </c>
      <c r="H65" s="0" t="n">
        <v>87202.7240891628</v>
      </c>
      <c r="I65" s="0" t="n">
        <v>31227.3511754043</v>
      </c>
      <c r="J65" s="0" t="n">
        <v>11757.9373937337</v>
      </c>
    </row>
    <row r="66" customFormat="false" ht="12.8" hidden="false" customHeight="false" outlineLevel="0" collapsed="false">
      <c r="A66" s="0" t="n">
        <v>113</v>
      </c>
      <c r="B66" s="0" t="n">
        <v>4645237.59753541</v>
      </c>
      <c r="C66" s="0" t="n">
        <v>2484395.29834037</v>
      </c>
      <c r="D66" s="0" t="n">
        <v>884874.658467441</v>
      </c>
      <c r="E66" s="0" t="n">
        <v>323825.918984537</v>
      </c>
      <c r="F66" s="0" t="n">
        <v>794275.525367549</v>
      </c>
      <c r="G66" s="0" t="n">
        <v>12279.8805399279</v>
      </c>
      <c r="H66" s="0" t="n">
        <v>91208.0660504248</v>
      </c>
      <c r="I66" s="0" t="n">
        <v>44066.3455975437</v>
      </c>
      <c r="J66" s="0" t="n">
        <v>13095.0128422129</v>
      </c>
    </row>
    <row r="67" customFormat="false" ht="12.8" hidden="false" customHeight="false" outlineLevel="0" collapsed="false">
      <c r="A67" s="0" t="n">
        <v>114</v>
      </c>
      <c r="B67" s="0" t="n">
        <v>3950666.51496707</v>
      </c>
      <c r="C67" s="0" t="n">
        <v>2482927.17574292</v>
      </c>
      <c r="D67" s="0" t="n">
        <v>979271.62076977</v>
      </c>
      <c r="E67" s="0" t="n">
        <v>332681.595351752</v>
      </c>
      <c r="F67" s="0" t="n">
        <v>0</v>
      </c>
      <c r="G67" s="0" t="n">
        <v>8885.55675081722</v>
      </c>
      <c r="H67" s="0" t="n">
        <v>91565.4547901214</v>
      </c>
      <c r="I67" s="0" t="n">
        <v>43319.8527545588</v>
      </c>
      <c r="J67" s="0" t="n">
        <v>13133.63854203</v>
      </c>
    </row>
    <row r="68" customFormat="false" ht="12.8" hidden="false" customHeight="false" outlineLevel="0" collapsed="false">
      <c r="A68" s="0" t="n">
        <v>115</v>
      </c>
      <c r="B68" s="0" t="n">
        <v>3863473.80594853</v>
      </c>
      <c r="C68" s="0" t="n">
        <v>2426592.0988228</v>
      </c>
      <c r="D68" s="0" t="n">
        <v>956167.362925094</v>
      </c>
      <c r="E68" s="0" t="n">
        <v>326686.798471745</v>
      </c>
      <c r="F68" s="0" t="n">
        <v>0</v>
      </c>
      <c r="G68" s="0" t="n">
        <v>7250.65312234952</v>
      </c>
      <c r="H68" s="0" t="n">
        <v>92254.8971843955</v>
      </c>
      <c r="I68" s="0" t="n">
        <v>37486.0157877734</v>
      </c>
      <c r="J68" s="0" t="n">
        <v>13441.0649469847</v>
      </c>
    </row>
    <row r="69" customFormat="false" ht="12.8" hidden="false" customHeight="false" outlineLevel="0" collapsed="false">
      <c r="A69" s="0" t="n">
        <v>116</v>
      </c>
      <c r="B69" s="0" t="n">
        <v>3933412.64299974</v>
      </c>
      <c r="C69" s="0" t="n">
        <v>2502826.38875674</v>
      </c>
      <c r="D69" s="0" t="n">
        <v>936019.507358144</v>
      </c>
      <c r="E69" s="0" t="n">
        <v>339865.964346841</v>
      </c>
      <c r="F69" s="0" t="n">
        <v>0</v>
      </c>
      <c r="G69" s="0" t="n">
        <v>8815.14556946816</v>
      </c>
      <c r="H69" s="0" t="n">
        <v>98927.6238200046</v>
      </c>
      <c r="I69" s="0" t="n">
        <v>36297.0274024351</v>
      </c>
      <c r="J69" s="0" t="n">
        <v>13172.6179545191</v>
      </c>
    </row>
    <row r="70" customFormat="false" ht="12.8" hidden="false" customHeight="false" outlineLevel="0" collapsed="false">
      <c r="A70" s="0" t="n">
        <v>117</v>
      </c>
      <c r="B70" s="0" t="n">
        <v>4556342.20458045</v>
      </c>
      <c r="C70" s="0" t="n">
        <v>2411660.14461406</v>
      </c>
      <c r="D70" s="0" t="n">
        <v>873999.629693432</v>
      </c>
      <c r="E70" s="0" t="n">
        <v>332085.560444239</v>
      </c>
      <c r="F70" s="0" t="n">
        <v>794911.042963307</v>
      </c>
      <c r="G70" s="0" t="n">
        <v>8313.0312977325</v>
      </c>
      <c r="H70" s="0" t="n">
        <v>83398.3264480637</v>
      </c>
      <c r="I70" s="0" t="n">
        <v>37395.4419560606</v>
      </c>
      <c r="J70" s="0" t="n">
        <v>10742.1336796653</v>
      </c>
    </row>
    <row r="71" customFormat="false" ht="12.8" hidden="false" customHeight="false" outlineLevel="0" collapsed="false">
      <c r="A71" s="0" t="n">
        <v>118</v>
      </c>
      <c r="B71" s="0" t="n">
        <v>3863401.22256838</v>
      </c>
      <c r="C71" s="0" t="n">
        <v>2511060.77365026</v>
      </c>
      <c r="D71" s="0" t="n">
        <v>873536.202516755</v>
      </c>
      <c r="E71" s="0" t="n">
        <v>338143.116562296</v>
      </c>
      <c r="F71" s="0" t="n">
        <v>0</v>
      </c>
      <c r="G71" s="0" t="n">
        <v>7573.31548247506</v>
      </c>
      <c r="H71" s="0" t="n">
        <v>91477.0737961433</v>
      </c>
      <c r="I71" s="0" t="n">
        <v>32260.8780565208</v>
      </c>
      <c r="J71" s="0" t="n">
        <v>12968.1876416146</v>
      </c>
    </row>
    <row r="72" customFormat="false" ht="12.8" hidden="false" customHeight="false" outlineLevel="0" collapsed="false">
      <c r="A72" s="0" t="n">
        <v>119</v>
      </c>
      <c r="B72" s="0" t="n">
        <v>3731890.4444398</v>
      </c>
      <c r="C72" s="0" t="n">
        <v>2371014.7225863</v>
      </c>
      <c r="D72" s="0" t="n">
        <v>861761.444968148</v>
      </c>
      <c r="E72" s="0" t="n">
        <v>332756.734800561</v>
      </c>
      <c r="F72" s="0" t="n">
        <v>0</v>
      </c>
      <c r="G72" s="0" t="n">
        <v>15670.9737995429</v>
      </c>
      <c r="H72" s="0" t="n">
        <v>86199.9189466683</v>
      </c>
      <c r="I72" s="0" t="n">
        <v>47323.5633828555</v>
      </c>
      <c r="J72" s="0" t="n">
        <v>12662.6537320365</v>
      </c>
    </row>
    <row r="73" customFormat="false" ht="12.8" hidden="false" customHeight="false" outlineLevel="0" collapsed="false">
      <c r="A73" s="0" t="n">
        <v>120</v>
      </c>
      <c r="B73" s="0" t="n">
        <v>3887669.60087001</v>
      </c>
      <c r="C73" s="0" t="n">
        <v>2592652.99418012</v>
      </c>
      <c r="D73" s="0" t="n">
        <v>803322.973933583</v>
      </c>
      <c r="E73" s="0" t="n">
        <v>339004.364143327</v>
      </c>
      <c r="F73" s="0" t="n">
        <v>0</v>
      </c>
      <c r="G73" s="0" t="n">
        <v>12995.6495531329</v>
      </c>
      <c r="H73" s="0" t="n">
        <v>94868.9163026483</v>
      </c>
      <c r="I73" s="0" t="n">
        <v>33160.8181472164</v>
      </c>
      <c r="J73" s="0" t="n">
        <v>13726.8095577964</v>
      </c>
    </row>
    <row r="74" customFormat="false" ht="12.8" hidden="false" customHeight="false" outlineLevel="0" collapsed="false">
      <c r="A74" s="0" t="n">
        <v>121</v>
      </c>
      <c r="B74" s="0" t="n">
        <v>4602599.25394184</v>
      </c>
      <c r="C74" s="0" t="n">
        <v>2361996.61783516</v>
      </c>
      <c r="D74" s="0" t="n">
        <v>963033.639467431</v>
      </c>
      <c r="E74" s="0" t="n">
        <v>329616.071879401</v>
      </c>
      <c r="F74" s="0" t="n">
        <v>793796.106936587</v>
      </c>
      <c r="G74" s="0" t="n">
        <v>12867.1091406531</v>
      </c>
      <c r="H74" s="0" t="n">
        <v>77556.8459864489</v>
      </c>
      <c r="I74" s="0" t="n">
        <v>45573.8487523206</v>
      </c>
      <c r="J74" s="0" t="n">
        <v>12817.8540980788</v>
      </c>
    </row>
    <row r="75" customFormat="false" ht="12.8" hidden="false" customHeight="false" outlineLevel="0" collapsed="false">
      <c r="A75" s="0" t="n">
        <v>122</v>
      </c>
      <c r="B75" s="0" t="n">
        <v>3925771.21420885</v>
      </c>
      <c r="C75" s="0" t="n">
        <v>2536416.35877053</v>
      </c>
      <c r="D75" s="0" t="n">
        <v>895909.292253944</v>
      </c>
      <c r="E75" s="0" t="n">
        <v>334598.070046615</v>
      </c>
      <c r="F75" s="0" t="n">
        <v>0</v>
      </c>
      <c r="G75" s="0" t="n">
        <v>10494.232891836</v>
      </c>
      <c r="H75" s="0" t="n">
        <v>96267.9062819219</v>
      </c>
      <c r="I75" s="0" t="n">
        <v>38434.9961265761</v>
      </c>
      <c r="J75" s="0" t="n">
        <v>14703.4669856856</v>
      </c>
    </row>
    <row r="76" customFormat="false" ht="12.8" hidden="false" customHeight="false" outlineLevel="0" collapsed="false">
      <c r="A76" s="0" t="n">
        <v>123</v>
      </c>
      <c r="B76" s="0" t="n">
        <v>3772625.67752611</v>
      </c>
      <c r="C76" s="0" t="n">
        <v>2449370.13014915</v>
      </c>
      <c r="D76" s="0" t="n">
        <v>861178.778939809</v>
      </c>
      <c r="E76" s="0" t="n">
        <v>324412.891185133</v>
      </c>
      <c r="F76" s="0" t="n">
        <v>0</v>
      </c>
      <c r="G76" s="0" t="n">
        <v>7528.69045868431</v>
      </c>
      <c r="H76" s="0" t="n">
        <v>75396.1538154615</v>
      </c>
      <c r="I76" s="0" t="n">
        <v>40805.1259142313</v>
      </c>
      <c r="J76" s="0" t="n">
        <v>12616.2247321528</v>
      </c>
    </row>
    <row r="77" customFormat="false" ht="12.8" hidden="false" customHeight="false" outlineLevel="0" collapsed="false">
      <c r="A77" s="0" t="n">
        <v>124</v>
      </c>
      <c r="B77" s="0" t="n">
        <v>3938183.12548713</v>
      </c>
      <c r="C77" s="0" t="n">
        <v>2517241.64194604</v>
      </c>
      <c r="D77" s="0" t="n">
        <v>919484.543925009</v>
      </c>
      <c r="E77" s="0" t="n">
        <v>331404.523687057</v>
      </c>
      <c r="F77" s="0" t="n">
        <v>0</v>
      </c>
      <c r="G77" s="0" t="n">
        <v>14448.5865662447</v>
      </c>
      <c r="H77" s="0" t="n">
        <v>98981.9416120885</v>
      </c>
      <c r="I77" s="0" t="n">
        <v>39255.7799613124</v>
      </c>
      <c r="J77" s="0" t="n">
        <v>14289.0035739759</v>
      </c>
    </row>
    <row r="78" customFormat="false" ht="12.8" hidden="false" customHeight="false" outlineLevel="0" collapsed="false">
      <c r="A78" s="0" t="n">
        <v>125</v>
      </c>
      <c r="B78" s="0" t="n">
        <v>4569832.11650646</v>
      </c>
      <c r="C78" s="0" t="n">
        <v>2399214.65202604</v>
      </c>
      <c r="D78" s="0" t="n">
        <v>891451.728706387</v>
      </c>
      <c r="E78" s="0" t="n">
        <v>325598.3756799</v>
      </c>
      <c r="F78" s="0" t="n">
        <v>801853.55610326</v>
      </c>
      <c r="G78" s="0" t="n">
        <v>10746.9117754712</v>
      </c>
      <c r="H78" s="0" t="n">
        <v>80728.2924793207</v>
      </c>
      <c r="I78" s="0" t="n">
        <v>38270.6532259544</v>
      </c>
      <c r="J78" s="0" t="n">
        <v>13891.9626523335</v>
      </c>
    </row>
    <row r="79" customFormat="false" ht="12.8" hidden="false" customHeight="false" outlineLevel="0" collapsed="false">
      <c r="A79" s="0" t="n">
        <v>126</v>
      </c>
      <c r="B79" s="0" t="n">
        <v>3852088.15647856</v>
      </c>
      <c r="C79" s="0" t="n">
        <v>2503567.43508999</v>
      </c>
      <c r="D79" s="0" t="n">
        <v>850524.216385896</v>
      </c>
      <c r="E79" s="0" t="n">
        <v>330517.890762373</v>
      </c>
      <c r="F79" s="0" t="n">
        <v>0</v>
      </c>
      <c r="G79" s="0" t="n">
        <v>14743.0912354035</v>
      </c>
      <c r="H79" s="0" t="n">
        <v>76220.0472087368</v>
      </c>
      <c r="I79" s="0" t="n">
        <v>65915.5973485548</v>
      </c>
      <c r="J79" s="0" t="n">
        <v>10337.0021389442</v>
      </c>
    </row>
    <row r="80" customFormat="false" ht="12.8" hidden="false" customHeight="false" outlineLevel="0" collapsed="false">
      <c r="A80" s="0" t="n">
        <v>127</v>
      </c>
      <c r="B80" s="0" t="n">
        <v>3691234.73073128</v>
      </c>
      <c r="C80" s="0" t="n">
        <v>2382485.77128813</v>
      </c>
      <c r="D80" s="0" t="n">
        <v>840079.811003923</v>
      </c>
      <c r="E80" s="0" t="n">
        <v>321604.530197355</v>
      </c>
      <c r="F80" s="0" t="n">
        <v>0</v>
      </c>
      <c r="G80" s="0" t="n">
        <v>10802.4350019138</v>
      </c>
      <c r="H80" s="0" t="n">
        <v>78059.3586096719</v>
      </c>
      <c r="I80" s="0" t="n">
        <v>42878.5495436883</v>
      </c>
      <c r="J80" s="0" t="n">
        <v>11502.8920916128</v>
      </c>
    </row>
    <row r="81" customFormat="false" ht="12.8" hidden="false" customHeight="false" outlineLevel="0" collapsed="false">
      <c r="A81" s="0" t="n">
        <v>128</v>
      </c>
      <c r="B81" s="0" t="n">
        <v>3784715.70766186</v>
      </c>
      <c r="C81" s="0" t="n">
        <v>2376197.71369196</v>
      </c>
      <c r="D81" s="0" t="n">
        <v>948009.615683177</v>
      </c>
      <c r="E81" s="0" t="n">
        <v>326303.556880368</v>
      </c>
      <c r="F81" s="0" t="n">
        <v>0</v>
      </c>
      <c r="G81" s="0" t="n">
        <v>9115.07385526504</v>
      </c>
      <c r="H81" s="0" t="n">
        <v>77187.3191106635</v>
      </c>
      <c r="I81" s="0" t="n">
        <v>36266.9413368532</v>
      </c>
      <c r="J81" s="0" t="n">
        <v>12169.4400631684</v>
      </c>
    </row>
    <row r="82" customFormat="false" ht="12.8" hidden="false" customHeight="false" outlineLevel="0" collapsed="false">
      <c r="A82" s="0" t="n">
        <v>129</v>
      </c>
      <c r="B82" s="0" t="n">
        <v>4443845.51375982</v>
      </c>
      <c r="C82" s="0" t="n">
        <v>2268869.09018212</v>
      </c>
      <c r="D82" s="0" t="n">
        <v>932456.097289794</v>
      </c>
      <c r="E82" s="0" t="n">
        <v>315588.422613842</v>
      </c>
      <c r="F82" s="0" t="n">
        <v>776014.180068863</v>
      </c>
      <c r="G82" s="0" t="n">
        <v>12149.4717094897</v>
      </c>
      <c r="H82" s="0" t="n">
        <v>81925.5674285903</v>
      </c>
      <c r="I82" s="0" t="n">
        <v>37364.9275777654</v>
      </c>
      <c r="J82" s="0" t="n">
        <v>12283.7078350074</v>
      </c>
    </row>
    <row r="83" customFormat="false" ht="12.8" hidden="false" customHeight="false" outlineLevel="0" collapsed="false">
      <c r="A83" s="0" t="n">
        <v>130</v>
      </c>
      <c r="B83" s="0" t="n">
        <v>3711480.30282676</v>
      </c>
      <c r="C83" s="0" t="n">
        <v>2387755.31982341</v>
      </c>
      <c r="D83" s="0" t="n">
        <v>852729.59669253</v>
      </c>
      <c r="E83" s="0" t="n">
        <v>325007.317465399</v>
      </c>
      <c r="F83" s="0" t="n">
        <v>0</v>
      </c>
      <c r="G83" s="0" t="n">
        <v>11853.1738069652</v>
      </c>
      <c r="H83" s="0" t="n">
        <v>82223.1543154716</v>
      </c>
      <c r="I83" s="0" t="n">
        <v>36896.1462689082</v>
      </c>
      <c r="J83" s="0" t="n">
        <v>12231.7299652919</v>
      </c>
    </row>
    <row r="84" customFormat="false" ht="12.8" hidden="false" customHeight="false" outlineLevel="0" collapsed="false">
      <c r="A84" s="0" t="n">
        <v>131</v>
      </c>
      <c r="B84" s="0" t="n">
        <v>3666077.49908207</v>
      </c>
      <c r="C84" s="0" t="n">
        <v>2349423.79766658</v>
      </c>
      <c r="D84" s="0" t="n">
        <v>868463.761395554</v>
      </c>
      <c r="E84" s="0" t="n">
        <v>316355.507481597</v>
      </c>
      <c r="F84" s="0" t="n">
        <v>0</v>
      </c>
      <c r="G84" s="0" t="n">
        <v>9789.46981272998</v>
      </c>
      <c r="H84" s="0" t="n">
        <v>76559.6406094488</v>
      </c>
      <c r="I84" s="0" t="n">
        <v>32050.7162024994</v>
      </c>
      <c r="J84" s="0" t="n">
        <v>12056.8801313713</v>
      </c>
    </row>
    <row r="85" customFormat="false" ht="12.8" hidden="false" customHeight="false" outlineLevel="0" collapsed="false">
      <c r="A85" s="0" t="n">
        <v>132</v>
      </c>
      <c r="B85" s="0" t="n">
        <v>3740037.93355476</v>
      </c>
      <c r="C85" s="0" t="n">
        <v>2449629.68114941</v>
      </c>
      <c r="D85" s="0" t="n">
        <v>831666.924471747</v>
      </c>
      <c r="E85" s="0" t="n">
        <v>323692.782321153</v>
      </c>
      <c r="F85" s="0" t="n">
        <v>0</v>
      </c>
      <c r="G85" s="0" t="n">
        <v>16070.1858954762</v>
      </c>
      <c r="H85" s="0" t="n">
        <v>83450.5637272606</v>
      </c>
      <c r="I85" s="0" t="n">
        <v>21758.7759277255</v>
      </c>
      <c r="J85" s="0" t="n">
        <v>12415.4430253668</v>
      </c>
    </row>
    <row r="86" customFormat="false" ht="12.8" hidden="false" customHeight="false" outlineLevel="0" collapsed="false">
      <c r="A86" s="0" t="n">
        <v>133</v>
      </c>
      <c r="B86" s="0" t="n">
        <v>4458524.27575186</v>
      </c>
      <c r="C86" s="0" t="n">
        <v>2390468.66009926</v>
      </c>
      <c r="D86" s="0" t="n">
        <v>832799.13581673</v>
      </c>
      <c r="E86" s="0" t="n">
        <v>315696.051681591</v>
      </c>
      <c r="F86" s="0" t="n">
        <v>779136.361161454</v>
      </c>
      <c r="G86" s="0" t="n">
        <v>12872.5916959358</v>
      </c>
      <c r="H86" s="0" t="n">
        <v>75830.1610481277</v>
      </c>
      <c r="I86" s="0" t="n">
        <v>39174.000970446</v>
      </c>
      <c r="J86" s="0" t="n">
        <v>9448.22298818774</v>
      </c>
    </row>
    <row r="87" customFormat="false" ht="12.8" hidden="false" customHeight="false" outlineLevel="0" collapsed="false">
      <c r="A87" s="0" t="n">
        <v>134</v>
      </c>
      <c r="B87" s="0" t="n">
        <v>3822930.21012882</v>
      </c>
      <c r="C87" s="0" t="n">
        <v>2450399.28515172</v>
      </c>
      <c r="D87" s="0" t="n">
        <v>900147.395517674</v>
      </c>
      <c r="E87" s="0" t="n">
        <v>324180.086607899</v>
      </c>
      <c r="F87" s="0" t="n">
        <v>0</v>
      </c>
      <c r="G87" s="0" t="n">
        <v>12480.8341740943</v>
      </c>
      <c r="H87" s="0" t="n">
        <v>79997.8324198835</v>
      </c>
      <c r="I87" s="0" t="n">
        <v>47054.4771821833</v>
      </c>
      <c r="J87" s="0" t="n">
        <v>9549.00631045189</v>
      </c>
    </row>
    <row r="88" customFormat="false" ht="12.8" hidden="false" customHeight="false" outlineLevel="0" collapsed="false">
      <c r="A88" s="0" t="n">
        <v>135</v>
      </c>
      <c r="B88" s="0" t="n">
        <v>3690643.25774765</v>
      </c>
      <c r="C88" s="0" t="n">
        <v>2407074.49347943</v>
      </c>
      <c r="D88" s="0" t="n">
        <v>832260.709976127</v>
      </c>
      <c r="E88" s="0" t="n">
        <v>311203.475169396</v>
      </c>
      <c r="F88" s="0" t="n">
        <v>0</v>
      </c>
      <c r="G88" s="0" t="n">
        <v>12293.9899944357</v>
      </c>
      <c r="H88" s="0" t="n">
        <v>81395.3938712578</v>
      </c>
      <c r="I88" s="0" t="n">
        <v>31624.7790208728</v>
      </c>
      <c r="J88" s="0" t="n">
        <v>10878.9018592758</v>
      </c>
    </row>
    <row r="89" customFormat="false" ht="12.8" hidden="false" customHeight="false" outlineLevel="0" collapsed="false">
      <c r="A89" s="0" t="n">
        <v>136</v>
      </c>
      <c r="B89" s="0" t="n">
        <v>3808674.83505249</v>
      </c>
      <c r="C89" s="0" t="n">
        <v>2500286.89121777</v>
      </c>
      <c r="D89" s="0" t="n">
        <v>862675.822509494</v>
      </c>
      <c r="E89" s="0" t="n">
        <v>319068.239372382</v>
      </c>
      <c r="F89" s="0" t="n">
        <v>0</v>
      </c>
      <c r="G89" s="0" t="n">
        <v>12622.8648278062</v>
      </c>
      <c r="H89" s="0" t="n">
        <v>81829.6384487909</v>
      </c>
      <c r="I89" s="0" t="n">
        <v>26300.6599513052</v>
      </c>
      <c r="J89" s="0" t="n">
        <v>9583.49693594477</v>
      </c>
    </row>
    <row r="90" customFormat="false" ht="12.8" hidden="false" customHeight="false" outlineLevel="0" collapsed="false">
      <c r="A90" s="0" t="n">
        <v>137</v>
      </c>
      <c r="B90" s="0" t="n">
        <v>4498974.7742296</v>
      </c>
      <c r="C90" s="0" t="n">
        <v>2437912.87185819</v>
      </c>
      <c r="D90" s="0" t="n">
        <v>805497.761849091</v>
      </c>
      <c r="E90" s="0" t="n">
        <v>308665.895531269</v>
      </c>
      <c r="F90" s="0" t="n">
        <v>787519.463522663</v>
      </c>
      <c r="G90" s="0" t="n">
        <v>14822.3166342107</v>
      </c>
      <c r="H90" s="0" t="n">
        <v>90339.6220400404</v>
      </c>
      <c r="I90" s="0" t="n">
        <v>43370.7161719069</v>
      </c>
      <c r="J90" s="0" t="n">
        <v>9869.90130365252</v>
      </c>
    </row>
    <row r="91" customFormat="false" ht="12.8" hidden="false" customHeight="false" outlineLevel="0" collapsed="false">
      <c r="A91" s="0" t="n">
        <v>138</v>
      </c>
      <c r="B91" s="0" t="n">
        <v>3750921.32207858</v>
      </c>
      <c r="C91" s="0" t="n">
        <v>2467184.89972678</v>
      </c>
      <c r="D91" s="0" t="n">
        <v>828191.660372103</v>
      </c>
      <c r="E91" s="0" t="n">
        <v>317244.363912676</v>
      </c>
      <c r="F91" s="0" t="n">
        <v>0</v>
      </c>
      <c r="G91" s="0" t="n">
        <v>16235.468515108</v>
      </c>
      <c r="H91" s="0" t="n">
        <v>76509.692912137</v>
      </c>
      <c r="I91" s="0" t="n">
        <v>34653.704010337</v>
      </c>
      <c r="J91" s="0" t="n">
        <v>11827.0715041102</v>
      </c>
    </row>
    <row r="92" customFormat="false" ht="12.8" hidden="false" customHeight="false" outlineLevel="0" collapsed="false">
      <c r="A92" s="0" t="n">
        <v>139</v>
      </c>
      <c r="B92" s="0" t="n">
        <v>3677730.71406001</v>
      </c>
      <c r="C92" s="0" t="n">
        <v>2440685.75125118</v>
      </c>
      <c r="D92" s="0" t="n">
        <v>775935.498835818</v>
      </c>
      <c r="E92" s="0" t="n">
        <v>313044.918616147</v>
      </c>
      <c r="F92" s="0" t="n">
        <v>0</v>
      </c>
      <c r="G92" s="0" t="n">
        <v>19635.0360260574</v>
      </c>
      <c r="H92" s="0" t="n">
        <v>70895.6975722143</v>
      </c>
      <c r="I92" s="0" t="n">
        <v>45656.7291610487</v>
      </c>
      <c r="J92" s="0" t="n">
        <v>9697.26058950819</v>
      </c>
    </row>
    <row r="93" customFormat="false" ht="12.8" hidden="false" customHeight="false" outlineLevel="0" collapsed="false">
      <c r="A93" s="0" t="n">
        <v>140</v>
      </c>
      <c r="B93" s="0" t="n">
        <v>3770807.67820047</v>
      </c>
      <c r="C93" s="0" t="n">
        <v>2457160.8529346</v>
      </c>
      <c r="D93" s="0" t="n">
        <v>821105.430450185</v>
      </c>
      <c r="E93" s="0" t="n">
        <v>317935.692445886</v>
      </c>
      <c r="F93" s="0" t="n">
        <v>0</v>
      </c>
      <c r="G93" s="0" t="n">
        <v>11990.0423466494</v>
      </c>
      <c r="H93" s="0" t="n">
        <v>109561.864089437</v>
      </c>
      <c r="I93" s="0" t="n">
        <v>41814.5936401851</v>
      </c>
      <c r="J93" s="0" t="n">
        <v>14433.8379277826</v>
      </c>
    </row>
    <row r="94" customFormat="false" ht="12.8" hidden="false" customHeight="false" outlineLevel="0" collapsed="false">
      <c r="A94" s="0" t="n">
        <v>141</v>
      </c>
      <c r="B94" s="0" t="n">
        <v>4433669.42844593</v>
      </c>
      <c r="C94" s="0" t="n">
        <v>2322102.7346427</v>
      </c>
      <c r="D94" s="0" t="n">
        <v>863211.876263364</v>
      </c>
      <c r="E94" s="0" t="n">
        <v>308154.383751961</v>
      </c>
      <c r="F94" s="0" t="n">
        <v>782722.679803078</v>
      </c>
      <c r="G94" s="0" t="n">
        <v>13294.7654055525</v>
      </c>
      <c r="H94" s="0" t="n">
        <v>87218.1340247359</v>
      </c>
      <c r="I94" s="0" t="n">
        <v>41899.9567393928</v>
      </c>
      <c r="J94" s="0" t="n">
        <v>11365.8554803046</v>
      </c>
    </row>
    <row r="95" customFormat="false" ht="12.8" hidden="false" customHeight="false" outlineLevel="0" collapsed="false">
      <c r="A95" s="0" t="n">
        <v>142</v>
      </c>
      <c r="B95" s="0" t="n">
        <v>3736983.62149994</v>
      </c>
      <c r="C95" s="0" t="n">
        <v>2417238.82399661</v>
      </c>
      <c r="D95" s="0" t="n">
        <v>846522.529009705</v>
      </c>
      <c r="E95" s="0" t="n">
        <v>316879.365983746</v>
      </c>
      <c r="F95" s="0" t="n">
        <v>0</v>
      </c>
      <c r="G95" s="0" t="n">
        <v>11954.6474303737</v>
      </c>
      <c r="H95" s="0" t="n">
        <v>89083.1269622474</v>
      </c>
      <c r="I95" s="0" t="n">
        <v>46011.930472754</v>
      </c>
      <c r="J95" s="0" t="n">
        <v>11364.9025846375</v>
      </c>
    </row>
    <row r="96" customFormat="false" ht="12.8" hidden="false" customHeight="false" outlineLevel="0" collapsed="false">
      <c r="A96" s="0" t="n">
        <v>143</v>
      </c>
      <c r="B96" s="0" t="n">
        <v>3676259.11403734</v>
      </c>
      <c r="C96" s="0" t="n">
        <v>2315756.82388874</v>
      </c>
      <c r="D96" s="0" t="n">
        <v>884154.443532804</v>
      </c>
      <c r="E96" s="0" t="n">
        <v>308185.379566482</v>
      </c>
      <c r="F96" s="0" t="n">
        <v>0</v>
      </c>
      <c r="G96" s="0" t="n">
        <v>16194.9207081794</v>
      </c>
      <c r="H96" s="0" t="n">
        <v>100430.638784164</v>
      </c>
      <c r="I96" s="0" t="n">
        <v>35193.122754469</v>
      </c>
      <c r="J96" s="0" t="n">
        <v>14410.0549102389</v>
      </c>
    </row>
    <row r="97" customFormat="false" ht="12.8" hidden="false" customHeight="false" outlineLevel="0" collapsed="false">
      <c r="A97" s="0" t="n">
        <v>144</v>
      </c>
      <c r="B97" s="0" t="n">
        <v>3775742.06580352</v>
      </c>
      <c r="C97" s="0" t="n">
        <v>2532962.28358727</v>
      </c>
      <c r="D97" s="0" t="n">
        <v>768251.342961531</v>
      </c>
      <c r="E97" s="0" t="n">
        <v>311978.17755726</v>
      </c>
      <c r="F97" s="0" t="n">
        <v>0</v>
      </c>
      <c r="G97" s="0" t="n">
        <v>10901.0230361511</v>
      </c>
      <c r="H97" s="0" t="n">
        <v>110503.311137087</v>
      </c>
      <c r="I97" s="0" t="n">
        <v>25748.3685549905</v>
      </c>
      <c r="J97" s="0" t="n">
        <v>15241.5422545179</v>
      </c>
    </row>
    <row r="98" customFormat="false" ht="12.8" hidden="false" customHeight="false" outlineLevel="0" collapsed="false">
      <c r="A98" s="0" t="n">
        <v>145</v>
      </c>
      <c r="B98" s="0" t="n">
        <v>4513382.96627323</v>
      </c>
      <c r="C98" s="0" t="n">
        <v>2456926.39224088</v>
      </c>
      <c r="D98" s="0" t="n">
        <v>805040.20106733</v>
      </c>
      <c r="E98" s="0" t="n">
        <v>304610.442241129</v>
      </c>
      <c r="F98" s="0" t="n">
        <v>788818.453699948</v>
      </c>
      <c r="G98" s="0" t="n">
        <v>10476.8516958902</v>
      </c>
      <c r="H98" s="0" t="n">
        <v>91514.85640535</v>
      </c>
      <c r="I98" s="0" t="n">
        <v>38626.3302845811</v>
      </c>
      <c r="J98" s="0" t="n">
        <v>13150.9638594498</v>
      </c>
    </row>
    <row r="99" customFormat="false" ht="12.8" hidden="false" customHeight="false" outlineLevel="0" collapsed="false">
      <c r="A99" s="0" t="n">
        <v>146</v>
      </c>
      <c r="B99" s="0" t="n">
        <v>3693064.41041288</v>
      </c>
      <c r="C99" s="0" t="n">
        <v>2477500.46967758</v>
      </c>
      <c r="D99" s="0" t="n">
        <v>758024.416431464</v>
      </c>
      <c r="E99" s="0" t="n">
        <v>311312.263135583</v>
      </c>
      <c r="F99" s="0" t="n">
        <v>0</v>
      </c>
      <c r="G99" s="0" t="n">
        <v>13321.5244179085</v>
      </c>
      <c r="H99" s="0" t="n">
        <v>83164.058482839</v>
      </c>
      <c r="I99" s="0" t="n">
        <v>35489.6808584472</v>
      </c>
      <c r="J99" s="0" t="n">
        <v>11563.1346814503</v>
      </c>
    </row>
    <row r="100" customFormat="false" ht="12.8" hidden="false" customHeight="false" outlineLevel="0" collapsed="false">
      <c r="A100" s="0" t="n">
        <v>147</v>
      </c>
      <c r="B100" s="0" t="n">
        <v>3589267.13201094</v>
      </c>
      <c r="C100" s="0" t="n">
        <v>2436698.37029353</v>
      </c>
      <c r="D100" s="0" t="n">
        <v>704363.609882761</v>
      </c>
      <c r="E100" s="0" t="n">
        <v>305192.358054119</v>
      </c>
      <c r="F100" s="0" t="n">
        <v>0</v>
      </c>
      <c r="G100" s="0" t="n">
        <v>13292.9080852615</v>
      </c>
      <c r="H100" s="0" t="n">
        <v>96112.982483201</v>
      </c>
      <c r="I100" s="0" t="n">
        <v>18043.8794454759</v>
      </c>
      <c r="J100" s="0" t="n">
        <v>14780.4350295982</v>
      </c>
    </row>
    <row r="101" customFormat="false" ht="12.8" hidden="false" customHeight="false" outlineLevel="0" collapsed="false">
      <c r="A101" s="0" t="n">
        <v>148</v>
      </c>
      <c r="B101" s="0" t="n">
        <v>3676695.26015701</v>
      </c>
      <c r="C101" s="0" t="n">
        <v>2449289.66586197</v>
      </c>
      <c r="D101" s="0" t="n">
        <v>764221.277551939</v>
      </c>
      <c r="E101" s="0" t="n">
        <v>313331.120023428</v>
      </c>
      <c r="F101" s="0" t="n">
        <v>0</v>
      </c>
      <c r="G101" s="0" t="n">
        <v>15889.2607269953</v>
      </c>
      <c r="H101" s="0" t="n">
        <v>96679.5057841837</v>
      </c>
      <c r="I101" s="0" t="n">
        <v>23859.8291817196</v>
      </c>
      <c r="J101" s="0" t="n">
        <v>14292.2198647529</v>
      </c>
    </row>
    <row r="102" customFormat="false" ht="12.8" hidden="false" customHeight="false" outlineLevel="0" collapsed="false">
      <c r="A102" s="0" t="n">
        <v>149</v>
      </c>
      <c r="B102" s="0" t="n">
        <v>4353582.73387244</v>
      </c>
      <c r="C102" s="0" t="n">
        <v>2396229.40464897</v>
      </c>
      <c r="D102" s="0" t="n">
        <v>719587.194103778</v>
      </c>
      <c r="E102" s="0" t="n">
        <v>308935.851337315</v>
      </c>
      <c r="F102" s="0" t="n">
        <v>768784.198768598</v>
      </c>
      <c r="G102" s="0" t="n">
        <v>15363.3424111892</v>
      </c>
      <c r="H102" s="0" t="n">
        <v>109838.703703252</v>
      </c>
      <c r="I102" s="0" t="n">
        <v>23736.3858727108</v>
      </c>
      <c r="J102" s="0" t="n">
        <v>13784.6900415842</v>
      </c>
    </row>
    <row r="103" customFormat="false" ht="12.8" hidden="false" customHeight="false" outlineLevel="0" collapsed="false">
      <c r="A103" s="0" t="n">
        <v>150</v>
      </c>
      <c r="B103" s="0" t="n">
        <v>3622554.76528995</v>
      </c>
      <c r="C103" s="0" t="n">
        <v>2475144.69459579</v>
      </c>
      <c r="D103" s="0" t="n">
        <v>698760.732051484</v>
      </c>
      <c r="E103" s="0" t="n">
        <v>316346.459346051</v>
      </c>
      <c r="F103" s="0" t="n">
        <v>0</v>
      </c>
      <c r="G103" s="0" t="n">
        <v>12724.0832715516</v>
      </c>
      <c r="H103" s="0" t="n">
        <v>95595.8962935478</v>
      </c>
      <c r="I103" s="0" t="n">
        <v>15312.1392991083</v>
      </c>
      <c r="J103" s="0" t="n">
        <v>13341.6638698089</v>
      </c>
    </row>
    <row r="104" customFormat="false" ht="12.8" hidden="false" customHeight="false" outlineLevel="0" collapsed="false">
      <c r="A104" s="0" t="n">
        <v>151</v>
      </c>
      <c r="B104" s="0" t="n">
        <v>3509287.42680731</v>
      </c>
      <c r="C104" s="0" t="n">
        <v>2411612.30922345</v>
      </c>
      <c r="D104" s="0" t="n">
        <v>659729.899009109</v>
      </c>
      <c r="E104" s="0" t="n">
        <v>308707.89952755</v>
      </c>
      <c r="F104" s="0" t="n">
        <v>0</v>
      </c>
      <c r="G104" s="0" t="n">
        <v>13030.4249807686</v>
      </c>
      <c r="H104" s="0" t="n">
        <v>79446.6953243777</v>
      </c>
      <c r="I104" s="0" t="n">
        <v>27091.6795348811</v>
      </c>
      <c r="J104" s="0" t="n">
        <v>12206.865808896</v>
      </c>
    </row>
    <row r="105" customFormat="false" ht="12.8" hidden="false" customHeight="false" outlineLevel="0" collapsed="false">
      <c r="A105" s="0" t="n">
        <v>152</v>
      </c>
      <c r="B105" s="0" t="n">
        <v>3615315.90983953</v>
      </c>
      <c r="C105" s="0" t="n">
        <v>2392258.8661195</v>
      </c>
      <c r="D105" s="0" t="n">
        <v>760081.118194912</v>
      </c>
      <c r="E105" s="0" t="n">
        <v>317180.010603642</v>
      </c>
      <c r="F105" s="0" t="n">
        <v>0</v>
      </c>
      <c r="G105" s="0" t="n">
        <v>13885.3748568488</v>
      </c>
      <c r="H105" s="0" t="n">
        <v>94540.7887461308</v>
      </c>
      <c r="I105" s="0" t="n">
        <v>25764.3438191828</v>
      </c>
      <c r="J105" s="0" t="n">
        <v>15291.1186438128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</v>
      </c>
      <c r="G18" s="0" t="n">
        <v>6344.1975128795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36059.1301562072</v>
      </c>
      <c r="J20" s="0" t="n">
        <v>8055.43940961915</v>
      </c>
    </row>
    <row r="21" customFormat="false" ht="12.8" hidden="false" customHeight="false" outlineLevel="0" collapsed="false">
      <c r="A21" s="0" t="n">
        <v>68</v>
      </c>
      <c r="B21" s="0" t="n">
        <v>3305397.44907218</v>
      </c>
      <c r="C21" s="0" t="n">
        <v>1511495.41641209</v>
      </c>
      <c r="D21" s="0" t="n">
        <v>1396719.23616</v>
      </c>
      <c r="E21" s="0" t="n">
        <v>286380.953216177</v>
      </c>
      <c r="F21" s="0" t="n">
        <v>0</v>
      </c>
      <c r="G21" s="0" t="n">
        <v>2508.09197963761</v>
      </c>
      <c r="H21" s="0" t="n">
        <v>56123.1457784527</v>
      </c>
      <c r="I21" s="0" t="n">
        <v>44487.6436597066</v>
      </c>
      <c r="J21" s="0" t="n">
        <v>8255.78954611689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</v>
      </c>
      <c r="G22" s="0" t="n">
        <v>5681.12644037475</v>
      </c>
      <c r="H22" s="0" t="n">
        <v>55991.849662227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2945031.41658613</v>
      </c>
      <c r="C23" s="0" t="n">
        <v>1752728.3511266</v>
      </c>
      <c r="D23" s="0" t="n">
        <v>782010.066301381</v>
      </c>
      <c r="E23" s="0" t="n">
        <v>302931.546756758</v>
      </c>
      <c r="F23" s="0" t="n">
        <v>0</v>
      </c>
      <c r="G23" s="0" t="n">
        <v>6082.14427518001</v>
      </c>
      <c r="H23" s="0" t="n">
        <v>59451.9756721315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2909983.19696201</v>
      </c>
      <c r="C24" s="0" t="n">
        <v>1660508.56975224</v>
      </c>
      <c r="D24" s="0" t="n">
        <v>852559.741473043</v>
      </c>
      <c r="E24" s="0" t="n">
        <v>294380.485076833</v>
      </c>
      <c r="F24" s="0" t="n">
        <v>0</v>
      </c>
      <c r="G24" s="0" t="n">
        <v>4885.98236834655</v>
      </c>
      <c r="H24" s="0" t="n">
        <v>61372.5427973494</v>
      </c>
      <c r="I24" s="0" t="n">
        <v>26114.4871468333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2897256.63421547</v>
      </c>
      <c r="C25" s="0" t="n">
        <v>1620083.77282176</v>
      </c>
      <c r="D25" s="0" t="n">
        <v>887753.260423003</v>
      </c>
      <c r="E25" s="0" t="n">
        <v>281859.23882605</v>
      </c>
      <c r="F25" s="0" t="n">
        <v>0</v>
      </c>
      <c r="G25" s="0" t="n">
        <v>5378.11401609661</v>
      </c>
      <c r="H25" s="0" t="n">
        <v>61328.0701512176</v>
      </c>
      <c r="I25" s="0" t="n">
        <v>33421.9857681862</v>
      </c>
      <c r="J25" s="0" t="n">
        <v>7432.19220915734</v>
      </c>
    </row>
    <row r="26" customFormat="false" ht="12.8" hidden="false" customHeight="false" outlineLevel="0" collapsed="false">
      <c r="A26" s="0" t="n">
        <v>73</v>
      </c>
      <c r="B26" s="0" t="n">
        <v>3403898.70087484</v>
      </c>
      <c r="C26" s="0" t="n">
        <v>1502823.05346123</v>
      </c>
      <c r="D26" s="0" t="n">
        <v>928673.219262118</v>
      </c>
      <c r="E26" s="0" t="n">
        <v>276079.479586163</v>
      </c>
      <c r="F26" s="0" t="n">
        <v>603657.501949205</v>
      </c>
      <c r="G26" s="0" t="n">
        <v>8306.56139756346</v>
      </c>
      <c r="H26" s="0" t="n">
        <v>51319.8958279771</v>
      </c>
      <c r="I26" s="0" t="n">
        <v>25627.6984708678</v>
      </c>
      <c r="J26" s="0" t="n">
        <v>7411.29091971618</v>
      </c>
    </row>
    <row r="27" customFormat="false" ht="12.8" hidden="false" customHeight="false" outlineLevel="0" collapsed="false">
      <c r="A27" s="0" t="n">
        <v>74</v>
      </c>
      <c r="B27" s="0" t="n">
        <v>2994470.0258589</v>
      </c>
      <c r="C27" s="0" t="n">
        <v>1606313.48023854</v>
      </c>
      <c r="D27" s="0" t="n">
        <v>989145.917152092</v>
      </c>
      <c r="E27" s="0" t="n">
        <v>287486.13368999</v>
      </c>
      <c r="F27" s="0" t="n">
        <v>0</v>
      </c>
      <c r="G27" s="0" t="n">
        <v>9068.54177659751</v>
      </c>
      <c r="H27" s="0" t="n">
        <v>60037.6633709433</v>
      </c>
      <c r="I27" s="0" t="n">
        <v>33839.2269861014</v>
      </c>
      <c r="J27" s="0" t="n">
        <v>8579.06264463319</v>
      </c>
    </row>
    <row r="28" customFormat="false" ht="12.8" hidden="false" customHeight="false" outlineLevel="0" collapsed="false">
      <c r="A28" s="0" t="n">
        <v>75</v>
      </c>
      <c r="B28" s="0" t="n">
        <v>2681864.12940699</v>
      </c>
      <c r="C28" s="0" t="n">
        <v>1394298.99209622</v>
      </c>
      <c r="D28" s="0" t="n">
        <v>932667.098122377</v>
      </c>
      <c r="E28" s="0" t="n">
        <v>263770.41736778</v>
      </c>
      <c r="F28" s="0" t="n">
        <v>0</v>
      </c>
      <c r="G28" s="0" t="n">
        <v>4450.69385210129</v>
      </c>
      <c r="H28" s="0" t="n">
        <v>48800.7442645461</v>
      </c>
      <c r="I28" s="0" t="n">
        <v>30133.4644569215</v>
      </c>
      <c r="J28" s="0" t="n">
        <v>7637.30565178486</v>
      </c>
    </row>
    <row r="29" customFormat="false" ht="12.8" hidden="false" customHeight="false" outlineLevel="0" collapsed="false">
      <c r="A29" s="0" t="n">
        <v>76</v>
      </c>
      <c r="B29" s="0" t="n">
        <v>3345436.24360578</v>
      </c>
      <c r="C29" s="0" t="n">
        <v>1841027.33519027</v>
      </c>
      <c r="D29" s="0" t="n">
        <v>1070385.11787668</v>
      </c>
      <c r="E29" s="0" t="n">
        <v>312592.142287745</v>
      </c>
      <c r="F29" s="0" t="n">
        <v>0</v>
      </c>
      <c r="G29" s="0" t="n">
        <v>9802.16268863284</v>
      </c>
      <c r="H29" s="0" t="n">
        <v>70096.9295398785</v>
      </c>
      <c r="I29" s="0" t="n">
        <v>31363.1376472652</v>
      </c>
      <c r="J29" s="0" t="n">
        <v>10046.9061188789</v>
      </c>
    </row>
    <row r="30" customFormat="false" ht="12.8" hidden="false" customHeight="false" outlineLevel="0" collapsed="false">
      <c r="A30" s="0" t="n">
        <v>77</v>
      </c>
      <c r="B30" s="0" t="n">
        <v>3680052.35350196</v>
      </c>
      <c r="C30" s="0" t="n">
        <v>1576727.19623852</v>
      </c>
      <c r="D30" s="0" t="n">
        <v>1053550.93702205</v>
      </c>
      <c r="E30" s="0" t="n">
        <v>290570.102212638</v>
      </c>
      <c r="F30" s="0" t="n">
        <v>653820.241558585</v>
      </c>
      <c r="G30" s="0" t="n">
        <v>6448.70690463184</v>
      </c>
      <c r="H30" s="0" t="n">
        <v>52440.5249839337</v>
      </c>
      <c r="I30" s="0" t="n">
        <v>38707.856401604</v>
      </c>
      <c r="J30" s="0" t="n">
        <v>7786.78817999083</v>
      </c>
    </row>
    <row r="31" customFormat="false" ht="12.8" hidden="false" customHeight="false" outlineLevel="0" collapsed="false">
      <c r="A31" s="0" t="n">
        <v>78</v>
      </c>
      <c r="B31" s="0" t="n">
        <v>3653321.70135483</v>
      </c>
      <c r="C31" s="0" t="n">
        <v>1995120.25564689</v>
      </c>
      <c r="D31" s="0" t="n">
        <v>1173712.00934133</v>
      </c>
      <c r="E31" s="0" t="n">
        <v>337697.097912088</v>
      </c>
      <c r="F31" s="0" t="n">
        <v>0</v>
      </c>
      <c r="G31" s="0" t="n">
        <v>9651.17567765486</v>
      </c>
      <c r="H31" s="0" t="n">
        <v>80882.5686152595</v>
      </c>
      <c r="I31" s="0" t="n">
        <v>43924.741912983</v>
      </c>
      <c r="J31" s="0" t="n">
        <v>11440.5662562553</v>
      </c>
    </row>
    <row r="32" customFormat="false" ht="12.8" hidden="false" customHeight="false" outlineLevel="0" collapsed="false">
      <c r="A32" s="0" t="n">
        <v>79</v>
      </c>
      <c r="B32" s="0" t="n">
        <v>3367151.54924723</v>
      </c>
      <c r="C32" s="0" t="n">
        <v>1818790.10302968</v>
      </c>
      <c r="D32" s="0" t="n">
        <v>1112998.93024124</v>
      </c>
      <c r="E32" s="0" t="n">
        <v>314778.253918152</v>
      </c>
      <c r="F32" s="0" t="n">
        <v>0</v>
      </c>
      <c r="G32" s="0" t="n">
        <v>10332.0231828233</v>
      </c>
      <c r="H32" s="0" t="n">
        <v>55633.9734749178</v>
      </c>
      <c r="I32" s="0" t="n">
        <v>45780.22657812</v>
      </c>
      <c r="J32" s="0" t="n">
        <v>8838.03882230033</v>
      </c>
    </row>
    <row r="33" customFormat="false" ht="12.8" hidden="false" customHeight="false" outlineLevel="0" collapsed="false">
      <c r="A33" s="0" t="n">
        <v>80</v>
      </c>
      <c r="B33" s="0" t="n">
        <v>3914157.01582126</v>
      </c>
      <c r="C33" s="0" t="n">
        <v>2237988.06771769</v>
      </c>
      <c r="D33" s="0" t="n">
        <v>1148312.95845891</v>
      </c>
      <c r="E33" s="0" t="n">
        <v>352410.45335297</v>
      </c>
      <c r="F33" s="0" t="n">
        <v>0</v>
      </c>
      <c r="G33" s="0" t="n">
        <v>6835.52804340847</v>
      </c>
      <c r="H33" s="0" t="n">
        <v>83935.9878389763</v>
      </c>
      <c r="I33" s="0" t="n">
        <v>72605.0969144304</v>
      </c>
      <c r="J33" s="0" t="n">
        <v>12068.923494882</v>
      </c>
    </row>
    <row r="34" customFormat="false" ht="12.8" hidden="false" customHeight="false" outlineLevel="0" collapsed="false">
      <c r="A34" s="0" t="n">
        <v>81</v>
      </c>
      <c r="B34" s="0" t="n">
        <v>4386948.57779836</v>
      </c>
      <c r="C34" s="0" t="n">
        <v>2033240.49209723</v>
      </c>
      <c r="D34" s="0" t="n">
        <v>1102116.06497914</v>
      </c>
      <c r="E34" s="0" t="n">
        <v>333625.105853804</v>
      </c>
      <c r="F34" s="0" t="n">
        <v>768845.979650278</v>
      </c>
      <c r="G34" s="0" t="n">
        <v>6648.09109987228</v>
      </c>
      <c r="H34" s="0" t="n">
        <v>81734.5715777234</v>
      </c>
      <c r="I34" s="0" t="n">
        <v>48671.9241232124</v>
      </c>
      <c r="J34" s="0" t="n">
        <v>11437.2100705084</v>
      </c>
    </row>
    <row r="35" customFormat="false" ht="12.8" hidden="false" customHeight="false" outlineLevel="0" collapsed="false">
      <c r="A35" s="0" t="n">
        <v>82</v>
      </c>
      <c r="B35" s="0" t="n">
        <v>4058723.04126586</v>
      </c>
      <c r="C35" s="0" t="n">
        <v>2284315.01972044</v>
      </c>
      <c r="D35" s="0" t="n">
        <v>1251834.54032371</v>
      </c>
      <c r="E35" s="0" t="n">
        <v>364280.361835463</v>
      </c>
      <c r="F35" s="0" t="n">
        <v>0</v>
      </c>
      <c r="G35" s="0" t="n">
        <v>11930.8541254496</v>
      </c>
      <c r="H35" s="0" t="n">
        <v>80251.1753313568</v>
      </c>
      <c r="I35" s="0" t="n">
        <v>54704.7497685381</v>
      </c>
      <c r="J35" s="0" t="n">
        <v>10726.8527496588</v>
      </c>
    </row>
    <row r="36" customFormat="false" ht="12.8" hidden="false" customHeight="false" outlineLevel="0" collapsed="false">
      <c r="A36" s="0" t="n">
        <v>83</v>
      </c>
      <c r="B36" s="0" t="n">
        <v>3745438.83011654</v>
      </c>
      <c r="C36" s="0" t="n">
        <v>2133352.84584203</v>
      </c>
      <c r="D36" s="0" t="n">
        <v>1121275.23820168</v>
      </c>
      <c r="E36" s="0" t="n">
        <v>349048.449545362</v>
      </c>
      <c r="F36" s="0" t="n">
        <v>0</v>
      </c>
      <c r="G36" s="0" t="n">
        <v>9241.16797179257</v>
      </c>
      <c r="H36" s="0" t="n">
        <v>85047.3772286265</v>
      </c>
      <c r="I36" s="0" t="n">
        <v>35924.6592378449</v>
      </c>
      <c r="J36" s="0" t="n">
        <v>10896.5726608138</v>
      </c>
    </row>
    <row r="37" customFormat="false" ht="12.8" hidden="false" customHeight="false" outlineLevel="0" collapsed="false">
      <c r="A37" s="0" t="n">
        <v>84</v>
      </c>
      <c r="B37" s="0" t="n">
        <v>4168386.56453819</v>
      </c>
      <c r="C37" s="0" t="n">
        <v>2485044.27017857</v>
      </c>
      <c r="D37" s="0" t="n">
        <v>1126432.6623005</v>
      </c>
      <c r="E37" s="0" t="n">
        <v>371414.406747525</v>
      </c>
      <c r="F37" s="0" t="n">
        <v>0</v>
      </c>
      <c r="G37" s="0" t="n">
        <v>10677.0593968905</v>
      </c>
      <c r="H37" s="0" t="n">
        <v>110263.976697643</v>
      </c>
      <c r="I37" s="0" t="n">
        <v>51613.1000137949</v>
      </c>
      <c r="J37" s="0" t="n">
        <v>12941.0892032708</v>
      </c>
    </row>
    <row r="38" customFormat="false" ht="12.8" hidden="false" customHeight="false" outlineLevel="0" collapsed="false">
      <c r="A38" s="0" t="n">
        <v>85</v>
      </c>
      <c r="B38" s="0" t="n">
        <v>4686036.2206837</v>
      </c>
      <c r="C38" s="0" t="n">
        <v>2273509.58763347</v>
      </c>
      <c r="D38" s="0" t="n">
        <v>1091936.8616925</v>
      </c>
      <c r="E38" s="0" t="n">
        <v>358315.134581533</v>
      </c>
      <c r="F38" s="0" t="n">
        <v>825637.116045267</v>
      </c>
      <c r="G38" s="0" t="n">
        <v>20027.4409209402</v>
      </c>
      <c r="H38" s="0" t="n">
        <v>80067.8503523738</v>
      </c>
      <c r="I38" s="0" t="n">
        <v>25726.0979897955</v>
      </c>
      <c r="J38" s="0" t="n">
        <v>10816.1314678181</v>
      </c>
    </row>
    <row r="39" customFormat="false" ht="12.8" hidden="false" customHeight="false" outlineLevel="0" collapsed="false">
      <c r="A39" s="0" t="n">
        <v>86</v>
      </c>
      <c r="B39" s="0" t="n">
        <v>4231631.20158463</v>
      </c>
      <c r="C39" s="0" t="n">
        <v>2575169.96106602</v>
      </c>
      <c r="D39" s="0" t="n">
        <v>1121698.05186452</v>
      </c>
      <c r="E39" s="0" t="n">
        <v>382826.360321729</v>
      </c>
      <c r="F39" s="0" t="n">
        <v>0</v>
      </c>
      <c r="G39" s="0" t="n">
        <v>11149.3508782787</v>
      </c>
      <c r="H39" s="0" t="n">
        <v>95773.4824706314</v>
      </c>
      <c r="I39" s="0" t="n">
        <v>32637.7001710356</v>
      </c>
      <c r="J39" s="0" t="n">
        <v>12376.2948124133</v>
      </c>
    </row>
    <row r="40" customFormat="false" ht="12.8" hidden="false" customHeight="false" outlineLevel="0" collapsed="false">
      <c r="A40" s="0" t="n">
        <v>87</v>
      </c>
      <c r="B40" s="0" t="n">
        <v>3943086.69085844</v>
      </c>
      <c r="C40" s="0" t="n">
        <v>2451632.90175987</v>
      </c>
      <c r="D40" s="0" t="n">
        <v>990567.199708285</v>
      </c>
      <c r="E40" s="0" t="n">
        <v>365640.759343734</v>
      </c>
      <c r="F40" s="0" t="n">
        <v>0</v>
      </c>
      <c r="G40" s="0" t="n">
        <v>10516.4223967171</v>
      </c>
      <c r="H40" s="0" t="n">
        <v>91202.5078756684</v>
      </c>
      <c r="I40" s="0" t="n">
        <v>20570.1636038976</v>
      </c>
      <c r="J40" s="0" t="n">
        <v>12268.9336884691</v>
      </c>
    </row>
    <row r="41" customFormat="false" ht="12.8" hidden="false" customHeight="false" outlineLevel="0" collapsed="false">
      <c r="A41" s="0" t="n">
        <v>88</v>
      </c>
      <c r="B41" s="0" t="n">
        <v>4372863.97010706</v>
      </c>
      <c r="C41" s="0" t="n">
        <v>2727530.68975992</v>
      </c>
      <c r="D41" s="0" t="n">
        <v>1076866.22586414</v>
      </c>
      <c r="E41" s="0" t="n">
        <v>387088.447652499</v>
      </c>
      <c r="F41" s="0" t="n">
        <v>0</v>
      </c>
      <c r="G41" s="0" t="n">
        <v>13014.578714473</v>
      </c>
      <c r="H41" s="0" t="n">
        <v>111565.573706686</v>
      </c>
      <c r="I41" s="0" t="n">
        <v>40407.2206144612</v>
      </c>
      <c r="J41" s="0" t="n">
        <v>15664.0019679397</v>
      </c>
    </row>
    <row r="42" customFormat="false" ht="12.8" hidden="false" customHeight="false" outlineLevel="0" collapsed="false">
      <c r="A42" s="0" t="n">
        <v>89</v>
      </c>
      <c r="B42" s="0" t="n">
        <v>4984137.61422983</v>
      </c>
      <c r="C42" s="0" t="n">
        <v>2491803.35917174</v>
      </c>
      <c r="D42" s="0" t="n">
        <v>1087262.814823</v>
      </c>
      <c r="E42" s="0" t="n">
        <v>370133.352028705</v>
      </c>
      <c r="F42" s="0" t="n">
        <v>875757.71136415</v>
      </c>
      <c r="G42" s="0" t="n">
        <v>10659.0206091189</v>
      </c>
      <c r="H42" s="0" t="n">
        <v>89771.1123365744</v>
      </c>
      <c r="I42" s="0" t="n">
        <v>43946.4363835002</v>
      </c>
      <c r="J42" s="0" t="n">
        <v>14052.7484415711</v>
      </c>
    </row>
    <row r="43" customFormat="false" ht="12.8" hidden="false" customHeight="false" outlineLevel="0" collapsed="false">
      <c r="A43" s="0" t="n">
        <v>90</v>
      </c>
      <c r="B43" s="0" t="n">
        <v>4380836.79013864</v>
      </c>
      <c r="C43" s="0" t="n">
        <v>2740694.88613209</v>
      </c>
      <c r="D43" s="0" t="n">
        <v>1071143.34426004</v>
      </c>
      <c r="E43" s="0" t="n">
        <v>393014.037253869</v>
      </c>
      <c r="F43" s="0" t="n">
        <v>0</v>
      </c>
      <c r="G43" s="0" t="n">
        <v>11203.4803098101</v>
      </c>
      <c r="H43" s="0" t="n">
        <v>100199.527178188</v>
      </c>
      <c r="I43" s="0" t="n">
        <v>49240.9420890404</v>
      </c>
      <c r="J43" s="0" t="n">
        <v>14447.0913664922</v>
      </c>
    </row>
    <row r="44" customFormat="false" ht="12.8" hidden="false" customHeight="false" outlineLevel="0" collapsed="false">
      <c r="A44" s="0" t="n">
        <v>91</v>
      </c>
      <c r="B44" s="0" t="n">
        <v>4053756.58480205</v>
      </c>
      <c r="C44" s="0" t="n">
        <v>2492313.82905061</v>
      </c>
      <c r="D44" s="0" t="n">
        <v>1043016.29365032</v>
      </c>
      <c r="E44" s="0" t="n">
        <v>376064.72825169</v>
      </c>
      <c r="F44" s="0" t="n">
        <v>0</v>
      </c>
      <c r="G44" s="0" t="n">
        <v>9277.56072492095</v>
      </c>
      <c r="H44" s="0" t="n">
        <v>82725.9757590393</v>
      </c>
      <c r="I44" s="0" t="n">
        <v>38503.7539358587</v>
      </c>
      <c r="J44" s="0" t="n">
        <v>11703.1237948668</v>
      </c>
    </row>
    <row r="45" customFormat="false" ht="12.8" hidden="false" customHeight="false" outlineLevel="0" collapsed="false">
      <c r="A45" s="0" t="n">
        <v>92</v>
      </c>
      <c r="B45" s="0" t="n">
        <v>4341676.95993729</v>
      </c>
      <c r="C45" s="0" t="n">
        <v>2726247.13483537</v>
      </c>
      <c r="D45" s="0" t="n">
        <v>1079729.6029527</v>
      </c>
      <c r="E45" s="0" t="n">
        <v>394352.821358734</v>
      </c>
      <c r="F45" s="0" t="n">
        <v>0</v>
      </c>
      <c r="G45" s="0" t="n">
        <v>9450.37143522329</v>
      </c>
      <c r="H45" s="0" t="n">
        <v>87240.5849881956</v>
      </c>
      <c r="I45" s="0" t="n">
        <v>31074.583564106</v>
      </c>
      <c r="J45" s="0" t="n">
        <v>12676.190185061</v>
      </c>
    </row>
    <row r="46" customFormat="false" ht="12.8" hidden="false" customHeight="false" outlineLevel="0" collapsed="false">
      <c r="A46" s="0" t="n">
        <v>93</v>
      </c>
      <c r="B46" s="0" t="n">
        <v>5116165.47461226</v>
      </c>
      <c r="C46" s="0" t="n">
        <v>2608213.28080415</v>
      </c>
      <c r="D46" s="0" t="n">
        <v>1057563.98563961</v>
      </c>
      <c r="E46" s="0" t="n">
        <v>383382.955592427</v>
      </c>
      <c r="F46" s="0" t="n">
        <v>911701.094952232</v>
      </c>
      <c r="G46" s="0" t="n">
        <v>12400.3401343658</v>
      </c>
      <c r="H46" s="0" t="n">
        <v>79004.4298320166</v>
      </c>
      <c r="I46" s="0" t="n">
        <v>51444.7235606758</v>
      </c>
      <c r="J46" s="0" t="n">
        <v>11377.091296689</v>
      </c>
    </row>
    <row r="47" customFormat="false" ht="12.8" hidden="false" customHeight="false" outlineLevel="0" collapsed="false">
      <c r="A47" s="0" t="n">
        <v>94</v>
      </c>
      <c r="B47" s="0" t="n">
        <v>4373269.05481197</v>
      </c>
      <c r="C47" s="0" t="n">
        <v>2769958.67145219</v>
      </c>
      <c r="D47" s="0" t="n">
        <v>1035686.850662</v>
      </c>
      <c r="E47" s="0" t="n">
        <v>406638.056090695</v>
      </c>
      <c r="F47" s="0" t="n">
        <v>0</v>
      </c>
      <c r="G47" s="0" t="n">
        <v>12966.5051934271</v>
      </c>
      <c r="H47" s="0" t="n">
        <v>90729.8608548419</v>
      </c>
      <c r="I47" s="0" t="n">
        <v>42427.5545192026</v>
      </c>
      <c r="J47" s="0" t="n">
        <v>14095.2627988762</v>
      </c>
    </row>
    <row r="48" customFormat="false" ht="12.8" hidden="false" customHeight="false" outlineLevel="0" collapsed="false">
      <c r="A48" s="0" t="n">
        <v>95</v>
      </c>
      <c r="B48" s="0" t="n">
        <v>4243634.85236716</v>
      </c>
      <c r="C48" s="0" t="n">
        <v>2708577.27639557</v>
      </c>
      <c r="D48" s="0" t="n">
        <v>987872.401317453</v>
      </c>
      <c r="E48" s="0" t="n">
        <v>395335.498896439</v>
      </c>
      <c r="F48" s="0" t="n">
        <v>0</v>
      </c>
      <c r="G48" s="0" t="n">
        <v>11802.7975780157</v>
      </c>
      <c r="H48" s="0" t="n">
        <v>94286.845740244</v>
      </c>
      <c r="I48" s="0" t="n">
        <v>33267.6500054154</v>
      </c>
      <c r="J48" s="0" t="n">
        <v>13519.8681842627</v>
      </c>
    </row>
    <row r="49" customFormat="false" ht="12.8" hidden="false" customHeight="false" outlineLevel="0" collapsed="false">
      <c r="A49" s="0" t="n">
        <v>96</v>
      </c>
      <c r="B49" s="0" t="n">
        <v>4511756.12588659</v>
      </c>
      <c r="C49" s="0" t="n">
        <v>2929045.75507952</v>
      </c>
      <c r="D49" s="0" t="n">
        <v>1005402.66055374</v>
      </c>
      <c r="E49" s="0" t="n">
        <v>411888.562558409</v>
      </c>
      <c r="F49" s="0" t="n">
        <v>0</v>
      </c>
      <c r="G49" s="0" t="n">
        <v>17266.187243135</v>
      </c>
      <c r="H49" s="0" t="n">
        <v>105845.156383565</v>
      </c>
      <c r="I49" s="0" t="n">
        <v>29034.107955729</v>
      </c>
      <c r="J49" s="0" t="n">
        <v>13528.9031193211</v>
      </c>
    </row>
    <row r="50" customFormat="false" ht="12.8" hidden="false" customHeight="false" outlineLevel="0" collapsed="false">
      <c r="A50" s="0" t="n">
        <v>97</v>
      </c>
      <c r="B50" s="0" t="n">
        <v>5326741.73960067</v>
      </c>
      <c r="C50" s="0" t="n">
        <v>2789868.6775984</v>
      </c>
      <c r="D50" s="0" t="n">
        <v>1022650.84219896</v>
      </c>
      <c r="E50" s="0" t="n">
        <v>401175.616345759</v>
      </c>
      <c r="F50" s="0" t="n">
        <v>944919.375747065</v>
      </c>
      <c r="G50" s="0" t="n">
        <v>15111.625432771</v>
      </c>
      <c r="H50" s="0" t="n">
        <v>110752.358166328</v>
      </c>
      <c r="I50" s="0" t="n">
        <v>27612.5490946991</v>
      </c>
      <c r="J50" s="0" t="n">
        <v>14721.3127514491</v>
      </c>
    </row>
    <row r="51" customFormat="false" ht="12.8" hidden="false" customHeight="false" outlineLevel="0" collapsed="false">
      <c r="A51" s="0" t="n">
        <v>98</v>
      </c>
      <c r="B51" s="0" t="n">
        <v>4634294.86282381</v>
      </c>
      <c r="C51" s="0" t="n">
        <v>3043465.47895868</v>
      </c>
      <c r="D51" s="0" t="n">
        <v>994792.283512775</v>
      </c>
      <c r="E51" s="0" t="n">
        <v>418882.316416942</v>
      </c>
      <c r="F51" s="0" t="n">
        <v>0</v>
      </c>
      <c r="G51" s="0" t="n">
        <v>12866.0705859387</v>
      </c>
      <c r="H51" s="0" t="n">
        <v>111033.39406763</v>
      </c>
      <c r="I51" s="0" t="n">
        <v>39299.7095427155</v>
      </c>
      <c r="J51" s="0" t="n">
        <v>13632.1010251575</v>
      </c>
    </row>
    <row r="52" customFormat="false" ht="12.8" hidden="false" customHeight="false" outlineLevel="0" collapsed="false">
      <c r="A52" s="0" t="n">
        <v>99</v>
      </c>
      <c r="B52" s="0" t="n">
        <v>4452835.53602977</v>
      </c>
      <c r="C52" s="0" t="n">
        <v>2835113.1677024</v>
      </c>
      <c r="D52" s="0" t="n">
        <v>1042677.50174178</v>
      </c>
      <c r="E52" s="0" t="n">
        <v>410635.292322262</v>
      </c>
      <c r="F52" s="0" t="n">
        <v>0</v>
      </c>
      <c r="G52" s="0" t="n">
        <v>10916.3354185148</v>
      </c>
      <c r="H52" s="0" t="n">
        <v>81460.3788417248</v>
      </c>
      <c r="I52" s="0" t="n">
        <v>63616.5474317328</v>
      </c>
      <c r="J52" s="0" t="n">
        <v>10764.8917494961</v>
      </c>
    </row>
    <row r="53" customFormat="false" ht="12.8" hidden="false" customHeight="false" outlineLevel="0" collapsed="false">
      <c r="A53" s="0" t="n">
        <v>100</v>
      </c>
      <c r="B53" s="0" t="n">
        <v>4634692.09952583</v>
      </c>
      <c r="C53" s="0" t="n">
        <v>2981840.78775114</v>
      </c>
      <c r="D53" s="0" t="n">
        <v>1081171.84513725</v>
      </c>
      <c r="E53" s="0" t="n">
        <v>424952.204456495</v>
      </c>
      <c r="F53" s="0" t="n">
        <v>0</v>
      </c>
      <c r="G53" s="0" t="n">
        <v>16960.0578832884</v>
      </c>
      <c r="H53" s="0" t="n">
        <v>79565.3152547026</v>
      </c>
      <c r="I53" s="0" t="n">
        <v>37711.1001405888</v>
      </c>
      <c r="J53" s="0" t="n">
        <v>12525.8038514298</v>
      </c>
    </row>
    <row r="54" customFormat="false" ht="12.8" hidden="false" customHeight="false" outlineLevel="0" collapsed="false">
      <c r="A54" s="0" t="n">
        <v>101</v>
      </c>
      <c r="B54" s="0" t="n">
        <v>5479797.42088119</v>
      </c>
      <c r="C54" s="0" t="n">
        <v>2918784.75473648</v>
      </c>
      <c r="D54" s="0" t="n">
        <v>979561.048336038</v>
      </c>
      <c r="E54" s="0" t="n">
        <v>419132.578804683</v>
      </c>
      <c r="F54" s="0" t="n">
        <v>969134.544766154</v>
      </c>
      <c r="G54" s="0" t="n">
        <v>17881.7914886267</v>
      </c>
      <c r="H54" s="0" t="n">
        <v>121449.449294707</v>
      </c>
      <c r="I54" s="0" t="n">
        <v>41574.4241867061</v>
      </c>
      <c r="J54" s="0" t="n">
        <v>15112.9585002886</v>
      </c>
    </row>
    <row r="55" customFormat="false" ht="12.8" hidden="false" customHeight="false" outlineLevel="0" collapsed="false">
      <c r="A55" s="0" t="n">
        <v>102</v>
      </c>
      <c r="B55" s="0" t="n">
        <v>4637487.89558546</v>
      </c>
      <c r="C55" s="0" t="n">
        <v>3076228.91155995</v>
      </c>
      <c r="D55" s="0" t="n">
        <v>937333.500199569</v>
      </c>
      <c r="E55" s="0" t="n">
        <v>429175.734461869</v>
      </c>
      <c r="F55" s="0" t="n">
        <v>0</v>
      </c>
      <c r="G55" s="0" t="n">
        <v>17204.1436418129</v>
      </c>
      <c r="H55" s="0" t="n">
        <v>105552.712682028</v>
      </c>
      <c r="I55" s="0" t="n">
        <v>58913.0445888651</v>
      </c>
      <c r="J55" s="0" t="n">
        <v>13122.4562914581</v>
      </c>
    </row>
    <row r="56" customFormat="false" ht="12.8" hidden="false" customHeight="false" outlineLevel="0" collapsed="false">
      <c r="A56" s="0" t="n">
        <v>103</v>
      </c>
      <c r="B56" s="0" t="n">
        <v>4541534.57449561</v>
      </c>
      <c r="C56" s="0" t="n">
        <v>3021516.33001054</v>
      </c>
      <c r="D56" s="0" t="n">
        <v>921695.865692411</v>
      </c>
      <c r="E56" s="0" t="n">
        <v>417407.852218162</v>
      </c>
      <c r="F56" s="0" t="n">
        <v>0</v>
      </c>
      <c r="G56" s="0" t="n">
        <v>21339.8475000441</v>
      </c>
      <c r="H56" s="0" t="n">
        <v>104529.310388676</v>
      </c>
      <c r="I56" s="0" t="n">
        <v>41722.5787370074</v>
      </c>
      <c r="J56" s="0" t="n">
        <v>15274.7792798821</v>
      </c>
    </row>
    <row r="57" customFormat="false" ht="12.8" hidden="false" customHeight="false" outlineLevel="0" collapsed="false">
      <c r="A57" s="0" t="n">
        <v>104</v>
      </c>
      <c r="B57" s="0" t="n">
        <v>4629117.53691987</v>
      </c>
      <c r="C57" s="0" t="n">
        <v>3043432.53089263</v>
      </c>
      <c r="D57" s="0" t="n">
        <v>993586.951585475</v>
      </c>
      <c r="E57" s="0" t="n">
        <v>426833.499729258</v>
      </c>
      <c r="F57" s="0" t="n">
        <v>0</v>
      </c>
      <c r="G57" s="0" t="n">
        <v>14026.2471561516</v>
      </c>
      <c r="H57" s="0" t="n">
        <v>102896.870033081</v>
      </c>
      <c r="I57" s="0" t="n">
        <v>35517.1292076191</v>
      </c>
      <c r="J57" s="0" t="n">
        <v>13907.410005461</v>
      </c>
    </row>
    <row r="58" customFormat="false" ht="12.8" hidden="false" customHeight="false" outlineLevel="0" collapsed="false">
      <c r="A58" s="0" t="n">
        <v>105</v>
      </c>
      <c r="B58" s="0" t="n">
        <v>5494632.92510489</v>
      </c>
      <c r="C58" s="0" t="n">
        <v>2977121.77903289</v>
      </c>
      <c r="D58" s="0" t="n">
        <v>940299.544656685</v>
      </c>
      <c r="E58" s="0" t="n">
        <v>419339.042078155</v>
      </c>
      <c r="F58" s="0" t="n">
        <v>990399.495155272</v>
      </c>
      <c r="G58" s="0" t="n">
        <v>12200.449944755</v>
      </c>
      <c r="H58" s="0" t="n">
        <v>110557.046721552</v>
      </c>
      <c r="I58" s="0" t="n">
        <v>32883.9331914268</v>
      </c>
      <c r="J58" s="0" t="n">
        <v>14172.1365391919</v>
      </c>
    </row>
    <row r="59" customFormat="false" ht="12.8" hidden="false" customHeight="false" outlineLevel="0" collapsed="false">
      <c r="A59" s="0" t="n">
        <v>106</v>
      </c>
      <c r="B59" s="0" t="n">
        <v>4713086.14219543</v>
      </c>
      <c r="C59" s="0" t="n">
        <v>3210179.6454609</v>
      </c>
      <c r="D59" s="0" t="n">
        <v>881510.518214228</v>
      </c>
      <c r="E59" s="0" t="n">
        <v>428677.678749002</v>
      </c>
      <c r="F59" s="0" t="n">
        <v>0</v>
      </c>
      <c r="G59" s="0" t="n">
        <v>15545.5164308397</v>
      </c>
      <c r="H59" s="0" t="n">
        <v>120541.903918566</v>
      </c>
      <c r="I59" s="0" t="n">
        <v>42250.8396906924</v>
      </c>
      <c r="J59" s="0" t="n">
        <v>15716.4827564778</v>
      </c>
    </row>
    <row r="60" customFormat="false" ht="12.8" hidden="false" customHeight="false" outlineLevel="0" collapsed="false">
      <c r="A60" s="0" t="n">
        <v>107</v>
      </c>
      <c r="B60" s="0" t="n">
        <v>4584985.78820288</v>
      </c>
      <c r="C60" s="0" t="n">
        <v>3035044.49144473</v>
      </c>
      <c r="D60" s="0" t="n">
        <v>936698.383227365</v>
      </c>
      <c r="E60" s="0" t="n">
        <v>420967.255806551</v>
      </c>
      <c r="F60" s="0" t="n">
        <v>0</v>
      </c>
      <c r="G60" s="0" t="n">
        <v>15928.4336727058</v>
      </c>
      <c r="H60" s="0" t="n">
        <v>135872.881864192</v>
      </c>
      <c r="I60" s="0" t="n">
        <v>21948.4758728215</v>
      </c>
      <c r="J60" s="0" t="n">
        <v>20394.8090729595</v>
      </c>
    </row>
    <row r="61" customFormat="false" ht="12.8" hidden="false" customHeight="false" outlineLevel="0" collapsed="false">
      <c r="A61" s="0" t="n">
        <v>108</v>
      </c>
      <c r="B61" s="0" t="n">
        <v>4662708.82990696</v>
      </c>
      <c r="C61" s="0" t="n">
        <v>3083457.68022163</v>
      </c>
      <c r="D61" s="0" t="n">
        <v>967895.848722813</v>
      </c>
      <c r="E61" s="0" t="n">
        <v>428338.371635176</v>
      </c>
      <c r="F61" s="0" t="n">
        <v>0</v>
      </c>
      <c r="G61" s="0" t="n">
        <v>24406.1614828595</v>
      </c>
      <c r="H61" s="0" t="n">
        <v>100151.976011212</v>
      </c>
      <c r="I61" s="0" t="n">
        <v>44221.2842822924</v>
      </c>
      <c r="J61" s="0" t="n">
        <v>16741.4271160255</v>
      </c>
    </row>
    <row r="62" customFormat="false" ht="12.8" hidden="false" customHeight="false" outlineLevel="0" collapsed="false">
      <c r="A62" s="0" t="n">
        <v>109</v>
      </c>
      <c r="B62" s="0" t="n">
        <v>5570487.77441274</v>
      </c>
      <c r="C62" s="0" t="n">
        <v>2960404.97220835</v>
      </c>
      <c r="D62" s="0" t="n">
        <v>1006196.37402879</v>
      </c>
      <c r="E62" s="0" t="n">
        <v>420187.985965754</v>
      </c>
      <c r="F62" s="0" t="n">
        <v>990005.926453503</v>
      </c>
      <c r="G62" s="0" t="n">
        <v>13495.8150428939</v>
      </c>
      <c r="H62" s="0" t="n">
        <v>109915.29903172</v>
      </c>
      <c r="I62" s="0" t="n">
        <v>58899.3133583668</v>
      </c>
      <c r="J62" s="0" t="n">
        <v>14884.1701617832</v>
      </c>
    </row>
    <row r="63" customFormat="false" ht="12.8" hidden="false" customHeight="false" outlineLevel="0" collapsed="false">
      <c r="A63" s="0" t="n">
        <v>110</v>
      </c>
      <c r="B63" s="0" t="n">
        <v>4750173.18484813</v>
      </c>
      <c r="C63" s="0" t="n">
        <v>3240834.84210578</v>
      </c>
      <c r="D63" s="0" t="n">
        <v>856578.409392275</v>
      </c>
      <c r="E63" s="0" t="n">
        <v>433720.740515144</v>
      </c>
      <c r="F63" s="0" t="n">
        <v>0</v>
      </c>
      <c r="G63" s="0" t="n">
        <v>17850.6111710578</v>
      </c>
      <c r="H63" s="0" t="n">
        <v>138343.343936583</v>
      </c>
      <c r="I63" s="0" t="n">
        <v>44980.8489009893</v>
      </c>
      <c r="J63" s="0" t="n">
        <v>19297.4437754705</v>
      </c>
    </row>
    <row r="64" customFormat="false" ht="12.8" hidden="false" customHeight="false" outlineLevel="0" collapsed="false">
      <c r="A64" s="0" t="n">
        <v>111</v>
      </c>
      <c r="B64" s="0" t="n">
        <v>4643705.49640254</v>
      </c>
      <c r="C64" s="0" t="n">
        <v>3163761.99173131</v>
      </c>
      <c r="D64" s="0" t="n">
        <v>866046.001451113</v>
      </c>
      <c r="E64" s="0" t="n">
        <v>431243.422735923</v>
      </c>
      <c r="F64" s="0" t="n">
        <v>0</v>
      </c>
      <c r="G64" s="0" t="n">
        <v>16681.7101269976</v>
      </c>
      <c r="H64" s="0" t="n">
        <v>119059.908479372</v>
      </c>
      <c r="I64" s="0" t="n">
        <v>31226.7143316373</v>
      </c>
      <c r="J64" s="0" t="n">
        <v>17914.603886339</v>
      </c>
    </row>
    <row r="65" customFormat="false" ht="12.8" hidden="false" customHeight="false" outlineLevel="0" collapsed="false">
      <c r="A65" s="0" t="n">
        <v>112</v>
      </c>
      <c r="B65" s="0" t="n">
        <v>4757448.68999283</v>
      </c>
      <c r="C65" s="0" t="n">
        <v>3216139.30859319</v>
      </c>
      <c r="D65" s="0" t="n">
        <v>898708.021576242</v>
      </c>
      <c r="E65" s="0" t="n">
        <v>441519.067492322</v>
      </c>
      <c r="F65" s="0" t="n">
        <v>0</v>
      </c>
      <c r="G65" s="0" t="n">
        <v>18862.5753175938</v>
      </c>
      <c r="H65" s="0" t="n">
        <v>119079.821089979</v>
      </c>
      <c r="I65" s="0" t="n">
        <v>47415.515765208</v>
      </c>
      <c r="J65" s="0" t="n">
        <v>17475.4417164414</v>
      </c>
    </row>
    <row r="66" customFormat="false" ht="12.8" hidden="false" customHeight="false" outlineLevel="0" collapsed="false">
      <c r="A66" s="0" t="n">
        <v>113</v>
      </c>
      <c r="B66" s="0" t="n">
        <v>5625516.0796077</v>
      </c>
      <c r="C66" s="0" t="n">
        <v>3177093.12832847</v>
      </c>
      <c r="D66" s="0" t="n">
        <v>810117.988096135</v>
      </c>
      <c r="E66" s="0" t="n">
        <v>436883.699463861</v>
      </c>
      <c r="F66" s="0" t="n">
        <v>998545.760226541</v>
      </c>
      <c r="G66" s="0" t="n">
        <v>21228.8541986282</v>
      </c>
      <c r="H66" s="0" t="n">
        <v>126590.498353452</v>
      </c>
      <c r="I66" s="0" t="n">
        <v>41355.7902131248</v>
      </c>
      <c r="J66" s="0" t="n">
        <v>17317.0181914375</v>
      </c>
    </row>
    <row r="67" customFormat="false" ht="12.8" hidden="false" customHeight="false" outlineLevel="0" collapsed="false">
      <c r="A67" s="0" t="n">
        <v>114</v>
      </c>
      <c r="B67" s="0" t="n">
        <v>4736231.87174122</v>
      </c>
      <c r="C67" s="0" t="n">
        <v>3171726.4775444</v>
      </c>
      <c r="D67" s="0" t="n">
        <v>924071.432308833</v>
      </c>
      <c r="E67" s="0" t="n">
        <v>448190.679235672</v>
      </c>
      <c r="F67" s="0" t="n">
        <v>0</v>
      </c>
      <c r="G67" s="0" t="n">
        <v>24389.9011687507</v>
      </c>
      <c r="H67" s="0" t="n">
        <v>120453.095389735</v>
      </c>
      <c r="I67" s="0" t="n">
        <v>31670.0304516789</v>
      </c>
      <c r="J67" s="0" t="n">
        <v>16478.7644467583</v>
      </c>
    </row>
    <row r="68" customFormat="false" ht="12.8" hidden="false" customHeight="false" outlineLevel="0" collapsed="false">
      <c r="A68" s="0" t="n">
        <v>115</v>
      </c>
      <c r="B68" s="0" t="n">
        <v>4540589.44324065</v>
      </c>
      <c r="C68" s="0" t="n">
        <v>3146487.02566041</v>
      </c>
      <c r="D68" s="0" t="n">
        <v>788268.567950378</v>
      </c>
      <c r="E68" s="0" t="n">
        <v>437305.845161102</v>
      </c>
      <c r="F68" s="0" t="n">
        <v>0</v>
      </c>
      <c r="G68" s="0" t="n">
        <v>14709.90479229</v>
      </c>
      <c r="H68" s="0" t="n">
        <v>127972.817159354</v>
      </c>
      <c r="I68" s="0" t="n">
        <v>12741.4100423014</v>
      </c>
      <c r="J68" s="0" t="n">
        <v>16339.3392961913</v>
      </c>
    </row>
    <row r="69" customFormat="false" ht="12.8" hidden="false" customHeight="false" outlineLevel="0" collapsed="false">
      <c r="A69" s="0" t="n">
        <v>116</v>
      </c>
      <c r="B69" s="0" t="n">
        <v>4724723.56435604</v>
      </c>
      <c r="C69" s="0" t="n">
        <v>3235817.22396186</v>
      </c>
      <c r="D69" s="0" t="n">
        <v>840796.475809943</v>
      </c>
      <c r="E69" s="0" t="n">
        <v>452489.65137494</v>
      </c>
      <c r="F69" s="0" t="n">
        <v>0</v>
      </c>
      <c r="G69" s="0" t="n">
        <v>18799.8046592822</v>
      </c>
      <c r="H69" s="0" t="n">
        <v>131647.549668512</v>
      </c>
      <c r="I69" s="0" t="n">
        <v>28290.2292305426</v>
      </c>
      <c r="J69" s="0" t="n">
        <v>20547.9797998142</v>
      </c>
    </row>
    <row r="70" customFormat="false" ht="12.8" hidden="false" customHeight="false" outlineLevel="0" collapsed="false">
      <c r="A70" s="0" t="n">
        <v>117</v>
      </c>
      <c r="B70" s="0" t="n">
        <v>5482122.05329173</v>
      </c>
      <c r="C70" s="0" t="n">
        <v>3151124.91366023</v>
      </c>
      <c r="D70" s="0" t="n">
        <v>736438.539087089</v>
      </c>
      <c r="E70" s="0" t="n">
        <v>441212.366561639</v>
      </c>
      <c r="F70" s="0" t="n">
        <v>967848.760366844</v>
      </c>
      <c r="G70" s="0" t="n">
        <v>14725.5432536299</v>
      </c>
      <c r="H70" s="0" t="n">
        <v>121983.642117487</v>
      </c>
      <c r="I70" s="0" t="n">
        <v>24701.0241523787</v>
      </c>
      <c r="J70" s="0" t="n">
        <v>18266.5503192861</v>
      </c>
    </row>
    <row r="71" customFormat="false" ht="12.8" hidden="false" customHeight="false" outlineLevel="0" collapsed="false">
      <c r="A71" s="0" t="n">
        <v>118</v>
      </c>
      <c r="B71" s="0" t="n">
        <v>4684730.84648341</v>
      </c>
      <c r="C71" s="0" t="n">
        <v>3237954.92364551</v>
      </c>
      <c r="D71" s="0" t="n">
        <v>761613.077599237</v>
      </c>
      <c r="E71" s="0" t="n">
        <v>448739.876977462</v>
      </c>
      <c r="F71" s="0" t="n">
        <v>0</v>
      </c>
      <c r="G71" s="0" t="n">
        <v>21781.7662155092</v>
      </c>
      <c r="H71" s="0" t="n">
        <v>156102.451611813</v>
      </c>
      <c r="I71" s="0" t="n">
        <v>35898.9159698354</v>
      </c>
      <c r="J71" s="0" t="n">
        <v>27083.6265835833</v>
      </c>
    </row>
    <row r="72" customFormat="false" ht="12.8" hidden="false" customHeight="false" outlineLevel="0" collapsed="false">
      <c r="A72" s="0" t="n">
        <v>119</v>
      </c>
      <c r="B72" s="0" t="n">
        <v>4544486.31417212</v>
      </c>
      <c r="C72" s="0" t="n">
        <v>3162695.93027403</v>
      </c>
      <c r="D72" s="0" t="n">
        <v>749817.912771427</v>
      </c>
      <c r="E72" s="0" t="n">
        <v>440659.144621704</v>
      </c>
      <c r="F72" s="0" t="n">
        <v>0</v>
      </c>
      <c r="G72" s="0" t="n">
        <v>17275.3618742375</v>
      </c>
      <c r="H72" s="0" t="n">
        <v>131064.380542014</v>
      </c>
      <c r="I72" s="0" t="n">
        <v>19090.450501804</v>
      </c>
      <c r="J72" s="0" t="n">
        <v>20748.5370484066</v>
      </c>
    </row>
    <row r="73" customFormat="false" ht="12.8" hidden="false" customHeight="false" outlineLevel="0" collapsed="false">
      <c r="A73" s="0" t="n">
        <v>120</v>
      </c>
      <c r="B73" s="0" t="n">
        <v>4696411.98255725</v>
      </c>
      <c r="C73" s="0" t="n">
        <v>3279711.08882103</v>
      </c>
      <c r="D73" s="0" t="n">
        <v>775576.656667931</v>
      </c>
      <c r="E73" s="0" t="n">
        <v>449987.927531063</v>
      </c>
      <c r="F73" s="0" t="n">
        <v>0</v>
      </c>
      <c r="G73" s="0" t="n">
        <v>21914.5656920022</v>
      </c>
      <c r="H73" s="0" t="n">
        <v>133422.93059793</v>
      </c>
      <c r="I73" s="0" t="n">
        <v>31937.6757190844</v>
      </c>
      <c r="J73" s="0" t="n">
        <v>23006.543297733</v>
      </c>
    </row>
    <row r="74" customFormat="false" ht="12.8" hidden="false" customHeight="false" outlineLevel="0" collapsed="false">
      <c r="A74" s="0" t="n">
        <v>121</v>
      </c>
      <c r="B74" s="0" t="n">
        <v>5524442.8557975</v>
      </c>
      <c r="C74" s="0" t="n">
        <v>3162262.90156981</v>
      </c>
      <c r="D74" s="0" t="n">
        <v>778284.699710449</v>
      </c>
      <c r="E74" s="0" t="n">
        <v>439640.51218394</v>
      </c>
      <c r="F74" s="0" t="n">
        <v>979365.560873571</v>
      </c>
      <c r="G74" s="0" t="n">
        <v>16539.6197779983</v>
      </c>
      <c r="H74" s="0" t="n">
        <v>119306.907933634</v>
      </c>
      <c r="I74" s="0" t="n">
        <v>15932.8433761832</v>
      </c>
      <c r="J74" s="0" t="n">
        <v>19306.1772827046</v>
      </c>
    </row>
    <row r="75" customFormat="false" ht="12.8" hidden="false" customHeight="false" outlineLevel="0" collapsed="false">
      <c r="A75" s="0" t="n">
        <v>122</v>
      </c>
      <c r="B75" s="0" t="n">
        <v>4688430.3441995</v>
      </c>
      <c r="C75" s="0" t="n">
        <v>3298176.8097479</v>
      </c>
      <c r="D75" s="0" t="n">
        <v>765119.772008706</v>
      </c>
      <c r="E75" s="0" t="n">
        <v>449462.574923764</v>
      </c>
      <c r="F75" s="0" t="n">
        <v>0</v>
      </c>
      <c r="G75" s="0" t="n">
        <v>21464.4862826711</v>
      </c>
      <c r="H75" s="0" t="n">
        <v>129193.051837332</v>
      </c>
      <c r="I75" s="0" t="n">
        <v>25095.2740499926</v>
      </c>
      <c r="J75" s="0" t="n">
        <v>20325.832287968</v>
      </c>
    </row>
    <row r="76" customFormat="false" ht="12.8" hidden="false" customHeight="false" outlineLevel="0" collapsed="false">
      <c r="A76" s="0" t="n">
        <v>123</v>
      </c>
      <c r="B76" s="0" t="n">
        <v>4525140.9285938</v>
      </c>
      <c r="C76" s="0" t="n">
        <v>3153035.89107874</v>
      </c>
      <c r="D76" s="0" t="n">
        <v>772895.14566234</v>
      </c>
      <c r="E76" s="0" t="n">
        <v>439820.470903048</v>
      </c>
      <c r="F76" s="0" t="n">
        <v>0</v>
      </c>
      <c r="G76" s="0" t="n">
        <v>14306.1333250889</v>
      </c>
      <c r="H76" s="0" t="n">
        <v>121341.616858164</v>
      </c>
      <c r="I76" s="0" t="n">
        <v>15442.7073509997</v>
      </c>
      <c r="J76" s="0" t="n">
        <v>19100.3006417008</v>
      </c>
    </row>
    <row r="77" customFormat="false" ht="12.8" hidden="false" customHeight="false" outlineLevel="0" collapsed="false">
      <c r="A77" s="0" t="n">
        <v>124</v>
      </c>
      <c r="B77" s="0" t="n">
        <v>4658051.2879639</v>
      </c>
      <c r="C77" s="0" t="n">
        <v>3393349.31673498</v>
      </c>
      <c r="D77" s="0" t="n">
        <v>666812.540328981</v>
      </c>
      <c r="E77" s="0" t="n">
        <v>447427.265425406</v>
      </c>
      <c r="F77" s="0" t="n">
        <v>0</v>
      </c>
      <c r="G77" s="0" t="n">
        <v>17662.6073435737</v>
      </c>
      <c r="H77" s="0" t="n">
        <v>114219.125961514</v>
      </c>
      <c r="I77" s="0" t="n">
        <v>21146.7324148291</v>
      </c>
      <c r="J77" s="0" t="n">
        <v>19098.707126908</v>
      </c>
    </row>
    <row r="78" customFormat="false" ht="12.8" hidden="false" customHeight="false" outlineLevel="0" collapsed="false">
      <c r="A78" s="0" t="n">
        <v>125</v>
      </c>
      <c r="B78" s="0" t="n">
        <v>5595183.50000958</v>
      </c>
      <c r="C78" s="0" t="n">
        <v>3286383.06600121</v>
      </c>
      <c r="D78" s="0" t="n">
        <v>699813.776579973</v>
      </c>
      <c r="E78" s="0" t="n">
        <v>440423.601982815</v>
      </c>
      <c r="F78" s="0" t="n">
        <v>1001573.95405049</v>
      </c>
      <c r="G78" s="0" t="n">
        <v>20495.9049020673</v>
      </c>
      <c r="H78" s="0" t="n">
        <v>124517.021379853</v>
      </c>
      <c r="I78" s="0" t="n">
        <v>22574.1042696133</v>
      </c>
      <c r="J78" s="0" t="n">
        <v>19356.6850144313</v>
      </c>
    </row>
    <row r="79" customFormat="false" ht="12.8" hidden="false" customHeight="false" outlineLevel="0" collapsed="false">
      <c r="A79" s="0" t="n">
        <v>126</v>
      </c>
      <c r="B79" s="0" t="n">
        <v>4670864.90266434</v>
      </c>
      <c r="C79" s="0" t="n">
        <v>3401030.76336589</v>
      </c>
      <c r="D79" s="0" t="n">
        <v>638797.358688994</v>
      </c>
      <c r="E79" s="0" t="n">
        <v>448714.523924314</v>
      </c>
      <c r="F79" s="0" t="n">
        <v>0</v>
      </c>
      <c r="G79" s="0" t="n">
        <v>26992.4918058806</v>
      </c>
      <c r="H79" s="0" t="n">
        <v>143061.521157009</v>
      </c>
      <c r="I79" s="0" t="n">
        <v>20122.3016531562</v>
      </c>
      <c r="J79" s="0" t="n">
        <v>21492.9010308799</v>
      </c>
    </row>
    <row r="80" customFormat="false" ht="12.8" hidden="false" customHeight="false" outlineLevel="0" collapsed="false">
      <c r="A80" s="0" t="n">
        <v>127</v>
      </c>
      <c r="B80" s="0" t="n">
        <v>4536842.0730573</v>
      </c>
      <c r="C80" s="0" t="n">
        <v>3316963.83899116</v>
      </c>
      <c r="D80" s="0" t="n">
        <v>623875.924705238</v>
      </c>
      <c r="E80" s="0" t="n">
        <v>439822.086522558</v>
      </c>
      <c r="F80" s="0" t="n">
        <v>0</v>
      </c>
      <c r="G80" s="0" t="n">
        <v>16101.3550828093</v>
      </c>
      <c r="H80" s="0" t="n">
        <v>123768.623694265</v>
      </c>
      <c r="I80" s="0" t="n">
        <v>16243.6014583846</v>
      </c>
      <c r="J80" s="0" t="n">
        <v>20494.1786840671</v>
      </c>
    </row>
    <row r="81" customFormat="false" ht="12.8" hidden="false" customHeight="false" outlineLevel="0" collapsed="false">
      <c r="A81" s="0" t="n">
        <v>128</v>
      </c>
      <c r="B81" s="0" t="n">
        <v>4658474.30917311</v>
      </c>
      <c r="C81" s="0" t="n">
        <v>3386580.44532748</v>
      </c>
      <c r="D81" s="0" t="n">
        <v>674164.440734334</v>
      </c>
      <c r="E81" s="0" t="n">
        <v>452320.034742433</v>
      </c>
      <c r="F81" s="0" t="n">
        <v>0</v>
      </c>
      <c r="G81" s="0" t="n">
        <v>18807.6100027315</v>
      </c>
      <c r="H81" s="0" t="n">
        <v>110967.590090316</v>
      </c>
      <c r="I81" s="0" t="n">
        <v>26163.1581655227</v>
      </c>
      <c r="J81" s="0" t="n">
        <v>18704.0928779597</v>
      </c>
    </row>
    <row r="82" customFormat="false" ht="12.8" hidden="false" customHeight="false" outlineLevel="0" collapsed="false">
      <c r="A82" s="0" t="n">
        <v>129</v>
      </c>
      <c r="B82" s="0" t="n">
        <v>5503505.41743324</v>
      </c>
      <c r="C82" s="0" t="n">
        <v>3180133.55171505</v>
      </c>
      <c r="D82" s="0" t="n">
        <v>700475.141609942</v>
      </c>
      <c r="E82" s="0" t="n">
        <v>445397.022609396</v>
      </c>
      <c r="F82" s="0" t="n">
        <v>1005211.71351475</v>
      </c>
      <c r="G82" s="0" t="n">
        <v>22743.1889323334</v>
      </c>
      <c r="H82" s="0" t="n">
        <v>105199.57872013</v>
      </c>
      <c r="I82" s="0" t="n">
        <v>40664.3205368172</v>
      </c>
      <c r="J82" s="0" t="n">
        <v>18575.266097461</v>
      </c>
    </row>
    <row r="83" customFormat="false" ht="12.8" hidden="false" customHeight="false" outlineLevel="0" collapsed="false">
      <c r="A83" s="0" t="n">
        <v>130</v>
      </c>
      <c r="B83" s="0" t="n">
        <v>4582802.29141307</v>
      </c>
      <c r="C83" s="0" t="n">
        <v>3272262.76209</v>
      </c>
      <c r="D83" s="0" t="n">
        <v>689141.954959073</v>
      </c>
      <c r="E83" s="0" t="n">
        <v>450285.544119481</v>
      </c>
      <c r="F83" s="0" t="n">
        <v>0</v>
      </c>
      <c r="G83" s="0" t="n">
        <v>22038.324405745</v>
      </c>
      <c r="H83" s="0" t="n">
        <v>119518.232204055</v>
      </c>
      <c r="I83" s="0" t="n">
        <v>28751.9146077548</v>
      </c>
      <c r="J83" s="0" t="n">
        <v>20208.5941969232</v>
      </c>
    </row>
    <row r="84" customFormat="false" ht="12.8" hidden="false" customHeight="false" outlineLevel="0" collapsed="false">
      <c r="A84" s="0" t="n">
        <v>131</v>
      </c>
      <c r="B84" s="0" t="n">
        <v>4524649.61213103</v>
      </c>
      <c r="C84" s="0" t="n">
        <v>3226471.17420339</v>
      </c>
      <c r="D84" s="0" t="n">
        <v>650095.085404686</v>
      </c>
      <c r="E84" s="0" t="n">
        <v>446308.536882558</v>
      </c>
      <c r="F84" s="0" t="n">
        <v>0</v>
      </c>
      <c r="G84" s="0" t="n">
        <v>22033.0982366357</v>
      </c>
      <c r="H84" s="0" t="n">
        <v>118271.603912317</v>
      </c>
      <c r="I84" s="0" t="n">
        <v>34976.0332635365</v>
      </c>
      <c r="J84" s="0" t="n">
        <v>21168.8338146525</v>
      </c>
    </row>
    <row r="85" customFormat="false" ht="12.8" hidden="false" customHeight="false" outlineLevel="0" collapsed="false">
      <c r="A85" s="0" t="n">
        <v>132</v>
      </c>
      <c r="B85" s="0" t="n">
        <v>4637543.09050708</v>
      </c>
      <c r="C85" s="0" t="n">
        <v>3417523.89848062</v>
      </c>
      <c r="D85" s="0" t="n">
        <v>586561.208911987</v>
      </c>
      <c r="E85" s="0" t="n">
        <v>460853.144124018</v>
      </c>
      <c r="F85" s="0" t="n">
        <v>0</v>
      </c>
      <c r="G85" s="0" t="n">
        <v>22187.8117909168</v>
      </c>
      <c r="H85" s="0" t="n">
        <v>126512.046772148</v>
      </c>
      <c r="I85" s="0" t="n">
        <v>22194.6597111962</v>
      </c>
      <c r="J85" s="0" t="n">
        <v>20480.9591188436</v>
      </c>
    </row>
    <row r="86" customFormat="false" ht="12.8" hidden="false" customHeight="false" outlineLevel="0" collapsed="false">
      <c r="A86" s="0" t="n">
        <v>133</v>
      </c>
      <c r="B86" s="0" t="n">
        <v>5536080.20151938</v>
      </c>
      <c r="C86" s="0" t="n">
        <v>3255533.471601</v>
      </c>
      <c r="D86" s="0" t="n">
        <v>633074.269879621</v>
      </c>
      <c r="E86" s="0" t="n">
        <v>451909.206606884</v>
      </c>
      <c r="F86" s="0" t="n">
        <v>1019741.5315054</v>
      </c>
      <c r="G86" s="0" t="n">
        <v>21362.795060919</v>
      </c>
      <c r="H86" s="0" t="n">
        <v>132678.294984398</v>
      </c>
      <c r="I86" s="0" t="n">
        <v>26334.3679920008</v>
      </c>
      <c r="J86" s="0" t="n">
        <v>22622.4782549664</v>
      </c>
    </row>
    <row r="87" customFormat="false" ht="12.8" hidden="false" customHeight="false" outlineLevel="0" collapsed="false">
      <c r="A87" s="0" t="n">
        <v>134</v>
      </c>
      <c r="B87" s="0" t="n">
        <v>4729691.23970066</v>
      </c>
      <c r="C87" s="0" t="n">
        <v>3389095.27549406</v>
      </c>
      <c r="D87" s="0" t="n">
        <v>691563.496605502</v>
      </c>
      <c r="E87" s="0" t="n">
        <v>458409.040311286</v>
      </c>
      <c r="F87" s="0" t="n">
        <v>0</v>
      </c>
      <c r="G87" s="0" t="n">
        <v>24878.0764944138</v>
      </c>
      <c r="H87" s="0" t="n">
        <v>134913.863859304</v>
      </c>
      <c r="I87" s="0" t="n">
        <v>34651.5040364956</v>
      </c>
      <c r="J87" s="0" t="n">
        <v>23559.8060625036</v>
      </c>
    </row>
    <row r="88" customFormat="false" ht="12.8" hidden="false" customHeight="false" outlineLevel="0" collapsed="false">
      <c r="A88" s="0" t="n">
        <v>135</v>
      </c>
      <c r="B88" s="0" t="n">
        <v>4546538.78311659</v>
      </c>
      <c r="C88" s="0" t="n">
        <v>3385638.85451313</v>
      </c>
      <c r="D88" s="0" t="n">
        <v>556063.349828678</v>
      </c>
      <c r="E88" s="0" t="n">
        <v>446917.089844718</v>
      </c>
      <c r="F88" s="0" t="n">
        <v>0</v>
      </c>
      <c r="G88" s="0" t="n">
        <v>19680.0111460119</v>
      </c>
      <c r="H88" s="0" t="n">
        <v>128188.646490226</v>
      </c>
      <c r="I88" s="0" t="n">
        <v>18088.731219819</v>
      </c>
      <c r="J88" s="0" t="n">
        <v>21674.2304836158</v>
      </c>
    </row>
    <row r="89" customFormat="false" ht="12.8" hidden="false" customHeight="false" outlineLevel="0" collapsed="false">
      <c r="A89" s="0" t="n">
        <v>136</v>
      </c>
      <c r="B89" s="0" t="n">
        <v>4699099.41022408</v>
      </c>
      <c r="C89" s="0" t="n">
        <v>3445719.15520508</v>
      </c>
      <c r="D89" s="0" t="n">
        <v>603871.87863153</v>
      </c>
      <c r="E89" s="0" t="n">
        <v>457600.38615637</v>
      </c>
      <c r="F89" s="0" t="n">
        <v>0</v>
      </c>
      <c r="G89" s="0" t="n">
        <v>23514.3732815744</v>
      </c>
      <c r="H89" s="0" t="n">
        <v>138913.21952763</v>
      </c>
      <c r="I89" s="0" t="n">
        <v>22041.8683662652</v>
      </c>
      <c r="J89" s="0" t="n">
        <v>25473.2104475993</v>
      </c>
    </row>
    <row r="90" customFormat="false" ht="12.8" hidden="false" customHeight="false" outlineLevel="0" collapsed="false">
      <c r="A90" s="0" t="n">
        <v>137</v>
      </c>
      <c r="B90" s="0" t="n">
        <v>5442579.79393611</v>
      </c>
      <c r="C90" s="0" t="n">
        <v>3217056.89078097</v>
      </c>
      <c r="D90" s="0" t="n">
        <v>581213.385670536</v>
      </c>
      <c r="E90" s="0" t="n">
        <v>454074.365869817</v>
      </c>
      <c r="F90" s="0" t="n">
        <v>994098.333763142</v>
      </c>
      <c r="G90" s="0" t="n">
        <v>19980.0601344492</v>
      </c>
      <c r="H90" s="0" t="n">
        <v>124107.182929909</v>
      </c>
      <c r="I90" s="0" t="n">
        <v>18516.7856108391</v>
      </c>
      <c r="J90" s="0" t="n">
        <v>20056.7538205096</v>
      </c>
    </row>
    <row r="91" customFormat="false" ht="12.8" hidden="false" customHeight="false" outlineLevel="0" collapsed="false">
      <c r="A91" s="0" t="n">
        <v>138</v>
      </c>
      <c r="B91" s="0" t="n">
        <v>4597411.43338937</v>
      </c>
      <c r="C91" s="0" t="n">
        <v>3421684.2573284</v>
      </c>
      <c r="D91" s="0" t="n">
        <v>532376.956472659</v>
      </c>
      <c r="E91" s="0" t="n">
        <v>472976.884773952</v>
      </c>
      <c r="F91" s="0" t="n">
        <v>0</v>
      </c>
      <c r="G91" s="0" t="n">
        <v>18960.287467001</v>
      </c>
      <c r="H91" s="0" t="n">
        <v>118175.896834779</v>
      </c>
      <c r="I91" s="0" t="n">
        <v>15586.6028551088</v>
      </c>
      <c r="J91" s="0" t="n">
        <v>22606.0478936124</v>
      </c>
    </row>
    <row r="92" customFormat="false" ht="12.8" hidden="false" customHeight="false" outlineLevel="0" collapsed="false">
      <c r="A92" s="0" t="n">
        <v>139</v>
      </c>
      <c r="B92" s="0" t="n">
        <v>4418924.69856658</v>
      </c>
      <c r="C92" s="0" t="n">
        <v>3247998.18651035</v>
      </c>
      <c r="D92" s="0" t="n">
        <v>527948.013307919</v>
      </c>
      <c r="E92" s="0" t="n">
        <v>467343.741127602</v>
      </c>
      <c r="F92" s="0" t="n">
        <v>0</v>
      </c>
      <c r="G92" s="0" t="n">
        <v>24664.2948006928</v>
      </c>
      <c r="H92" s="0" t="n">
        <v>109794.406079571</v>
      </c>
      <c r="I92" s="0" t="n">
        <v>18829.7185870831</v>
      </c>
      <c r="J92" s="0" t="n">
        <v>19185.9103895839</v>
      </c>
    </row>
    <row r="93" customFormat="false" ht="12.8" hidden="false" customHeight="false" outlineLevel="0" collapsed="false">
      <c r="A93" s="0" t="n">
        <v>140</v>
      </c>
      <c r="B93" s="0" t="n">
        <v>4583457.91689761</v>
      </c>
      <c r="C93" s="0" t="n">
        <v>3452288.6870764</v>
      </c>
      <c r="D93" s="0" t="n">
        <v>495998.517608626</v>
      </c>
      <c r="E93" s="0" t="n">
        <v>478708.716802332</v>
      </c>
      <c r="F93" s="0" t="n">
        <v>0</v>
      </c>
      <c r="G93" s="0" t="n">
        <v>28095.2391038647</v>
      </c>
      <c r="H93" s="0" t="n">
        <v>135703.197842337</v>
      </c>
      <c r="I93" s="0" t="n">
        <v>10132.6975624998</v>
      </c>
      <c r="J93" s="0" t="n">
        <v>23938.6630860006</v>
      </c>
    </row>
    <row r="94" customFormat="false" ht="12.8" hidden="false" customHeight="false" outlineLevel="0" collapsed="false">
      <c r="A94" s="0" t="n">
        <v>141</v>
      </c>
      <c r="B94" s="0" t="n">
        <v>5400750.75117054</v>
      </c>
      <c r="C94" s="0" t="n">
        <v>3370422.23254633</v>
      </c>
      <c r="D94" s="0" t="n">
        <v>424894.988814155</v>
      </c>
      <c r="E94" s="0" t="n">
        <v>467044.680801478</v>
      </c>
      <c r="F94" s="0" t="n">
        <v>1007636.26623693</v>
      </c>
      <c r="G94" s="0" t="n">
        <v>20530.9361626806</v>
      </c>
      <c r="H94" s="0" t="n">
        <v>114075.424751255</v>
      </c>
      <c r="I94" s="0" t="n">
        <v>18680.5074281039</v>
      </c>
      <c r="J94" s="0" t="n">
        <v>19079.250147731</v>
      </c>
    </row>
    <row r="95" customFormat="false" ht="12.8" hidden="false" customHeight="false" outlineLevel="0" collapsed="false">
      <c r="A95" s="0" t="n">
        <v>142</v>
      </c>
      <c r="B95" s="0" t="n">
        <v>4488541.53240781</v>
      </c>
      <c r="C95" s="0" t="n">
        <v>3394971.13848794</v>
      </c>
      <c r="D95" s="0" t="n">
        <v>454581.521796112</v>
      </c>
      <c r="E95" s="0" t="n">
        <v>481251.222585753</v>
      </c>
      <c r="F95" s="0" t="n">
        <v>0</v>
      </c>
      <c r="G95" s="0" t="n">
        <v>25505.2037979013</v>
      </c>
      <c r="H95" s="0" t="n">
        <v>108733.260467693</v>
      </c>
      <c r="I95" s="0" t="n">
        <v>26607.9807161761</v>
      </c>
      <c r="J95" s="0" t="n">
        <v>20187.5145946379</v>
      </c>
    </row>
    <row r="96" customFormat="false" ht="12.8" hidden="false" customHeight="false" outlineLevel="0" collapsed="false">
      <c r="A96" s="0" t="n">
        <v>143</v>
      </c>
      <c r="B96" s="0" t="n">
        <v>4311523.10864033</v>
      </c>
      <c r="C96" s="0" t="n">
        <v>3301837.5795203</v>
      </c>
      <c r="D96" s="0" t="n">
        <v>431511.163910717</v>
      </c>
      <c r="E96" s="0" t="n">
        <v>472169.879390556</v>
      </c>
      <c r="F96" s="0" t="n">
        <v>0</v>
      </c>
      <c r="G96" s="0" t="n">
        <v>18808.1456641978</v>
      </c>
      <c r="H96" s="0" t="n">
        <v>84839.7797868032</v>
      </c>
      <c r="I96" s="0" t="n">
        <v>25562.7440367613</v>
      </c>
      <c r="J96" s="0" t="n">
        <v>14245.7848365575</v>
      </c>
    </row>
    <row r="97" customFormat="false" ht="12.8" hidden="false" customHeight="false" outlineLevel="0" collapsed="false">
      <c r="A97" s="0" t="n">
        <v>144</v>
      </c>
      <c r="B97" s="0" t="n">
        <v>4499052.17617073</v>
      </c>
      <c r="C97" s="0" t="n">
        <v>3419785.83792351</v>
      </c>
      <c r="D97" s="0" t="n">
        <v>445904.856955007</v>
      </c>
      <c r="E97" s="0" t="n">
        <v>480920.754674474</v>
      </c>
      <c r="F97" s="0" t="n">
        <v>0</v>
      </c>
      <c r="G97" s="0" t="n">
        <v>21580.9930462112</v>
      </c>
      <c r="H97" s="0" t="n">
        <v>122148.143597827</v>
      </c>
      <c r="I97" s="0" t="n">
        <v>9835.76495483962</v>
      </c>
      <c r="J97" s="0" t="n">
        <v>21140.0414561885</v>
      </c>
    </row>
    <row r="98" customFormat="false" ht="12.8" hidden="false" customHeight="false" outlineLevel="0" collapsed="false">
      <c r="A98" s="0" t="n">
        <v>145</v>
      </c>
      <c r="B98" s="0" t="n">
        <v>5331799.21634972</v>
      </c>
      <c r="C98" s="0" t="n">
        <v>3197366.97025878</v>
      </c>
      <c r="D98" s="0" t="n">
        <v>488385.384692523</v>
      </c>
      <c r="E98" s="0" t="n">
        <v>473478.046359162</v>
      </c>
      <c r="F98" s="0" t="n">
        <v>1005858.75199725</v>
      </c>
      <c r="G98" s="0" t="n">
        <v>26066.1841430379</v>
      </c>
      <c r="H98" s="0" t="n">
        <v>115644.565127998</v>
      </c>
      <c r="I98" s="0" t="n">
        <v>24403.1913010562</v>
      </c>
      <c r="J98" s="0" t="n">
        <v>20003.9926544087</v>
      </c>
    </row>
    <row r="99" customFormat="false" ht="12.8" hidden="false" customHeight="false" outlineLevel="0" collapsed="false">
      <c r="A99" s="0" t="n">
        <v>146</v>
      </c>
      <c r="B99" s="0" t="n">
        <v>4523557.3239749</v>
      </c>
      <c r="C99" s="0" t="n">
        <v>3348180.38078727</v>
      </c>
      <c r="D99" s="0" t="n">
        <v>517325.44323698</v>
      </c>
      <c r="E99" s="0" t="n">
        <v>481125.174088232</v>
      </c>
      <c r="F99" s="0" t="n">
        <v>0</v>
      </c>
      <c r="G99" s="0" t="n">
        <v>22964.4669446112</v>
      </c>
      <c r="H99" s="0" t="n">
        <v>126203.093333928</v>
      </c>
      <c r="I99" s="0" t="n">
        <v>21068.3712126855</v>
      </c>
      <c r="J99" s="0" t="n">
        <v>21283.4120490593</v>
      </c>
    </row>
    <row r="100" customFormat="false" ht="12.8" hidden="false" customHeight="false" outlineLevel="0" collapsed="false">
      <c r="A100" s="0" t="n">
        <v>147</v>
      </c>
      <c r="B100" s="0" t="n">
        <v>4406288.28151427</v>
      </c>
      <c r="C100" s="0" t="n">
        <v>3294001.97050019</v>
      </c>
      <c r="D100" s="0" t="n">
        <v>453705.081838254</v>
      </c>
      <c r="E100" s="0" t="n">
        <v>471455.299053243</v>
      </c>
      <c r="F100" s="0" t="n">
        <v>0</v>
      </c>
      <c r="G100" s="0" t="n">
        <v>23186.5501883338</v>
      </c>
      <c r="H100" s="0" t="n">
        <v>136663.974539602</v>
      </c>
      <c r="I100" s="0" t="n">
        <v>6356.65141436852</v>
      </c>
      <c r="J100" s="0" t="n">
        <v>23856.2844886134</v>
      </c>
    </row>
    <row r="101" customFormat="false" ht="12.8" hidden="false" customHeight="false" outlineLevel="0" collapsed="false">
      <c r="A101" s="0" t="n">
        <v>148</v>
      </c>
      <c r="B101" s="0" t="n">
        <v>4495395.03901629</v>
      </c>
      <c r="C101" s="0" t="n">
        <v>3341410.06107211</v>
      </c>
      <c r="D101" s="0" t="n">
        <v>498969.512566892</v>
      </c>
      <c r="E101" s="0" t="n">
        <v>481157.876955443</v>
      </c>
      <c r="F101" s="0" t="n">
        <v>0</v>
      </c>
      <c r="G101" s="0" t="n">
        <v>21725.0781444985</v>
      </c>
      <c r="H101" s="0" t="n">
        <v>139717.81498205</v>
      </c>
      <c r="I101" s="0" t="n">
        <v>16821.4210599</v>
      </c>
      <c r="J101" s="0" t="n">
        <v>21856.9529949306</v>
      </c>
    </row>
    <row r="102" customFormat="false" ht="12.8" hidden="false" customHeight="false" outlineLevel="0" collapsed="false">
      <c r="A102" s="0" t="n">
        <v>149</v>
      </c>
      <c r="B102" s="0" t="n">
        <v>5442593.80056278</v>
      </c>
      <c r="C102" s="0" t="n">
        <v>3339840.14338093</v>
      </c>
      <c r="D102" s="0" t="n">
        <v>423679.748308332</v>
      </c>
      <c r="E102" s="0" t="n">
        <v>471495.010095999</v>
      </c>
      <c r="F102" s="0" t="n">
        <v>1015840.90115675</v>
      </c>
      <c r="G102" s="0" t="n">
        <v>31810.3423996474</v>
      </c>
      <c r="H102" s="0" t="n">
        <v>133667.434841382</v>
      </c>
      <c r="I102" s="0" t="n">
        <v>18459.8788148249</v>
      </c>
      <c r="J102" s="0" t="n">
        <v>23666.8885398416</v>
      </c>
    </row>
    <row r="103" customFormat="false" ht="12.8" hidden="false" customHeight="false" outlineLevel="0" collapsed="false">
      <c r="A103" s="0" t="n">
        <v>150</v>
      </c>
      <c r="B103" s="0" t="n">
        <v>4576089.95342584</v>
      </c>
      <c r="C103" s="0" t="n">
        <v>3492725.46426007</v>
      </c>
      <c r="D103" s="0" t="n">
        <v>409341.563686082</v>
      </c>
      <c r="E103" s="0" t="n">
        <v>484016.10504706</v>
      </c>
      <c r="F103" s="0" t="n">
        <v>0</v>
      </c>
      <c r="G103" s="0" t="n">
        <v>28178.8016899998</v>
      </c>
      <c r="H103" s="0" t="n">
        <v>147690.02568759</v>
      </c>
      <c r="I103" s="0" t="n">
        <v>16357.4215906089</v>
      </c>
      <c r="J103" s="0" t="n">
        <v>24103.9941712029</v>
      </c>
    </row>
    <row r="104" customFormat="false" ht="12.8" hidden="false" customHeight="false" outlineLevel="0" collapsed="false">
      <c r="A104" s="0" t="n">
        <v>151</v>
      </c>
      <c r="B104" s="0" t="n">
        <v>4493895.51308471</v>
      </c>
      <c r="C104" s="0" t="n">
        <v>3460113.70232362</v>
      </c>
      <c r="D104" s="0" t="n">
        <v>387594.281394467</v>
      </c>
      <c r="E104" s="0" t="n">
        <v>475673.704487196</v>
      </c>
      <c r="F104" s="0" t="n">
        <v>0</v>
      </c>
      <c r="G104" s="0" t="n">
        <v>28091.8886483522</v>
      </c>
      <c r="H104" s="0" t="n">
        <v>116340.980991389</v>
      </c>
      <c r="I104" s="0" t="n">
        <v>18275.3295261984</v>
      </c>
      <c r="J104" s="0" t="n">
        <v>20663.7044806061</v>
      </c>
    </row>
    <row r="105" customFormat="false" ht="12.8" hidden="false" customHeight="false" outlineLevel="0" collapsed="false">
      <c r="A105" s="0" t="n">
        <v>152</v>
      </c>
      <c r="B105" s="0" t="n">
        <v>4519122.60867584</v>
      </c>
      <c r="C105" s="0" t="n">
        <v>3471183.67761766</v>
      </c>
      <c r="D105" s="0" t="n">
        <v>386895.433758503</v>
      </c>
      <c r="E105" s="0" t="n">
        <v>487851.901253662</v>
      </c>
      <c r="F105" s="0" t="n">
        <v>0</v>
      </c>
      <c r="G105" s="0" t="n">
        <v>30809.9260560649</v>
      </c>
      <c r="H105" s="0" t="n">
        <v>130278.548411358</v>
      </c>
      <c r="I105" s="0" t="n">
        <v>11409.5427609353</v>
      </c>
      <c r="J105" s="0" t="n">
        <v>21104.7576682686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18043144.0904716</v>
      </c>
      <c r="C2" s="166" t="n">
        <v>17405506.2854731</v>
      </c>
      <c r="D2" s="166" t="n">
        <v>61542304.1459164</v>
      </c>
      <c r="E2" s="166" t="n">
        <v>61542304.1459164</v>
      </c>
      <c r="F2" s="166" t="n">
        <v>0</v>
      </c>
      <c r="G2" s="166" t="n">
        <v>364695.460487578</v>
      </c>
      <c r="H2" s="166" t="n">
        <v>179810.780266655</v>
      </c>
      <c r="I2" s="166" t="n">
        <v>133045.091777586</v>
      </c>
    </row>
    <row r="3" customFormat="false" ht="12.8" hidden="false" customHeight="false" outlineLevel="0" collapsed="false">
      <c r="A3" s="166" t="n">
        <v>50</v>
      </c>
      <c r="B3" s="166" t="n">
        <v>22277539.8995703</v>
      </c>
      <c r="C3" s="166" t="n">
        <v>21584807.9443124</v>
      </c>
      <c r="D3" s="166" t="n">
        <v>76314324.9548439</v>
      </c>
      <c r="E3" s="166" t="n">
        <v>65412278.5327233</v>
      </c>
      <c r="F3" s="166" t="n">
        <v>10902046.4221206</v>
      </c>
      <c r="G3" s="166" t="n">
        <v>421602.260497036</v>
      </c>
      <c r="H3" s="166" t="n">
        <v>173537.254977465</v>
      </c>
      <c r="I3" s="166" t="n">
        <v>139417.771119178</v>
      </c>
    </row>
    <row r="4" customFormat="false" ht="12.8" hidden="false" customHeight="false" outlineLevel="0" collapsed="false">
      <c r="A4" s="166" t="n">
        <v>51</v>
      </c>
      <c r="B4" s="166" t="n">
        <v>20171412.2166204</v>
      </c>
      <c r="C4" s="166" t="n">
        <v>19514908.9400945</v>
      </c>
      <c r="D4" s="166" t="n">
        <v>68983481.7043661</v>
      </c>
      <c r="E4" s="166" t="n">
        <v>68983481.7043661</v>
      </c>
      <c r="F4" s="166" t="n">
        <v>0</v>
      </c>
      <c r="G4" s="166" t="n">
        <v>384609.217745639</v>
      </c>
      <c r="H4" s="166" t="n">
        <v>170548.660329114</v>
      </c>
      <c r="I4" s="166" t="n">
        <v>144779.140644521</v>
      </c>
    </row>
    <row r="5" customFormat="false" ht="12.8" hidden="false" customHeight="false" outlineLevel="0" collapsed="false">
      <c r="A5" s="166" t="n">
        <v>52</v>
      </c>
      <c r="B5" s="166" t="n">
        <v>23528444.5402758</v>
      </c>
      <c r="C5" s="166" t="n">
        <v>22852455.6495537</v>
      </c>
      <c r="D5" s="166" t="n">
        <v>80791205.6838664</v>
      </c>
      <c r="E5" s="166" t="n">
        <v>69249604.8718855</v>
      </c>
      <c r="F5" s="166" t="n">
        <v>11541600.8119809</v>
      </c>
      <c r="G5" s="166" t="n">
        <v>411868.751808264</v>
      </c>
      <c r="H5" s="166" t="n">
        <v>162868.753854648</v>
      </c>
      <c r="I5" s="166" t="n">
        <v>144644.835798782</v>
      </c>
    </row>
    <row r="6" customFormat="false" ht="12.8" hidden="false" customHeight="false" outlineLevel="0" collapsed="false">
      <c r="A6" s="166" t="n">
        <v>53</v>
      </c>
      <c r="B6" s="166" t="n">
        <v>19153281.0629158</v>
      </c>
      <c r="C6" s="166" t="n">
        <v>18535204.4503069</v>
      </c>
      <c r="D6" s="166" t="n">
        <v>65547035.8377368</v>
      </c>
      <c r="E6" s="166" t="n">
        <v>65547035.8377368</v>
      </c>
      <c r="F6" s="166" t="n">
        <v>0</v>
      </c>
      <c r="G6" s="166" t="n">
        <v>379107.181250302</v>
      </c>
      <c r="H6" s="166" t="n">
        <v>141448.488340624</v>
      </c>
      <c r="I6" s="166" t="n">
        <v>139315.632882832</v>
      </c>
    </row>
    <row r="7" customFormat="false" ht="12.8" hidden="false" customHeight="false" outlineLevel="0" collapsed="false">
      <c r="A7" s="166" t="n">
        <v>54</v>
      </c>
      <c r="B7" s="166" t="n">
        <v>21857213.2641064</v>
      </c>
      <c r="C7" s="166" t="n">
        <v>21254973.6813816</v>
      </c>
      <c r="D7" s="166" t="n">
        <v>75103390.7153397</v>
      </c>
      <c r="E7" s="166" t="n">
        <v>64374334.8988626</v>
      </c>
      <c r="F7" s="166" t="n">
        <v>10729055.8164771</v>
      </c>
      <c r="G7" s="166" t="n">
        <v>384130.413372021</v>
      </c>
      <c r="H7" s="166" t="n">
        <v>123317.249522824</v>
      </c>
      <c r="I7" s="166" t="n">
        <v>135417.02832844</v>
      </c>
    </row>
    <row r="8" customFormat="false" ht="12.8" hidden="false" customHeight="false" outlineLevel="0" collapsed="false">
      <c r="A8" s="166" t="n">
        <v>55</v>
      </c>
      <c r="B8" s="166" t="n">
        <v>19215169.9458099</v>
      </c>
      <c r="C8" s="166" t="n">
        <v>18628180.2423709</v>
      </c>
      <c r="D8" s="166" t="n">
        <v>65830840.2204289</v>
      </c>
      <c r="E8" s="166" t="n">
        <v>65830840.2204289</v>
      </c>
      <c r="F8" s="166" t="n">
        <v>0</v>
      </c>
      <c r="G8" s="166" t="n">
        <v>370054.163794967</v>
      </c>
      <c r="H8" s="166" t="n">
        <v>116388.261381319</v>
      </c>
      <c r="I8" s="166" t="n">
        <v>143638.968946757</v>
      </c>
    </row>
    <row r="9" customFormat="false" ht="12.8" hidden="false" customHeight="false" outlineLevel="0" collapsed="false">
      <c r="A9" s="166" t="n">
        <v>56</v>
      </c>
      <c r="B9" s="166" t="n">
        <v>22585007.4703965</v>
      </c>
      <c r="C9" s="166" t="n">
        <v>21952588.5080313</v>
      </c>
      <c r="D9" s="166" t="n">
        <v>77594762.9305608</v>
      </c>
      <c r="E9" s="166" t="n">
        <v>66509796.7976235</v>
      </c>
      <c r="F9" s="166" t="n">
        <v>11084966.1329373</v>
      </c>
      <c r="G9" s="166" t="n">
        <v>418867.570650581</v>
      </c>
      <c r="H9" s="166" t="n">
        <v>112379.676577497</v>
      </c>
      <c r="I9" s="166" t="n">
        <v>144531.021624542</v>
      </c>
    </row>
    <row r="10" customFormat="false" ht="12.8" hidden="false" customHeight="false" outlineLevel="0" collapsed="false">
      <c r="A10" s="166" t="n">
        <v>57</v>
      </c>
      <c r="B10" s="166" t="n">
        <v>19533783.8584636</v>
      </c>
      <c r="C10" s="166" t="n">
        <v>18856350.4870442</v>
      </c>
      <c r="D10" s="166" t="n">
        <v>66663600.8016685</v>
      </c>
      <c r="E10" s="166" t="n">
        <v>66663600.8016685</v>
      </c>
      <c r="F10" s="166" t="n">
        <v>0</v>
      </c>
      <c r="G10" s="166" t="n">
        <v>352470.356320033</v>
      </c>
      <c r="H10" s="166" t="n">
        <v>239320.285491821</v>
      </c>
      <c r="I10" s="166" t="n">
        <v>122346.756582245</v>
      </c>
    </row>
    <row r="11" customFormat="false" ht="12.8" hidden="false" customHeight="false" outlineLevel="0" collapsed="false">
      <c r="A11" s="166" t="n">
        <v>58</v>
      </c>
      <c r="B11" s="166" t="n">
        <v>23184198.0928763</v>
      </c>
      <c r="C11" s="166" t="n">
        <v>22502728.8694427</v>
      </c>
      <c r="D11" s="166" t="n">
        <v>79568763.1096815</v>
      </c>
      <c r="E11" s="166" t="n">
        <v>68201796.9511556</v>
      </c>
      <c r="F11" s="166" t="n">
        <v>11366966.1585259</v>
      </c>
      <c r="G11" s="166" t="n">
        <v>357180.114727404</v>
      </c>
      <c r="H11" s="166" t="n">
        <v>233537.954811137</v>
      </c>
      <c r="I11" s="166" t="n">
        <v>129644.505564317</v>
      </c>
    </row>
    <row r="12" customFormat="false" ht="12.8" hidden="false" customHeight="false" outlineLevel="0" collapsed="false">
      <c r="A12" s="166" t="n">
        <v>59</v>
      </c>
      <c r="B12" s="166" t="n">
        <v>20542851.5621216</v>
      </c>
      <c r="C12" s="166" t="n">
        <v>19859905.1784969</v>
      </c>
      <c r="D12" s="166" t="n">
        <v>70211018.8174341</v>
      </c>
      <c r="E12" s="166" t="n">
        <v>70211018.8174341</v>
      </c>
      <c r="F12" s="166" t="n">
        <v>0</v>
      </c>
      <c r="G12" s="166" t="n">
        <v>351626.063081105</v>
      </c>
      <c r="H12" s="166" t="n">
        <v>234302.016710924</v>
      </c>
      <c r="I12" s="166" t="n">
        <v>138597.576903819</v>
      </c>
    </row>
    <row r="13" customFormat="false" ht="12.8" hidden="false" customHeight="false" outlineLevel="0" collapsed="false">
      <c r="A13" s="166" t="n">
        <v>60</v>
      </c>
      <c r="B13" s="166" t="n">
        <v>24252373.7599014</v>
      </c>
      <c r="C13" s="166" t="n">
        <v>23556085.1764092</v>
      </c>
      <c r="D13" s="166" t="n">
        <v>83167858.0389435</v>
      </c>
      <c r="E13" s="166" t="n">
        <v>71286735.4619515</v>
      </c>
      <c r="F13" s="166" t="n">
        <v>11881122.5769919</v>
      </c>
      <c r="G13" s="166" t="n">
        <v>372696.411100762</v>
      </c>
      <c r="H13" s="166" t="n">
        <v>225492.026773178</v>
      </c>
      <c r="I13" s="166" t="n">
        <v>140143.065168911</v>
      </c>
    </row>
    <row r="14" customFormat="false" ht="12.8" hidden="false" customHeight="false" outlineLevel="0" collapsed="false">
      <c r="A14" s="166" t="n">
        <v>61</v>
      </c>
      <c r="B14" s="166" t="n">
        <v>19363802.8731975</v>
      </c>
      <c r="C14" s="166" t="n">
        <v>18670841.0166333</v>
      </c>
      <c r="D14" s="166" t="n">
        <v>62590802.6432059</v>
      </c>
      <c r="E14" s="166" t="n">
        <v>70820906.7970745</v>
      </c>
      <c r="F14" s="166" t="n">
        <v>0</v>
      </c>
      <c r="G14" s="166" t="n">
        <v>350440.335628768</v>
      </c>
      <c r="H14" s="166" t="n">
        <v>255764.752266503</v>
      </c>
      <c r="I14" s="166" t="n">
        <v>123938.240955641</v>
      </c>
    </row>
    <row r="15" customFormat="false" ht="12.8" hidden="false" customHeight="false" outlineLevel="0" collapsed="false">
      <c r="A15" s="166" t="n">
        <v>62</v>
      </c>
      <c r="B15" s="166" t="n">
        <v>21991144.8761269</v>
      </c>
      <c r="C15" s="166" t="n">
        <v>21312057.4176784</v>
      </c>
      <c r="D15" s="166" t="n">
        <v>71418574.8103526</v>
      </c>
      <c r="E15" s="166" t="n">
        <v>69295066.1870075</v>
      </c>
      <c r="F15" s="166" t="n">
        <v>11549177.6978346</v>
      </c>
      <c r="G15" s="166" t="n">
        <v>349684.230180864</v>
      </c>
      <c r="H15" s="166" t="n">
        <v>239666.738849377</v>
      </c>
      <c r="I15" s="166" t="n">
        <v>128194.98488325</v>
      </c>
    </row>
    <row r="16" customFormat="false" ht="12.8" hidden="false" customHeight="false" outlineLevel="0" collapsed="false">
      <c r="A16" s="166" t="n">
        <v>63</v>
      </c>
      <c r="B16" s="166" t="n">
        <v>18235645.224442</v>
      </c>
      <c r="C16" s="166" t="n">
        <v>17614504.667947</v>
      </c>
      <c r="D16" s="166" t="n">
        <v>59281129.9217306</v>
      </c>
      <c r="E16" s="166" t="n">
        <v>66350999.5900199</v>
      </c>
      <c r="F16" s="166" t="n">
        <v>0</v>
      </c>
      <c r="G16" s="166" t="n">
        <v>324246.403842558</v>
      </c>
      <c r="H16" s="166" t="n">
        <v>216427.814889664</v>
      </c>
      <c r="I16" s="166" t="n">
        <v>114951.911089814</v>
      </c>
    </row>
    <row r="17" customFormat="false" ht="12.8" hidden="false" customHeight="false" outlineLevel="0" collapsed="false">
      <c r="A17" s="166" t="n">
        <v>64</v>
      </c>
      <c r="B17" s="166" t="n">
        <v>20080887.7929642</v>
      </c>
      <c r="C17" s="166" t="n">
        <v>19501748.0655984</v>
      </c>
      <c r="D17" s="166" t="n">
        <v>65645556.2071453</v>
      </c>
      <c r="E17" s="166" t="n">
        <v>63033393.5080475</v>
      </c>
      <c r="F17" s="166" t="n">
        <v>10505565.5846746</v>
      </c>
      <c r="G17" s="166" t="n">
        <v>295359.784554806</v>
      </c>
      <c r="H17" s="166" t="n">
        <v>204078.725928555</v>
      </c>
      <c r="I17" s="166" t="n">
        <v>113858.881260517</v>
      </c>
    </row>
    <row r="18" customFormat="false" ht="12.8" hidden="false" customHeight="false" outlineLevel="0" collapsed="false">
      <c r="A18" s="166" t="n">
        <v>65</v>
      </c>
      <c r="B18" s="166" t="n">
        <v>15939455.3253429</v>
      </c>
      <c r="C18" s="166" t="n">
        <v>15357245.5663204</v>
      </c>
      <c r="D18" s="166" t="n">
        <v>49080278.7911712</v>
      </c>
      <c r="E18" s="166" t="n">
        <v>62188419.3050693</v>
      </c>
      <c r="F18" s="166" t="n">
        <v>0</v>
      </c>
      <c r="G18" s="166" t="n">
        <v>305464.811761156</v>
      </c>
      <c r="H18" s="166" t="n">
        <v>200028.435130685</v>
      </c>
      <c r="I18" s="166" t="n">
        <v>109595.017329619</v>
      </c>
    </row>
    <row r="19" customFormat="false" ht="12.8" hidden="false" customHeight="false" outlineLevel="0" collapsed="false">
      <c r="A19" s="166" t="n">
        <v>66</v>
      </c>
      <c r="B19" s="166" t="n">
        <v>18843330.2723496</v>
      </c>
      <c r="C19" s="166" t="n">
        <v>18269428.3617258</v>
      </c>
      <c r="D19" s="166" t="n">
        <v>59036784.4281593</v>
      </c>
      <c r="E19" s="166" t="n">
        <v>62493873.9685375</v>
      </c>
      <c r="F19" s="166" t="n">
        <v>10415645.6614229</v>
      </c>
      <c r="G19" s="166" t="n">
        <v>299865.937763691</v>
      </c>
      <c r="H19" s="166" t="n">
        <v>198568.503396831</v>
      </c>
      <c r="I19" s="166" t="n">
        <v>107810.670661791</v>
      </c>
    </row>
    <row r="20" customFormat="false" ht="12.8" hidden="false" customHeight="false" outlineLevel="0" collapsed="false">
      <c r="A20" s="166" t="n">
        <v>67</v>
      </c>
      <c r="B20" s="166" t="n">
        <v>15786819.5136424</v>
      </c>
      <c r="C20" s="166" t="n">
        <v>15165167.767607</v>
      </c>
      <c r="D20" s="166" t="n">
        <v>49205364.942853</v>
      </c>
      <c r="E20" s="166" t="n">
        <v>60159533.455584</v>
      </c>
      <c r="F20" s="166" t="n">
        <v>0</v>
      </c>
      <c r="G20" s="166" t="n">
        <v>335910.235010654</v>
      </c>
      <c r="H20" s="166" t="n">
        <v>208209.967682039</v>
      </c>
      <c r="I20" s="166" t="n">
        <v>110759.347632462</v>
      </c>
    </row>
    <row r="21" customFormat="false" ht="12.8" hidden="false" customHeight="false" outlineLevel="0" collapsed="false">
      <c r="A21" s="166" t="n">
        <v>68</v>
      </c>
      <c r="B21" s="166" t="n">
        <v>17918399.3318476</v>
      </c>
      <c r="C21" s="166" t="n">
        <v>17277306.8016746</v>
      </c>
      <c r="D21" s="166" t="n">
        <v>56556860.8841599</v>
      </c>
      <c r="E21" s="166" t="n">
        <v>58136644.9832002</v>
      </c>
      <c r="F21" s="166" t="n">
        <v>9689440.83053337</v>
      </c>
      <c r="G21" s="166" t="n">
        <v>361949.543557869</v>
      </c>
      <c r="H21" s="166" t="n">
        <v>203390.012379379</v>
      </c>
      <c r="I21" s="166" t="n">
        <v>108218.534622524</v>
      </c>
    </row>
    <row r="22" customFormat="false" ht="12.8" hidden="false" customHeight="false" outlineLevel="0" collapsed="false">
      <c r="A22" s="166" t="n">
        <v>69</v>
      </c>
      <c r="B22" s="166" t="n">
        <v>16434641.4004198</v>
      </c>
      <c r="C22" s="166" t="n">
        <v>15807385.658089</v>
      </c>
      <c r="D22" s="166" t="n">
        <v>51729296.5598978</v>
      </c>
      <c r="E22" s="166" t="n">
        <v>61104655.1626774</v>
      </c>
      <c r="F22" s="166" t="n">
        <v>0</v>
      </c>
      <c r="G22" s="166" t="n">
        <v>339999.517263008</v>
      </c>
      <c r="H22" s="166" t="n">
        <v>207299.45260985</v>
      </c>
      <c r="I22" s="166" t="n">
        <v>114223.960654247</v>
      </c>
    </row>
    <row r="23" customFormat="false" ht="12.8" hidden="false" customHeight="false" outlineLevel="0" collapsed="false">
      <c r="A23" s="166" t="n">
        <v>70</v>
      </c>
      <c r="B23" s="166" t="n">
        <v>18373368.2973328</v>
      </c>
      <c r="C23" s="166" t="n">
        <v>17779890.3012971</v>
      </c>
      <c r="D23" s="166" t="n">
        <v>58340675.6598262</v>
      </c>
      <c r="E23" s="166" t="n">
        <v>58668905.4925863</v>
      </c>
      <c r="F23" s="166" t="n">
        <v>9778150.91543105</v>
      </c>
      <c r="G23" s="166" t="n">
        <v>336067.791509227</v>
      </c>
      <c r="H23" s="166" t="n">
        <v>199159.097992466</v>
      </c>
      <c r="I23" s="166" t="n">
        <v>83215.8664771378</v>
      </c>
    </row>
    <row r="24" customFormat="false" ht="12.8" hidden="false" customHeight="false" outlineLevel="0" collapsed="false">
      <c r="A24" s="166" t="n">
        <v>71</v>
      </c>
      <c r="B24" s="166" t="n">
        <v>15655197.28434</v>
      </c>
      <c r="C24" s="166" t="n">
        <v>15030155.9050472</v>
      </c>
      <c r="D24" s="166" t="n">
        <v>49461118.423773</v>
      </c>
      <c r="E24" s="166" t="n">
        <v>57480211.9009685</v>
      </c>
      <c r="F24" s="166" t="n">
        <v>0</v>
      </c>
      <c r="G24" s="166" t="n">
        <v>362817.265601395</v>
      </c>
      <c r="H24" s="166" t="n">
        <v>203015.358322382</v>
      </c>
      <c r="I24" s="166" t="n">
        <v>84583.9362415247</v>
      </c>
    </row>
    <row r="25" customFormat="false" ht="12.8" hidden="false" customHeight="false" outlineLevel="0" collapsed="false">
      <c r="A25" s="166" t="n">
        <v>72</v>
      </c>
      <c r="B25" s="166" t="n">
        <v>18865848.6248469</v>
      </c>
      <c r="C25" s="166" t="n">
        <v>18253959.7698214</v>
      </c>
      <c r="D25" s="166" t="n">
        <v>60220429.9231741</v>
      </c>
      <c r="E25" s="166" t="n">
        <v>59649638.4611279</v>
      </c>
      <c r="F25" s="166" t="n">
        <v>9941606.41018797</v>
      </c>
      <c r="G25" s="166" t="n">
        <v>346399.372417591</v>
      </c>
      <c r="H25" s="166" t="n">
        <v>201429.118770191</v>
      </c>
      <c r="I25" s="166" t="n">
        <v>91514.8054824359</v>
      </c>
    </row>
    <row r="26" customFormat="false" ht="12.8" hidden="false" customHeight="false" outlineLevel="0" collapsed="false">
      <c r="A26" s="166" t="n">
        <v>73</v>
      </c>
      <c r="B26" s="166" t="n">
        <v>16677285.6017938</v>
      </c>
      <c r="C26" s="166" t="n">
        <v>16076962.8297725</v>
      </c>
      <c r="D26" s="166" t="n">
        <v>53301132.3527088</v>
      </c>
      <c r="E26" s="166" t="n">
        <v>60867619.6991625</v>
      </c>
      <c r="F26" s="166" t="n">
        <v>0</v>
      </c>
      <c r="G26" s="166" t="n">
        <v>325748.29106757</v>
      </c>
      <c r="H26" s="166" t="n">
        <v>205034.868688734</v>
      </c>
      <c r="I26" s="166" t="n">
        <v>99342.303235606</v>
      </c>
    </row>
    <row r="27" customFormat="false" ht="12.8" hidden="false" customHeight="false" outlineLevel="0" collapsed="false">
      <c r="A27" s="166" t="n">
        <v>74</v>
      </c>
      <c r="B27" s="166" t="n">
        <v>19680899.2226892</v>
      </c>
      <c r="C27" s="166" t="n">
        <v>19089105.7662775</v>
      </c>
      <c r="D27" s="166" t="n">
        <v>63346746.6660799</v>
      </c>
      <c r="E27" s="166" t="n">
        <v>61896936.9704282</v>
      </c>
      <c r="F27" s="166" t="n">
        <v>10316156.161738</v>
      </c>
      <c r="G27" s="166" t="n">
        <v>324247.842959625</v>
      </c>
      <c r="H27" s="166" t="n">
        <v>199531.404438751</v>
      </c>
      <c r="I27" s="166" t="n">
        <v>97163.155733266</v>
      </c>
    </row>
    <row r="28" customFormat="false" ht="12.8" hidden="false" customHeight="false" outlineLevel="0" collapsed="false">
      <c r="A28" s="166" t="n">
        <v>75</v>
      </c>
      <c r="B28" s="166" t="n">
        <v>17301081.4415625</v>
      </c>
      <c r="C28" s="166" t="n">
        <v>16732849.9469506</v>
      </c>
      <c r="D28" s="166" t="n">
        <v>55717945.8361755</v>
      </c>
      <c r="E28" s="166" t="n">
        <v>62881452.3794821</v>
      </c>
      <c r="F28" s="166" t="n">
        <v>0</v>
      </c>
      <c r="G28" s="166" t="n">
        <v>306914.903345739</v>
      </c>
      <c r="H28" s="166" t="n">
        <v>190821.444968423</v>
      </c>
      <c r="I28" s="166" t="n">
        <v>100707.351853887</v>
      </c>
    </row>
    <row r="29" customFormat="false" ht="12.8" hidden="false" customHeight="false" outlineLevel="0" collapsed="false">
      <c r="A29" s="166" t="n">
        <v>76</v>
      </c>
      <c r="B29" s="166" t="n">
        <v>20516350.2815001</v>
      </c>
      <c r="C29" s="166" t="n">
        <v>19864709.4352959</v>
      </c>
      <c r="D29" s="166" t="n">
        <v>66183178.4614045</v>
      </c>
      <c r="E29" s="166" t="n">
        <v>63956387.4815351</v>
      </c>
      <c r="F29" s="166" t="n">
        <v>10659397.9135892</v>
      </c>
      <c r="G29" s="166" t="n">
        <v>375347.833664211</v>
      </c>
      <c r="H29" s="166" t="n">
        <v>209203.716038089</v>
      </c>
      <c r="I29" s="166" t="n">
        <v>95841.8521455378</v>
      </c>
    </row>
    <row r="30" customFormat="false" ht="12.8" hidden="false" customHeight="false" outlineLevel="0" collapsed="false">
      <c r="A30" s="166" t="n">
        <v>77</v>
      </c>
      <c r="B30" s="166" t="n">
        <v>17849049.2200443</v>
      </c>
      <c r="C30" s="166" t="n">
        <v>17203987.7350541</v>
      </c>
      <c r="D30" s="166" t="n">
        <v>57572281.045725</v>
      </c>
      <c r="E30" s="166" t="n">
        <v>64182284.4076456</v>
      </c>
      <c r="F30" s="166" t="n">
        <v>0</v>
      </c>
      <c r="G30" s="166" t="n">
        <v>366913.174703246</v>
      </c>
      <c r="H30" s="166" t="n">
        <v>206430.963920381</v>
      </c>
      <c r="I30" s="166" t="n">
        <v>102453.351952181</v>
      </c>
    </row>
    <row r="31" customFormat="false" ht="12.8" hidden="false" customHeight="false" outlineLevel="0" collapsed="false">
      <c r="A31" s="166" t="n">
        <v>78</v>
      </c>
      <c r="B31" s="166" t="n">
        <v>21096365.7525528</v>
      </c>
      <c r="C31" s="166" t="n">
        <v>20385315.8702556</v>
      </c>
      <c r="D31" s="166" t="n">
        <v>68188652.6259192</v>
      </c>
      <c r="E31" s="166" t="n">
        <v>65276162.009599</v>
      </c>
      <c r="F31" s="166" t="n">
        <v>10879360.3349332</v>
      </c>
      <c r="G31" s="166" t="n">
        <v>416893.095158923</v>
      </c>
      <c r="H31" s="166" t="n">
        <v>224691.198298233</v>
      </c>
      <c r="I31" s="166" t="n">
        <v>99236.5554857354</v>
      </c>
    </row>
    <row r="32" customFormat="false" ht="12.8" hidden="false" customHeight="false" outlineLevel="0" collapsed="false">
      <c r="A32" s="166" t="n">
        <v>79</v>
      </c>
      <c r="B32" s="166" t="n">
        <v>18392507.7277261</v>
      </c>
      <c r="C32" s="166" t="n">
        <v>17709068.3509478</v>
      </c>
      <c r="D32" s="166" t="n">
        <v>59530971.4084069</v>
      </c>
      <c r="E32" s="166" t="n">
        <v>65653889.7323819</v>
      </c>
      <c r="F32" s="166" t="n">
        <v>0</v>
      </c>
      <c r="G32" s="166" t="n">
        <v>398978.377499132</v>
      </c>
      <c r="H32" s="166" t="n">
        <v>214322.519510098</v>
      </c>
      <c r="I32" s="166" t="n">
        <v>100197.828241597</v>
      </c>
    </row>
    <row r="33" customFormat="false" ht="12.8" hidden="false" customHeight="false" outlineLevel="0" collapsed="false">
      <c r="A33" s="166" t="n">
        <v>80</v>
      </c>
      <c r="B33" s="166" t="n">
        <v>21367141.4366787</v>
      </c>
      <c r="C33" s="166" t="n">
        <v>20650406.535338</v>
      </c>
      <c r="D33" s="166" t="n">
        <v>69300916.3322681</v>
      </c>
      <c r="E33" s="166" t="n">
        <v>65839367.0158575</v>
      </c>
      <c r="F33" s="166" t="n">
        <v>10973227.8359762</v>
      </c>
      <c r="G33" s="166" t="n">
        <v>412705.326335813</v>
      </c>
      <c r="H33" s="166" t="n">
        <v>233713.596920538</v>
      </c>
      <c r="I33" s="166" t="n">
        <v>100451.397263363</v>
      </c>
    </row>
    <row r="34" customFormat="false" ht="12.8" hidden="false" customHeight="false" outlineLevel="0" collapsed="false">
      <c r="A34" s="166" t="n">
        <v>81</v>
      </c>
      <c r="B34" s="166" t="n">
        <v>18758834.9029624</v>
      </c>
      <c r="C34" s="166" t="n">
        <v>18044172.3319436</v>
      </c>
      <c r="D34" s="166" t="n">
        <v>60834733.973802</v>
      </c>
      <c r="E34" s="166" t="n">
        <v>66642576.0487373</v>
      </c>
      <c r="F34" s="166" t="n">
        <v>0</v>
      </c>
      <c r="G34" s="166" t="n">
        <v>415863.983581818</v>
      </c>
      <c r="H34" s="166" t="n">
        <v>227093.080758069</v>
      </c>
      <c r="I34" s="166" t="n">
        <v>102436.438112632</v>
      </c>
    </row>
    <row r="35" customFormat="false" ht="12.8" hidden="false" customHeight="false" outlineLevel="0" collapsed="false">
      <c r="A35" s="166" t="n">
        <v>82</v>
      </c>
      <c r="B35" s="166" t="n">
        <v>21869936.0748096</v>
      </c>
      <c r="C35" s="166" t="n">
        <v>21102450.2399765</v>
      </c>
      <c r="D35" s="166" t="n">
        <v>71009125.9842582</v>
      </c>
      <c r="E35" s="166" t="n">
        <v>67078348.0230632</v>
      </c>
      <c r="F35" s="166" t="n">
        <v>11179724.6705105</v>
      </c>
      <c r="G35" s="166" t="n">
        <v>443883.956975649</v>
      </c>
      <c r="H35" s="166" t="n">
        <v>249950.520254115</v>
      </c>
      <c r="I35" s="166" t="n">
        <v>105216.225147748</v>
      </c>
    </row>
    <row r="36" customFormat="false" ht="12.8" hidden="false" customHeight="false" outlineLevel="0" collapsed="false">
      <c r="A36" s="166" t="n">
        <v>83</v>
      </c>
      <c r="B36" s="166" t="n">
        <v>19251621.9598119</v>
      </c>
      <c r="C36" s="166" t="n">
        <v>18505375.913473</v>
      </c>
      <c r="D36" s="166" t="n">
        <v>62550953.7296461</v>
      </c>
      <c r="E36" s="166" t="n">
        <v>68088445.3241599</v>
      </c>
      <c r="F36" s="166" t="n">
        <v>0</v>
      </c>
      <c r="G36" s="166" t="n">
        <v>429402.057540067</v>
      </c>
      <c r="H36" s="166" t="n">
        <v>242137.460756817</v>
      </c>
      <c r="I36" s="166" t="n">
        <v>106723.611488606</v>
      </c>
    </row>
    <row r="37" customFormat="false" ht="12.8" hidden="false" customHeight="false" outlineLevel="0" collapsed="false">
      <c r="A37" s="166" t="n">
        <v>84</v>
      </c>
      <c r="B37" s="166" t="n">
        <v>22610347.794419</v>
      </c>
      <c r="C37" s="166" t="n">
        <v>21838561.6030703</v>
      </c>
      <c r="D37" s="166" t="n">
        <v>73616032.5895324</v>
      </c>
      <c r="E37" s="166" t="n">
        <v>69196517.1248519</v>
      </c>
      <c r="F37" s="166" t="n">
        <v>11532752.854142</v>
      </c>
      <c r="G37" s="166" t="n">
        <v>449752.566490433</v>
      </c>
      <c r="H37" s="166" t="n">
        <v>250106.276404758</v>
      </c>
      <c r="I37" s="166" t="n">
        <v>102753.354933508</v>
      </c>
    </row>
    <row r="38" customFormat="false" ht="12.8" hidden="false" customHeight="false" outlineLevel="0" collapsed="false">
      <c r="A38" s="166" t="n">
        <v>85</v>
      </c>
      <c r="B38" s="166" t="n">
        <v>19855420.5255125</v>
      </c>
      <c r="C38" s="166" t="n">
        <v>19123995.1391399</v>
      </c>
      <c r="D38" s="166" t="n">
        <v>64783782.1212304</v>
      </c>
      <c r="E38" s="166" t="n">
        <v>70129702.681094</v>
      </c>
      <c r="F38" s="166" t="n">
        <v>0</v>
      </c>
      <c r="G38" s="166" t="n">
        <v>421291.929671853</v>
      </c>
      <c r="H38" s="166" t="n">
        <v>237880.272495597</v>
      </c>
      <c r="I38" s="166" t="n">
        <v>103218.834578653</v>
      </c>
    </row>
    <row r="39" customFormat="false" ht="12.8" hidden="false" customHeight="false" outlineLevel="0" collapsed="false">
      <c r="A39" s="166" t="n">
        <v>86</v>
      </c>
      <c r="B39" s="166" t="n">
        <v>23128372.1736535</v>
      </c>
      <c r="C39" s="166" t="n">
        <v>22394852.5615761</v>
      </c>
      <c r="D39" s="166" t="n">
        <v>75627134.2490948</v>
      </c>
      <c r="E39" s="166" t="n">
        <v>70793921.3872597</v>
      </c>
      <c r="F39" s="166" t="n">
        <v>11798986.8978766</v>
      </c>
      <c r="G39" s="166" t="n">
        <v>403804.410961157</v>
      </c>
      <c r="H39" s="166" t="n">
        <v>257519.054292463</v>
      </c>
      <c r="I39" s="166" t="n">
        <v>103137.352605415</v>
      </c>
    </row>
    <row r="40" customFormat="false" ht="12.8" hidden="false" customHeight="false" outlineLevel="0" collapsed="false">
      <c r="A40" s="166" t="n">
        <v>87</v>
      </c>
      <c r="B40" s="166" t="n">
        <v>20404983.4685688</v>
      </c>
      <c r="C40" s="166" t="n">
        <v>19680958.0646892</v>
      </c>
      <c r="D40" s="166" t="n">
        <v>66818159.2685015</v>
      </c>
      <c r="E40" s="166" t="n">
        <v>71954037.8228005</v>
      </c>
      <c r="F40" s="166" t="n">
        <v>0</v>
      </c>
      <c r="G40" s="166" t="n">
        <v>404819.293609638</v>
      </c>
      <c r="H40" s="166" t="n">
        <v>247349.370849762</v>
      </c>
      <c r="I40" s="166" t="n">
        <v>102652.484885901</v>
      </c>
    </row>
    <row r="41" customFormat="false" ht="12.8" hidden="false" customHeight="false" outlineLevel="0" collapsed="false">
      <c r="A41" s="166" t="n">
        <v>88</v>
      </c>
      <c r="B41" s="166" t="n">
        <v>23888232.6796374</v>
      </c>
      <c r="C41" s="166" t="n">
        <v>23133511.8783871</v>
      </c>
      <c r="D41" s="166" t="n">
        <v>78244433.7296677</v>
      </c>
      <c r="E41" s="166" t="n">
        <v>72931889.4162243</v>
      </c>
      <c r="F41" s="166" t="n">
        <v>12155314.902704</v>
      </c>
      <c r="G41" s="166" t="n">
        <v>421463.347884828</v>
      </c>
      <c r="H41" s="166" t="n">
        <v>261690.703483535</v>
      </c>
      <c r="I41" s="166" t="n">
        <v>102238.21411707</v>
      </c>
    </row>
    <row r="42" customFormat="false" ht="12.8" hidden="false" customHeight="false" outlineLevel="0" collapsed="false">
      <c r="A42" s="166" t="n">
        <v>89</v>
      </c>
      <c r="B42" s="166" t="n">
        <v>20816627.7898465</v>
      </c>
      <c r="C42" s="166" t="n">
        <v>20028099.3845778</v>
      </c>
      <c r="D42" s="166" t="n">
        <v>68079422.910163</v>
      </c>
      <c r="E42" s="166" t="n">
        <v>72986600.9089839</v>
      </c>
      <c r="F42" s="166" t="n">
        <v>0</v>
      </c>
      <c r="G42" s="166" t="n">
        <v>462610.150998258</v>
      </c>
      <c r="H42" s="166" t="n">
        <v>253181.516717637</v>
      </c>
      <c r="I42" s="166" t="n">
        <v>103909.625075341</v>
      </c>
    </row>
    <row r="43" customFormat="false" ht="12.8" hidden="false" customHeight="false" outlineLevel="0" collapsed="false">
      <c r="A43" s="166" t="n">
        <v>90</v>
      </c>
      <c r="B43" s="166" t="n">
        <v>24275627.4033178</v>
      </c>
      <c r="C43" s="166" t="n">
        <v>23465326.1019452</v>
      </c>
      <c r="D43" s="166" t="n">
        <v>79413373.7546503</v>
      </c>
      <c r="E43" s="166" t="n">
        <v>73779535.0745179</v>
      </c>
      <c r="F43" s="166" t="n">
        <v>12296589.1790863</v>
      </c>
      <c r="G43" s="166" t="n">
        <v>459448.249845354</v>
      </c>
      <c r="H43" s="166" t="n">
        <v>275771.839418486</v>
      </c>
      <c r="I43" s="166" t="n">
        <v>107258.874441034</v>
      </c>
    </row>
    <row r="44" customFormat="false" ht="12.8" hidden="false" customHeight="false" outlineLevel="0" collapsed="false">
      <c r="A44" s="166" t="n">
        <v>91</v>
      </c>
      <c r="B44" s="166" t="n">
        <v>21323423.0459841</v>
      </c>
      <c r="C44" s="166" t="n">
        <v>20549297.2479166</v>
      </c>
      <c r="D44" s="166" t="n">
        <v>69953599.1422867</v>
      </c>
      <c r="E44" s="166" t="n">
        <v>74702106.2170132</v>
      </c>
      <c r="F44" s="166" t="n">
        <v>0</v>
      </c>
      <c r="G44" s="166" t="n">
        <v>430315.918313077</v>
      </c>
      <c r="H44" s="166" t="n">
        <v>267472.083060341</v>
      </c>
      <c r="I44" s="166" t="n">
        <v>109053.995277334</v>
      </c>
    </row>
    <row r="45" customFormat="false" ht="12.8" hidden="false" customHeight="false" outlineLevel="0" collapsed="false">
      <c r="A45" s="166" t="n">
        <v>92</v>
      </c>
      <c r="B45" s="166" t="n">
        <v>25177670.4508731</v>
      </c>
      <c r="C45" s="166" t="n">
        <v>24368544.9791297</v>
      </c>
      <c r="D45" s="166" t="n">
        <v>82593101.0773393</v>
      </c>
      <c r="E45" s="166" t="n">
        <v>76522535.3827909</v>
      </c>
      <c r="F45" s="166" t="n">
        <v>12753755.8971318</v>
      </c>
      <c r="G45" s="166" t="n">
        <v>456440.692899379</v>
      </c>
      <c r="H45" s="166" t="n">
        <v>276486.427695095</v>
      </c>
      <c r="I45" s="166" t="n">
        <v>108854.787355569</v>
      </c>
    </row>
    <row r="46" customFormat="false" ht="12.8" hidden="false" customHeight="false" outlineLevel="0" collapsed="false">
      <c r="A46" s="166" t="n">
        <v>93</v>
      </c>
      <c r="B46" s="166" t="n">
        <v>21943155.8887574</v>
      </c>
      <c r="C46" s="166" t="n">
        <v>21171515.072464</v>
      </c>
      <c r="D46" s="166" t="n">
        <v>72163761.0764587</v>
      </c>
      <c r="E46" s="166" t="n">
        <v>76905881.1640673</v>
      </c>
      <c r="F46" s="166" t="n">
        <v>0</v>
      </c>
      <c r="G46" s="166" t="n">
        <v>420236.720126833</v>
      </c>
      <c r="H46" s="166" t="n">
        <v>273953.92018628</v>
      </c>
      <c r="I46" s="166" t="n">
        <v>110643.108543138</v>
      </c>
    </row>
    <row r="47" customFormat="false" ht="12.8" hidden="false" customHeight="false" outlineLevel="0" collapsed="false">
      <c r="A47" s="166" t="n">
        <v>94</v>
      </c>
      <c r="B47" s="166" t="n">
        <v>25558740.7637707</v>
      </c>
      <c r="C47" s="166" t="n">
        <v>24721893.1941399</v>
      </c>
      <c r="D47" s="166" t="n">
        <v>83881553.7682552</v>
      </c>
      <c r="E47" s="166" t="n">
        <v>77557728.3304785</v>
      </c>
      <c r="F47" s="166" t="n">
        <v>12926288.0550798</v>
      </c>
      <c r="G47" s="166" t="n">
        <v>480047.731907094</v>
      </c>
      <c r="H47" s="166" t="n">
        <v>282100.892728139</v>
      </c>
      <c r="I47" s="166" t="n">
        <v>106712.778565052</v>
      </c>
    </row>
    <row r="48" customFormat="false" ht="12.8" hidden="false" customHeight="false" outlineLevel="0" collapsed="false">
      <c r="A48" s="166" t="n">
        <v>95</v>
      </c>
      <c r="B48" s="166" t="n">
        <v>22276557.2513177</v>
      </c>
      <c r="C48" s="166" t="n">
        <v>21462356.4466775</v>
      </c>
      <c r="D48" s="166" t="n">
        <v>73213837.5852055</v>
      </c>
      <c r="E48" s="166" t="n">
        <v>77769619.1382357</v>
      </c>
      <c r="F48" s="166" t="n">
        <v>0</v>
      </c>
      <c r="G48" s="166" t="n">
        <v>460715.814216795</v>
      </c>
      <c r="H48" s="166" t="n">
        <v>276092.147981298</v>
      </c>
      <c r="I48" s="166" t="n">
        <v>110561.203488673</v>
      </c>
    </row>
    <row r="49" customFormat="false" ht="12.8" hidden="false" customHeight="false" outlineLevel="0" collapsed="false">
      <c r="A49" s="166" t="n">
        <v>96</v>
      </c>
      <c r="B49" s="166" t="n">
        <v>26232764.3143228</v>
      </c>
      <c r="C49" s="166" t="n">
        <v>25315946.9865991</v>
      </c>
      <c r="D49" s="166" t="n">
        <v>85937943.0503831</v>
      </c>
      <c r="E49" s="166" t="n">
        <v>79290405.3425888</v>
      </c>
      <c r="F49" s="166" t="n">
        <v>13215067.5570981</v>
      </c>
      <c r="G49" s="166" t="n">
        <v>561054.420998589</v>
      </c>
      <c r="H49" s="166" t="n">
        <v>281584.075782227</v>
      </c>
      <c r="I49" s="166" t="n">
        <v>105969.758489963</v>
      </c>
    </row>
    <row r="50" customFormat="false" ht="12.8" hidden="false" customHeight="false" outlineLevel="0" collapsed="false">
      <c r="A50" s="166" t="n">
        <v>97</v>
      </c>
      <c r="B50" s="166" t="n">
        <v>23016051.3075424</v>
      </c>
      <c r="C50" s="166" t="n">
        <v>22162357.2100421</v>
      </c>
      <c r="D50" s="166" t="n">
        <v>75664569.9361688</v>
      </c>
      <c r="E50" s="166" t="n">
        <v>80280449.7103209</v>
      </c>
      <c r="F50" s="166" t="n">
        <v>0</v>
      </c>
      <c r="G50" s="166" t="n">
        <v>496814.081997858</v>
      </c>
      <c r="H50" s="166" t="n">
        <v>280345.990344278</v>
      </c>
      <c r="I50" s="166" t="n">
        <v>109334.321654493</v>
      </c>
    </row>
    <row r="51" customFormat="false" ht="12.8" hidden="false" customHeight="false" outlineLevel="0" collapsed="false">
      <c r="A51" s="166" t="n">
        <v>98</v>
      </c>
      <c r="B51" s="166" t="n">
        <v>26711496.2578361</v>
      </c>
      <c r="C51" s="166" t="n">
        <v>25838670.1871266</v>
      </c>
      <c r="D51" s="166" t="n">
        <v>87789570.4005694</v>
      </c>
      <c r="E51" s="166" t="n">
        <v>80880579.4099122</v>
      </c>
      <c r="F51" s="166" t="n">
        <v>13480096.5683187</v>
      </c>
      <c r="G51" s="166" t="n">
        <v>511928.827205061</v>
      </c>
      <c r="H51" s="166" t="n">
        <v>285016.704096268</v>
      </c>
      <c r="I51" s="166" t="n">
        <v>108400.770583036</v>
      </c>
    </row>
    <row r="52" customFormat="false" ht="12.8" hidden="false" customHeight="false" outlineLevel="0" collapsed="false">
      <c r="A52" s="166" t="n">
        <v>99</v>
      </c>
      <c r="B52" s="166" t="n">
        <v>23404673.2520621</v>
      </c>
      <c r="C52" s="166" t="n">
        <v>22516952.2814304</v>
      </c>
      <c r="D52" s="166" t="n">
        <v>76937979.5340829</v>
      </c>
      <c r="E52" s="166" t="n">
        <v>81413612.4703555</v>
      </c>
      <c r="F52" s="166" t="n">
        <v>0</v>
      </c>
      <c r="G52" s="166" t="n">
        <v>516976.335117774</v>
      </c>
      <c r="H52" s="166" t="n">
        <v>291104.414561902</v>
      </c>
      <c r="I52" s="166" t="n">
        <v>113771.744217228</v>
      </c>
    </row>
    <row r="53" customFormat="false" ht="12.8" hidden="false" customHeight="false" outlineLevel="0" collapsed="false">
      <c r="A53" s="166" t="n">
        <v>100</v>
      </c>
      <c r="B53" s="166" t="n">
        <v>27100234.5817915</v>
      </c>
      <c r="C53" s="166" t="n">
        <v>26183629.9142095</v>
      </c>
      <c r="D53" s="166" t="n">
        <v>88983065.8319574</v>
      </c>
      <c r="E53" s="166" t="n">
        <v>81886544.5813498</v>
      </c>
      <c r="F53" s="166" t="n">
        <v>13647757.430225</v>
      </c>
      <c r="G53" s="166" t="n">
        <v>539675.796712229</v>
      </c>
      <c r="H53" s="166" t="n">
        <v>297542.156521811</v>
      </c>
      <c r="I53" s="166" t="n">
        <v>113409.5919257</v>
      </c>
    </row>
    <row r="54" customFormat="false" ht="12.8" hidden="false" customHeight="false" outlineLevel="0" collapsed="false">
      <c r="A54" s="166" t="n">
        <v>101</v>
      </c>
      <c r="B54" s="166" t="n">
        <v>23745403.381976</v>
      </c>
      <c r="C54" s="166" t="n">
        <v>22845067.6329373</v>
      </c>
      <c r="D54" s="166" t="n">
        <v>78085388.7813852</v>
      </c>
      <c r="E54" s="166" t="n">
        <v>82561940.2678741</v>
      </c>
      <c r="F54" s="166" t="n">
        <v>0</v>
      </c>
      <c r="G54" s="166" t="n">
        <v>513092.587363137</v>
      </c>
      <c r="H54" s="166" t="n">
        <v>304828.586461602</v>
      </c>
      <c r="I54" s="166" t="n">
        <v>117735.107448525</v>
      </c>
    </row>
    <row r="55" customFormat="false" ht="12.8" hidden="false" customHeight="false" outlineLevel="0" collapsed="false">
      <c r="A55" s="166" t="n">
        <v>102</v>
      </c>
      <c r="B55" s="166" t="n">
        <v>27434481.8761881</v>
      </c>
      <c r="C55" s="166" t="n">
        <v>26499615.8440111</v>
      </c>
      <c r="D55" s="166" t="n">
        <v>90082649.290372</v>
      </c>
      <c r="E55" s="166" t="n">
        <v>82799325.4141403</v>
      </c>
      <c r="F55" s="166" t="n">
        <v>13799887.5690234</v>
      </c>
      <c r="G55" s="166" t="n">
        <v>539970.67600666</v>
      </c>
      <c r="H55" s="166" t="n">
        <v>310794.506927836</v>
      </c>
      <c r="I55" s="166" t="n">
        <v>120144.070346531</v>
      </c>
    </row>
    <row r="56" customFormat="false" ht="12.8" hidden="false" customHeight="false" outlineLevel="0" collapsed="false">
      <c r="A56" s="166" t="n">
        <v>103</v>
      </c>
      <c r="B56" s="166" t="n">
        <v>24138176.2536712</v>
      </c>
      <c r="C56" s="166" t="n">
        <v>23210165.560479</v>
      </c>
      <c r="D56" s="166" t="n">
        <v>79362486.8505381</v>
      </c>
      <c r="E56" s="166" t="n">
        <v>83747513.2070059</v>
      </c>
      <c r="F56" s="166" t="n">
        <v>0</v>
      </c>
      <c r="G56" s="166" t="n">
        <v>525282.087180171</v>
      </c>
      <c r="H56" s="166" t="n">
        <v>317301.74943779</v>
      </c>
      <c r="I56" s="166" t="n">
        <v>122038.366534593</v>
      </c>
    </row>
    <row r="57" customFormat="false" ht="12.8" hidden="false" customHeight="false" outlineLevel="0" collapsed="false">
      <c r="A57" s="166" t="n">
        <v>104</v>
      </c>
      <c r="B57" s="166" t="n">
        <v>28015955.6041578</v>
      </c>
      <c r="C57" s="166" t="n">
        <v>27043926.8947267</v>
      </c>
      <c r="D57" s="166" t="n">
        <v>91953467.123686</v>
      </c>
      <c r="E57" s="166" t="n">
        <v>84420681.585472</v>
      </c>
      <c r="F57" s="166" t="n">
        <v>14070113.5975787</v>
      </c>
      <c r="G57" s="166" t="n">
        <v>577305.80920285</v>
      </c>
      <c r="H57" s="166" t="n">
        <v>312006.877572973</v>
      </c>
      <c r="I57" s="166" t="n">
        <v>118165.746650362</v>
      </c>
    </row>
    <row r="58" customFormat="false" ht="12.8" hidden="false" customHeight="false" outlineLevel="0" collapsed="false">
      <c r="A58" s="166" t="n">
        <v>105</v>
      </c>
      <c r="B58" s="166" t="n">
        <v>24606727.0067441</v>
      </c>
      <c r="C58" s="166" t="n">
        <v>23638449.7657868</v>
      </c>
      <c r="D58" s="166" t="n">
        <v>80892683.0930826</v>
      </c>
      <c r="E58" s="166" t="n">
        <v>85260806.0104496</v>
      </c>
      <c r="F58" s="166" t="n">
        <v>0</v>
      </c>
      <c r="G58" s="166" t="n">
        <v>576323.388585756</v>
      </c>
      <c r="H58" s="166" t="n">
        <v>309486.057909629</v>
      </c>
      <c r="I58" s="166" t="n">
        <v>117811.134945629</v>
      </c>
    </row>
    <row r="59" customFormat="false" ht="12.8" hidden="false" customHeight="false" outlineLevel="0" collapsed="false">
      <c r="A59" s="166" t="n">
        <v>106</v>
      </c>
      <c r="B59" s="166" t="n">
        <v>28409028.2997931</v>
      </c>
      <c r="C59" s="166" t="n">
        <v>27448201.7439123</v>
      </c>
      <c r="D59" s="166" t="n">
        <v>93443134.2571533</v>
      </c>
      <c r="E59" s="166" t="n">
        <v>85634789.0283051</v>
      </c>
      <c r="F59" s="166" t="n">
        <v>14272464.8380509</v>
      </c>
      <c r="G59" s="166" t="n">
        <v>558988.912478041</v>
      </c>
      <c r="H59" s="166" t="n">
        <v>319358.655713564</v>
      </c>
      <c r="I59" s="166" t="n">
        <v>117827.125270224</v>
      </c>
    </row>
    <row r="60" customFormat="false" ht="12.8" hidden="false" customHeight="false" outlineLevel="0" collapsed="false">
      <c r="A60" s="166" t="n">
        <v>107</v>
      </c>
      <c r="B60" s="166" t="n">
        <v>25039530.59098</v>
      </c>
      <c r="C60" s="166" t="n">
        <v>24073909.8828704</v>
      </c>
      <c r="D60" s="166" t="n">
        <v>82465524.0731503</v>
      </c>
      <c r="E60" s="166" t="n">
        <v>86736459.5575905</v>
      </c>
      <c r="F60" s="166" t="n">
        <v>0</v>
      </c>
      <c r="G60" s="166" t="n">
        <v>573017.481927482</v>
      </c>
      <c r="H60" s="166" t="n">
        <v>310188.814535755</v>
      </c>
      <c r="I60" s="166" t="n">
        <v>117734.87378045</v>
      </c>
    </row>
    <row r="61" customFormat="false" ht="12.8" hidden="false" customHeight="false" outlineLevel="0" collapsed="false">
      <c r="A61" s="166" t="n">
        <v>108</v>
      </c>
      <c r="B61" s="166" t="n">
        <v>29052231.5922916</v>
      </c>
      <c r="C61" s="166" t="n">
        <v>28079719.577978</v>
      </c>
      <c r="D61" s="166" t="n">
        <v>95675195.4078725</v>
      </c>
      <c r="E61" s="166" t="n">
        <v>87573425.5026404</v>
      </c>
      <c r="F61" s="166" t="n">
        <v>14595570.9171067</v>
      </c>
      <c r="G61" s="166" t="n">
        <v>572842.407502111</v>
      </c>
      <c r="H61" s="166" t="n">
        <v>318783.504611042</v>
      </c>
      <c r="I61" s="166" t="n">
        <v>115551.574572055</v>
      </c>
    </row>
    <row r="62" customFormat="false" ht="12.8" hidden="false" customHeight="false" outlineLevel="0" collapsed="false">
      <c r="A62" s="166" t="n">
        <v>109</v>
      </c>
      <c r="B62" s="166" t="n">
        <v>25360352.4579195</v>
      </c>
      <c r="C62" s="166" t="n">
        <v>24405441.5801452</v>
      </c>
      <c r="D62" s="166" t="n">
        <v>83666115.5520098</v>
      </c>
      <c r="E62" s="166" t="n">
        <v>87922407.5895703</v>
      </c>
      <c r="F62" s="166" t="n">
        <v>0</v>
      </c>
      <c r="G62" s="166" t="n">
        <v>559578.085111518</v>
      </c>
      <c r="H62" s="166" t="n">
        <v>315152.001781378</v>
      </c>
      <c r="I62" s="166" t="n">
        <v>114543.986973397</v>
      </c>
    </row>
    <row r="63" customFormat="false" ht="12.8" hidden="false" customHeight="false" outlineLevel="0" collapsed="false">
      <c r="A63" s="166" t="n">
        <v>110</v>
      </c>
      <c r="B63" s="166" t="n">
        <v>29377245.8419808</v>
      </c>
      <c r="C63" s="166" t="n">
        <v>28405892.2094114</v>
      </c>
      <c r="D63" s="166" t="n">
        <v>96782833.7527894</v>
      </c>
      <c r="E63" s="166" t="n">
        <v>88576767.7729189</v>
      </c>
      <c r="F63" s="166" t="n">
        <v>14762794.6288198</v>
      </c>
      <c r="G63" s="166" t="n">
        <v>572376.12216026</v>
      </c>
      <c r="H63" s="166" t="n">
        <v>318749.536211664</v>
      </c>
      <c r="I63" s="166" t="n">
        <v>114611.391710692</v>
      </c>
    </row>
    <row r="64" customFormat="false" ht="12.8" hidden="false" customHeight="false" outlineLevel="0" collapsed="false">
      <c r="A64" s="166" t="n">
        <v>111</v>
      </c>
      <c r="B64" s="166" t="n">
        <v>25838914.5538059</v>
      </c>
      <c r="C64" s="166" t="n">
        <v>24849640.7369218</v>
      </c>
      <c r="D64" s="166" t="n">
        <v>85185485.2985043</v>
      </c>
      <c r="E64" s="166" t="n">
        <v>89473483.4376311</v>
      </c>
      <c r="F64" s="166" t="n">
        <v>0</v>
      </c>
      <c r="G64" s="166" t="n">
        <v>592188.119471487</v>
      </c>
      <c r="H64" s="166" t="n">
        <v>315242.715936546</v>
      </c>
      <c r="I64" s="166" t="n">
        <v>116918.544965867</v>
      </c>
    </row>
    <row r="65" customFormat="false" ht="12.8" hidden="false" customHeight="false" outlineLevel="0" collapsed="false">
      <c r="A65" s="166" t="n">
        <v>112</v>
      </c>
      <c r="B65" s="166" t="n">
        <v>29846331.4486688</v>
      </c>
      <c r="C65" s="166" t="n">
        <v>28842181.9029701</v>
      </c>
      <c r="D65" s="166" t="n">
        <v>98297636.3260961</v>
      </c>
      <c r="E65" s="166" t="n">
        <v>89874095.7222454</v>
      </c>
      <c r="F65" s="166" t="n">
        <v>14979015.9537076</v>
      </c>
      <c r="G65" s="166" t="n">
        <v>618174.371776961</v>
      </c>
      <c r="H65" s="166" t="n">
        <v>307413.906380209</v>
      </c>
      <c r="I65" s="166" t="n">
        <v>112230.382202261</v>
      </c>
    </row>
    <row r="66" customFormat="false" ht="12.8" hidden="false" customHeight="false" outlineLevel="0" collapsed="false">
      <c r="A66" s="166" t="n">
        <v>113</v>
      </c>
      <c r="B66" s="166" t="n">
        <v>26133458.5487349</v>
      </c>
      <c r="C66" s="166" t="n">
        <v>25116915.8067085</v>
      </c>
      <c r="D66" s="166" t="n">
        <v>86128043.5234603</v>
      </c>
      <c r="E66" s="166" t="n">
        <v>90368178.5620793</v>
      </c>
      <c r="F66" s="166" t="n">
        <v>0</v>
      </c>
      <c r="G66" s="166" t="n">
        <v>624031.270329208</v>
      </c>
      <c r="H66" s="166" t="n">
        <v>311835.73742872</v>
      </c>
      <c r="I66" s="166" t="n">
        <v>115251.048954982</v>
      </c>
    </row>
    <row r="67" customFormat="false" ht="12.8" hidden="false" customHeight="false" outlineLevel="0" collapsed="false">
      <c r="A67" s="166" t="n">
        <v>114</v>
      </c>
      <c r="B67" s="166" t="n">
        <v>30271684.9388008</v>
      </c>
      <c r="C67" s="166" t="n">
        <v>29296067.5045738</v>
      </c>
      <c r="D67" s="166" t="n">
        <v>99869871.1113349</v>
      </c>
      <c r="E67" s="166" t="n">
        <v>91194856.8791482</v>
      </c>
      <c r="F67" s="166" t="n">
        <v>15199142.8131914</v>
      </c>
      <c r="G67" s="166" t="n">
        <v>577462.412104456</v>
      </c>
      <c r="H67" s="166" t="n">
        <v>318330.977391394</v>
      </c>
      <c r="I67" s="166" t="n">
        <v>114034.349615887</v>
      </c>
    </row>
    <row r="68" customFormat="false" ht="12.8" hidden="false" customHeight="false" outlineLevel="0" collapsed="false">
      <c r="A68" s="166" t="n">
        <v>115</v>
      </c>
      <c r="B68" s="166" t="n">
        <v>26413165.69941</v>
      </c>
      <c r="C68" s="166" t="n">
        <v>25450019.1559564</v>
      </c>
      <c r="D68" s="166" t="n">
        <v>87310697.127386</v>
      </c>
      <c r="E68" s="166" t="n">
        <v>91475009.2034574</v>
      </c>
      <c r="F68" s="166" t="n">
        <v>0</v>
      </c>
      <c r="G68" s="166" t="n">
        <v>561881.148588085</v>
      </c>
      <c r="H68" s="166" t="n">
        <v>319328.934946676</v>
      </c>
      <c r="I68" s="166" t="n">
        <v>117052.085598337</v>
      </c>
    </row>
    <row r="69" customFormat="false" ht="12.8" hidden="false" customHeight="false" outlineLevel="0" collapsed="false">
      <c r="A69" s="166" t="n">
        <v>116</v>
      </c>
      <c r="B69" s="166" t="n">
        <v>30445571.1451561</v>
      </c>
      <c r="C69" s="166" t="n">
        <v>29485171.4508748</v>
      </c>
      <c r="D69" s="166" t="n">
        <v>100540833.684912</v>
      </c>
      <c r="E69" s="166" t="n">
        <v>91752220.1620756</v>
      </c>
      <c r="F69" s="166" t="n">
        <v>15292036.6936793</v>
      </c>
      <c r="G69" s="166" t="n">
        <v>562261.495813698</v>
      </c>
      <c r="H69" s="166" t="n">
        <v>317106.806843145</v>
      </c>
      <c r="I69" s="166" t="n">
        <v>115759.130892106</v>
      </c>
    </row>
    <row r="70" customFormat="false" ht="12.8" hidden="false" customHeight="false" outlineLevel="0" collapsed="false">
      <c r="A70" s="166" t="n">
        <v>117</v>
      </c>
      <c r="B70" s="166" t="n">
        <v>26663824.7745509</v>
      </c>
      <c r="C70" s="166" t="n">
        <v>25690991.3238835</v>
      </c>
      <c r="D70" s="166" t="n">
        <v>88172632.9165497</v>
      </c>
      <c r="E70" s="166" t="n">
        <v>92293520.4982791</v>
      </c>
      <c r="F70" s="166" t="n">
        <v>0</v>
      </c>
      <c r="G70" s="166" t="n">
        <v>564464.985837964</v>
      </c>
      <c r="H70" s="166" t="n">
        <v>324818.257411614</v>
      </c>
      <c r="I70" s="166" t="n">
        <v>119357.439168327</v>
      </c>
    </row>
    <row r="71" customFormat="false" ht="12.8" hidden="false" customHeight="false" outlineLevel="0" collapsed="false">
      <c r="A71" s="166" t="n">
        <v>118</v>
      </c>
      <c r="B71" s="166" t="n">
        <v>30850490.0910698</v>
      </c>
      <c r="C71" s="166" t="n">
        <v>29898182.10912</v>
      </c>
      <c r="D71" s="166" t="n">
        <v>102005459.806799</v>
      </c>
      <c r="E71" s="166" t="n">
        <v>93049388.1115827</v>
      </c>
      <c r="F71" s="166" t="n">
        <v>15508231.3519305</v>
      </c>
      <c r="G71" s="166" t="n">
        <v>537012.542124364</v>
      </c>
      <c r="H71" s="166" t="n">
        <v>331174.277502259</v>
      </c>
      <c r="I71" s="166" t="n">
        <v>120173.089033065</v>
      </c>
    </row>
    <row r="72" customFormat="false" ht="12.8" hidden="false" customHeight="false" outlineLevel="0" collapsed="false">
      <c r="A72" s="166" t="n">
        <v>119</v>
      </c>
      <c r="B72" s="166" t="n">
        <v>27088200.0073415</v>
      </c>
      <c r="C72" s="166" t="n">
        <v>26089137.1515955</v>
      </c>
      <c r="D72" s="166" t="n">
        <v>89588265.6257386</v>
      </c>
      <c r="E72" s="166" t="n">
        <v>93767642.5312392</v>
      </c>
      <c r="F72" s="166" t="n">
        <v>0</v>
      </c>
      <c r="G72" s="166" t="n">
        <v>584484.791288437</v>
      </c>
      <c r="H72" s="166" t="n">
        <v>330055.94532147</v>
      </c>
      <c r="I72" s="166" t="n">
        <v>120745.884480104</v>
      </c>
    </row>
    <row r="73" customFormat="false" ht="12.8" hidden="false" customHeight="false" outlineLevel="0" collapsed="false">
      <c r="A73" s="166" t="n">
        <v>120</v>
      </c>
      <c r="B73" s="166" t="n">
        <v>31309295.8489684</v>
      </c>
      <c r="C73" s="166" t="n">
        <v>30309732.457214</v>
      </c>
      <c r="D73" s="166" t="n">
        <v>103466390.462379</v>
      </c>
      <c r="E73" s="166" t="n">
        <v>94292511.5486359</v>
      </c>
      <c r="F73" s="166" t="n">
        <v>15715418.5914393</v>
      </c>
      <c r="G73" s="166" t="n">
        <v>587990.994608313</v>
      </c>
      <c r="H73" s="166" t="n">
        <v>329703.599927219</v>
      </c>
      <c r="I73" s="166" t="n">
        <v>116955.42459843</v>
      </c>
    </row>
    <row r="74" customFormat="false" ht="12.8" hidden="false" customHeight="false" outlineLevel="0" collapsed="false">
      <c r="A74" s="166" t="n">
        <v>121</v>
      </c>
      <c r="B74" s="166" t="n">
        <v>27306788.6015081</v>
      </c>
      <c r="C74" s="166" t="n">
        <v>26300424.7779916</v>
      </c>
      <c r="D74" s="166" t="n">
        <v>90355040.1669133</v>
      </c>
      <c r="E74" s="166" t="n">
        <v>94448724.7545809</v>
      </c>
      <c r="F74" s="166" t="n">
        <v>0</v>
      </c>
      <c r="G74" s="166" t="n">
        <v>610125.878798264</v>
      </c>
      <c r="H74" s="166" t="n">
        <v>315768.387939132</v>
      </c>
      <c r="I74" s="166" t="n">
        <v>114956.509684296</v>
      </c>
    </row>
    <row r="75" customFormat="false" ht="12.8" hidden="false" customHeight="false" outlineLevel="0" collapsed="false">
      <c r="A75" s="166" t="n">
        <v>122</v>
      </c>
      <c r="B75" s="166" t="n">
        <v>31428237.6437232</v>
      </c>
      <c r="C75" s="166" t="n">
        <v>30430314.2842703</v>
      </c>
      <c r="D75" s="166" t="n">
        <v>103928718.049747</v>
      </c>
      <c r="E75" s="166" t="n">
        <v>94610913.5006644</v>
      </c>
      <c r="F75" s="166" t="n">
        <v>15768485.5834441</v>
      </c>
      <c r="G75" s="166" t="n">
        <v>575551.679950426</v>
      </c>
      <c r="H75" s="166" t="n">
        <v>337567.442710755</v>
      </c>
      <c r="I75" s="166" t="n">
        <v>121148.909702471</v>
      </c>
    </row>
    <row r="76" customFormat="false" ht="12.8" hidden="false" customHeight="false" outlineLevel="0" collapsed="false">
      <c r="A76" s="166" t="n">
        <v>123</v>
      </c>
      <c r="B76" s="166" t="n">
        <v>27416090.4897484</v>
      </c>
      <c r="C76" s="166" t="n">
        <v>26421011.9174624</v>
      </c>
      <c r="D76" s="166" t="n">
        <v>90831147.0213465</v>
      </c>
      <c r="E76" s="166" t="n">
        <v>94795204.915325</v>
      </c>
      <c r="F76" s="166" t="n">
        <v>0</v>
      </c>
      <c r="G76" s="166" t="n">
        <v>574824.163715072</v>
      </c>
      <c r="H76" s="166" t="n">
        <v>333265.019320551</v>
      </c>
      <c r="I76" s="166" t="n">
        <v>124270.556072026</v>
      </c>
    </row>
    <row r="77" customFormat="false" ht="12.8" hidden="false" customHeight="false" outlineLevel="0" collapsed="false">
      <c r="A77" s="166" t="n">
        <v>124</v>
      </c>
      <c r="B77" s="166" t="n">
        <v>31723039.3494083</v>
      </c>
      <c r="C77" s="166" t="n">
        <v>30685132.1378009</v>
      </c>
      <c r="D77" s="166" t="n">
        <v>104772235.128033</v>
      </c>
      <c r="E77" s="166" t="n">
        <v>95330599.3786945</v>
      </c>
      <c r="F77" s="166" t="n">
        <v>15888433.2297824</v>
      </c>
      <c r="G77" s="166" t="n">
        <v>616205.737752008</v>
      </c>
      <c r="H77" s="166" t="n">
        <v>336537.754591214</v>
      </c>
      <c r="I77" s="166" t="n">
        <v>121662.456091716</v>
      </c>
    </row>
    <row r="78" customFormat="false" ht="12.8" hidden="false" customHeight="false" outlineLevel="0" collapsed="false">
      <c r="A78" s="166" t="n">
        <v>125</v>
      </c>
      <c r="B78" s="166" t="n">
        <v>27766069.8739614</v>
      </c>
      <c r="C78" s="166" t="n">
        <v>26746477.9694453</v>
      </c>
      <c r="D78" s="166" t="n">
        <v>91921559.705655</v>
      </c>
      <c r="E78" s="166" t="n">
        <v>95899444.1017492</v>
      </c>
      <c r="F78" s="166" t="n">
        <v>0</v>
      </c>
      <c r="G78" s="166" t="n">
        <v>602774.787280551</v>
      </c>
      <c r="H78" s="166" t="n">
        <v>333083.62184624</v>
      </c>
      <c r="I78" s="166" t="n">
        <v>119619.279127583</v>
      </c>
    </row>
    <row r="79" customFormat="false" ht="12.8" hidden="false" customHeight="false" outlineLevel="0" collapsed="false">
      <c r="A79" s="166" t="n">
        <v>126</v>
      </c>
      <c r="B79" s="166" t="n">
        <v>32228692.0067663</v>
      </c>
      <c r="C79" s="166" t="n">
        <v>31167543.9421366</v>
      </c>
      <c r="D79" s="166" t="n">
        <v>106430538.659041</v>
      </c>
      <c r="E79" s="166" t="n">
        <v>96799721.5772575</v>
      </c>
      <c r="F79" s="166" t="n">
        <v>16133286.9295429</v>
      </c>
      <c r="G79" s="166" t="n">
        <v>640736.659762676</v>
      </c>
      <c r="H79" s="166" t="n">
        <v>337280.329983179</v>
      </c>
      <c r="I79" s="166" t="n">
        <v>118758.678405515</v>
      </c>
    </row>
    <row r="80" customFormat="false" ht="12.8" hidden="false" customHeight="false" outlineLevel="0" collapsed="false">
      <c r="A80" s="166" t="n">
        <v>127</v>
      </c>
      <c r="B80" s="166" t="n">
        <v>28296711.8838542</v>
      </c>
      <c r="C80" s="166" t="n">
        <v>27281739.9928849</v>
      </c>
      <c r="D80" s="166" t="n">
        <v>93766346.8011172</v>
      </c>
      <c r="E80" s="166" t="n">
        <v>97768651.0804647</v>
      </c>
      <c r="F80" s="166" t="n">
        <v>0</v>
      </c>
      <c r="G80" s="166" t="n">
        <v>592036.819576969</v>
      </c>
      <c r="H80" s="166" t="n">
        <v>337411.627074063</v>
      </c>
      <c r="I80" s="166" t="n">
        <v>122176.349026111</v>
      </c>
    </row>
    <row r="81" customFormat="false" ht="12.8" hidden="false" customHeight="false" outlineLevel="0" collapsed="false">
      <c r="A81" s="166" t="n">
        <v>128</v>
      </c>
      <c r="B81" s="166" t="n">
        <v>32532806.3478312</v>
      </c>
      <c r="C81" s="166" t="n">
        <v>31523416.5408693</v>
      </c>
      <c r="D81" s="166" t="n">
        <v>107678635.400719</v>
      </c>
      <c r="E81" s="166" t="n">
        <v>97899189.223739</v>
      </c>
      <c r="F81" s="166" t="n">
        <v>16316531.5372898</v>
      </c>
      <c r="G81" s="166" t="n">
        <v>586203.78096309</v>
      </c>
      <c r="H81" s="166" t="n">
        <v>340076.848628008</v>
      </c>
      <c r="I81" s="166" t="n">
        <v>118727.396244054</v>
      </c>
    </row>
    <row r="82" customFormat="false" ht="12.8" hidden="false" customHeight="false" outlineLevel="0" collapsed="false">
      <c r="A82" s="166" t="n">
        <v>129</v>
      </c>
      <c r="B82" s="166" t="n">
        <v>28341836.772069</v>
      </c>
      <c r="C82" s="166" t="n">
        <v>27328371.6559569</v>
      </c>
      <c r="D82" s="166" t="n">
        <v>93993544.3947393</v>
      </c>
      <c r="E82" s="166" t="n">
        <v>97904597.9311808</v>
      </c>
      <c r="F82" s="166" t="n">
        <v>0</v>
      </c>
      <c r="G82" s="166" t="n">
        <v>585241.107767666</v>
      </c>
      <c r="H82" s="166" t="n">
        <v>341256.398674279</v>
      </c>
      <c r="I82" s="166" t="n">
        <v>124239.442385865</v>
      </c>
    </row>
    <row r="83" customFormat="false" ht="12.8" hidden="false" customHeight="false" outlineLevel="0" collapsed="false">
      <c r="A83" s="166" t="n">
        <v>130</v>
      </c>
      <c r="B83" s="166" t="n">
        <v>32847297.4776565</v>
      </c>
      <c r="C83" s="166" t="n">
        <v>31808691.9674436</v>
      </c>
      <c r="D83" s="166" t="n">
        <v>108705783.641404</v>
      </c>
      <c r="E83" s="166" t="n">
        <v>98694962.2668723</v>
      </c>
      <c r="F83" s="166" t="n">
        <v>16449160.377812</v>
      </c>
      <c r="G83" s="166" t="n">
        <v>591398.782343846</v>
      </c>
      <c r="H83" s="166" t="n">
        <v>358422.381791305</v>
      </c>
      <c r="I83" s="166" t="n">
        <v>126834.780111075</v>
      </c>
    </row>
    <row r="84" customFormat="false" ht="12.8" hidden="false" customHeight="false" outlineLevel="0" collapsed="false">
      <c r="A84" s="166" t="n">
        <v>131</v>
      </c>
      <c r="B84" s="166" t="n">
        <v>28573131.0837928</v>
      </c>
      <c r="C84" s="166" t="n">
        <v>27554034.9572189</v>
      </c>
      <c r="D84" s="166" t="n">
        <v>94794767.6913721</v>
      </c>
      <c r="E84" s="166" t="n">
        <v>98689290.6296042</v>
      </c>
      <c r="F84" s="166" t="n">
        <v>0</v>
      </c>
      <c r="G84" s="166" t="n">
        <v>586088.588336806</v>
      </c>
      <c r="H84" s="166" t="n">
        <v>345814.340255869</v>
      </c>
      <c r="I84" s="166" t="n">
        <v>124561.711401779</v>
      </c>
    </row>
    <row r="85" customFormat="false" ht="12.8" hidden="false" customHeight="false" outlineLevel="0" collapsed="false">
      <c r="A85" s="166" t="n">
        <v>132</v>
      </c>
      <c r="B85" s="166" t="n">
        <v>33112294.8077865</v>
      </c>
      <c r="C85" s="166" t="n">
        <v>32045063.7382504</v>
      </c>
      <c r="D85" s="166" t="n">
        <v>109562796.932313</v>
      </c>
      <c r="E85" s="166" t="n">
        <v>99435786.3075295</v>
      </c>
      <c r="F85" s="166" t="n">
        <v>16572631.0512549</v>
      </c>
      <c r="G85" s="166" t="n">
        <v>624382.040553543</v>
      </c>
      <c r="H85" s="166" t="n">
        <v>355308.839988066</v>
      </c>
      <c r="I85" s="166" t="n">
        <v>125057.412849213</v>
      </c>
    </row>
    <row r="86" customFormat="false" ht="12.8" hidden="false" customHeight="false" outlineLevel="0" collapsed="false">
      <c r="A86" s="166" t="n">
        <v>133</v>
      </c>
      <c r="B86" s="166" t="n">
        <v>29080617.3326615</v>
      </c>
      <c r="C86" s="166" t="n">
        <v>28035005.3295129</v>
      </c>
      <c r="D86" s="166" t="n">
        <v>96473838.7250036</v>
      </c>
      <c r="E86" s="166" t="n">
        <v>100308793.602579</v>
      </c>
      <c r="F86" s="166" t="n">
        <v>0</v>
      </c>
      <c r="G86" s="166" t="n">
        <v>611894.593496534</v>
      </c>
      <c r="H86" s="166" t="n">
        <v>345903.131013533</v>
      </c>
      <c r="I86" s="166" t="n">
        <v>125448.969483533</v>
      </c>
    </row>
    <row r="87" customFormat="false" ht="12.8" hidden="false" customHeight="false" outlineLevel="0" collapsed="false">
      <c r="A87" s="166" t="n">
        <v>134</v>
      </c>
      <c r="B87" s="166" t="n">
        <v>33685513.5447751</v>
      </c>
      <c r="C87" s="166" t="n">
        <v>32597784.1474324</v>
      </c>
      <c r="D87" s="166" t="n">
        <v>111473240.088972</v>
      </c>
      <c r="E87" s="166" t="n">
        <v>101051537.149802</v>
      </c>
      <c r="F87" s="166" t="n">
        <v>16841922.8583003</v>
      </c>
      <c r="G87" s="166" t="n">
        <v>643761.219199855</v>
      </c>
      <c r="H87" s="166" t="n">
        <v>356436.177613777</v>
      </c>
      <c r="I87" s="166" t="n">
        <v>125045.715041577</v>
      </c>
    </row>
    <row r="88" customFormat="false" ht="12.8" hidden="false" customHeight="false" outlineLevel="0" collapsed="false">
      <c r="A88" s="166" t="n">
        <v>135</v>
      </c>
      <c r="B88" s="166" t="n">
        <v>29629694.7673719</v>
      </c>
      <c r="C88" s="166" t="n">
        <v>28558669.4075264</v>
      </c>
      <c r="D88" s="166" t="n">
        <v>98319810.2103476</v>
      </c>
      <c r="E88" s="166" t="n">
        <v>102169772.891063</v>
      </c>
      <c r="F88" s="166" t="n">
        <v>0</v>
      </c>
      <c r="G88" s="166" t="n">
        <v>642159.470960616</v>
      </c>
      <c r="H88" s="166" t="n">
        <v>341818.721880083</v>
      </c>
      <c r="I88" s="166" t="n">
        <v>124353.095721208</v>
      </c>
    </row>
    <row r="89" customFormat="false" ht="12.8" hidden="false" customHeight="false" outlineLevel="0" collapsed="false">
      <c r="A89" s="166" t="n">
        <v>136</v>
      </c>
      <c r="B89" s="166" t="n">
        <v>33973119.1024934</v>
      </c>
      <c r="C89" s="166" t="n">
        <v>32888784.2360924</v>
      </c>
      <c r="D89" s="166" t="n">
        <v>112521497.253805</v>
      </c>
      <c r="E89" s="166" t="n">
        <v>101923941.59088</v>
      </c>
      <c r="F89" s="166" t="n">
        <v>16987323.59848</v>
      </c>
      <c r="G89" s="166" t="n">
        <v>635541.318159586</v>
      </c>
      <c r="H89" s="166" t="n">
        <v>360740.012128554</v>
      </c>
      <c r="I89" s="166" t="n">
        <v>125790.765875569</v>
      </c>
    </row>
    <row r="90" customFormat="false" ht="12.8" hidden="false" customHeight="false" outlineLevel="0" collapsed="false">
      <c r="A90" s="166" t="n">
        <v>137</v>
      </c>
      <c r="B90" s="166" t="n">
        <v>29816433.6687655</v>
      </c>
      <c r="C90" s="166" t="n">
        <v>28741602.3512241</v>
      </c>
      <c r="D90" s="166" t="n">
        <v>98946566.4991491</v>
      </c>
      <c r="E90" s="166" t="n">
        <v>102816086.961792</v>
      </c>
      <c r="F90" s="166" t="n">
        <v>0</v>
      </c>
      <c r="G90" s="166" t="n">
        <v>633123.567365067</v>
      </c>
      <c r="H90" s="166" t="n">
        <v>352041.714641892</v>
      </c>
      <c r="I90" s="166" t="n">
        <v>128094.33647775</v>
      </c>
    </row>
    <row r="91" customFormat="false" ht="12.8" hidden="false" customHeight="false" outlineLevel="0" collapsed="false">
      <c r="A91" s="166" t="n">
        <v>138</v>
      </c>
      <c r="B91" s="166" t="n">
        <v>34410739.1691447</v>
      </c>
      <c r="C91" s="166" t="n">
        <v>33252972.3492211</v>
      </c>
      <c r="D91" s="166" t="n">
        <v>113756062.961917</v>
      </c>
      <c r="E91" s="166" t="n">
        <v>103065690.21792</v>
      </c>
      <c r="F91" s="166" t="n">
        <v>17177615.03632</v>
      </c>
      <c r="G91" s="166" t="n">
        <v>704809.998002457</v>
      </c>
      <c r="H91" s="166" t="n">
        <v>364303.472442431</v>
      </c>
      <c r="I91" s="166" t="n">
        <v>126647.642112422</v>
      </c>
    </row>
    <row r="92" customFormat="false" ht="12.8" hidden="false" customHeight="false" outlineLevel="0" collapsed="false">
      <c r="A92" s="166" t="n">
        <v>139</v>
      </c>
      <c r="B92" s="166" t="n">
        <v>30015302.2843026</v>
      </c>
      <c r="C92" s="166" t="n">
        <v>28874522.7487668</v>
      </c>
      <c r="D92" s="166" t="n">
        <v>99405156.5506012</v>
      </c>
      <c r="E92" s="166" t="n">
        <v>103269957.847672</v>
      </c>
      <c r="F92" s="166" t="n">
        <v>0</v>
      </c>
      <c r="G92" s="166" t="n">
        <v>684547.304365268</v>
      </c>
      <c r="H92" s="166" t="n">
        <v>364997.796484846</v>
      </c>
      <c r="I92" s="166" t="n">
        <v>130334.906693779</v>
      </c>
    </row>
    <row r="93" customFormat="false" ht="12.8" hidden="false" customHeight="false" outlineLevel="0" collapsed="false">
      <c r="A93" s="166" t="n">
        <v>140</v>
      </c>
      <c r="B93" s="166" t="n">
        <v>34810139.0241629</v>
      </c>
      <c r="C93" s="166" t="n">
        <v>33672835.0148661</v>
      </c>
      <c r="D93" s="166" t="n">
        <v>115205650.651006</v>
      </c>
      <c r="E93" s="166" t="n">
        <v>104350508.363667</v>
      </c>
      <c r="F93" s="166" t="n">
        <v>17391751.3939445</v>
      </c>
      <c r="G93" s="166" t="n">
        <v>686404.700519958</v>
      </c>
      <c r="H93" s="166" t="n">
        <v>362052.531196735</v>
      </c>
      <c r="I93" s="166" t="n">
        <v>126923.967971584</v>
      </c>
    </row>
    <row r="94" customFormat="false" ht="12.8" hidden="false" customHeight="false" outlineLevel="0" collapsed="false">
      <c r="A94" s="166" t="n">
        <v>141</v>
      </c>
      <c r="B94" s="166" t="n">
        <v>30442833.6229353</v>
      </c>
      <c r="C94" s="166" t="n">
        <v>29356114.9025416</v>
      </c>
      <c r="D94" s="166" t="n">
        <v>101060727.243744</v>
      </c>
      <c r="E94" s="166" t="n">
        <v>104999743.647719</v>
      </c>
      <c r="F94" s="166" t="n">
        <v>0</v>
      </c>
      <c r="G94" s="166" t="n">
        <v>638575.385783427</v>
      </c>
      <c r="H94" s="166" t="n">
        <v>358185.24397864</v>
      </c>
      <c r="I94" s="166" t="n">
        <v>128511.558045114</v>
      </c>
    </row>
    <row r="95" customFormat="false" ht="12.8" hidden="false" customHeight="false" outlineLevel="0" collapsed="false">
      <c r="A95" s="166" t="n">
        <v>142</v>
      </c>
      <c r="B95" s="166" t="n">
        <v>35201712.8195038</v>
      </c>
      <c r="C95" s="166" t="n">
        <v>34116075.6789434</v>
      </c>
      <c r="D95" s="166" t="n">
        <v>116668924.849085</v>
      </c>
      <c r="E95" s="166" t="n">
        <v>105742820.176215</v>
      </c>
      <c r="F95" s="166" t="n">
        <v>17623803.3627025</v>
      </c>
      <c r="G95" s="166" t="n">
        <v>652240.748662249</v>
      </c>
      <c r="H95" s="166" t="n">
        <v>346654.715346878</v>
      </c>
      <c r="I95" s="166" t="n">
        <v>123916.680787563</v>
      </c>
    </row>
    <row r="96" customFormat="false" ht="12.8" hidden="false" customHeight="false" outlineLevel="0" collapsed="false">
      <c r="A96" s="166" t="n">
        <v>143</v>
      </c>
      <c r="B96" s="166" t="n">
        <v>30876981.6367377</v>
      </c>
      <c r="C96" s="166" t="n">
        <v>29777496.2295259</v>
      </c>
      <c r="D96" s="166" t="n">
        <v>102487920.669934</v>
      </c>
      <c r="E96" s="166" t="n">
        <v>106529113.166976</v>
      </c>
      <c r="F96" s="166" t="n">
        <v>0</v>
      </c>
      <c r="G96" s="166" t="n">
        <v>652822.170852349</v>
      </c>
      <c r="H96" s="166" t="n">
        <v>356512.858157713</v>
      </c>
      <c r="I96" s="166" t="n">
        <v>128786.254573897</v>
      </c>
    </row>
    <row r="97" customFormat="false" ht="12.8" hidden="false" customHeight="false" outlineLevel="0" collapsed="false">
      <c r="A97" s="166" t="n">
        <v>144</v>
      </c>
      <c r="B97" s="166" t="n">
        <v>35733174.4471432</v>
      </c>
      <c r="C97" s="166" t="n">
        <v>34618687.1511192</v>
      </c>
      <c r="D97" s="166" t="n">
        <v>118449369.134174</v>
      </c>
      <c r="E97" s="166" t="n">
        <v>107263800.986058</v>
      </c>
      <c r="F97" s="166" t="n">
        <v>17877300.1643431</v>
      </c>
      <c r="G97" s="166" t="n">
        <v>653001.143667715</v>
      </c>
      <c r="H97" s="166" t="n">
        <v>371035.458382093</v>
      </c>
      <c r="I97" s="166" t="n">
        <v>129215.277105923</v>
      </c>
    </row>
    <row r="98" customFormat="false" ht="12.8" hidden="false" customHeight="false" outlineLevel="0" collapsed="false">
      <c r="A98" s="166" t="n">
        <v>145</v>
      </c>
      <c r="B98" s="166" t="n">
        <v>31143563.2226465</v>
      </c>
      <c r="C98" s="166" t="n">
        <v>30074306.0449864</v>
      </c>
      <c r="D98" s="166" t="n">
        <v>103646787.354151</v>
      </c>
      <c r="E98" s="166" t="n">
        <v>107552419.526545</v>
      </c>
      <c r="F98" s="166" t="n">
        <v>0</v>
      </c>
      <c r="G98" s="166" t="n">
        <v>615608.737898107</v>
      </c>
      <c r="H98" s="166" t="n">
        <v>362643.435247754</v>
      </c>
      <c r="I98" s="166" t="n">
        <v>130007.149306065</v>
      </c>
    </row>
    <row r="99" customFormat="false" ht="12.8" hidden="false" customHeight="false" outlineLevel="0" collapsed="false">
      <c r="A99" s="166" t="n">
        <v>146</v>
      </c>
      <c r="B99" s="166" t="n">
        <v>36210613.5634739</v>
      </c>
      <c r="C99" s="166" t="n">
        <v>35072067.684293</v>
      </c>
      <c r="D99" s="166" t="n">
        <v>120055340.254503</v>
      </c>
      <c r="E99" s="166" t="n">
        <v>108687167.143257</v>
      </c>
      <c r="F99" s="166" t="n">
        <v>18114527.8572095</v>
      </c>
      <c r="G99" s="166" t="n">
        <v>674853.048477446</v>
      </c>
      <c r="H99" s="166" t="n">
        <v>371539.336124146</v>
      </c>
      <c r="I99" s="166" t="n">
        <v>131647.849399049</v>
      </c>
    </row>
    <row r="100" customFormat="false" ht="12.8" hidden="false" customHeight="false" outlineLevel="0" collapsed="false">
      <c r="A100" s="166" t="n">
        <v>147</v>
      </c>
      <c r="B100" s="166" t="n">
        <v>31736303.8493077</v>
      </c>
      <c r="C100" s="166" t="n">
        <v>30666939.9225113</v>
      </c>
      <c r="D100" s="166" t="n">
        <v>105686257.055554</v>
      </c>
      <c r="E100" s="166" t="n">
        <v>109706239.172364</v>
      </c>
      <c r="F100" s="166" t="n">
        <v>0</v>
      </c>
      <c r="G100" s="166" t="n">
        <v>618084.704599714</v>
      </c>
      <c r="H100" s="166" t="n">
        <v>362201.656561075</v>
      </c>
      <c r="I100" s="166" t="n">
        <v>127253.665193696</v>
      </c>
    </row>
    <row r="101" customFormat="false" ht="12.8" hidden="false" customHeight="false" outlineLevel="0" collapsed="false">
      <c r="A101" s="166" t="n">
        <v>148</v>
      </c>
      <c r="B101" s="166" t="n">
        <v>36772255.3456223</v>
      </c>
      <c r="C101" s="166" t="n">
        <v>35665343.0824878</v>
      </c>
      <c r="D101" s="166" t="n">
        <v>122176045.086318</v>
      </c>
      <c r="E101" s="166" t="n">
        <v>110571948.820552</v>
      </c>
      <c r="F101" s="166" t="n">
        <v>18428658.1367587</v>
      </c>
      <c r="G101" s="166" t="n">
        <v>656833.270945697</v>
      </c>
      <c r="H101" s="166" t="n">
        <v>363364.037052897</v>
      </c>
      <c r="I101" s="166" t="n">
        <v>123878.507337059</v>
      </c>
    </row>
    <row r="102" customFormat="false" ht="12.8" hidden="false" customHeight="false" outlineLevel="0" collapsed="false">
      <c r="A102" s="166" t="n">
        <v>149</v>
      </c>
      <c r="B102" s="166" t="n">
        <v>31945141.2359071</v>
      </c>
      <c r="C102" s="166" t="n">
        <v>30802474.8585327</v>
      </c>
      <c r="D102" s="166" t="n">
        <v>106189791.469845</v>
      </c>
      <c r="E102" s="166" t="n">
        <v>110111997.298262</v>
      </c>
      <c r="F102" s="166" t="n">
        <v>0</v>
      </c>
      <c r="G102" s="166" t="n">
        <v>678717.057269025</v>
      </c>
      <c r="H102" s="166" t="n">
        <v>371614.589080313</v>
      </c>
      <c r="I102" s="166" t="n">
        <v>131906.758607267</v>
      </c>
    </row>
    <row r="103" customFormat="false" ht="12.8" hidden="false" customHeight="false" outlineLevel="0" collapsed="false">
      <c r="A103" s="166" t="n">
        <v>150</v>
      </c>
      <c r="B103" s="166" t="n">
        <v>36890166.5328502</v>
      </c>
      <c r="C103" s="166" t="n">
        <v>35743755.0769261</v>
      </c>
      <c r="D103" s="166" t="n">
        <v>122432278.09093</v>
      </c>
      <c r="E103" s="166" t="n">
        <v>110699616.58573</v>
      </c>
      <c r="F103" s="166" t="n">
        <v>18449936.0976217</v>
      </c>
      <c r="G103" s="166" t="n">
        <v>683609.13770231</v>
      </c>
      <c r="H103" s="166" t="n">
        <v>371784.979678586</v>
      </c>
      <c r="I103" s="166" t="n">
        <v>130024.769347505</v>
      </c>
    </row>
    <row r="104" customFormat="false" ht="12.8" hidden="false" customHeight="false" outlineLevel="0" collapsed="false">
      <c r="A104" s="166" t="n">
        <v>151</v>
      </c>
      <c r="B104" s="166" t="n">
        <v>32280562.1260016</v>
      </c>
      <c r="C104" s="166" t="n">
        <v>31176431.5092348</v>
      </c>
      <c r="D104" s="166" t="n">
        <v>107508935.406246</v>
      </c>
      <c r="E104" s="166" t="n">
        <v>111346369.244324</v>
      </c>
      <c r="F104" s="166" t="n">
        <v>0</v>
      </c>
      <c r="G104" s="166" t="n">
        <v>659738.729829309</v>
      </c>
      <c r="H104" s="166" t="n">
        <v>357000.464677966</v>
      </c>
      <c r="I104" s="166" t="n">
        <v>124844.888942217</v>
      </c>
    </row>
    <row r="105" customFormat="false" ht="12.8" hidden="false" customHeight="false" outlineLevel="0" collapsed="false">
      <c r="A105" s="166" t="n">
        <v>152</v>
      </c>
      <c r="B105" s="166" t="n">
        <v>37336161.7916369</v>
      </c>
      <c r="C105" s="166" t="n">
        <v>36167057.6592139</v>
      </c>
      <c r="D105" s="166" t="n">
        <v>123873738.436503</v>
      </c>
      <c r="E105" s="166" t="n">
        <v>111899139.608095</v>
      </c>
      <c r="F105" s="166" t="n">
        <v>18649856.6013491</v>
      </c>
      <c r="G105" s="166" t="n">
        <v>705629.195544993</v>
      </c>
      <c r="H105" s="166" t="n">
        <v>373816.111232806</v>
      </c>
      <c r="I105" s="166" t="n">
        <v>128084.036635994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362133.292908062</v>
      </c>
      <c r="H21" s="0" t="n">
        <v>203390.012379379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18374985.7051183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337475.085374515</v>
      </c>
      <c r="H23" s="0" t="n">
        <v>199056.379234398</v>
      </c>
      <c r="I23" s="0" t="n">
        <v>83174.492669337</v>
      </c>
    </row>
    <row r="24" customFormat="false" ht="12.8" hidden="false" customHeight="false" outlineLevel="0" collapsed="false">
      <c r="A24" s="0" t="n">
        <v>71</v>
      </c>
      <c r="B24" s="0" t="n">
        <v>15656859.5786606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365139.337188018</v>
      </c>
      <c r="H24" s="0" t="n">
        <v>202485.292995254</v>
      </c>
      <c r="I24" s="0" t="n">
        <v>84398.6334716859</v>
      </c>
    </row>
    <row r="25" customFormat="false" ht="12.8" hidden="false" customHeight="false" outlineLevel="0" collapsed="false">
      <c r="A25" s="0" t="n">
        <v>72</v>
      </c>
      <c r="B25" s="0" t="n">
        <v>18574933.3254642</v>
      </c>
      <c r="C25" s="0" t="n">
        <v>17964870.2471359</v>
      </c>
      <c r="D25" s="0" t="n">
        <v>59234688.0715284</v>
      </c>
      <c r="E25" s="0" t="n">
        <v>58744676.2795093</v>
      </c>
      <c r="F25" s="0" t="n">
        <v>9790779.37991822</v>
      </c>
      <c r="G25" s="0" t="n">
        <v>346917.979491938</v>
      </c>
      <c r="H25" s="0" t="n">
        <v>200618.130168489</v>
      </c>
      <c r="I25" s="0" t="n">
        <v>89324.2409541209</v>
      </c>
    </row>
    <row r="26" customFormat="false" ht="12.8" hidden="false" customHeight="false" outlineLevel="0" collapsed="false">
      <c r="A26" s="0" t="n">
        <v>73</v>
      </c>
      <c r="B26" s="0" t="n">
        <v>16246421.6690229</v>
      </c>
      <c r="C26" s="0" t="n">
        <v>15651628.5138686</v>
      </c>
      <c r="D26" s="0" t="n">
        <v>51857010.3360761</v>
      </c>
      <c r="E26" s="0" t="n">
        <v>59299600.519838</v>
      </c>
      <c r="F26" s="0" t="n">
        <v>0</v>
      </c>
      <c r="G26" s="0" t="n">
        <v>324895.635733544</v>
      </c>
      <c r="H26" s="0" t="n">
        <v>202357.021017905</v>
      </c>
      <c r="I26" s="0" t="n">
        <v>96486.4262896837</v>
      </c>
    </row>
    <row r="27" customFormat="false" ht="12.8" hidden="false" customHeight="false" outlineLevel="0" collapsed="false">
      <c r="A27" s="0" t="n">
        <v>74</v>
      </c>
      <c r="B27" s="0" t="n">
        <v>19223632.0757168</v>
      </c>
      <c r="C27" s="0" t="n">
        <v>18644748.7313454</v>
      </c>
      <c r="D27" s="0" t="n">
        <v>61843230.5346631</v>
      </c>
      <c r="E27" s="0" t="n">
        <v>60490234.1396946</v>
      </c>
      <c r="F27" s="0" t="n">
        <v>10081705.6899491</v>
      </c>
      <c r="G27" s="0" t="n">
        <v>317893.825547867</v>
      </c>
      <c r="H27" s="0" t="n">
        <v>194456.811166387</v>
      </c>
      <c r="I27" s="0" t="n">
        <v>95046.7252244609</v>
      </c>
    </row>
    <row r="28" customFormat="false" ht="12.8" hidden="false" customHeight="false" outlineLevel="0" collapsed="false">
      <c r="A28" s="0" t="n">
        <v>75</v>
      </c>
      <c r="B28" s="0" t="n">
        <v>16928794.5003961</v>
      </c>
      <c r="C28" s="0" t="n">
        <v>16375036.9932111</v>
      </c>
      <c r="D28" s="0" t="n">
        <v>54505956.8792234</v>
      </c>
      <c r="E28" s="0" t="n">
        <v>61566030.2830545</v>
      </c>
      <c r="F28" s="0" t="n">
        <v>0</v>
      </c>
      <c r="G28" s="0" t="n">
        <v>299036.693826551</v>
      </c>
      <c r="H28" s="0" t="n">
        <v>185639.583689294</v>
      </c>
      <c r="I28" s="0" t="n">
        <v>98687.4709558501</v>
      </c>
    </row>
    <row r="29" customFormat="false" ht="12.8" hidden="false" customHeight="false" outlineLevel="0" collapsed="false">
      <c r="A29" s="0" t="n">
        <v>76</v>
      </c>
      <c r="B29" s="0" t="n">
        <v>20046283.8112209</v>
      </c>
      <c r="C29" s="0" t="n">
        <v>19420884.3776395</v>
      </c>
      <c r="D29" s="0" t="n">
        <v>64685437.9786001</v>
      </c>
      <c r="E29" s="0" t="n">
        <v>62554925.6530201</v>
      </c>
      <c r="F29" s="0" t="n">
        <v>10425820.94217</v>
      </c>
      <c r="G29" s="0" t="n">
        <v>356621.584905689</v>
      </c>
      <c r="H29" s="0" t="n">
        <v>201977.998988792</v>
      </c>
      <c r="I29" s="0" t="n">
        <v>95428.3566955186</v>
      </c>
    </row>
    <row r="30" customFormat="false" ht="12.8" hidden="false" customHeight="false" outlineLevel="0" collapsed="false">
      <c r="A30" s="0" t="n">
        <v>77</v>
      </c>
      <c r="B30" s="0" t="n">
        <v>17375481.1994955</v>
      </c>
      <c r="C30" s="0" t="n">
        <v>16769949.3905309</v>
      </c>
      <c r="D30" s="0" t="n">
        <v>56104759.0098276</v>
      </c>
      <c r="E30" s="0" t="n">
        <v>62586756.2682939</v>
      </c>
      <c r="F30" s="0" t="n">
        <v>0</v>
      </c>
      <c r="G30" s="0" t="n">
        <v>341055.573491745</v>
      </c>
      <c r="H30" s="0" t="n">
        <v>194097.40171352</v>
      </c>
      <c r="I30" s="0" t="n">
        <v>100541.191084649</v>
      </c>
    </row>
    <row r="31" customFormat="false" ht="12.8" hidden="false" customHeight="false" outlineLevel="0" collapsed="false">
      <c r="A31" s="0" t="n">
        <v>78</v>
      </c>
      <c r="B31" s="0" t="n">
        <v>20527401.0074754</v>
      </c>
      <c r="C31" s="0" t="n">
        <v>19849801.3875022</v>
      </c>
      <c r="D31" s="0" t="n">
        <v>66391553.4746196</v>
      </c>
      <c r="E31" s="0" t="n">
        <v>63575567.0864435</v>
      </c>
      <c r="F31" s="0" t="n">
        <v>10595927.8477406</v>
      </c>
      <c r="G31" s="0" t="n">
        <v>392572.764818611</v>
      </c>
      <c r="H31" s="0" t="n">
        <v>217150.670305325</v>
      </c>
      <c r="I31" s="0" t="n">
        <v>96965.978356143</v>
      </c>
    </row>
    <row r="32" customFormat="false" ht="12.8" hidden="false" customHeight="false" outlineLevel="0" collapsed="false">
      <c r="A32" s="0" t="n">
        <v>79</v>
      </c>
      <c r="B32" s="0" t="n">
        <v>17773771.8185144</v>
      </c>
      <c r="C32" s="0" t="n">
        <v>17126780.6228141</v>
      </c>
      <c r="D32" s="0" t="n">
        <v>57567305.8810218</v>
      </c>
      <c r="E32" s="0" t="n">
        <v>63513425.9027514</v>
      </c>
      <c r="F32" s="0" t="n">
        <v>0</v>
      </c>
      <c r="G32" s="0" t="n">
        <v>370652.928015627</v>
      </c>
      <c r="H32" s="0" t="n">
        <v>206414.913308248</v>
      </c>
      <c r="I32" s="0" t="n">
        <v>99890.506251974</v>
      </c>
    </row>
    <row r="33" customFormat="false" ht="12.8" hidden="false" customHeight="false" outlineLevel="0" collapsed="false">
      <c r="A33" s="0" t="n">
        <v>80</v>
      </c>
      <c r="B33" s="0" t="n">
        <v>20607146.1298228</v>
      </c>
      <c r="C33" s="0" t="n">
        <v>19919104.742589</v>
      </c>
      <c r="D33" s="0" t="n">
        <v>66846862.1873035</v>
      </c>
      <c r="E33" s="0" t="n">
        <v>63511375.7641663</v>
      </c>
      <c r="F33" s="0" t="n">
        <v>10585229.2940277</v>
      </c>
      <c r="G33" s="0" t="n">
        <v>394613.775199729</v>
      </c>
      <c r="H33" s="0" t="n">
        <v>224282.627239084</v>
      </c>
      <c r="I33" s="0" t="n">
        <v>98778.5497070359</v>
      </c>
    </row>
    <row r="34" customFormat="false" ht="12.8" hidden="false" customHeight="false" outlineLevel="0" collapsed="false">
      <c r="A34" s="0" t="n">
        <v>81</v>
      </c>
      <c r="B34" s="0" t="n">
        <v>18042216.1890417</v>
      </c>
      <c r="C34" s="0" t="n">
        <v>17376017.46861</v>
      </c>
      <c r="D34" s="0" t="n">
        <v>58579442.1949889</v>
      </c>
      <c r="E34" s="0" t="n">
        <v>64185217.3179612</v>
      </c>
      <c r="F34" s="0" t="n">
        <v>0</v>
      </c>
      <c r="G34" s="0" t="n">
        <v>378738.756219302</v>
      </c>
      <c r="H34" s="0" t="n">
        <v>216346.136525663</v>
      </c>
      <c r="I34" s="0" t="n">
        <v>101591.182409637</v>
      </c>
    </row>
    <row r="35" customFormat="false" ht="12.8" hidden="false" customHeight="false" outlineLevel="0" collapsed="false">
      <c r="A35" s="0" t="n">
        <v>82</v>
      </c>
      <c r="B35" s="0" t="n">
        <v>20932321.483891</v>
      </c>
      <c r="C35" s="0" t="n">
        <v>20198336.7039769</v>
      </c>
      <c r="D35" s="0" t="n">
        <v>67967394.0516801</v>
      </c>
      <c r="E35" s="0" t="n">
        <v>64211214.4455846</v>
      </c>
      <c r="F35" s="0" t="n">
        <v>10701869.0742641</v>
      </c>
      <c r="G35" s="0" t="n">
        <v>420500.608482653</v>
      </c>
      <c r="H35" s="0" t="n">
        <v>240699.630730218</v>
      </c>
      <c r="I35" s="0" t="n">
        <v>103977.915287358</v>
      </c>
    </row>
    <row r="36" customFormat="false" ht="12.8" hidden="false" customHeight="false" outlineLevel="0" collapsed="false">
      <c r="A36" s="0" t="n">
        <v>83</v>
      </c>
      <c r="B36" s="0" t="n">
        <v>18334173.3364761</v>
      </c>
      <c r="C36" s="0" t="n">
        <v>17614765.4993353</v>
      </c>
      <c r="D36" s="0" t="n">
        <v>59532662.7147746</v>
      </c>
      <c r="E36" s="0" t="n">
        <v>64827834.9936223</v>
      </c>
      <c r="F36" s="0" t="n">
        <v>0</v>
      </c>
      <c r="G36" s="0" t="n">
        <v>416290.586076874</v>
      </c>
      <c r="H36" s="0" t="n">
        <v>229664.108402579</v>
      </c>
      <c r="I36" s="0" t="n">
        <v>104933.060944835</v>
      </c>
    </row>
    <row r="37" customFormat="false" ht="12.8" hidden="false" customHeight="false" outlineLevel="0" collapsed="false">
      <c r="A37" s="0" t="n">
        <v>84</v>
      </c>
      <c r="B37" s="0" t="n">
        <v>21337712.7801587</v>
      </c>
      <c r="C37" s="0" t="n">
        <v>20601972.9110538</v>
      </c>
      <c r="D37" s="0" t="n">
        <v>69435393.5148085</v>
      </c>
      <c r="E37" s="0" t="n">
        <v>65286473.939261</v>
      </c>
      <c r="F37" s="0" t="n">
        <v>10881078.9898768</v>
      </c>
      <c r="G37" s="0" t="n">
        <v>422686.972679947</v>
      </c>
      <c r="H37" s="0" t="n">
        <v>240966.999681408</v>
      </c>
      <c r="I37" s="0" t="n">
        <v>102979.852490693</v>
      </c>
    </row>
    <row r="38" customFormat="false" ht="12.8" hidden="false" customHeight="false" outlineLevel="0" collapsed="false">
      <c r="A38" s="0" t="n">
        <v>85</v>
      </c>
      <c r="B38" s="0" t="n">
        <v>18791701.6322269</v>
      </c>
      <c r="C38" s="0" t="n">
        <v>18090161.8132626</v>
      </c>
      <c r="D38" s="0" t="n">
        <v>61288601.1382192</v>
      </c>
      <c r="E38" s="0" t="n">
        <v>66363180.8655687</v>
      </c>
      <c r="F38" s="0" t="n">
        <v>0</v>
      </c>
      <c r="G38" s="0" t="n">
        <v>393895.750802612</v>
      </c>
      <c r="H38" s="0" t="n">
        <v>234391.264547444</v>
      </c>
      <c r="I38" s="0" t="n">
        <v>104646.862306117</v>
      </c>
    </row>
    <row r="39" customFormat="false" ht="12.8" hidden="false" customHeight="false" outlineLevel="0" collapsed="false">
      <c r="A39" s="0" t="n">
        <v>86</v>
      </c>
      <c r="B39" s="0" t="n">
        <v>21657780.3791164</v>
      </c>
      <c r="C39" s="0" t="n">
        <v>20935187.6833668</v>
      </c>
      <c r="D39" s="0" t="n">
        <v>70684455.1100301</v>
      </c>
      <c r="E39" s="0" t="n">
        <v>66177863.4421532</v>
      </c>
      <c r="F39" s="0" t="n">
        <v>11029643.9070255</v>
      </c>
      <c r="G39" s="0" t="n">
        <v>409056.530713173</v>
      </c>
      <c r="H39" s="0" t="n">
        <v>243785.025940064</v>
      </c>
      <c r="I39" s="0" t="n">
        <v>99644.484423385</v>
      </c>
    </row>
    <row r="40" customFormat="false" ht="12.8" hidden="false" customHeight="false" outlineLevel="0" collapsed="false">
      <c r="A40" s="0" t="n">
        <v>87</v>
      </c>
      <c r="B40" s="0" t="n">
        <v>18863548.1469644</v>
      </c>
      <c r="C40" s="0" t="n">
        <v>18184933.0464003</v>
      </c>
      <c r="D40" s="0" t="n">
        <v>61699406.9664982</v>
      </c>
      <c r="E40" s="0" t="n">
        <v>66461638.0698899</v>
      </c>
      <c r="F40" s="0" t="n">
        <v>0</v>
      </c>
      <c r="G40" s="0" t="n">
        <v>372255.729085571</v>
      </c>
      <c r="H40" s="0" t="n">
        <v>236102.690585987</v>
      </c>
      <c r="I40" s="0" t="n">
        <v>100366.6869893</v>
      </c>
    </row>
    <row r="41" customFormat="false" ht="12.8" hidden="false" customHeight="false" outlineLevel="0" collapsed="false">
      <c r="A41" s="0" t="n">
        <v>88</v>
      </c>
      <c r="B41" s="0" t="n">
        <v>21950443.0191403</v>
      </c>
      <c r="C41" s="0" t="n">
        <v>21205014.9752099</v>
      </c>
      <c r="D41" s="0" t="n">
        <v>71662709.4791144</v>
      </c>
      <c r="E41" s="0" t="n">
        <v>66838035.161179</v>
      </c>
      <c r="F41" s="0" t="n">
        <v>11139672.5268632</v>
      </c>
      <c r="G41" s="0" t="n">
        <v>422842.442290184</v>
      </c>
      <c r="H41" s="0" t="n">
        <v>251306.065298288</v>
      </c>
      <c r="I41" s="0" t="n">
        <v>101827.909059892</v>
      </c>
    </row>
    <row r="42" customFormat="false" ht="12.8" hidden="false" customHeight="false" outlineLevel="0" collapsed="false">
      <c r="A42" s="0" t="n">
        <v>89</v>
      </c>
      <c r="B42" s="0" t="n">
        <v>19161245.1744348</v>
      </c>
      <c r="C42" s="0" t="n">
        <v>18407469.1199894</v>
      </c>
      <c r="D42" s="0" t="n">
        <v>62507539.644731</v>
      </c>
      <c r="E42" s="0" t="n">
        <v>67068737.6132488</v>
      </c>
      <c r="F42" s="0" t="n">
        <v>0</v>
      </c>
      <c r="G42" s="0" t="n">
        <v>440753.190625448</v>
      </c>
      <c r="H42" s="0" t="n">
        <v>240431.152058952</v>
      </c>
      <c r="I42" s="0" t="n">
        <v>103702.445372865</v>
      </c>
    </row>
    <row r="43" customFormat="false" ht="12.8" hidden="false" customHeight="false" outlineLevel="0" collapsed="false">
      <c r="A43" s="0" t="n">
        <v>90</v>
      </c>
      <c r="B43" s="0" t="n">
        <v>22327562.8801272</v>
      </c>
      <c r="C43" s="0" t="n">
        <v>21582502.7962629</v>
      </c>
      <c r="D43" s="0" t="n">
        <v>73009952.6038644</v>
      </c>
      <c r="E43" s="0" t="n">
        <v>67848755.2953383</v>
      </c>
      <c r="F43" s="0" t="n">
        <v>11308125.8825564</v>
      </c>
      <c r="G43" s="0" t="n">
        <v>425304.109906841</v>
      </c>
      <c r="H43" s="0" t="n">
        <v>250094.637422472</v>
      </c>
      <c r="I43" s="0" t="n">
        <v>99516.1950499042</v>
      </c>
    </row>
    <row r="44" customFormat="false" ht="12.8" hidden="false" customHeight="false" outlineLevel="0" collapsed="false">
      <c r="A44" s="0" t="n">
        <v>91</v>
      </c>
      <c r="B44" s="0" t="n">
        <v>19490169.3503819</v>
      </c>
      <c r="C44" s="0" t="n">
        <v>18767073.3773896</v>
      </c>
      <c r="D44" s="0" t="n">
        <v>63798346.7197347</v>
      </c>
      <c r="E44" s="0" t="n">
        <v>68208710.6285188</v>
      </c>
      <c r="F44" s="0" t="n">
        <v>0</v>
      </c>
      <c r="G44" s="0" t="n">
        <v>411113.414527717</v>
      </c>
      <c r="H44" s="0" t="n">
        <v>242169.545531567</v>
      </c>
      <c r="I44" s="0" t="n">
        <v>99732.8756186434</v>
      </c>
    </row>
    <row r="45" customFormat="false" ht="12.8" hidden="false" customHeight="false" outlineLevel="0" collapsed="false">
      <c r="A45" s="0" t="n">
        <v>92</v>
      </c>
      <c r="B45" s="0" t="n">
        <v>22633802.4602162</v>
      </c>
      <c r="C45" s="0" t="n">
        <v>21891311.5306502</v>
      </c>
      <c r="D45" s="0" t="n">
        <v>74109154.3090961</v>
      </c>
      <c r="E45" s="0" t="n">
        <v>68681655.4274669</v>
      </c>
      <c r="F45" s="0" t="n">
        <v>11446942.5712445</v>
      </c>
      <c r="G45" s="0" t="n">
        <v>421482.336680549</v>
      </c>
      <c r="H45" s="0" t="n">
        <v>251180.884702174</v>
      </c>
      <c r="I45" s="0" t="n">
        <v>99753.8688332152</v>
      </c>
    </row>
    <row r="46" customFormat="false" ht="12.8" hidden="false" customHeight="false" outlineLevel="0" collapsed="false">
      <c r="A46" s="0" t="n">
        <v>93</v>
      </c>
      <c r="B46" s="0" t="n">
        <v>19652183.5094428</v>
      </c>
      <c r="C46" s="0" t="n">
        <v>18937270.9426415</v>
      </c>
      <c r="D46" s="0" t="n">
        <v>64456870.1906219</v>
      </c>
      <c r="E46" s="0" t="n">
        <v>68763890.8790188</v>
      </c>
      <c r="F46" s="0" t="n">
        <v>0</v>
      </c>
      <c r="G46" s="0" t="n">
        <v>402407.275495302</v>
      </c>
      <c r="H46" s="0" t="n">
        <v>242812.423794624</v>
      </c>
      <c r="I46" s="0" t="n">
        <v>99561.2393019026</v>
      </c>
    </row>
    <row r="47" customFormat="false" ht="12.8" hidden="false" customHeight="false" outlineLevel="0" collapsed="false">
      <c r="A47" s="0" t="n">
        <v>94</v>
      </c>
      <c r="B47" s="0" t="n">
        <v>22722882.2959133</v>
      </c>
      <c r="C47" s="0" t="n">
        <v>21946289.3194617</v>
      </c>
      <c r="D47" s="0" t="n">
        <v>74373266.8742251</v>
      </c>
      <c r="E47" s="0" t="n">
        <v>68752479.7653496</v>
      </c>
      <c r="F47" s="0" t="n">
        <v>11458746.6275583</v>
      </c>
      <c r="G47" s="0" t="n">
        <v>446259.744371274</v>
      </c>
      <c r="H47" s="0" t="n">
        <v>258940.935056043</v>
      </c>
      <c r="I47" s="0" t="n">
        <v>101988.995748987</v>
      </c>
    </row>
    <row r="48" customFormat="false" ht="12.8" hidden="false" customHeight="false" outlineLevel="0" collapsed="false">
      <c r="A48" s="0" t="n">
        <v>95</v>
      </c>
      <c r="B48" s="0" t="n">
        <v>19831510.2780832</v>
      </c>
      <c r="C48" s="0" t="n">
        <v>19094952.5992693</v>
      </c>
      <c r="D48" s="0" t="n">
        <v>65073119.0972011</v>
      </c>
      <c r="E48" s="0" t="n">
        <v>69170041.2017169</v>
      </c>
      <c r="F48" s="0" t="n">
        <v>0</v>
      </c>
      <c r="G48" s="0" t="n">
        <v>424425.248945867</v>
      </c>
      <c r="H48" s="0" t="n">
        <v>243478.657817903</v>
      </c>
      <c r="I48" s="0" t="n">
        <v>98076.8172144127</v>
      </c>
    </row>
    <row r="49" customFormat="false" ht="12.8" hidden="false" customHeight="false" outlineLevel="0" collapsed="false">
      <c r="A49" s="0" t="n">
        <v>96</v>
      </c>
      <c r="B49" s="0" t="n">
        <v>23245700.9510628</v>
      </c>
      <c r="C49" s="0" t="n">
        <v>22466615.9007361</v>
      </c>
      <c r="D49" s="0" t="n">
        <v>76188174.4505667</v>
      </c>
      <c r="E49" s="0" t="n">
        <v>70324557.5495294</v>
      </c>
      <c r="F49" s="0" t="n">
        <v>11720759.5915882</v>
      </c>
      <c r="G49" s="0" t="n">
        <v>451520.55585365</v>
      </c>
      <c r="H49" s="0" t="n">
        <v>259133.162166672</v>
      </c>
      <c r="I49" s="0" t="n">
        <v>97759.0461519756</v>
      </c>
    </row>
    <row r="50" customFormat="false" ht="12.8" hidden="false" customHeight="false" outlineLevel="0" collapsed="false">
      <c r="A50" s="0" t="n">
        <v>97</v>
      </c>
      <c r="B50" s="0" t="n">
        <v>20109642.1764494</v>
      </c>
      <c r="C50" s="0" t="n">
        <v>19336305.0422753</v>
      </c>
      <c r="D50" s="0" t="n">
        <v>65961212.1483551</v>
      </c>
      <c r="E50" s="0" t="n">
        <v>69959351.9888014</v>
      </c>
      <c r="F50" s="0" t="n">
        <v>0</v>
      </c>
      <c r="G50" s="0" t="n">
        <v>442325.757161978</v>
      </c>
      <c r="H50" s="0" t="n">
        <v>258965.097473711</v>
      </c>
      <c r="I50" s="0" t="n">
        <v>102923.256483485</v>
      </c>
    </row>
    <row r="51" customFormat="false" ht="12.8" hidden="false" customHeight="false" outlineLevel="0" collapsed="false">
      <c r="A51" s="0" t="n">
        <v>98</v>
      </c>
      <c r="B51" s="0" t="n">
        <v>23191824.1675355</v>
      </c>
      <c r="C51" s="0" t="n">
        <v>22406769.9883205</v>
      </c>
      <c r="D51" s="0" t="n">
        <v>76067810.2502717</v>
      </c>
      <c r="E51" s="0" t="n">
        <v>70079856.5702912</v>
      </c>
      <c r="F51" s="0" t="n">
        <v>11679976.0950485</v>
      </c>
      <c r="G51" s="0" t="n">
        <v>451035.428230654</v>
      </c>
      <c r="H51" s="0" t="n">
        <v>262931.764884055</v>
      </c>
      <c r="I51" s="0" t="n">
        <v>101552.837286167</v>
      </c>
    </row>
    <row r="52" customFormat="false" ht="12.8" hidden="false" customHeight="false" outlineLevel="0" collapsed="false">
      <c r="A52" s="0" t="n">
        <v>99</v>
      </c>
      <c r="B52" s="0" t="n">
        <v>20419924.6055724</v>
      </c>
      <c r="C52" s="0" t="n">
        <v>19604283.068015</v>
      </c>
      <c r="D52" s="0" t="n">
        <v>66950047.5907493</v>
      </c>
      <c r="E52" s="0" t="n">
        <v>70854348.7243848</v>
      </c>
      <c r="F52" s="0" t="n">
        <v>0</v>
      </c>
      <c r="G52" s="0" t="n">
        <v>482330.345385022</v>
      </c>
      <c r="H52" s="0" t="n">
        <v>261828.342432235</v>
      </c>
      <c r="I52" s="0" t="n">
        <v>102118.356771705</v>
      </c>
    </row>
    <row r="53" customFormat="false" ht="12.8" hidden="false" customHeight="false" outlineLevel="0" collapsed="false">
      <c r="A53" s="0" t="n">
        <v>100</v>
      </c>
      <c r="B53" s="0" t="n">
        <v>23611878.1962336</v>
      </c>
      <c r="C53" s="0" t="n">
        <v>22758385.9030698</v>
      </c>
      <c r="D53" s="0" t="n">
        <v>77332545.3758526</v>
      </c>
      <c r="E53" s="0" t="n">
        <v>71173778.3660673</v>
      </c>
      <c r="F53" s="0" t="n">
        <v>11862296.3943445</v>
      </c>
      <c r="G53" s="0" t="n">
        <v>506123.508183465</v>
      </c>
      <c r="H53" s="0" t="n">
        <v>274127.128854172</v>
      </c>
      <c r="I53" s="0" t="n">
        <v>104630.937323197</v>
      </c>
    </row>
    <row r="54" customFormat="false" ht="12.8" hidden="false" customHeight="false" outlineLevel="0" collapsed="false">
      <c r="A54" s="0" t="n">
        <v>101</v>
      </c>
      <c r="B54" s="0" t="n">
        <v>20610681.7283924</v>
      </c>
      <c r="C54" s="0" t="n">
        <v>19735384.1201088</v>
      </c>
      <c r="D54" s="0" t="n">
        <v>67428886.728106</v>
      </c>
      <c r="E54" s="0" t="n">
        <v>71355101.7391952</v>
      </c>
      <c r="F54" s="0" t="n">
        <v>0</v>
      </c>
      <c r="G54" s="0" t="n">
        <v>516117.395546852</v>
      </c>
      <c r="H54" s="0" t="n">
        <v>282348.040517288</v>
      </c>
      <c r="I54" s="0" t="n">
        <v>109760.246027768</v>
      </c>
    </row>
    <row r="55" customFormat="false" ht="12.8" hidden="false" customHeight="false" outlineLevel="0" collapsed="false">
      <c r="A55" s="0" t="n">
        <v>102</v>
      </c>
      <c r="B55" s="0" t="n">
        <v>23801231.4920938</v>
      </c>
      <c r="C55" s="0" t="n">
        <v>22910786.8298541</v>
      </c>
      <c r="D55" s="0" t="n">
        <v>77885125.6345924</v>
      </c>
      <c r="E55" s="0" t="n">
        <v>71604944.3575652</v>
      </c>
      <c r="F55" s="0" t="n">
        <v>11934157.3929275</v>
      </c>
      <c r="G55" s="0" t="n">
        <v>534340.851756796</v>
      </c>
      <c r="H55" s="0" t="n">
        <v>281259.734941807</v>
      </c>
      <c r="I55" s="0" t="n">
        <v>106920.107915947</v>
      </c>
    </row>
    <row r="56" customFormat="false" ht="12.8" hidden="false" customHeight="false" outlineLevel="0" collapsed="false">
      <c r="A56" s="0" t="n">
        <v>103</v>
      </c>
      <c r="B56" s="0" t="n">
        <v>20888980.9278349</v>
      </c>
      <c r="C56" s="0" t="n">
        <v>20020334.9528133</v>
      </c>
      <c r="D56" s="0" t="n">
        <v>68434973.2859103</v>
      </c>
      <c r="E56" s="0" t="n">
        <v>72346053.6988056</v>
      </c>
      <c r="F56" s="0" t="n">
        <v>0</v>
      </c>
      <c r="G56" s="0" t="n">
        <v>510124.637359582</v>
      </c>
      <c r="H56" s="0" t="n">
        <v>281191.19140312</v>
      </c>
      <c r="I56" s="0" t="n">
        <v>110471.637512632</v>
      </c>
    </row>
    <row r="57" customFormat="false" ht="12.8" hidden="false" customHeight="false" outlineLevel="0" collapsed="false">
      <c r="A57" s="0" t="n">
        <v>104</v>
      </c>
      <c r="B57" s="0" t="n">
        <v>24118702.2748803</v>
      </c>
      <c r="C57" s="0" t="n">
        <v>23217062.9992642</v>
      </c>
      <c r="D57" s="0" t="n">
        <v>78949824.1715122</v>
      </c>
      <c r="E57" s="0" t="n">
        <v>72510430.3251181</v>
      </c>
      <c r="F57" s="0" t="n">
        <v>12085071.720853</v>
      </c>
      <c r="G57" s="0" t="n">
        <v>538212.715645617</v>
      </c>
      <c r="H57" s="0" t="n">
        <v>287514.355886301</v>
      </c>
      <c r="I57" s="0" t="n">
        <v>108446.00583462</v>
      </c>
    </row>
    <row r="58" customFormat="false" ht="12.8" hidden="false" customHeight="false" outlineLevel="0" collapsed="false">
      <c r="A58" s="0" t="n">
        <v>105</v>
      </c>
      <c r="B58" s="0" t="n">
        <v>20961628.6044104</v>
      </c>
      <c r="C58" s="0" t="n">
        <v>20080916.5077217</v>
      </c>
      <c r="D58" s="0" t="n">
        <v>68706194.0020723</v>
      </c>
      <c r="E58" s="0" t="n">
        <v>72471802.7551216</v>
      </c>
      <c r="F58" s="0" t="n">
        <v>0</v>
      </c>
      <c r="G58" s="0" t="n">
        <v>526315.382952681</v>
      </c>
      <c r="H58" s="0" t="n">
        <v>278761.360494908</v>
      </c>
      <c r="I58" s="0" t="n">
        <v>108050.504630079</v>
      </c>
    </row>
    <row r="59" customFormat="false" ht="12.8" hidden="false" customHeight="false" outlineLevel="0" collapsed="false">
      <c r="A59" s="0" t="n">
        <v>106</v>
      </c>
      <c r="B59" s="0" t="n">
        <v>24173004.5086653</v>
      </c>
      <c r="C59" s="0" t="n">
        <v>23301242.4832918</v>
      </c>
      <c r="D59" s="0" t="n">
        <v>79274281.4837934</v>
      </c>
      <c r="E59" s="0" t="n">
        <v>72748781.3261923</v>
      </c>
      <c r="F59" s="0" t="n">
        <v>12124796.8876987</v>
      </c>
      <c r="G59" s="0" t="n">
        <v>509200.146485262</v>
      </c>
      <c r="H59" s="0" t="n">
        <v>286769.822525429</v>
      </c>
      <c r="I59" s="0" t="n">
        <v>108274.366232578</v>
      </c>
    </row>
    <row r="60" customFormat="false" ht="12.8" hidden="false" customHeight="false" outlineLevel="0" collapsed="false">
      <c r="A60" s="0" t="n">
        <v>107</v>
      </c>
      <c r="B60" s="0" t="n">
        <v>21027665.8181392</v>
      </c>
      <c r="C60" s="0" t="n">
        <v>20144560.5642693</v>
      </c>
      <c r="D60" s="0" t="n">
        <v>68950515.1154286</v>
      </c>
      <c r="E60" s="0" t="n">
        <v>72636657.0706443</v>
      </c>
      <c r="F60" s="0" t="n">
        <v>0</v>
      </c>
      <c r="G60" s="0" t="n">
        <v>525957.624870286</v>
      </c>
      <c r="H60" s="0" t="n">
        <v>281181.816387729</v>
      </c>
      <c r="I60" s="0" t="n">
        <v>108522.589445679</v>
      </c>
    </row>
    <row r="61" customFormat="false" ht="12.8" hidden="false" customHeight="false" outlineLevel="0" collapsed="false">
      <c r="A61" s="0" t="n">
        <v>108</v>
      </c>
      <c r="B61" s="0" t="n">
        <v>24376224.09385</v>
      </c>
      <c r="C61" s="0" t="n">
        <v>23478465.5798148</v>
      </c>
      <c r="D61" s="0" t="n">
        <v>79890161.2195504</v>
      </c>
      <c r="E61" s="0" t="n">
        <v>73212389.2610408</v>
      </c>
      <c r="F61" s="0" t="n">
        <v>12202064.8768401</v>
      </c>
      <c r="G61" s="0" t="n">
        <v>527931.944540021</v>
      </c>
      <c r="H61" s="0" t="n">
        <v>292976.185588897</v>
      </c>
      <c r="I61" s="0" t="n">
        <v>109786.262723339</v>
      </c>
    </row>
    <row r="62" customFormat="false" ht="12.8" hidden="false" customHeight="false" outlineLevel="0" collapsed="false">
      <c r="A62" s="0" t="n">
        <v>109</v>
      </c>
      <c r="B62" s="0" t="n">
        <v>21281626.8061281</v>
      </c>
      <c r="C62" s="0" t="n">
        <v>20408103.19546</v>
      </c>
      <c r="D62" s="0" t="n">
        <v>69869765.9169629</v>
      </c>
      <c r="E62" s="0" t="n">
        <v>73507513.1414769</v>
      </c>
      <c r="F62" s="0" t="n">
        <v>0</v>
      </c>
      <c r="G62" s="0" t="n">
        <v>505428.454831433</v>
      </c>
      <c r="H62" s="0" t="n">
        <v>290165.635773301</v>
      </c>
      <c r="I62" s="0" t="n">
        <v>111327.885804867</v>
      </c>
    </row>
    <row r="63" customFormat="false" ht="12.8" hidden="false" customHeight="false" outlineLevel="0" collapsed="false">
      <c r="A63" s="0" t="n">
        <v>110</v>
      </c>
      <c r="B63" s="0" t="n">
        <v>24594088.2537</v>
      </c>
      <c r="C63" s="0" t="n">
        <v>23699518.7995076</v>
      </c>
      <c r="D63" s="0" t="n">
        <v>80689644.1812337</v>
      </c>
      <c r="E63" s="0" t="n">
        <v>73866174.758797</v>
      </c>
      <c r="F63" s="0" t="n">
        <v>12311029.1264662</v>
      </c>
      <c r="G63" s="0" t="n">
        <v>520328.581065566</v>
      </c>
      <c r="H63" s="0" t="n">
        <v>294462.472388326</v>
      </c>
      <c r="I63" s="0" t="n">
        <v>113969.143912124</v>
      </c>
    </row>
    <row r="64" customFormat="false" ht="12.8" hidden="false" customHeight="false" outlineLevel="0" collapsed="false">
      <c r="A64" s="0" t="n">
        <v>111</v>
      </c>
      <c r="B64" s="0" t="n">
        <v>21442996.8073722</v>
      </c>
      <c r="C64" s="0" t="n">
        <v>20554702.2421272</v>
      </c>
      <c r="D64" s="0" t="n">
        <v>70400392.937475</v>
      </c>
      <c r="E64" s="0" t="n">
        <v>73953760.3574137</v>
      </c>
      <c r="F64" s="0" t="n">
        <v>0</v>
      </c>
      <c r="G64" s="0" t="n">
        <v>514702.205329877</v>
      </c>
      <c r="H64" s="0" t="n">
        <v>293182.97664474</v>
      </c>
      <c r="I64" s="0" t="n">
        <v>114870.547529156</v>
      </c>
    </row>
    <row r="65" customFormat="false" ht="12.8" hidden="false" customHeight="false" outlineLevel="0" collapsed="false">
      <c r="A65" s="0" t="n">
        <v>112</v>
      </c>
      <c r="B65" s="0" t="n">
        <v>24680482.6557717</v>
      </c>
      <c r="C65" s="0" t="n">
        <v>23797377.437616</v>
      </c>
      <c r="D65" s="0" t="n">
        <v>81036297.0044313</v>
      </c>
      <c r="E65" s="0" t="n">
        <v>74093714.6932122</v>
      </c>
      <c r="F65" s="0" t="n">
        <v>12348952.4488687</v>
      </c>
      <c r="G65" s="0" t="n">
        <v>504934.537526282</v>
      </c>
      <c r="H65" s="0" t="n">
        <v>297477.790384068</v>
      </c>
      <c r="I65" s="0" t="n">
        <v>115275.557493364</v>
      </c>
    </row>
    <row r="66" customFormat="false" ht="12.8" hidden="false" customHeight="false" outlineLevel="0" collapsed="false">
      <c r="A66" s="0" t="n">
        <v>113</v>
      </c>
      <c r="B66" s="0" t="n">
        <v>21605970.8304704</v>
      </c>
      <c r="C66" s="0" t="n">
        <v>20727615.7407986</v>
      </c>
      <c r="D66" s="0" t="n">
        <v>71036723.1143898</v>
      </c>
      <c r="E66" s="0" t="n">
        <v>74560024.4271206</v>
      </c>
      <c r="F66" s="0" t="n">
        <v>0</v>
      </c>
      <c r="G66" s="0" t="n">
        <v>498651.215769374</v>
      </c>
      <c r="H66" s="0" t="n">
        <v>298425.960801269</v>
      </c>
      <c r="I66" s="0" t="n">
        <v>116111.304430144</v>
      </c>
    </row>
    <row r="67" customFormat="false" ht="12.8" hidden="false" customHeight="false" outlineLevel="0" collapsed="false">
      <c r="A67" s="0" t="n">
        <v>114</v>
      </c>
      <c r="B67" s="0" t="n">
        <v>24902556.0276712</v>
      </c>
      <c r="C67" s="0" t="n">
        <v>24013699.812193</v>
      </c>
      <c r="D67" s="0" t="n">
        <v>81842488.7109318</v>
      </c>
      <c r="E67" s="0" t="n">
        <v>74793138.7810954</v>
      </c>
      <c r="F67" s="0" t="n">
        <v>12465523.1301826</v>
      </c>
      <c r="G67" s="0" t="n">
        <v>507990.829508366</v>
      </c>
      <c r="H67" s="0" t="n">
        <v>300410.805439213</v>
      </c>
      <c r="I67" s="0" t="n">
        <v>114935.11504372</v>
      </c>
    </row>
    <row r="68" customFormat="false" ht="12.8" hidden="false" customHeight="false" outlineLevel="0" collapsed="false">
      <c r="A68" s="0" t="n">
        <v>115</v>
      </c>
      <c r="B68" s="0" t="n">
        <v>21724228.853154</v>
      </c>
      <c r="C68" s="0" t="n">
        <v>20843384.4451829</v>
      </c>
      <c r="D68" s="0" t="n">
        <v>71449085.2291952</v>
      </c>
      <c r="E68" s="0" t="n">
        <v>74887871.0688678</v>
      </c>
      <c r="F68" s="0" t="n">
        <v>0</v>
      </c>
      <c r="G68" s="0" t="n">
        <v>507652.678798761</v>
      </c>
      <c r="H68" s="0" t="n">
        <v>292224.660566645</v>
      </c>
      <c r="I68" s="0" t="n">
        <v>115667.24086529</v>
      </c>
    </row>
    <row r="69" customFormat="false" ht="12.8" hidden="false" customHeight="false" outlineLevel="0" collapsed="false">
      <c r="A69" s="0" t="n">
        <v>116</v>
      </c>
      <c r="B69" s="0" t="n">
        <v>25197492.3663422</v>
      </c>
      <c r="C69" s="0" t="n">
        <v>24267029.9478414</v>
      </c>
      <c r="D69" s="0" t="n">
        <v>82715579.4116191</v>
      </c>
      <c r="E69" s="0" t="n">
        <v>75467363.2283387</v>
      </c>
      <c r="F69" s="0" t="n">
        <v>12577893.8713898</v>
      </c>
      <c r="G69" s="0" t="n">
        <v>544864.355874349</v>
      </c>
      <c r="H69" s="0" t="n">
        <v>304101.138377544</v>
      </c>
      <c r="I69" s="0" t="n">
        <v>116424.177498453</v>
      </c>
    </row>
    <row r="70" customFormat="false" ht="12.8" hidden="false" customHeight="false" outlineLevel="0" collapsed="false">
      <c r="A70" s="0" t="n">
        <v>117</v>
      </c>
      <c r="B70" s="0" t="n">
        <v>22009716.6531421</v>
      </c>
      <c r="C70" s="0" t="n">
        <v>21093368.2952547</v>
      </c>
      <c r="D70" s="0" t="n">
        <v>72373837.4698102</v>
      </c>
      <c r="E70" s="0" t="n">
        <v>75757783.9956167</v>
      </c>
      <c r="F70" s="0" t="n">
        <v>0</v>
      </c>
      <c r="G70" s="0" t="n">
        <v>533263.229499217</v>
      </c>
      <c r="H70" s="0" t="n">
        <v>300633.496197728</v>
      </c>
      <c r="I70" s="0" t="n">
        <v>117788.045986366</v>
      </c>
    </row>
    <row r="71" customFormat="false" ht="12.8" hidden="false" customHeight="false" outlineLevel="0" collapsed="false">
      <c r="A71" s="0" t="n">
        <v>118</v>
      </c>
      <c r="B71" s="0" t="n">
        <v>25442557.7911765</v>
      </c>
      <c r="C71" s="0" t="n">
        <v>24510998.5584692</v>
      </c>
      <c r="D71" s="0" t="n">
        <v>83597929.2939715</v>
      </c>
      <c r="E71" s="0" t="n">
        <v>76219592.9867759</v>
      </c>
      <c r="F71" s="0" t="n">
        <v>12703265.497796</v>
      </c>
      <c r="G71" s="0" t="n">
        <v>539220.150812628</v>
      </c>
      <c r="H71" s="0" t="n">
        <v>309298.809285426</v>
      </c>
      <c r="I71" s="0" t="n">
        <v>118628.960870355</v>
      </c>
    </row>
    <row r="72" customFormat="false" ht="12.8" hidden="false" customHeight="false" outlineLevel="0" collapsed="false">
      <c r="A72" s="0" t="n">
        <v>119</v>
      </c>
      <c r="B72" s="0" t="n">
        <v>22195700.7722326</v>
      </c>
      <c r="C72" s="0" t="n">
        <v>21259040.074621</v>
      </c>
      <c r="D72" s="0" t="n">
        <v>72966688.7683354</v>
      </c>
      <c r="E72" s="0" t="n">
        <v>76360092.3729893</v>
      </c>
      <c r="F72" s="0" t="n">
        <v>0</v>
      </c>
      <c r="G72" s="0" t="n">
        <v>536379.94979598</v>
      </c>
      <c r="H72" s="0" t="n">
        <v>314662.192034528</v>
      </c>
      <c r="I72" s="0" t="n">
        <v>122312.22254431</v>
      </c>
    </row>
    <row r="73" customFormat="false" ht="12.8" hidden="false" customHeight="false" outlineLevel="0" collapsed="false">
      <c r="A73" s="0" t="n">
        <v>120</v>
      </c>
      <c r="B73" s="0" t="n">
        <v>25585400.3197972</v>
      </c>
      <c r="C73" s="0" t="n">
        <v>24660193.2600343</v>
      </c>
      <c r="D73" s="0" t="n">
        <v>84128254.4408819</v>
      </c>
      <c r="E73" s="0" t="n">
        <v>76685689.6055905</v>
      </c>
      <c r="F73" s="0" t="n">
        <v>12780948.2675984</v>
      </c>
      <c r="G73" s="0" t="n">
        <v>522844.389418714</v>
      </c>
      <c r="H73" s="0" t="n">
        <v>317378.774928417</v>
      </c>
      <c r="I73" s="0" t="n">
        <v>121405.5648797</v>
      </c>
    </row>
    <row r="74" customFormat="false" ht="12.8" hidden="false" customHeight="false" outlineLevel="0" collapsed="false">
      <c r="A74" s="0" t="n">
        <v>121</v>
      </c>
      <c r="B74" s="0" t="n">
        <v>22442652.6849858</v>
      </c>
      <c r="C74" s="0" t="n">
        <v>21560222.371216</v>
      </c>
      <c r="D74" s="0" t="n">
        <v>73996989.9017484</v>
      </c>
      <c r="E74" s="0" t="n">
        <v>77441432.0563827</v>
      </c>
      <c r="F74" s="0" t="n">
        <v>0</v>
      </c>
      <c r="G74" s="0" t="n">
        <v>491417.884909421</v>
      </c>
      <c r="H74" s="0" t="n">
        <v>307328.208357092</v>
      </c>
      <c r="I74" s="0" t="n">
        <v>119548.886433269</v>
      </c>
    </row>
    <row r="75" customFormat="false" ht="12.8" hidden="false" customHeight="false" outlineLevel="0" collapsed="false">
      <c r="A75" s="0" t="n">
        <v>122</v>
      </c>
      <c r="B75" s="0" t="n">
        <v>26008352.0253938</v>
      </c>
      <c r="C75" s="0" t="n">
        <v>25164173.9777659</v>
      </c>
      <c r="D75" s="0" t="n">
        <v>85850176.4386699</v>
      </c>
      <c r="E75" s="0" t="n">
        <v>78211356.8778688</v>
      </c>
      <c r="F75" s="0" t="n">
        <v>13035226.1463115</v>
      </c>
      <c r="G75" s="0" t="n">
        <v>454606.777012829</v>
      </c>
      <c r="H75" s="0" t="n">
        <v>307491.215515101</v>
      </c>
      <c r="I75" s="0" t="n">
        <v>117257.221571426</v>
      </c>
    </row>
    <row r="76" customFormat="false" ht="12.8" hidden="false" customHeight="false" outlineLevel="0" collapsed="false">
      <c r="A76" s="0" t="n">
        <v>123</v>
      </c>
      <c r="B76" s="0" t="n">
        <v>22691457.0691431</v>
      </c>
      <c r="C76" s="0" t="n">
        <v>21838737.2665227</v>
      </c>
      <c r="D76" s="0" t="n">
        <v>74958212.859147</v>
      </c>
      <c r="E76" s="0" t="n">
        <v>78308006.1791928</v>
      </c>
      <c r="F76" s="0" t="n">
        <v>0</v>
      </c>
      <c r="G76" s="0" t="n">
        <v>472032.277466164</v>
      </c>
      <c r="H76" s="0" t="n">
        <v>299562.099015427</v>
      </c>
      <c r="I76" s="0" t="n">
        <v>115893.46591258</v>
      </c>
    </row>
    <row r="77" customFormat="false" ht="12.8" hidden="false" customHeight="false" outlineLevel="0" collapsed="false">
      <c r="A77" s="0" t="n">
        <v>124</v>
      </c>
      <c r="B77" s="0" t="n">
        <v>26339641.0283267</v>
      </c>
      <c r="C77" s="0" t="n">
        <v>25468639.8732028</v>
      </c>
      <c r="D77" s="0" t="n">
        <v>86877710.1226079</v>
      </c>
      <c r="E77" s="0" t="n">
        <v>79066009.5275074</v>
      </c>
      <c r="F77" s="0" t="n">
        <v>13177668.2545846</v>
      </c>
      <c r="G77" s="0" t="n">
        <v>486204.952889617</v>
      </c>
      <c r="H77" s="0" t="n">
        <v>304140.429363254</v>
      </c>
      <c r="I77" s="0" t="n">
        <v>115222.532672886</v>
      </c>
    </row>
    <row r="78" customFormat="false" ht="12.8" hidden="false" customHeight="false" outlineLevel="0" collapsed="false">
      <c r="A78" s="0" t="n">
        <v>125</v>
      </c>
      <c r="B78" s="0" t="n">
        <v>23037801.7036659</v>
      </c>
      <c r="C78" s="0" t="n">
        <v>22163879.7609706</v>
      </c>
      <c r="D78" s="0" t="n">
        <v>76060160.7951122</v>
      </c>
      <c r="E78" s="0" t="n">
        <v>79454407.5300315</v>
      </c>
      <c r="F78" s="0" t="n">
        <v>0</v>
      </c>
      <c r="G78" s="0" t="n">
        <v>508055.554048106</v>
      </c>
      <c r="H78" s="0" t="n">
        <v>288120.383071721</v>
      </c>
      <c r="I78" s="0" t="n">
        <v>111065.722250632</v>
      </c>
    </row>
    <row r="79" customFormat="false" ht="12.8" hidden="false" customHeight="false" outlineLevel="0" collapsed="false">
      <c r="A79" s="0" t="n">
        <v>126</v>
      </c>
      <c r="B79" s="0" t="n">
        <v>26617320.0790361</v>
      </c>
      <c r="C79" s="0" t="n">
        <v>25716756.5074912</v>
      </c>
      <c r="D79" s="0" t="n">
        <v>87717089.990599</v>
      </c>
      <c r="E79" s="0" t="n">
        <v>79805335.407871</v>
      </c>
      <c r="F79" s="0" t="n">
        <v>13300889.2346452</v>
      </c>
      <c r="G79" s="0" t="n">
        <v>514336.896342817</v>
      </c>
      <c r="H79" s="0" t="n">
        <v>305724.343800787</v>
      </c>
      <c r="I79" s="0" t="n">
        <v>115003.330573293</v>
      </c>
    </row>
    <row r="80" customFormat="false" ht="12.8" hidden="false" customHeight="false" outlineLevel="0" collapsed="false">
      <c r="A80" s="0" t="n">
        <v>127</v>
      </c>
      <c r="B80" s="0" t="n">
        <v>22906515.1149855</v>
      </c>
      <c r="C80" s="0" t="n">
        <v>22018740.0732003</v>
      </c>
      <c r="D80" s="0" t="n">
        <v>75571765.0141037</v>
      </c>
      <c r="E80" s="0" t="n">
        <v>78891125.0050162</v>
      </c>
      <c r="F80" s="0" t="n">
        <v>0</v>
      </c>
      <c r="G80" s="0" t="n">
        <v>500178.159612885</v>
      </c>
      <c r="H80" s="0" t="n">
        <v>304403.188190413</v>
      </c>
      <c r="I80" s="0" t="n">
        <v>118848.134259872</v>
      </c>
    </row>
    <row r="81" customFormat="false" ht="12.8" hidden="false" customHeight="false" outlineLevel="0" collapsed="false">
      <c r="A81" s="0" t="n">
        <v>128</v>
      </c>
      <c r="B81" s="0" t="n">
        <v>26564535.6250898</v>
      </c>
      <c r="C81" s="0" t="n">
        <v>25657041.6967106</v>
      </c>
      <c r="D81" s="0" t="n">
        <v>87543913.7476736</v>
      </c>
      <c r="E81" s="0" t="n">
        <v>79639004.5042553</v>
      </c>
      <c r="F81" s="0" t="n">
        <v>13273167.4173759</v>
      </c>
      <c r="G81" s="0" t="n">
        <v>507713.426442833</v>
      </c>
      <c r="H81" s="0" t="n">
        <v>316315.093730143</v>
      </c>
      <c r="I81" s="0" t="n">
        <v>119236.297437567</v>
      </c>
    </row>
    <row r="82" customFormat="false" ht="12.8" hidden="false" customHeight="false" outlineLevel="0" collapsed="false">
      <c r="A82" s="0" t="n">
        <v>129</v>
      </c>
      <c r="B82" s="0" t="n">
        <v>23393214.7170464</v>
      </c>
      <c r="C82" s="0" t="n">
        <v>22507314.1144947</v>
      </c>
      <c r="D82" s="0" t="n">
        <v>77284279.5472448</v>
      </c>
      <c r="E82" s="0" t="n">
        <v>80625647.6409773</v>
      </c>
      <c r="F82" s="0" t="n">
        <v>0</v>
      </c>
      <c r="G82" s="0" t="n">
        <v>502411.42668361</v>
      </c>
      <c r="H82" s="0" t="n">
        <v>301931.850631999</v>
      </c>
      <c r="I82" s="0" t="n">
        <v>116510.464622984</v>
      </c>
    </row>
    <row r="83" customFormat="false" ht="12.8" hidden="false" customHeight="false" outlineLevel="0" collapsed="false">
      <c r="A83" s="0" t="n">
        <v>130</v>
      </c>
      <c r="B83" s="0" t="n">
        <v>27003853.6230298</v>
      </c>
      <c r="C83" s="0" t="n">
        <v>26083642.0914929</v>
      </c>
      <c r="D83" s="0" t="n">
        <v>89035149.1530329</v>
      </c>
      <c r="E83" s="0" t="n">
        <v>80905788.4926459</v>
      </c>
      <c r="F83" s="0" t="n">
        <v>13484298.0821076</v>
      </c>
      <c r="G83" s="0" t="n">
        <v>522168.091382053</v>
      </c>
      <c r="H83" s="0" t="n">
        <v>315212.812659259</v>
      </c>
      <c r="I83" s="0" t="n">
        <v>118329.467850807</v>
      </c>
    </row>
    <row r="84" customFormat="false" ht="12.8" hidden="false" customHeight="false" outlineLevel="0" collapsed="false">
      <c r="A84" s="0" t="n">
        <v>131</v>
      </c>
      <c r="B84" s="0" t="n">
        <v>23336779.9598566</v>
      </c>
      <c r="C84" s="0" t="n">
        <v>22456851.8562438</v>
      </c>
      <c r="D84" s="0" t="n">
        <v>77103309.863027</v>
      </c>
      <c r="E84" s="0" t="n">
        <v>80397005.1541977</v>
      </c>
      <c r="F84" s="0" t="n">
        <v>0</v>
      </c>
      <c r="G84" s="0" t="n">
        <v>488403.027641537</v>
      </c>
      <c r="H84" s="0" t="n">
        <v>308606.525075026</v>
      </c>
      <c r="I84" s="0" t="n">
        <v>118455.072708857</v>
      </c>
    </row>
    <row r="85" customFormat="false" ht="12.8" hidden="false" customHeight="false" outlineLevel="0" collapsed="false">
      <c r="A85" s="0" t="n">
        <v>132</v>
      </c>
      <c r="B85" s="0" t="n">
        <v>27085863.0274006</v>
      </c>
      <c r="C85" s="0" t="n">
        <v>26169648.2626318</v>
      </c>
      <c r="D85" s="0" t="n">
        <v>89347623.5878988</v>
      </c>
      <c r="E85" s="0" t="n">
        <v>81117605.2210907</v>
      </c>
      <c r="F85" s="0" t="n">
        <v>13519600.8701818</v>
      </c>
      <c r="G85" s="0" t="n">
        <v>527416.682061685</v>
      </c>
      <c r="H85" s="0" t="n">
        <v>308372.382049309</v>
      </c>
      <c r="I85" s="0" t="n">
        <v>114893.858082582</v>
      </c>
    </row>
    <row r="86" customFormat="false" ht="12.8" hidden="false" customHeight="false" outlineLevel="0" collapsed="false">
      <c r="A86" s="0" t="n">
        <v>133</v>
      </c>
      <c r="B86" s="0" t="n">
        <v>23619838.4555267</v>
      </c>
      <c r="C86" s="0" t="n">
        <v>22655599.9842763</v>
      </c>
      <c r="D86" s="0" t="n">
        <v>77820318.5083043</v>
      </c>
      <c r="E86" s="0" t="n">
        <v>81049588.4967964</v>
      </c>
      <c r="F86" s="0" t="n">
        <v>0</v>
      </c>
      <c r="G86" s="0" t="n">
        <v>575607.741009197</v>
      </c>
      <c r="H86" s="0" t="n">
        <v>307460.852744143</v>
      </c>
      <c r="I86" s="0" t="n">
        <v>115956.967852916</v>
      </c>
    </row>
    <row r="87" customFormat="false" ht="12.8" hidden="false" customHeight="false" outlineLevel="0" collapsed="false">
      <c r="A87" s="0" t="n">
        <v>134</v>
      </c>
      <c r="B87" s="0" t="n">
        <v>27085563.097402</v>
      </c>
      <c r="C87" s="0" t="n">
        <v>26113277.4546213</v>
      </c>
      <c r="D87" s="0" t="n">
        <v>89186130.1823614</v>
      </c>
      <c r="E87" s="0" t="n">
        <v>80930028.5732268</v>
      </c>
      <c r="F87" s="0" t="n">
        <v>13488338.0955378</v>
      </c>
      <c r="G87" s="0" t="n">
        <v>565403.375630095</v>
      </c>
      <c r="H87" s="0" t="n">
        <v>323807.170587505</v>
      </c>
      <c r="I87" s="0" t="n">
        <v>118678.709375839</v>
      </c>
    </row>
    <row r="88" customFormat="false" ht="12.8" hidden="false" customHeight="false" outlineLevel="0" collapsed="false">
      <c r="A88" s="0" t="n">
        <v>135</v>
      </c>
      <c r="B88" s="0" t="n">
        <v>23596608.0893227</v>
      </c>
      <c r="C88" s="0" t="n">
        <v>22679345.4026934</v>
      </c>
      <c r="D88" s="0" t="n">
        <v>77953385.0190479</v>
      </c>
      <c r="E88" s="0" t="n">
        <v>81147841.8862833</v>
      </c>
      <c r="F88" s="0" t="n">
        <v>0</v>
      </c>
      <c r="G88" s="0" t="n">
        <v>523589.911607279</v>
      </c>
      <c r="H88" s="0" t="n">
        <v>311182.338639873</v>
      </c>
      <c r="I88" s="0" t="n">
        <v>117843.480545978</v>
      </c>
    </row>
    <row r="89" customFormat="false" ht="12.8" hidden="false" customHeight="false" outlineLevel="0" collapsed="false">
      <c r="A89" s="0" t="n">
        <v>136</v>
      </c>
      <c r="B89" s="0" t="n">
        <v>27315240.8444453</v>
      </c>
      <c r="C89" s="0" t="n">
        <v>26387166.2796657</v>
      </c>
      <c r="D89" s="0" t="n">
        <v>90129652.6770326</v>
      </c>
      <c r="E89" s="0" t="n">
        <v>81741084.1021263</v>
      </c>
      <c r="F89" s="0" t="n">
        <v>13623514.017021</v>
      </c>
      <c r="G89" s="0" t="n">
        <v>525209.324189656</v>
      </c>
      <c r="H89" s="0" t="n">
        <v>319827.319698922</v>
      </c>
      <c r="I89" s="0" t="n">
        <v>118625.601272946</v>
      </c>
    </row>
    <row r="90" customFormat="false" ht="12.8" hidden="false" customHeight="false" outlineLevel="0" collapsed="false">
      <c r="A90" s="0" t="n">
        <v>137</v>
      </c>
      <c r="B90" s="0" t="n">
        <v>23931129.9850001</v>
      </c>
      <c r="C90" s="0" t="n">
        <v>23015004.6652032</v>
      </c>
      <c r="D90" s="0" t="n">
        <v>79135571.2005484</v>
      </c>
      <c r="E90" s="0" t="n">
        <v>82271890.5345344</v>
      </c>
      <c r="F90" s="0" t="n">
        <v>0</v>
      </c>
      <c r="G90" s="0" t="n">
        <v>516240.777166343</v>
      </c>
      <c r="H90" s="0" t="n">
        <v>315500.73515054</v>
      </c>
      <c r="I90" s="0" t="n">
        <v>120548.296400049</v>
      </c>
    </row>
    <row r="91" customFormat="false" ht="12.8" hidden="false" customHeight="false" outlineLevel="0" collapsed="false">
      <c r="A91" s="0" t="n">
        <v>138</v>
      </c>
      <c r="B91" s="0" t="n">
        <v>27645253.9104401</v>
      </c>
      <c r="C91" s="0" t="n">
        <v>26720643.356652</v>
      </c>
      <c r="D91" s="0" t="n">
        <v>91310596.7880693</v>
      </c>
      <c r="E91" s="0" t="n">
        <v>82738834.8503558</v>
      </c>
      <c r="F91" s="0" t="n">
        <v>13789805.8083926</v>
      </c>
      <c r="G91" s="0" t="n">
        <v>523920.623453607</v>
      </c>
      <c r="H91" s="0" t="n">
        <v>318379.814614643</v>
      </c>
      <c r="I91" s="0" t="n">
        <v>117585.879599827</v>
      </c>
    </row>
    <row r="92" customFormat="false" ht="12.8" hidden="false" customHeight="false" outlineLevel="0" collapsed="false">
      <c r="A92" s="0" t="n">
        <v>139</v>
      </c>
      <c r="B92" s="0" t="n">
        <v>24164474.4896992</v>
      </c>
      <c r="C92" s="0" t="n">
        <v>23245099.9403326</v>
      </c>
      <c r="D92" s="0" t="n">
        <v>79949820.063715</v>
      </c>
      <c r="E92" s="0" t="n">
        <v>83088285.3235128</v>
      </c>
      <c r="F92" s="0" t="n">
        <v>0</v>
      </c>
      <c r="G92" s="0" t="n">
        <v>527809.053338391</v>
      </c>
      <c r="H92" s="0" t="n">
        <v>309908.419789682</v>
      </c>
      <c r="I92" s="0" t="n">
        <v>116652.96605509</v>
      </c>
    </row>
    <row r="93" customFormat="false" ht="12.8" hidden="false" customHeight="false" outlineLevel="0" collapsed="false">
      <c r="A93" s="0" t="n">
        <v>140</v>
      </c>
      <c r="B93" s="0" t="n">
        <v>27913163.0139852</v>
      </c>
      <c r="C93" s="0" t="n">
        <v>26975974.2481919</v>
      </c>
      <c r="D93" s="0" t="n">
        <v>92222078.1129646</v>
      </c>
      <c r="E93" s="0" t="n">
        <v>83512162.5233885</v>
      </c>
      <c r="F93" s="0" t="n">
        <v>13918693.7538981</v>
      </c>
      <c r="G93" s="0" t="n">
        <v>535758.289634526</v>
      </c>
      <c r="H93" s="0" t="n">
        <v>320025.970337566</v>
      </c>
      <c r="I93" s="0" t="n">
        <v>116292.151173071</v>
      </c>
    </row>
    <row r="94" customFormat="false" ht="12.8" hidden="false" customHeight="false" outlineLevel="0" collapsed="false">
      <c r="A94" s="0" t="n">
        <v>141</v>
      </c>
      <c r="B94" s="0" t="n">
        <v>24247888.4714494</v>
      </c>
      <c r="C94" s="0" t="n">
        <v>23332581.5897111</v>
      </c>
      <c r="D94" s="0" t="n">
        <v>80272759.2148825</v>
      </c>
      <c r="E94" s="0" t="n">
        <v>83386475.6299759</v>
      </c>
      <c r="F94" s="0" t="n">
        <v>0</v>
      </c>
      <c r="G94" s="0" t="n">
        <v>513739.049709601</v>
      </c>
      <c r="H94" s="0" t="n">
        <v>317441.902837373</v>
      </c>
      <c r="I94" s="0" t="n">
        <v>120179.89884478</v>
      </c>
    </row>
    <row r="95" customFormat="false" ht="12.8" hidden="false" customHeight="false" outlineLevel="0" collapsed="false">
      <c r="A95" s="0" t="n">
        <v>142</v>
      </c>
      <c r="B95" s="0" t="n">
        <v>27814493.3187705</v>
      </c>
      <c r="C95" s="0" t="n">
        <v>26869903.0617371</v>
      </c>
      <c r="D95" s="0" t="n">
        <v>91892725.4834149</v>
      </c>
      <c r="E95" s="0" t="n">
        <v>83168681.316983</v>
      </c>
      <c r="F95" s="0" t="n">
        <v>13861446.8861638</v>
      </c>
      <c r="G95" s="0" t="n">
        <v>530776.574985622</v>
      </c>
      <c r="H95" s="0" t="n">
        <v>328088.041515803</v>
      </c>
      <c r="I95" s="0" t="n">
        <v>122465.200759966</v>
      </c>
    </row>
    <row r="96" customFormat="false" ht="12.8" hidden="false" customHeight="false" outlineLevel="0" collapsed="false">
      <c r="A96" s="0" t="n">
        <v>143</v>
      </c>
      <c r="B96" s="0" t="n">
        <v>24345585.993004</v>
      </c>
      <c r="C96" s="0" t="n">
        <v>23441570.2484413</v>
      </c>
      <c r="D96" s="0" t="n">
        <v>80683366.4508049</v>
      </c>
      <c r="E96" s="0" t="n">
        <v>83763338.402197</v>
      </c>
      <c r="F96" s="0" t="n">
        <v>0</v>
      </c>
      <c r="G96" s="0" t="n">
        <v>515163.631990261</v>
      </c>
      <c r="H96" s="0" t="n">
        <v>307670.388531036</v>
      </c>
      <c r="I96" s="0" t="n">
        <v>115973.891487654</v>
      </c>
    </row>
    <row r="97" customFormat="false" ht="12.8" hidden="false" customHeight="false" outlineLevel="0" collapsed="false">
      <c r="A97" s="0" t="n">
        <v>144</v>
      </c>
      <c r="B97" s="0" t="n">
        <v>28033983.5781661</v>
      </c>
      <c r="C97" s="0" t="n">
        <v>27079698.2901151</v>
      </c>
      <c r="D97" s="0" t="n">
        <v>92640232.7362238</v>
      </c>
      <c r="E97" s="0" t="n">
        <v>83852550.437014</v>
      </c>
      <c r="F97" s="0" t="n">
        <v>13975425.0728357</v>
      </c>
      <c r="G97" s="0" t="n">
        <v>548282.849516553</v>
      </c>
      <c r="H97" s="0" t="n">
        <v>322393.338716921</v>
      </c>
      <c r="I97" s="0" t="n">
        <v>119441.571167946</v>
      </c>
    </row>
    <row r="98" customFormat="false" ht="12.8" hidden="false" customHeight="false" outlineLevel="0" collapsed="false">
      <c r="A98" s="0" t="n">
        <v>145</v>
      </c>
      <c r="B98" s="0" t="n">
        <v>24539591.7510905</v>
      </c>
      <c r="C98" s="0" t="n">
        <v>23553495.6275599</v>
      </c>
      <c r="D98" s="0" t="n">
        <v>81109729.8978688</v>
      </c>
      <c r="E98" s="0" t="n">
        <v>84156259.0924023</v>
      </c>
      <c r="F98" s="0" t="n">
        <v>0</v>
      </c>
      <c r="G98" s="0" t="n">
        <v>576242.106290442</v>
      </c>
      <c r="H98" s="0" t="n">
        <v>322755.530329306</v>
      </c>
      <c r="I98" s="0" t="n">
        <v>124426.409872666</v>
      </c>
    </row>
    <row r="99" customFormat="false" ht="12.8" hidden="false" customHeight="false" outlineLevel="0" collapsed="false">
      <c r="A99" s="0" t="n">
        <v>146</v>
      </c>
      <c r="B99" s="0" t="n">
        <v>28151130.9465013</v>
      </c>
      <c r="C99" s="0" t="n">
        <v>27195740.9041918</v>
      </c>
      <c r="D99" s="0" t="n">
        <v>93099535.1436176</v>
      </c>
      <c r="E99" s="0" t="n">
        <v>84189384.4421307</v>
      </c>
      <c r="F99" s="0" t="n">
        <v>14031564.0736885</v>
      </c>
      <c r="G99" s="0" t="n">
        <v>550361.667705583</v>
      </c>
      <c r="H99" s="0" t="n">
        <v>320504.16501582</v>
      </c>
      <c r="I99" s="0" t="n">
        <v>120748.870840147</v>
      </c>
    </row>
    <row r="100" customFormat="false" ht="12.8" hidden="false" customHeight="false" outlineLevel="0" collapsed="false">
      <c r="A100" s="0" t="n">
        <v>147</v>
      </c>
      <c r="B100" s="0" t="n">
        <v>24586439.5655762</v>
      </c>
      <c r="C100" s="0" t="n">
        <v>23628473.0337331</v>
      </c>
      <c r="D100" s="0" t="n">
        <v>81409861.5867644</v>
      </c>
      <c r="E100" s="0" t="n">
        <v>84383118.7275795</v>
      </c>
      <c r="F100" s="0" t="n">
        <v>0</v>
      </c>
      <c r="G100" s="0" t="n">
        <v>551104.411677135</v>
      </c>
      <c r="H100" s="0" t="n">
        <v>320173.270403198</v>
      </c>
      <c r="I100" s="0" t="n">
        <v>123841.213946844</v>
      </c>
    </row>
    <row r="101" customFormat="false" ht="12.8" hidden="false" customHeight="false" outlineLevel="0" collapsed="false">
      <c r="A101" s="0" t="n">
        <v>148</v>
      </c>
      <c r="B101" s="0" t="n">
        <v>28441976.6731258</v>
      </c>
      <c r="C101" s="0" t="n">
        <v>27491595.5315902</v>
      </c>
      <c r="D101" s="0" t="n">
        <v>94093039.141206</v>
      </c>
      <c r="E101" s="0" t="n">
        <v>85065880.7225975</v>
      </c>
      <c r="F101" s="0" t="n">
        <v>14177646.7870996</v>
      </c>
      <c r="G101" s="0" t="n">
        <v>537363.128562748</v>
      </c>
      <c r="H101" s="0" t="n">
        <v>326132.386278517</v>
      </c>
      <c r="I101" s="0" t="n">
        <v>124122.323849116</v>
      </c>
    </row>
    <row r="102" customFormat="false" ht="12.8" hidden="false" customHeight="false" outlineLevel="0" collapsed="false">
      <c r="A102" s="0" t="n">
        <v>149</v>
      </c>
      <c r="B102" s="0" t="n">
        <v>24839684.0114313</v>
      </c>
      <c r="C102" s="0" t="n">
        <v>23888277.4514968</v>
      </c>
      <c r="D102" s="0" t="n">
        <v>82288918.3821627</v>
      </c>
      <c r="E102" s="0" t="n">
        <v>85262679.9602132</v>
      </c>
      <c r="F102" s="0" t="n">
        <v>0</v>
      </c>
      <c r="G102" s="0" t="n">
        <v>547375.906934523</v>
      </c>
      <c r="H102" s="0" t="n">
        <v>317735.789939045</v>
      </c>
      <c r="I102" s="0" t="n">
        <v>123278.375801314</v>
      </c>
    </row>
    <row r="103" customFormat="false" ht="12.8" hidden="false" customHeight="false" outlineLevel="0" collapsed="false">
      <c r="A103" s="0" t="n">
        <v>150</v>
      </c>
      <c r="B103" s="0" t="n">
        <v>28530077.9770538</v>
      </c>
      <c r="C103" s="0" t="n">
        <v>27598068.087321</v>
      </c>
      <c r="D103" s="0" t="n">
        <v>94474794.2187097</v>
      </c>
      <c r="E103" s="0" t="n">
        <v>85344486.556714</v>
      </c>
      <c r="F103" s="0" t="n">
        <v>14224081.0927857</v>
      </c>
      <c r="G103" s="0" t="n">
        <v>523970.262332851</v>
      </c>
      <c r="H103" s="0" t="n">
        <v>321897.135389964</v>
      </c>
      <c r="I103" s="0" t="n">
        <v>123060.702871523</v>
      </c>
    </row>
    <row r="104" customFormat="false" ht="12.8" hidden="false" customHeight="false" outlineLevel="0" collapsed="false">
      <c r="A104" s="0" t="n">
        <v>151</v>
      </c>
      <c r="B104" s="0" t="n">
        <v>25076396.6695163</v>
      </c>
      <c r="C104" s="0" t="n">
        <v>24089745.4470744</v>
      </c>
      <c r="D104" s="0" t="n">
        <v>83006667.1557277</v>
      </c>
      <c r="E104" s="0" t="n">
        <v>85951865.9991883</v>
      </c>
      <c r="F104" s="0" t="n">
        <v>0</v>
      </c>
      <c r="G104" s="0" t="n">
        <v>587286.056239779</v>
      </c>
      <c r="H104" s="0" t="n">
        <v>313604.134043566</v>
      </c>
      <c r="I104" s="0" t="n">
        <v>122515.760226513</v>
      </c>
    </row>
    <row r="105" customFormat="false" ht="12.8" hidden="false" customHeight="false" outlineLevel="0" collapsed="false">
      <c r="A105" s="0" t="n">
        <v>152</v>
      </c>
      <c r="B105" s="0" t="n">
        <v>28952330.0533571</v>
      </c>
      <c r="C105" s="0" t="n">
        <v>27957262.3834841</v>
      </c>
      <c r="D105" s="0" t="n">
        <v>95727294.9147398</v>
      </c>
      <c r="E105" s="0" t="n">
        <v>86508614.2545012</v>
      </c>
      <c r="F105" s="0" t="n">
        <v>14418102.3757502</v>
      </c>
      <c r="G105" s="0" t="n">
        <v>585468.224602059</v>
      </c>
      <c r="H105" s="0" t="n">
        <v>323442.166307197</v>
      </c>
      <c r="I105" s="0" t="n">
        <v>123081.827091185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05" activeCellId="0" sqref="A105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362133.292908062</v>
      </c>
      <c r="H21" s="0" t="n">
        <v>203390.012379379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18373902.9497875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336260.6496202</v>
      </c>
      <c r="H23" s="0" t="n">
        <v>199159.097992466</v>
      </c>
      <c r="I23" s="0" t="n">
        <v>83215.8664771378</v>
      </c>
    </row>
    <row r="24" customFormat="false" ht="12.8" hidden="false" customHeight="false" outlineLevel="0" collapsed="false">
      <c r="A24" s="0" t="n">
        <v>71</v>
      </c>
      <c r="B24" s="0" t="n">
        <v>15655381.6159639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363001.597225272</v>
      </c>
      <c r="H24" s="0" t="n">
        <v>203015.358322382</v>
      </c>
      <c r="I24" s="0" t="n">
        <v>84583.9362415247</v>
      </c>
    </row>
    <row r="25" customFormat="false" ht="12.8" hidden="false" customHeight="false" outlineLevel="0" collapsed="false">
      <c r="A25" s="0" t="n">
        <v>72</v>
      </c>
      <c r="B25" s="0" t="n">
        <v>18961841.12094</v>
      </c>
      <c r="C25" s="0" t="n">
        <v>18349483.0618215</v>
      </c>
      <c r="D25" s="0" t="n">
        <v>60546321.967969</v>
      </c>
      <c r="E25" s="0" t="n">
        <v>59948633.5181697</v>
      </c>
      <c r="F25" s="0" t="n">
        <v>9991438.91969496</v>
      </c>
      <c r="G25" s="0" t="n">
        <v>346587.980077053</v>
      </c>
      <c r="H25" s="0" t="n">
        <v>201526.109155521</v>
      </c>
      <c r="I25" s="0" t="n">
        <v>91777.0998370787</v>
      </c>
    </row>
    <row r="26" customFormat="false" ht="12.8" hidden="false" customHeight="false" outlineLevel="0" collapsed="false">
      <c r="A26" s="0" t="n">
        <v>73</v>
      </c>
      <c r="B26" s="0" t="n">
        <v>16932832.2931886</v>
      </c>
      <c r="C26" s="0" t="n">
        <v>16329885.6414065</v>
      </c>
      <c r="D26" s="0" t="n">
        <v>54168061.9232556</v>
      </c>
      <c r="E26" s="0" t="n">
        <v>61786747.1614168</v>
      </c>
      <c r="F26" s="0" t="n">
        <v>0</v>
      </c>
      <c r="G26" s="0" t="n">
        <v>325899.408038212</v>
      </c>
      <c r="H26" s="0" t="n">
        <v>205760.176426108</v>
      </c>
      <c r="I26" s="0" t="n">
        <v>101838.667596857</v>
      </c>
    </row>
    <row r="27" customFormat="false" ht="12.8" hidden="false" customHeight="false" outlineLevel="0" collapsed="false">
      <c r="A27" s="0" t="n">
        <v>74</v>
      </c>
      <c r="B27" s="0" t="n">
        <v>20252790.62112</v>
      </c>
      <c r="C27" s="0" t="n">
        <v>19638512.8220568</v>
      </c>
      <c r="D27" s="0" t="n">
        <v>65222421.8880356</v>
      </c>
      <c r="E27" s="0" t="n">
        <v>63618830.3439554</v>
      </c>
      <c r="F27" s="0" t="n">
        <v>10603138.3906592</v>
      </c>
      <c r="G27" s="0" t="n">
        <v>337664.147418345</v>
      </c>
      <c r="H27" s="0" t="n">
        <v>205705.222859464</v>
      </c>
      <c r="I27" s="0" t="n">
        <v>101297.755407723</v>
      </c>
    </row>
    <row r="28" customFormat="false" ht="12.8" hidden="false" customHeight="false" outlineLevel="0" collapsed="false">
      <c r="A28" s="0" t="n">
        <v>75</v>
      </c>
      <c r="B28" s="0" t="n">
        <v>18063748.1269042</v>
      </c>
      <c r="C28" s="0" t="n">
        <v>17483746.3534785</v>
      </c>
      <c r="D28" s="0" t="n">
        <v>58287387.0261922</v>
      </c>
      <c r="E28" s="0" t="n">
        <v>65608116.5530226</v>
      </c>
      <c r="F28" s="0" t="n">
        <v>0</v>
      </c>
      <c r="G28" s="0" t="n">
        <v>311284.947955856</v>
      </c>
      <c r="H28" s="0" t="n">
        <v>194504.769646397</v>
      </c>
      <c r="I28" s="0" t="n">
        <v>106017.222605014</v>
      </c>
    </row>
    <row r="29" customFormat="false" ht="12.8" hidden="false" customHeight="false" outlineLevel="0" collapsed="false">
      <c r="A29" s="0" t="n">
        <v>76</v>
      </c>
      <c r="B29" s="0" t="n">
        <v>21766677.4518219</v>
      </c>
      <c r="C29" s="0" t="n">
        <v>21092398.7117329</v>
      </c>
      <c r="D29" s="0" t="n">
        <v>70367570.7993903</v>
      </c>
      <c r="E29" s="0" t="n">
        <v>67802544.7158192</v>
      </c>
      <c r="F29" s="0" t="n">
        <v>11300424.1193032</v>
      </c>
      <c r="G29" s="0" t="n">
        <v>385486.464458158</v>
      </c>
      <c r="H29" s="0" t="n">
        <v>216397.959177305</v>
      </c>
      <c r="I29" s="0" t="n">
        <v>103420.45207642</v>
      </c>
    </row>
    <row r="30" customFormat="false" ht="12.8" hidden="false" customHeight="false" outlineLevel="0" collapsed="false">
      <c r="A30" s="0" t="n">
        <v>77</v>
      </c>
      <c r="B30" s="0" t="n">
        <v>19190889.5229313</v>
      </c>
      <c r="C30" s="0" t="n">
        <v>18513497.6495885</v>
      </c>
      <c r="D30" s="0" t="n">
        <v>62058363.9514424</v>
      </c>
      <c r="E30" s="0" t="n">
        <v>68935360.4115344</v>
      </c>
      <c r="F30" s="0" t="n">
        <v>0</v>
      </c>
      <c r="G30" s="0" t="n">
        <v>383395.636431661</v>
      </c>
      <c r="H30" s="0" t="n">
        <v>215725.888136319</v>
      </c>
      <c r="I30" s="0" t="n">
        <v>111814.783964087</v>
      </c>
    </row>
    <row r="31" customFormat="false" ht="12.8" hidden="false" customHeight="false" outlineLevel="0" collapsed="false">
      <c r="A31" s="0" t="n">
        <v>78</v>
      </c>
      <c r="B31" s="0" t="n">
        <v>23061731.8919775</v>
      </c>
      <c r="C31" s="0" t="n">
        <v>22318798.8836852</v>
      </c>
      <c r="D31" s="0" t="n">
        <v>74790314.5193033</v>
      </c>
      <c r="E31" s="0" t="n">
        <v>71331975.6533875</v>
      </c>
      <c r="F31" s="0" t="n">
        <v>11888662.6088979</v>
      </c>
      <c r="G31" s="0" t="n">
        <v>428187.460606854</v>
      </c>
      <c r="H31" s="0" t="n">
        <v>239727.49352059</v>
      </c>
      <c r="I31" s="0" t="n">
        <v>107168.648806925</v>
      </c>
    </row>
    <row r="32" customFormat="false" ht="12.8" hidden="false" customHeight="false" outlineLevel="0" collapsed="false">
      <c r="A32" s="0" t="n">
        <v>79</v>
      </c>
      <c r="B32" s="0" t="n">
        <v>20296001.3986151</v>
      </c>
      <c r="C32" s="0" t="n">
        <v>19568387.8887301</v>
      </c>
      <c r="D32" s="0" t="n">
        <v>65908275.7948288</v>
      </c>
      <c r="E32" s="0" t="n">
        <v>72407046.7788259</v>
      </c>
      <c r="F32" s="0" t="n">
        <v>0</v>
      </c>
      <c r="G32" s="0" t="n">
        <v>421218.833474007</v>
      </c>
      <c r="H32" s="0" t="n">
        <v>229462.438808361</v>
      </c>
      <c r="I32" s="0" t="n">
        <v>109903.196575228</v>
      </c>
    </row>
    <row r="33" customFormat="false" ht="12.8" hidden="false" customHeight="false" outlineLevel="0" collapsed="false">
      <c r="A33" s="0" t="n">
        <v>80</v>
      </c>
      <c r="B33" s="0" t="n">
        <v>23722745.4138153</v>
      </c>
      <c r="C33" s="0" t="n">
        <v>22952962.0995313</v>
      </c>
      <c r="D33" s="0" t="n">
        <v>77165907.7926773</v>
      </c>
      <c r="E33" s="0" t="n">
        <v>73052656.1169558</v>
      </c>
      <c r="F33" s="0" t="n">
        <v>12175442.6861593</v>
      </c>
      <c r="G33" s="0" t="n">
        <v>441818.6421277</v>
      </c>
      <c r="H33" s="0" t="n">
        <v>251802.308684467</v>
      </c>
      <c r="I33" s="0" t="n">
        <v>108803.376388251</v>
      </c>
    </row>
    <row r="34" customFormat="false" ht="12.8" hidden="false" customHeight="false" outlineLevel="0" collapsed="false">
      <c r="A34" s="0" t="n">
        <v>81</v>
      </c>
      <c r="B34" s="0" t="n">
        <v>20847561.1177267</v>
      </c>
      <c r="C34" s="0" t="n">
        <v>20080895.7137714</v>
      </c>
      <c r="D34" s="0" t="n">
        <v>67825310.1050948</v>
      </c>
      <c r="E34" s="0" t="n">
        <v>74040050.5512797</v>
      </c>
      <c r="F34" s="0" t="n">
        <v>0</v>
      </c>
      <c r="G34" s="0" t="n">
        <v>441640.761968298</v>
      </c>
      <c r="H34" s="0" t="n">
        <v>246167.871077663</v>
      </c>
      <c r="I34" s="0" t="n">
        <v>112652.5298705</v>
      </c>
    </row>
    <row r="35" customFormat="false" ht="12.8" hidden="false" customHeight="false" outlineLevel="0" collapsed="false">
      <c r="A35" s="0" t="n">
        <v>82</v>
      </c>
      <c r="B35" s="0" t="n">
        <v>24265973.7285703</v>
      </c>
      <c r="C35" s="0" t="n">
        <v>23442550.9497436</v>
      </c>
      <c r="D35" s="0" t="n">
        <v>78997462.6455849</v>
      </c>
      <c r="E35" s="0" t="n">
        <v>74417419.8151827</v>
      </c>
      <c r="F35" s="0" t="n">
        <v>12402903.3025305</v>
      </c>
      <c r="G35" s="0" t="n">
        <v>475128.839939029</v>
      </c>
      <c r="H35" s="0" t="n">
        <v>268465.288857694</v>
      </c>
      <c r="I35" s="0" t="n">
        <v>114040.928614195</v>
      </c>
    </row>
    <row r="36" customFormat="false" ht="12.8" hidden="false" customHeight="false" outlineLevel="0" collapsed="false">
      <c r="A36" s="0" t="n">
        <v>83</v>
      </c>
      <c r="B36" s="0" t="n">
        <v>21326062.6876727</v>
      </c>
      <c r="C36" s="0" t="n">
        <v>20517442.9573869</v>
      </c>
      <c r="D36" s="0" t="n">
        <v>69453096.6708624</v>
      </c>
      <c r="E36" s="0" t="n">
        <v>75381041.567971</v>
      </c>
      <c r="F36" s="0" t="n">
        <v>0</v>
      </c>
      <c r="G36" s="0" t="n">
        <v>463968.581707367</v>
      </c>
      <c r="H36" s="0" t="n">
        <v>262724.238902772</v>
      </c>
      <c r="I36" s="0" t="n">
        <v>117038.442393754</v>
      </c>
    </row>
    <row r="37" customFormat="false" ht="12.8" hidden="false" customHeight="false" outlineLevel="0" collapsed="false">
      <c r="A37" s="0" t="n">
        <v>84</v>
      </c>
      <c r="B37" s="0" t="n">
        <v>25073878.0661649</v>
      </c>
      <c r="C37" s="0" t="n">
        <v>24236162.2362395</v>
      </c>
      <c r="D37" s="0" t="n">
        <v>81794857.5341963</v>
      </c>
      <c r="E37" s="0" t="n">
        <v>76710058.2828588</v>
      </c>
      <c r="F37" s="0" t="n">
        <v>12785009.7138098</v>
      </c>
      <c r="G37" s="0" t="n">
        <v>486403.081365712</v>
      </c>
      <c r="H37" s="0" t="n">
        <v>272577.430351251</v>
      </c>
      <c r="I37" s="0" t="n">
        <v>112479.026012093</v>
      </c>
    </row>
    <row r="38" customFormat="false" ht="12.8" hidden="false" customHeight="false" outlineLevel="0" collapsed="false">
      <c r="A38" s="0" t="n">
        <v>85</v>
      </c>
      <c r="B38" s="0" t="n">
        <v>22010492.2366604</v>
      </c>
      <c r="C38" s="0" t="n">
        <v>21230680.1072239</v>
      </c>
      <c r="D38" s="0" t="n">
        <v>72003375.5105904</v>
      </c>
      <c r="E38" s="0" t="n">
        <v>77791301.7421722</v>
      </c>
      <c r="F38" s="0" t="n">
        <v>0</v>
      </c>
      <c r="G38" s="0" t="n">
        <v>436752.007778373</v>
      </c>
      <c r="H38" s="0" t="n">
        <v>262990.038438661</v>
      </c>
      <c r="I38" s="0" t="n">
        <v>114385.833170629</v>
      </c>
    </row>
    <row r="39" customFormat="false" ht="12.8" hidden="false" customHeight="false" outlineLevel="0" collapsed="false">
      <c r="A39" s="0" t="n">
        <v>86</v>
      </c>
      <c r="B39" s="0" t="n">
        <v>25663640.0051878</v>
      </c>
      <c r="C39" s="0" t="n">
        <v>24847299.1095516</v>
      </c>
      <c r="D39" s="0" t="n">
        <v>83937869.2501088</v>
      </c>
      <c r="E39" s="0" t="n">
        <v>78436625.7581029</v>
      </c>
      <c r="F39" s="0" t="n">
        <v>13072770.9596838</v>
      </c>
      <c r="G39" s="0" t="n">
        <v>464845.890381996</v>
      </c>
      <c r="H39" s="0" t="n">
        <v>274475.064890861</v>
      </c>
      <c r="I39" s="0" t="n">
        <v>110028.486233376</v>
      </c>
    </row>
    <row r="40" customFormat="false" ht="12.8" hidden="false" customHeight="false" outlineLevel="0" collapsed="false">
      <c r="A40" s="0" t="n">
        <v>87</v>
      </c>
      <c r="B40" s="0" t="n">
        <v>22603783.3607059</v>
      </c>
      <c r="C40" s="0" t="n">
        <v>21828750.8096977</v>
      </c>
      <c r="D40" s="0" t="n">
        <v>74116667.396619</v>
      </c>
      <c r="E40" s="0" t="n">
        <v>79679990.1856472</v>
      </c>
      <c r="F40" s="0" t="n">
        <v>0</v>
      </c>
      <c r="G40" s="0" t="n">
        <v>429401.7021752</v>
      </c>
      <c r="H40" s="0" t="n">
        <v>268182.43913862</v>
      </c>
      <c r="I40" s="0" t="n">
        <v>110640.585277678</v>
      </c>
    </row>
    <row r="41" customFormat="false" ht="12.8" hidden="false" customHeight="false" outlineLevel="0" collapsed="false">
      <c r="A41" s="0" t="n">
        <v>88</v>
      </c>
      <c r="B41" s="0" t="n">
        <v>26398850.7817275</v>
      </c>
      <c r="C41" s="0" t="n">
        <v>25545224.0474379</v>
      </c>
      <c r="D41" s="0" t="n">
        <v>86383155.1949173</v>
      </c>
      <c r="E41" s="0" t="n">
        <v>80369464.0423626</v>
      </c>
      <c r="F41" s="0" t="n">
        <v>13394910.6737271</v>
      </c>
      <c r="G41" s="0" t="n">
        <v>489036.93934258</v>
      </c>
      <c r="H41" s="0" t="n">
        <v>284859.986442671</v>
      </c>
      <c r="I41" s="0" t="n">
        <v>113899.726434813</v>
      </c>
    </row>
    <row r="42" customFormat="false" ht="12.8" hidden="false" customHeight="false" outlineLevel="0" collapsed="false">
      <c r="A42" s="0" t="n">
        <v>89</v>
      </c>
      <c r="B42" s="0" t="n">
        <v>23141742.2160048</v>
      </c>
      <c r="C42" s="0" t="n">
        <v>22335399.0874566</v>
      </c>
      <c r="D42" s="0" t="n">
        <v>75954273.2231272</v>
      </c>
      <c r="E42" s="0" t="n">
        <v>81296589.0864301</v>
      </c>
      <c r="F42" s="0" t="n">
        <v>0</v>
      </c>
      <c r="G42" s="0" t="n">
        <v>453326.659210311</v>
      </c>
      <c r="H42" s="0" t="n">
        <v>273024.588540846</v>
      </c>
      <c r="I42" s="0" t="n">
        <v>114274.115424325</v>
      </c>
    </row>
    <row r="43" customFormat="false" ht="12.8" hidden="false" customHeight="false" outlineLevel="0" collapsed="false">
      <c r="A43" s="0" t="n">
        <v>90</v>
      </c>
      <c r="B43" s="0" t="n">
        <v>27095960.1512176</v>
      </c>
      <c r="C43" s="0" t="n">
        <v>26295345.723848</v>
      </c>
      <c r="D43" s="0" t="n">
        <v>89025827.7360553</v>
      </c>
      <c r="E43" s="0" t="n">
        <v>82661546.3560242</v>
      </c>
      <c r="F43" s="0" t="n">
        <v>13776924.3926707</v>
      </c>
      <c r="G43" s="0" t="n">
        <v>435857.592796139</v>
      </c>
      <c r="H43" s="0" t="n">
        <v>285619.941634978</v>
      </c>
      <c r="I43" s="0" t="n">
        <v>113052.704197858</v>
      </c>
    </row>
    <row r="44" customFormat="false" ht="12.8" hidden="false" customHeight="false" outlineLevel="0" collapsed="false">
      <c r="A44" s="0" t="n">
        <v>91</v>
      </c>
      <c r="B44" s="0" t="n">
        <v>23828916.2219463</v>
      </c>
      <c r="C44" s="0" t="n">
        <v>23047353.5329146</v>
      </c>
      <c r="D44" s="0" t="n">
        <v>78455946.3769244</v>
      </c>
      <c r="E44" s="0" t="n">
        <v>83742573.738038</v>
      </c>
      <c r="F44" s="0" t="n">
        <v>0</v>
      </c>
      <c r="G44" s="0" t="n">
        <v>424048.353582959</v>
      </c>
      <c r="H44" s="0" t="n">
        <v>278318.345141206</v>
      </c>
      <c r="I44" s="0" t="n">
        <v>113137.129010767</v>
      </c>
    </row>
    <row r="45" customFormat="false" ht="12.8" hidden="false" customHeight="false" outlineLevel="0" collapsed="false">
      <c r="A45" s="0" t="n">
        <v>92</v>
      </c>
      <c r="B45" s="0" t="n">
        <v>27593661.9300974</v>
      </c>
      <c r="C45" s="0" t="n">
        <v>26761378.967966</v>
      </c>
      <c r="D45" s="0" t="n">
        <v>90701687.4056701</v>
      </c>
      <c r="E45" s="0" t="n">
        <v>83922793.8480625</v>
      </c>
      <c r="F45" s="0" t="n">
        <v>13987132.3080104</v>
      </c>
      <c r="G45" s="0" t="n">
        <v>454496.559510508</v>
      </c>
      <c r="H45" s="0" t="n">
        <v>295738.145390749</v>
      </c>
      <c r="I45" s="0" t="n">
        <v>117211.796043087</v>
      </c>
    </row>
    <row r="46" customFormat="false" ht="12.8" hidden="false" customHeight="false" outlineLevel="0" collapsed="false">
      <c r="A46" s="0" t="n">
        <v>93</v>
      </c>
      <c r="B46" s="0" t="n">
        <v>24160948.5827298</v>
      </c>
      <c r="C46" s="0" t="n">
        <v>23323599.3933008</v>
      </c>
      <c r="D46" s="0" t="n">
        <v>79508379.3950976</v>
      </c>
      <c r="E46" s="0" t="n">
        <v>84556170.3675852</v>
      </c>
      <c r="F46" s="0" t="n">
        <v>0</v>
      </c>
      <c r="G46" s="0" t="n">
        <v>464093.214168296</v>
      </c>
      <c r="H46" s="0" t="n">
        <v>290881.680711275</v>
      </c>
      <c r="I46" s="0" t="n">
        <v>117677.563641986</v>
      </c>
    </row>
    <row r="47" customFormat="false" ht="12.8" hidden="false" customHeight="false" outlineLevel="0" collapsed="false">
      <c r="A47" s="0" t="n">
        <v>94</v>
      </c>
      <c r="B47" s="0" t="n">
        <v>28220628.6867294</v>
      </c>
      <c r="C47" s="0" t="n">
        <v>27333944.86391</v>
      </c>
      <c r="D47" s="0" t="n">
        <v>92714937.6225458</v>
      </c>
      <c r="E47" s="0" t="n">
        <v>85575628.2753869</v>
      </c>
      <c r="F47" s="0" t="n">
        <v>14262604.7125645</v>
      </c>
      <c r="G47" s="0" t="n">
        <v>498440.51288294</v>
      </c>
      <c r="H47" s="0" t="n">
        <v>306176.974110405</v>
      </c>
      <c r="I47" s="0" t="n">
        <v>117237.622608704</v>
      </c>
    </row>
    <row r="48" customFormat="false" ht="12.8" hidden="false" customHeight="false" outlineLevel="0" collapsed="false">
      <c r="A48" s="0" t="n">
        <v>95</v>
      </c>
      <c r="B48" s="0" t="n">
        <v>24819687.7629394</v>
      </c>
      <c r="C48" s="0" t="n">
        <v>23955644.0438245</v>
      </c>
      <c r="D48" s="0" t="n">
        <v>81742556.1900312</v>
      </c>
      <c r="E48" s="0" t="n">
        <v>86715400.17933</v>
      </c>
      <c r="F48" s="0" t="n">
        <v>0</v>
      </c>
      <c r="G48" s="0" t="n">
        <v>491356.140088875</v>
      </c>
      <c r="H48" s="0" t="n">
        <v>293377.982843278</v>
      </c>
      <c r="I48" s="0" t="n">
        <v>113299.423118197</v>
      </c>
    </row>
    <row r="49" customFormat="false" ht="12.8" hidden="false" customHeight="false" outlineLevel="0" collapsed="false">
      <c r="A49" s="0" t="n">
        <v>96</v>
      </c>
      <c r="B49" s="0" t="n">
        <v>28968193.9672256</v>
      </c>
      <c r="C49" s="0" t="n">
        <v>28088519.6783672</v>
      </c>
      <c r="D49" s="0" t="n">
        <v>95339368.2964802</v>
      </c>
      <c r="E49" s="0" t="n">
        <v>87934291.8476939</v>
      </c>
      <c r="F49" s="0" t="n">
        <v>14655715.307949</v>
      </c>
      <c r="G49" s="0" t="n">
        <v>500983.279061112</v>
      </c>
      <c r="H49" s="0" t="n">
        <v>299807.860792436</v>
      </c>
      <c r="I49" s="0" t="n">
        <v>112690.212864012</v>
      </c>
    </row>
    <row r="50" customFormat="false" ht="12.8" hidden="false" customHeight="false" outlineLevel="0" collapsed="false">
      <c r="A50" s="0" t="n">
        <v>97</v>
      </c>
      <c r="B50" s="0" t="n">
        <v>25253958.6592536</v>
      </c>
      <c r="C50" s="0" t="n">
        <v>24359792.9194843</v>
      </c>
      <c r="D50" s="0" t="n">
        <v>83130811.833788</v>
      </c>
      <c r="E50" s="0" t="n">
        <v>88119495.1879008</v>
      </c>
      <c r="F50" s="0" t="n">
        <v>0</v>
      </c>
      <c r="G50" s="0" t="n">
        <v>503408.43348786</v>
      </c>
      <c r="H50" s="0" t="n">
        <v>308393.559636352</v>
      </c>
      <c r="I50" s="0" t="n">
        <v>117662.495207224</v>
      </c>
    </row>
    <row r="51" customFormat="false" ht="12.8" hidden="false" customHeight="false" outlineLevel="0" collapsed="false">
      <c r="A51" s="0" t="n">
        <v>98</v>
      </c>
      <c r="B51" s="0" t="n">
        <v>29245920.6915058</v>
      </c>
      <c r="C51" s="0" t="n">
        <v>28328840.9458767</v>
      </c>
      <c r="D51" s="0" t="n">
        <v>96175254.8901042</v>
      </c>
      <c r="E51" s="0" t="n">
        <v>88575638.903963</v>
      </c>
      <c r="F51" s="0" t="n">
        <v>14762606.4839938</v>
      </c>
      <c r="G51" s="0" t="n">
        <v>518942.986372412</v>
      </c>
      <c r="H51" s="0" t="n">
        <v>315308.511574197</v>
      </c>
      <c r="I51" s="0" t="n">
        <v>118326.06811787</v>
      </c>
    </row>
    <row r="52" customFormat="false" ht="12.8" hidden="false" customHeight="false" outlineLevel="0" collapsed="false">
      <c r="A52" s="0" t="n">
        <v>99</v>
      </c>
      <c r="B52" s="0" t="n">
        <v>25659090.6602477</v>
      </c>
      <c r="C52" s="0" t="n">
        <v>24715048.1761345</v>
      </c>
      <c r="D52" s="0" t="n">
        <v>84405618.289718</v>
      </c>
      <c r="E52" s="0" t="n">
        <v>89225715.0194549</v>
      </c>
      <c r="F52" s="0" t="n">
        <v>0</v>
      </c>
      <c r="G52" s="0" t="n">
        <v>545242.427157008</v>
      </c>
      <c r="H52" s="0" t="n">
        <v>314479.060816291</v>
      </c>
      <c r="I52" s="0" t="n">
        <v>120458.565914175</v>
      </c>
    </row>
    <row r="53" customFormat="false" ht="12.8" hidden="false" customHeight="false" outlineLevel="0" collapsed="false">
      <c r="A53" s="0" t="n">
        <v>100</v>
      </c>
      <c r="B53" s="0" t="n">
        <v>29912143.0428952</v>
      </c>
      <c r="C53" s="0" t="n">
        <v>28957625.2100553</v>
      </c>
      <c r="D53" s="0" t="n">
        <v>98340581.4328036</v>
      </c>
      <c r="E53" s="0" t="n">
        <v>90435185.3714428</v>
      </c>
      <c r="F53" s="0" t="n">
        <v>15072530.8952405</v>
      </c>
      <c r="G53" s="0" t="n">
        <v>562162.604847542</v>
      </c>
      <c r="H53" s="0" t="n">
        <v>313911.001825222</v>
      </c>
      <c r="I53" s="0" t="n">
        <v>112063.180238831</v>
      </c>
    </row>
    <row r="54" customFormat="false" ht="12.8" hidden="false" customHeight="false" outlineLevel="0" collapsed="false">
      <c r="A54" s="0" t="n">
        <v>101</v>
      </c>
      <c r="B54" s="0" t="n">
        <v>26490605.0050792</v>
      </c>
      <c r="C54" s="0" t="n">
        <v>25533335.2555893</v>
      </c>
      <c r="D54" s="0" t="n">
        <v>87225026.886018</v>
      </c>
      <c r="E54" s="0" t="n">
        <v>92151893.7735315</v>
      </c>
      <c r="F54" s="0" t="n">
        <v>0</v>
      </c>
      <c r="G54" s="0" t="n">
        <v>564152.378337991</v>
      </c>
      <c r="H54" s="0" t="n">
        <v>312917.441750786</v>
      </c>
      <c r="I54" s="0" t="n">
        <v>114571.327715803</v>
      </c>
    </row>
    <row r="55" customFormat="false" ht="12.8" hidden="false" customHeight="false" outlineLevel="0" collapsed="false">
      <c r="A55" s="0" t="n">
        <v>102</v>
      </c>
      <c r="B55" s="0" t="n">
        <v>30801188.0551816</v>
      </c>
      <c r="C55" s="0" t="n">
        <v>29832093.3187191</v>
      </c>
      <c r="D55" s="0" t="n">
        <v>101347896.481854</v>
      </c>
      <c r="E55" s="0" t="n">
        <v>93120854.993972</v>
      </c>
      <c r="F55" s="0" t="n">
        <v>15520142.4989953</v>
      </c>
      <c r="G55" s="0" t="n">
        <v>560917.782273651</v>
      </c>
      <c r="H55" s="0" t="n">
        <v>325855.922524375</v>
      </c>
      <c r="I55" s="0" t="n">
        <v>117601.4738064</v>
      </c>
    </row>
    <row r="56" customFormat="false" ht="12.8" hidden="false" customHeight="false" outlineLevel="0" collapsed="false">
      <c r="A56" s="0" t="n">
        <v>103</v>
      </c>
      <c r="B56" s="0" t="n">
        <v>27162379.6533659</v>
      </c>
      <c r="C56" s="0" t="n">
        <v>26196124.1197928</v>
      </c>
      <c r="D56" s="0" t="n">
        <v>89546560.3194598</v>
      </c>
      <c r="E56" s="0" t="n">
        <v>94448018.6740153</v>
      </c>
      <c r="F56" s="0" t="n">
        <v>0</v>
      </c>
      <c r="G56" s="0" t="n">
        <v>553448.426052112</v>
      </c>
      <c r="H56" s="0" t="n">
        <v>328734.045349611</v>
      </c>
      <c r="I56" s="0" t="n">
        <v>120104.374530475</v>
      </c>
    </row>
    <row r="57" customFormat="false" ht="12.8" hidden="false" customHeight="false" outlineLevel="0" collapsed="false">
      <c r="A57" s="0" t="n">
        <v>104</v>
      </c>
      <c r="B57" s="0" t="n">
        <v>31707885.9218908</v>
      </c>
      <c r="C57" s="0" t="n">
        <v>30703056.882059</v>
      </c>
      <c r="D57" s="0" t="n">
        <v>104362346.715636</v>
      </c>
      <c r="E57" s="0" t="n">
        <v>95825331.3585759</v>
      </c>
      <c r="F57" s="0" t="n">
        <v>15970888.5597627</v>
      </c>
      <c r="G57" s="0" t="n">
        <v>587179.856855827</v>
      </c>
      <c r="H57" s="0" t="n">
        <v>334077.262225142</v>
      </c>
      <c r="I57" s="0" t="n">
        <v>119388.458215589</v>
      </c>
    </row>
    <row r="58" customFormat="false" ht="12.8" hidden="false" customHeight="false" outlineLevel="0" collapsed="false">
      <c r="A58" s="0" t="n">
        <v>105</v>
      </c>
      <c r="B58" s="0" t="n">
        <v>27839342.3417395</v>
      </c>
      <c r="C58" s="0" t="n">
        <v>26852267.0116997</v>
      </c>
      <c r="D58" s="0" t="n">
        <v>91838342.7763552</v>
      </c>
      <c r="E58" s="0" t="n">
        <v>96775064.9155715</v>
      </c>
      <c r="F58" s="0" t="n">
        <v>0</v>
      </c>
      <c r="G58" s="0" t="n">
        <v>563461.625072408</v>
      </c>
      <c r="H58" s="0" t="n">
        <v>336108.77175091</v>
      </c>
      <c r="I58" s="0" t="n">
        <v>125007.04745208</v>
      </c>
    </row>
    <row r="59" customFormat="false" ht="12.8" hidden="false" customHeight="false" outlineLevel="0" collapsed="false">
      <c r="A59" s="0" t="n">
        <v>106</v>
      </c>
      <c r="B59" s="0" t="n">
        <v>32284003.8301039</v>
      </c>
      <c r="C59" s="0" t="n">
        <v>31251851.793819</v>
      </c>
      <c r="D59" s="0" t="n">
        <v>106277764.102918</v>
      </c>
      <c r="E59" s="0" t="n">
        <v>97494851.5455529</v>
      </c>
      <c r="F59" s="0" t="n">
        <v>16249141.9242588</v>
      </c>
      <c r="G59" s="0" t="n">
        <v>607339.760329746</v>
      </c>
      <c r="H59" s="0" t="n">
        <v>338373.704495755</v>
      </c>
      <c r="I59" s="0" t="n">
        <v>123483.673513491</v>
      </c>
    </row>
    <row r="60" customFormat="false" ht="12.8" hidden="false" customHeight="false" outlineLevel="0" collapsed="false">
      <c r="A60" s="0" t="n">
        <v>107</v>
      </c>
      <c r="B60" s="0" t="n">
        <v>28413174.4986561</v>
      </c>
      <c r="C60" s="0" t="n">
        <v>27350746.3222239</v>
      </c>
      <c r="D60" s="0" t="n">
        <v>93606803.196792</v>
      </c>
      <c r="E60" s="0" t="n">
        <v>98531818.4501684</v>
      </c>
      <c r="F60" s="0" t="n">
        <v>0</v>
      </c>
      <c r="G60" s="0" t="n">
        <v>644512.645514334</v>
      </c>
      <c r="H60" s="0" t="n">
        <v>332634.187660019</v>
      </c>
      <c r="I60" s="0" t="n">
        <v>121830.490368315</v>
      </c>
    </row>
    <row r="61" customFormat="false" ht="12.8" hidden="false" customHeight="false" outlineLevel="0" collapsed="false">
      <c r="A61" s="0" t="n">
        <v>108</v>
      </c>
      <c r="B61" s="0" t="n">
        <v>32856919.8756722</v>
      </c>
      <c r="C61" s="0" t="n">
        <v>31809121.8084359</v>
      </c>
      <c r="D61" s="0" t="n">
        <v>108262720.378014</v>
      </c>
      <c r="E61" s="0" t="n">
        <v>99167305.4476369</v>
      </c>
      <c r="F61" s="0" t="n">
        <v>16527884.2412728</v>
      </c>
      <c r="G61" s="0" t="n">
        <v>615897.290670007</v>
      </c>
      <c r="H61" s="0" t="n">
        <v>344479.775823664</v>
      </c>
      <c r="I61" s="0" t="n">
        <v>124887.143918074</v>
      </c>
    </row>
    <row r="62" customFormat="false" ht="12.8" hidden="false" customHeight="false" outlineLevel="0" collapsed="false">
      <c r="A62" s="0" t="n">
        <v>109</v>
      </c>
      <c r="B62" s="0" t="n">
        <v>28766575.8013052</v>
      </c>
      <c r="C62" s="0" t="n">
        <v>27708631.8833737</v>
      </c>
      <c r="D62" s="0" t="n">
        <v>94903964.7398085</v>
      </c>
      <c r="E62" s="0" t="n">
        <v>99746800.8151268</v>
      </c>
      <c r="F62" s="0" t="n">
        <v>0</v>
      </c>
      <c r="G62" s="0" t="n">
        <v>624078.510516898</v>
      </c>
      <c r="H62" s="0" t="n">
        <v>344413.028534785</v>
      </c>
      <c r="I62" s="0" t="n">
        <v>127789.112685469</v>
      </c>
    </row>
    <row r="63" customFormat="false" ht="12.8" hidden="false" customHeight="false" outlineLevel="0" collapsed="false">
      <c r="A63" s="0" t="n">
        <v>110</v>
      </c>
      <c r="B63" s="0" t="n">
        <v>33405117.9305551</v>
      </c>
      <c r="C63" s="0" t="n">
        <v>32287639.6669045</v>
      </c>
      <c r="D63" s="0" t="n">
        <v>109985078.922512</v>
      </c>
      <c r="E63" s="0" t="n">
        <v>100668438.119816</v>
      </c>
      <c r="F63" s="0" t="n">
        <v>16778073.0199693</v>
      </c>
      <c r="G63" s="0" t="n">
        <v>676538.319228976</v>
      </c>
      <c r="H63" s="0" t="n">
        <v>353687.857609279</v>
      </c>
      <c r="I63" s="0" t="n">
        <v>124645.838303358</v>
      </c>
    </row>
    <row r="64" customFormat="false" ht="12.8" hidden="false" customHeight="false" outlineLevel="0" collapsed="false">
      <c r="A64" s="0" t="n">
        <v>111</v>
      </c>
      <c r="B64" s="0" t="n">
        <v>29326677.3689588</v>
      </c>
      <c r="C64" s="0" t="n">
        <v>28302762.510425</v>
      </c>
      <c r="D64" s="0" t="n">
        <v>96970134.4537739</v>
      </c>
      <c r="E64" s="0" t="n">
        <v>101914412.395276</v>
      </c>
      <c r="F64" s="0" t="n">
        <v>0</v>
      </c>
      <c r="G64" s="0" t="n">
        <v>595114.498705483</v>
      </c>
      <c r="H64" s="0" t="n">
        <v>343187.824875978</v>
      </c>
      <c r="I64" s="0" t="n">
        <v>122303.621360505</v>
      </c>
    </row>
    <row r="65" customFormat="false" ht="12.8" hidden="false" customHeight="false" outlineLevel="0" collapsed="false">
      <c r="A65" s="0" t="n">
        <v>112</v>
      </c>
      <c r="B65" s="0" t="n">
        <v>33932635.6851031</v>
      </c>
      <c r="C65" s="0" t="n">
        <v>32866563.7499164</v>
      </c>
      <c r="D65" s="0" t="n">
        <v>111961995.098979</v>
      </c>
      <c r="E65" s="0" t="n">
        <v>102403784.076652</v>
      </c>
      <c r="F65" s="0" t="n">
        <v>17067297.3461087</v>
      </c>
      <c r="G65" s="0" t="n">
        <v>633134.951054953</v>
      </c>
      <c r="H65" s="0" t="n">
        <v>347845.395208294</v>
      </c>
      <c r="I65" s="0" t="n">
        <v>121559.412747677</v>
      </c>
    </row>
    <row r="66" customFormat="false" ht="12.8" hidden="false" customHeight="false" outlineLevel="0" collapsed="false">
      <c r="A66" s="0" t="n">
        <v>113</v>
      </c>
      <c r="B66" s="0" t="n">
        <v>29831795.0257006</v>
      </c>
      <c r="C66" s="0" t="n">
        <v>28784218.1520723</v>
      </c>
      <c r="D66" s="0" t="n">
        <v>98707499.6914777</v>
      </c>
      <c r="E66" s="0" t="n">
        <v>103530953.415807</v>
      </c>
      <c r="F66" s="0" t="n">
        <v>0</v>
      </c>
      <c r="G66" s="0" t="n">
        <v>620584.295570671</v>
      </c>
      <c r="H66" s="0" t="n">
        <v>341355.839984218</v>
      </c>
      <c r="I66" s="0" t="n">
        <v>122338.197247625</v>
      </c>
    </row>
    <row r="67" customFormat="false" ht="12.8" hidden="false" customHeight="false" outlineLevel="0" collapsed="false">
      <c r="A67" s="0" t="n">
        <v>114</v>
      </c>
      <c r="B67" s="0" t="n">
        <v>34661561.5724213</v>
      </c>
      <c r="C67" s="0" t="n">
        <v>33614737.4884247</v>
      </c>
      <c r="D67" s="0" t="n">
        <v>114598802.803538</v>
      </c>
      <c r="E67" s="0" t="n">
        <v>104706701.853627</v>
      </c>
      <c r="F67" s="0" t="n">
        <v>17451116.9756045</v>
      </c>
      <c r="G67" s="0" t="n">
        <v>611259.025809088</v>
      </c>
      <c r="H67" s="0" t="n">
        <v>349965.470750131</v>
      </c>
      <c r="I67" s="0" t="n">
        <v>122285.124910645</v>
      </c>
    </row>
    <row r="68" customFormat="false" ht="12.8" hidden="false" customHeight="false" outlineLevel="0" collapsed="false">
      <c r="A68" s="0" t="n">
        <v>115</v>
      </c>
      <c r="B68" s="0" t="n">
        <v>30518955.5376174</v>
      </c>
      <c r="C68" s="0" t="n">
        <v>29475909.0875808</v>
      </c>
      <c r="D68" s="0" t="n">
        <v>101106602.548412</v>
      </c>
      <c r="E68" s="0" t="n">
        <v>105955294.027253</v>
      </c>
      <c r="F68" s="0" t="n">
        <v>0</v>
      </c>
      <c r="G68" s="0" t="n">
        <v>598147.159250909</v>
      </c>
      <c r="H68" s="0" t="n">
        <v>356962.520418615</v>
      </c>
      <c r="I68" s="0" t="n">
        <v>125623.957667332</v>
      </c>
    </row>
    <row r="69" customFormat="false" ht="12.8" hidden="false" customHeight="false" outlineLevel="0" collapsed="false">
      <c r="A69" s="0" t="n">
        <v>116</v>
      </c>
      <c r="B69" s="0" t="n">
        <v>35195768.9136467</v>
      </c>
      <c r="C69" s="0" t="n">
        <v>34099663.7657072</v>
      </c>
      <c r="D69" s="0" t="n">
        <v>116258203.475114</v>
      </c>
      <c r="E69" s="0" t="n">
        <v>106107970.286894</v>
      </c>
      <c r="F69" s="0" t="n">
        <v>17684661.7144824</v>
      </c>
      <c r="G69" s="0" t="n">
        <v>655316.287670545</v>
      </c>
      <c r="H69" s="0" t="n">
        <v>355276.946222168</v>
      </c>
      <c r="I69" s="0" t="n">
        <v>122159.877209604</v>
      </c>
    </row>
    <row r="70" customFormat="false" ht="12.8" hidden="false" customHeight="false" outlineLevel="0" collapsed="false">
      <c r="A70" s="0" t="n">
        <v>117</v>
      </c>
      <c r="B70" s="0" t="n">
        <v>30981663.0357638</v>
      </c>
      <c r="C70" s="0" t="n">
        <v>29926145.4583889</v>
      </c>
      <c r="D70" s="0" t="n">
        <v>102730029.121007</v>
      </c>
      <c r="E70" s="0" t="n">
        <v>107507653.196635</v>
      </c>
      <c r="F70" s="0" t="n">
        <v>0</v>
      </c>
      <c r="G70" s="0" t="n">
        <v>628452.823148255</v>
      </c>
      <c r="H70" s="0" t="n">
        <v>342503.932291673</v>
      </c>
      <c r="I70" s="0" t="n">
        <v>120801.174192869</v>
      </c>
    </row>
    <row r="71" customFormat="false" ht="12.8" hidden="false" customHeight="false" outlineLevel="0" collapsed="false">
      <c r="A71" s="0" t="n">
        <v>118</v>
      </c>
      <c r="B71" s="0" t="n">
        <v>35868884.9159378</v>
      </c>
      <c r="C71" s="0" t="n">
        <v>34763298.3063318</v>
      </c>
      <c r="D71" s="0" t="n">
        <v>118584496.856508</v>
      </c>
      <c r="E71" s="0" t="n">
        <v>108161624.381122</v>
      </c>
      <c r="F71" s="0" t="n">
        <v>18026937.3968536</v>
      </c>
      <c r="G71" s="0" t="n">
        <v>668132.559888306</v>
      </c>
      <c r="H71" s="0" t="n">
        <v>352013.01370423</v>
      </c>
      <c r="I71" s="0" t="n">
        <v>122058.622876304</v>
      </c>
    </row>
    <row r="72" customFormat="false" ht="12.8" hidden="false" customHeight="false" outlineLevel="0" collapsed="false">
      <c r="A72" s="0" t="n">
        <v>119</v>
      </c>
      <c r="B72" s="0" t="n">
        <v>31238139.5051954</v>
      </c>
      <c r="C72" s="0" t="n">
        <v>30149697.966388</v>
      </c>
      <c r="D72" s="0" t="n">
        <v>103525703.899492</v>
      </c>
      <c r="E72" s="0" t="n">
        <v>108374471.960024</v>
      </c>
      <c r="F72" s="0" t="n">
        <v>0</v>
      </c>
      <c r="G72" s="0" t="n">
        <v>649240.657076899</v>
      </c>
      <c r="H72" s="0" t="n">
        <v>352603.019486777</v>
      </c>
      <c r="I72" s="0" t="n">
        <v>123711.231776672</v>
      </c>
    </row>
    <row r="73" customFormat="false" ht="12.8" hidden="false" customHeight="false" outlineLevel="0" collapsed="false">
      <c r="A73" s="0" t="n">
        <v>120</v>
      </c>
      <c r="B73" s="0" t="n">
        <v>36320956.5947476</v>
      </c>
      <c r="C73" s="0" t="n">
        <v>35202605.608212</v>
      </c>
      <c r="D73" s="0" t="n">
        <v>120155621.825069</v>
      </c>
      <c r="E73" s="0" t="n">
        <v>109592412.754105</v>
      </c>
      <c r="F73" s="0" t="n">
        <v>18265402.1256842</v>
      </c>
      <c r="G73" s="0" t="n">
        <v>667457.306721299</v>
      </c>
      <c r="H73" s="0" t="n">
        <v>362898.195119465</v>
      </c>
      <c r="I73" s="0" t="n">
        <v>125707.835278289</v>
      </c>
    </row>
    <row r="74" customFormat="false" ht="12.8" hidden="false" customHeight="false" outlineLevel="0" collapsed="false">
      <c r="A74" s="0" t="n">
        <v>121</v>
      </c>
      <c r="B74" s="0" t="n">
        <v>31850831.4559422</v>
      </c>
      <c r="C74" s="0" t="n">
        <v>30737420.2368335</v>
      </c>
      <c r="D74" s="0" t="n">
        <v>105579417.568913</v>
      </c>
      <c r="E74" s="0" t="n">
        <v>110509489.973991</v>
      </c>
      <c r="F74" s="0" t="n">
        <v>0</v>
      </c>
      <c r="G74" s="0" t="n">
        <v>665780.728800002</v>
      </c>
      <c r="H74" s="0" t="n">
        <v>359224.850014105</v>
      </c>
      <c r="I74" s="0" t="n">
        <v>126293.771849458</v>
      </c>
    </row>
    <row r="75" customFormat="false" ht="12.8" hidden="false" customHeight="false" outlineLevel="0" collapsed="false">
      <c r="A75" s="0" t="n">
        <v>122</v>
      </c>
      <c r="B75" s="0" t="n">
        <v>36841993.6978657</v>
      </c>
      <c r="C75" s="0" t="n">
        <v>35715843.9781084</v>
      </c>
      <c r="D75" s="0" t="n">
        <v>121950536.882425</v>
      </c>
      <c r="E75" s="0" t="n">
        <v>111197454.665518</v>
      </c>
      <c r="F75" s="0" t="n">
        <v>18532909.1109197</v>
      </c>
      <c r="G75" s="0" t="n">
        <v>668783.203567414</v>
      </c>
      <c r="H75" s="0" t="n">
        <v>368219.155822955</v>
      </c>
      <c r="I75" s="0" t="n">
        <v>127353.371952824</v>
      </c>
    </row>
    <row r="76" customFormat="false" ht="12.8" hidden="false" customHeight="false" outlineLevel="0" collapsed="false">
      <c r="A76" s="0" t="n">
        <v>123</v>
      </c>
      <c r="B76" s="0" t="n">
        <v>32367086.6132092</v>
      </c>
      <c r="C76" s="0" t="n">
        <v>31231106.0856101</v>
      </c>
      <c r="D76" s="0" t="n">
        <v>107340635.608109</v>
      </c>
      <c r="E76" s="0" t="n">
        <v>112225785.894997</v>
      </c>
      <c r="F76" s="0" t="n">
        <v>0</v>
      </c>
      <c r="G76" s="0" t="n">
        <v>684322.582120107</v>
      </c>
      <c r="H76" s="0" t="n">
        <v>364325.523072017</v>
      </c>
      <c r="I76" s="0" t="n">
        <v>124760.60343853</v>
      </c>
    </row>
    <row r="77" customFormat="false" ht="12.8" hidden="false" customHeight="false" outlineLevel="0" collapsed="false">
      <c r="A77" s="0" t="n">
        <v>124</v>
      </c>
      <c r="B77" s="0" t="n">
        <v>37470843.5196727</v>
      </c>
      <c r="C77" s="0" t="n">
        <v>36313566.8866176</v>
      </c>
      <c r="D77" s="0" t="n">
        <v>124040938.514758</v>
      </c>
      <c r="E77" s="0" t="n">
        <v>112940107.106534</v>
      </c>
      <c r="F77" s="0" t="n">
        <v>18823351.1844224</v>
      </c>
      <c r="G77" s="0" t="n">
        <v>696898.964417489</v>
      </c>
      <c r="H77" s="0" t="n">
        <v>373097.516501971</v>
      </c>
      <c r="I77" s="0" t="n">
        <v>124685.931622365</v>
      </c>
    </row>
    <row r="78" customFormat="false" ht="12.8" hidden="false" customHeight="false" outlineLevel="0" collapsed="false">
      <c r="A78" s="0" t="n">
        <v>125</v>
      </c>
      <c r="B78" s="0" t="n">
        <v>33012359.4466684</v>
      </c>
      <c r="C78" s="0" t="n">
        <v>31913645.2406466</v>
      </c>
      <c r="D78" s="0" t="n">
        <v>109724987.333462</v>
      </c>
      <c r="E78" s="0" t="n">
        <v>114475248.920216</v>
      </c>
      <c r="F78" s="0" t="n">
        <v>0</v>
      </c>
      <c r="G78" s="0" t="n">
        <v>645382.913346425</v>
      </c>
      <c r="H78" s="0" t="n">
        <v>365059.251215407</v>
      </c>
      <c r="I78" s="0" t="n">
        <v>126102.916371351</v>
      </c>
    </row>
    <row r="79" customFormat="false" ht="12.8" hidden="false" customHeight="false" outlineLevel="0" collapsed="false">
      <c r="A79" s="0" t="n">
        <v>126</v>
      </c>
      <c r="B79" s="0" t="n">
        <v>38403114.2559485</v>
      </c>
      <c r="C79" s="0" t="n">
        <v>37272334.2354911</v>
      </c>
      <c r="D79" s="0" t="n">
        <v>127329627.891821</v>
      </c>
      <c r="E79" s="0" t="n">
        <v>115811145.498302</v>
      </c>
      <c r="F79" s="0" t="n">
        <v>19301857.5830504</v>
      </c>
      <c r="G79" s="0" t="n">
        <v>671866.05566504</v>
      </c>
      <c r="H79" s="0" t="n">
        <v>370473.644052007</v>
      </c>
      <c r="I79" s="0" t="n">
        <v>126343.315343286</v>
      </c>
    </row>
    <row r="80" customFormat="false" ht="12.8" hidden="false" customHeight="false" outlineLevel="0" collapsed="false">
      <c r="A80" s="0" t="n">
        <v>127</v>
      </c>
      <c r="B80" s="0" t="n">
        <v>33725633.8736911</v>
      </c>
      <c r="C80" s="0" t="n">
        <v>32630881.8360567</v>
      </c>
      <c r="D80" s="0" t="n">
        <v>112194453.203181</v>
      </c>
      <c r="E80" s="0" t="n">
        <v>116991976.689084</v>
      </c>
      <c r="F80" s="0" t="n">
        <v>0</v>
      </c>
      <c r="G80" s="0" t="n">
        <v>639274.74155436</v>
      </c>
      <c r="H80" s="0" t="n">
        <v>367625.390352075</v>
      </c>
      <c r="I80" s="0" t="n">
        <v>125502.722468537</v>
      </c>
    </row>
    <row r="81" customFormat="false" ht="12.8" hidden="false" customHeight="false" outlineLevel="0" collapsed="false">
      <c r="A81" s="0" t="n">
        <v>128</v>
      </c>
      <c r="B81" s="0" t="n">
        <v>38937706.6145101</v>
      </c>
      <c r="C81" s="0" t="n">
        <v>37765095.7122249</v>
      </c>
      <c r="D81" s="0" t="n">
        <v>129064711.071157</v>
      </c>
      <c r="E81" s="0" t="n">
        <v>117326731.366694</v>
      </c>
      <c r="F81" s="0" t="n">
        <v>19554455.2277823</v>
      </c>
      <c r="G81" s="0" t="n">
        <v>706038.068404286</v>
      </c>
      <c r="H81" s="0" t="n">
        <v>378468.21291928</v>
      </c>
      <c r="I81" s="0" t="n">
        <v>125863.744230922</v>
      </c>
    </row>
    <row r="82" customFormat="false" ht="12.8" hidden="false" customHeight="false" outlineLevel="0" collapsed="false">
      <c r="A82" s="0" t="n">
        <v>129</v>
      </c>
      <c r="B82" s="0" t="n">
        <v>34154133.8193501</v>
      </c>
      <c r="C82" s="0" t="n">
        <v>33009753.5206889</v>
      </c>
      <c r="D82" s="0" t="n">
        <v>113581916.474896</v>
      </c>
      <c r="E82" s="0" t="n">
        <v>118327455.917229</v>
      </c>
      <c r="F82" s="0" t="n">
        <v>0</v>
      </c>
      <c r="G82" s="0" t="n">
        <v>674660.314606185</v>
      </c>
      <c r="H82" s="0" t="n">
        <v>379707.395876806</v>
      </c>
      <c r="I82" s="0" t="n">
        <v>128589.411683186</v>
      </c>
    </row>
    <row r="83" customFormat="false" ht="12.8" hidden="false" customHeight="false" outlineLevel="0" collapsed="false">
      <c r="A83" s="0" t="n">
        <v>130</v>
      </c>
      <c r="B83" s="0" t="n">
        <v>39769924.1009084</v>
      </c>
      <c r="C83" s="0" t="n">
        <v>38571577.4494529</v>
      </c>
      <c r="D83" s="0" t="n">
        <v>131872881.376284</v>
      </c>
      <c r="E83" s="0" t="n">
        <v>119750368.609284</v>
      </c>
      <c r="F83" s="0" t="n">
        <v>19958394.768214</v>
      </c>
      <c r="G83" s="0" t="n">
        <v>735835.938433874</v>
      </c>
      <c r="H83" s="0" t="n">
        <v>376483.722126853</v>
      </c>
      <c r="I83" s="0" t="n">
        <v>122895.70127831</v>
      </c>
    </row>
    <row r="84" customFormat="false" ht="12.8" hidden="false" customHeight="false" outlineLevel="0" collapsed="false">
      <c r="A84" s="0" t="n">
        <v>131</v>
      </c>
      <c r="B84" s="0" t="n">
        <v>34470862.3183931</v>
      </c>
      <c r="C84" s="0" t="n">
        <v>33309864.342808</v>
      </c>
      <c r="D84" s="0" t="n">
        <v>114674107.995513</v>
      </c>
      <c r="E84" s="0" t="n">
        <v>119324178.581732</v>
      </c>
      <c r="F84" s="0" t="n">
        <v>0</v>
      </c>
      <c r="G84" s="0" t="n">
        <v>682506.65707386</v>
      </c>
      <c r="H84" s="0" t="n">
        <v>386847.90109174</v>
      </c>
      <c r="I84" s="0" t="n">
        <v>130919.167742208</v>
      </c>
    </row>
    <row r="85" customFormat="false" ht="12.8" hidden="false" customHeight="false" outlineLevel="0" collapsed="false">
      <c r="A85" s="0" t="n">
        <v>132</v>
      </c>
      <c r="B85" s="0" t="n">
        <v>40091406.5425787</v>
      </c>
      <c r="C85" s="0" t="n">
        <v>38988307.456516</v>
      </c>
      <c r="D85" s="0" t="n">
        <v>133378008.521476</v>
      </c>
      <c r="E85" s="0" t="n">
        <v>121080948.953375</v>
      </c>
      <c r="F85" s="0" t="n">
        <v>20180158.1588958</v>
      </c>
      <c r="G85" s="0" t="n">
        <v>616394.139129105</v>
      </c>
      <c r="H85" s="0" t="n">
        <v>396327.192761748</v>
      </c>
      <c r="I85" s="0" t="n">
        <v>129111.07738842</v>
      </c>
    </row>
    <row r="86" customFormat="false" ht="12.8" hidden="false" customHeight="false" outlineLevel="0" collapsed="false">
      <c r="A86" s="0" t="n">
        <v>133</v>
      </c>
      <c r="B86" s="0" t="n">
        <v>35306501.5840155</v>
      </c>
      <c r="C86" s="0" t="n">
        <v>34186252.6316103</v>
      </c>
      <c r="D86" s="0" t="n">
        <v>117765172.211971</v>
      </c>
      <c r="E86" s="0" t="n">
        <v>122479692.245356</v>
      </c>
      <c r="F86" s="0" t="n">
        <v>0</v>
      </c>
      <c r="G86" s="0" t="n">
        <v>644479.53573901</v>
      </c>
      <c r="H86" s="0" t="n">
        <v>387009.831178966</v>
      </c>
      <c r="I86" s="0" t="n">
        <v>126799.407838794</v>
      </c>
    </row>
    <row r="87" customFormat="false" ht="12.8" hidden="false" customHeight="false" outlineLevel="0" collapsed="false">
      <c r="A87" s="0" t="n">
        <v>134</v>
      </c>
      <c r="B87" s="0" t="n">
        <v>40849473.1070187</v>
      </c>
      <c r="C87" s="0" t="n">
        <v>39674859.1325504</v>
      </c>
      <c r="D87" s="0" t="n">
        <v>135832270.433252</v>
      </c>
      <c r="E87" s="0" t="n">
        <v>123213133.641104</v>
      </c>
      <c r="F87" s="0" t="n">
        <v>20535522.2735173</v>
      </c>
      <c r="G87" s="0" t="n">
        <v>697285.58242567</v>
      </c>
      <c r="H87" s="0" t="n">
        <v>389475.882928401</v>
      </c>
      <c r="I87" s="0" t="n">
        <v>125503.58444897</v>
      </c>
    </row>
    <row r="88" customFormat="false" ht="12.8" hidden="false" customHeight="false" outlineLevel="0" collapsed="false">
      <c r="A88" s="0" t="n">
        <v>135</v>
      </c>
      <c r="B88" s="0" t="n">
        <v>35727237.3918811</v>
      </c>
      <c r="C88" s="0" t="n">
        <v>34561336.8723546</v>
      </c>
      <c r="D88" s="0" t="n">
        <v>119160092.652438</v>
      </c>
      <c r="E88" s="0" t="n">
        <v>123749216.579519</v>
      </c>
      <c r="F88" s="0" t="n">
        <v>0</v>
      </c>
      <c r="G88" s="0" t="n">
        <v>690558.34788187</v>
      </c>
      <c r="H88" s="0" t="n">
        <v>385905.184143562</v>
      </c>
      <c r="I88" s="0" t="n">
        <v>127767.125001496</v>
      </c>
    </row>
    <row r="89" customFormat="false" ht="12.8" hidden="false" customHeight="false" outlineLevel="0" collapsed="false">
      <c r="A89" s="0" t="n">
        <v>136</v>
      </c>
      <c r="B89" s="0" t="n">
        <v>41311110.7145378</v>
      </c>
      <c r="C89" s="0" t="n">
        <v>40041246.6937635</v>
      </c>
      <c r="D89" s="0" t="n">
        <v>137135787.04014</v>
      </c>
      <c r="E89" s="0" t="n">
        <v>124291432.450557</v>
      </c>
      <c r="F89" s="0" t="n">
        <v>20715238.7417595</v>
      </c>
      <c r="G89" s="0" t="n">
        <v>775709.685973334</v>
      </c>
      <c r="H89" s="0" t="n">
        <v>404328.286537275</v>
      </c>
      <c r="I89" s="0" t="n">
        <v>128322.926090912</v>
      </c>
    </row>
    <row r="90" customFormat="false" ht="12.8" hidden="false" customHeight="false" outlineLevel="0" collapsed="false">
      <c r="A90" s="0" t="n">
        <v>137</v>
      </c>
      <c r="B90" s="0" t="n">
        <v>36299059.7467268</v>
      </c>
      <c r="C90" s="0" t="n">
        <v>35090243.9839008</v>
      </c>
      <c r="D90" s="0" t="n">
        <v>120996569.65618</v>
      </c>
      <c r="E90" s="0" t="n">
        <v>125628395.738349</v>
      </c>
      <c r="F90" s="0" t="n">
        <v>0</v>
      </c>
      <c r="G90" s="0" t="n">
        <v>714820.555570964</v>
      </c>
      <c r="H90" s="0" t="n">
        <v>402938.611119129</v>
      </c>
      <c r="I90" s="0" t="n">
        <v>130080.851622784</v>
      </c>
    </row>
    <row r="91" customFormat="false" ht="12.8" hidden="false" customHeight="false" outlineLevel="0" collapsed="false">
      <c r="A91" s="0" t="n">
        <v>138</v>
      </c>
      <c r="B91" s="0" t="n">
        <v>41774307.1970177</v>
      </c>
      <c r="C91" s="0" t="n">
        <v>40507559.905405</v>
      </c>
      <c r="D91" s="0" t="n">
        <v>138822285.034536</v>
      </c>
      <c r="E91" s="0" t="n">
        <v>125720665.053387</v>
      </c>
      <c r="F91" s="0" t="n">
        <v>20953444.1755645</v>
      </c>
      <c r="G91" s="0" t="n">
        <v>767344.758968039</v>
      </c>
      <c r="H91" s="0" t="n">
        <v>408554.165808567</v>
      </c>
      <c r="I91" s="0" t="n">
        <v>129783.38119442</v>
      </c>
    </row>
    <row r="92" customFormat="false" ht="12.8" hidden="false" customHeight="false" outlineLevel="0" collapsed="false">
      <c r="A92" s="0" t="n">
        <v>139</v>
      </c>
      <c r="B92" s="0" t="n">
        <v>36673037.2495522</v>
      </c>
      <c r="C92" s="0" t="n">
        <v>35420694.4233472</v>
      </c>
      <c r="D92" s="0" t="n">
        <v>122206527.301901</v>
      </c>
      <c r="E92" s="0" t="n">
        <v>126787820.286667</v>
      </c>
      <c r="F92" s="0" t="n">
        <v>0</v>
      </c>
      <c r="G92" s="0" t="n">
        <v>751933.152814002</v>
      </c>
      <c r="H92" s="0" t="n">
        <v>405706.158961567</v>
      </c>
      <c r="I92" s="0" t="n">
        <v>135290.734899256</v>
      </c>
    </row>
    <row r="93" customFormat="false" ht="12.8" hidden="false" customHeight="false" outlineLevel="0" collapsed="false">
      <c r="A93" s="0" t="n">
        <v>140</v>
      </c>
      <c r="B93" s="0" t="n">
        <v>42594359.3585028</v>
      </c>
      <c r="C93" s="0" t="n">
        <v>41347531.7211434</v>
      </c>
      <c r="D93" s="0" t="n">
        <v>141705216.093931</v>
      </c>
      <c r="E93" s="0" t="n">
        <v>128285490.335406</v>
      </c>
      <c r="F93" s="0" t="n">
        <v>21380915.055901</v>
      </c>
      <c r="G93" s="0" t="n">
        <v>746753.21424767</v>
      </c>
      <c r="H93" s="0" t="n">
        <v>408687.724073872</v>
      </c>
      <c r="I93" s="0" t="n">
        <v>130552.427196887</v>
      </c>
    </row>
    <row r="94" customFormat="false" ht="12.8" hidden="false" customHeight="false" outlineLevel="0" collapsed="false">
      <c r="A94" s="0" t="n">
        <v>141</v>
      </c>
      <c r="B94" s="0" t="n">
        <v>37498027.4608868</v>
      </c>
      <c r="C94" s="0" t="n">
        <v>36265927.08768</v>
      </c>
      <c r="D94" s="0" t="n">
        <v>125148865.995126</v>
      </c>
      <c r="E94" s="0" t="n">
        <v>129793600.281582</v>
      </c>
      <c r="F94" s="0" t="n">
        <v>0</v>
      </c>
      <c r="G94" s="0" t="n">
        <v>735310.075944398</v>
      </c>
      <c r="H94" s="0" t="n">
        <v>404314.553147301</v>
      </c>
      <c r="I94" s="0" t="n">
        <v>132108.205878651</v>
      </c>
    </row>
    <row r="95" customFormat="false" ht="12.8" hidden="false" customHeight="false" outlineLevel="0" collapsed="false">
      <c r="A95" s="0" t="n">
        <v>142</v>
      </c>
      <c r="B95" s="0" t="n">
        <v>43752999.5400666</v>
      </c>
      <c r="C95" s="0" t="n">
        <v>42488627.7400752</v>
      </c>
      <c r="D95" s="0" t="n">
        <v>145684737.424959</v>
      </c>
      <c r="E95" s="0" t="n">
        <v>131894140.501171</v>
      </c>
      <c r="F95" s="0" t="n">
        <v>21982356.7501952</v>
      </c>
      <c r="G95" s="0" t="n">
        <v>769266.134509063</v>
      </c>
      <c r="H95" s="0" t="n">
        <v>405250.724173649</v>
      </c>
      <c r="I95" s="0" t="n">
        <v>128364.201869537</v>
      </c>
    </row>
    <row r="96" customFormat="false" ht="12.8" hidden="false" customHeight="false" outlineLevel="0" collapsed="false">
      <c r="A96" s="0" t="n">
        <v>143</v>
      </c>
      <c r="B96" s="0" t="n">
        <v>38218373.2516329</v>
      </c>
      <c r="C96" s="0" t="n">
        <v>36951951.8387726</v>
      </c>
      <c r="D96" s="0" t="n">
        <v>127575829.440411</v>
      </c>
      <c r="E96" s="0" t="n">
        <v>132352438.986202</v>
      </c>
      <c r="F96" s="0" t="n">
        <v>0</v>
      </c>
      <c r="G96" s="0" t="n">
        <v>777330.630831167</v>
      </c>
      <c r="H96" s="0" t="n">
        <v>400061.576996221</v>
      </c>
      <c r="I96" s="0" t="n">
        <v>127184.578618321</v>
      </c>
    </row>
    <row r="97" customFormat="false" ht="12.8" hidden="false" customHeight="false" outlineLevel="0" collapsed="false">
      <c r="A97" s="0" t="n">
        <v>144</v>
      </c>
      <c r="B97" s="0" t="n">
        <v>44281712.5165974</v>
      </c>
      <c r="C97" s="0" t="n">
        <v>43075587.537081</v>
      </c>
      <c r="D97" s="0" t="n">
        <v>147721192.215278</v>
      </c>
      <c r="E97" s="0" t="n">
        <v>133692024.384318</v>
      </c>
      <c r="F97" s="0" t="n">
        <v>22282004.064053</v>
      </c>
      <c r="G97" s="0" t="n">
        <v>700986.993172031</v>
      </c>
      <c r="H97" s="0" t="n">
        <v>414561.787861013</v>
      </c>
      <c r="I97" s="0" t="n">
        <v>129394.569262044</v>
      </c>
    </row>
    <row r="98" customFormat="false" ht="12.8" hidden="false" customHeight="false" outlineLevel="0" collapsed="false">
      <c r="A98" s="0" t="n">
        <v>145</v>
      </c>
      <c r="B98" s="0" t="n">
        <v>38865206.5362986</v>
      </c>
      <c r="C98" s="0" t="n">
        <v>37664296.8786473</v>
      </c>
      <c r="D98" s="0" t="n">
        <v>130007096.733852</v>
      </c>
      <c r="E98" s="0" t="n">
        <v>134799149.341238</v>
      </c>
      <c r="F98" s="0" t="n">
        <v>0</v>
      </c>
      <c r="G98" s="0" t="n">
        <v>707931.546266114</v>
      </c>
      <c r="H98" s="0" t="n">
        <v>401881.946434767</v>
      </c>
      <c r="I98" s="0" t="n">
        <v>130137.378500688</v>
      </c>
    </row>
    <row r="99" customFormat="false" ht="12.8" hidden="false" customHeight="false" outlineLevel="0" collapsed="false">
      <c r="A99" s="0" t="n">
        <v>146</v>
      </c>
      <c r="B99" s="0" t="n">
        <v>44691590.7229999</v>
      </c>
      <c r="C99" s="0" t="n">
        <v>43457315.2091742</v>
      </c>
      <c r="D99" s="0" t="n">
        <v>149059899.280466</v>
      </c>
      <c r="E99" s="0" t="n">
        <v>134847886.679975</v>
      </c>
      <c r="F99" s="0" t="n">
        <v>22474647.7799958</v>
      </c>
      <c r="G99" s="0" t="n">
        <v>727314.908441167</v>
      </c>
      <c r="H99" s="0" t="n">
        <v>414411.053671897</v>
      </c>
      <c r="I99" s="0" t="n">
        <v>132213.645303766</v>
      </c>
    </row>
    <row r="100" customFormat="false" ht="12.8" hidden="false" customHeight="false" outlineLevel="0" collapsed="false">
      <c r="A100" s="0" t="n">
        <v>147</v>
      </c>
      <c r="B100" s="0" t="n">
        <v>39188625.3141563</v>
      </c>
      <c r="C100" s="0" t="n">
        <v>37932464.2769376</v>
      </c>
      <c r="D100" s="0" t="n">
        <v>130994758.079736</v>
      </c>
      <c r="E100" s="0" t="n">
        <v>135761239.767318</v>
      </c>
      <c r="F100" s="0" t="n">
        <v>0</v>
      </c>
      <c r="G100" s="0" t="n">
        <v>752050.602025625</v>
      </c>
      <c r="H100" s="0" t="n">
        <v>411340.047421172</v>
      </c>
      <c r="I100" s="0" t="n">
        <v>132529.125388332</v>
      </c>
    </row>
    <row r="101" customFormat="false" ht="12.8" hidden="false" customHeight="false" outlineLevel="0" collapsed="false">
      <c r="A101" s="0" t="n">
        <v>148</v>
      </c>
      <c r="B101" s="0" t="n">
        <v>45535130.5892702</v>
      </c>
      <c r="C101" s="0" t="n">
        <v>44322717.1275952</v>
      </c>
      <c r="D101" s="0" t="n">
        <v>152035176.787893</v>
      </c>
      <c r="E101" s="0" t="n">
        <v>137467804.157949</v>
      </c>
      <c r="F101" s="0" t="n">
        <v>22911300.6929916</v>
      </c>
      <c r="G101" s="0" t="n">
        <v>704165.513088016</v>
      </c>
      <c r="H101" s="0" t="n">
        <v>416745.318067654</v>
      </c>
      <c r="I101" s="0" t="n">
        <v>130718.043598995</v>
      </c>
    </row>
    <row r="102" customFormat="false" ht="12.8" hidden="false" customHeight="false" outlineLevel="0" collapsed="false">
      <c r="A102" s="0" t="n">
        <v>149</v>
      </c>
      <c r="B102" s="0" t="n">
        <v>39687634.8923839</v>
      </c>
      <c r="C102" s="0" t="n">
        <v>38465186.7842925</v>
      </c>
      <c r="D102" s="0" t="n">
        <v>132815061.369723</v>
      </c>
      <c r="E102" s="0" t="n">
        <v>137507455.00426</v>
      </c>
      <c r="F102" s="0" t="n">
        <v>0</v>
      </c>
      <c r="G102" s="0" t="n">
        <v>713329.954079655</v>
      </c>
      <c r="H102" s="0" t="n">
        <v>415618.101790734</v>
      </c>
      <c r="I102" s="0" t="n">
        <v>133571.503172988</v>
      </c>
    </row>
    <row r="103" customFormat="false" ht="12.8" hidden="false" customHeight="false" outlineLevel="0" collapsed="false">
      <c r="A103" s="0" t="n">
        <v>150</v>
      </c>
      <c r="B103" s="0" t="n">
        <v>45920250.0479174</v>
      </c>
      <c r="C103" s="0" t="n">
        <v>44641711.5848108</v>
      </c>
      <c r="D103" s="0" t="n">
        <v>153098445.152662</v>
      </c>
      <c r="E103" s="0" t="n">
        <v>138391652.460294</v>
      </c>
      <c r="F103" s="0" t="n">
        <v>23065275.410049</v>
      </c>
      <c r="G103" s="0" t="n">
        <v>775716.966934663</v>
      </c>
      <c r="H103" s="0" t="n">
        <v>411849.706811503</v>
      </c>
      <c r="I103" s="0" t="n">
        <v>129959.699086422</v>
      </c>
    </row>
    <row r="104" customFormat="false" ht="12.8" hidden="false" customHeight="false" outlineLevel="0" collapsed="false">
      <c r="A104" s="0" t="n">
        <v>151</v>
      </c>
      <c r="B104" s="0" t="n">
        <v>40126476.7034694</v>
      </c>
      <c r="C104" s="0" t="n">
        <v>38866007.9144304</v>
      </c>
      <c r="D104" s="0" t="n">
        <v>134203831.020392</v>
      </c>
      <c r="E104" s="0" t="n">
        <v>138946490.22556</v>
      </c>
      <c r="F104" s="0" t="n">
        <v>0</v>
      </c>
      <c r="G104" s="0" t="n">
        <v>766928.923083219</v>
      </c>
      <c r="H104" s="0" t="n">
        <v>402546.762788512</v>
      </c>
      <c r="I104" s="0" t="n">
        <v>129990.147381813</v>
      </c>
    </row>
    <row r="105" customFormat="false" ht="12.8" hidden="false" customHeight="false" outlineLevel="0" collapsed="false">
      <c r="A105" s="0" t="n">
        <v>152</v>
      </c>
      <c r="B105" s="0" t="n">
        <v>46253719.8903645</v>
      </c>
      <c r="C105" s="0" t="n">
        <v>44995633.3926711</v>
      </c>
      <c r="D105" s="0" t="n">
        <v>154366586.429917</v>
      </c>
      <c r="E105" s="0" t="n">
        <v>139452141.852262</v>
      </c>
      <c r="F105" s="0" t="n">
        <v>23242023.6420437</v>
      </c>
      <c r="G105" s="0" t="n">
        <v>743721.356941173</v>
      </c>
      <c r="H105" s="0" t="n">
        <v>422477.971564621</v>
      </c>
      <c r="I105" s="0" t="n">
        <v>131267.384553758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75" zoomScaleNormal="75" zoomScalePageLayoutView="100" workbookViewId="0">
      <selection pane="topLeft" activeCell="BK9" activeCellId="0" sqref="BK9"/>
    </sheetView>
  </sheetViews>
  <sheetFormatPr defaultColWidth="9.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BM6+BN6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-0.0378732696610133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0.0515592193109002</v>
      </c>
      <c r="BL8" s="51" t="n">
        <f aca="false">SUM(P30:P33)/AVERAGE(AG30:AG33)</f>
        <v>0.0165671281372107</v>
      </c>
      <c r="BM8" s="51" t="n">
        <f aca="false">SUM(D30:D33)/AVERAGE(AG30:AG33)</f>
        <v>0.0728653608347028</v>
      </c>
      <c r="BN8" s="51" t="n">
        <f aca="false">(SUM(H30:H33)+SUM(J30:J33))/AVERAGE(AG30:AG33)</f>
        <v>0.000845456563710703</v>
      </c>
      <c r="BO8" s="52" t="n">
        <f aca="false">AL8-BN8</f>
        <v>-0.038718726224724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-0.046948452024631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0.0586018837441637</v>
      </c>
      <c r="BL9" s="51" t="n">
        <f aca="false">SUM(P34:P37)/AVERAGE(AG34:AG37)</f>
        <v>0.0179799111366128</v>
      </c>
      <c r="BM9" s="51" t="n">
        <f aca="false">SUM(D34:D37)/AVERAGE(AG34:AG37)</f>
        <v>0.0875704246321819</v>
      </c>
      <c r="BN9" s="51" t="n">
        <f aca="false">(SUM(H34:H37)+SUM(J34:J37))/AVERAGE(AG34:AG37)</f>
        <v>0.00140980500116996</v>
      </c>
      <c r="BO9" s="52" t="n">
        <f aca="false">AL9-BN9</f>
        <v>-0.048358257025801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-0.0365297905271022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0.0579505195939581</v>
      </c>
      <c r="BL10" s="51" t="n">
        <f aca="false">SUM(P38:P41)/AVERAGE(AG38:AG41)</f>
        <v>0.0164506796222066</v>
      </c>
      <c r="BM10" s="51" t="n">
        <f aca="false">SUM(D38:D41)/AVERAGE(AG38:AG41)</f>
        <v>0.0780296304988537</v>
      </c>
      <c r="BN10" s="51" t="n">
        <f aca="false">(SUM(H38:H41)+SUM(J38:J41))/AVERAGE(AG38:AG41)</f>
        <v>0.00166944787670374</v>
      </c>
      <c r="BO10" s="52" t="n">
        <f aca="false">AL10-BN10</f>
        <v>-0.038199238403806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-0.0415629801432436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0.0582360596196016</v>
      </c>
      <c r="BL11" s="51" t="n">
        <f aca="false">SUM(P42:P45)/AVERAGE(AG42:AG45)</f>
        <v>0.017606953768507</v>
      </c>
      <c r="BM11" s="51" t="n">
        <f aca="false">SUM(D42:D45)/AVERAGE(AG42:AG45)</f>
        <v>0.0821920859943382</v>
      </c>
      <c r="BN11" s="51" t="n">
        <f aca="false">(SUM(H42:H45)+SUM(J42:J45))/AVERAGE(AG42:AG45)</f>
        <v>0.00214163530225611</v>
      </c>
      <c r="BO11" s="52" t="n">
        <f aca="false">AL11-BN11</f>
        <v>-0.0437046154454997</v>
      </c>
      <c r="BP11" s="32" t="n">
        <f aca="false">BM11+BN11</f>
        <v>0.0843337212965943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-0.0451289333048409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0.0586918826904699</v>
      </c>
      <c r="BL12" s="51" t="n">
        <f aca="false">SUM(P46:P49)/AVERAGE(AG46:AG49)</f>
        <v>0.0183777071409317</v>
      </c>
      <c r="BM12" s="51" t="n">
        <f aca="false">SUM(D46:D49)/AVERAGE(AG46:AG49)</f>
        <v>0.0854431088543792</v>
      </c>
      <c r="BN12" s="51" t="n">
        <f aca="false">(SUM(H46:H49)+SUM(J46:J49))/AVERAGE(AG46:AG49)</f>
        <v>0.00246994444410162</v>
      </c>
      <c r="BO12" s="52" t="n">
        <f aca="false">AL12-BN12</f>
        <v>-0.0475988777489425</v>
      </c>
      <c r="BP12" s="32" t="n">
        <f aca="false">BM12+BN12</f>
        <v>0.0879130532984808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-0.0460545682846206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0.0600119163581961</v>
      </c>
      <c r="BL13" s="32" t="n">
        <f aca="false">SUM(P50:P53)/AVERAGE(AG50:AG53)</f>
        <v>0.0187533797223791</v>
      </c>
      <c r="BM13" s="32" t="n">
        <f aca="false">SUM(D50:D53)/AVERAGE(AG50:AG53)</f>
        <v>0.0873131049204376</v>
      </c>
      <c r="BN13" s="32" t="n">
        <f aca="false">(SUM(H50:H53)+SUM(J50:J53))/AVERAGE(AG50:AG53)</f>
        <v>0.00293343552831272</v>
      </c>
      <c r="BO13" s="59" t="n">
        <f aca="false">AL13-BN13</f>
        <v>-0.0489880038129334</v>
      </c>
      <c r="BP13" s="32" t="n">
        <f aca="false">BM13+BN13</f>
        <v>0.0902465404487504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93848237.2817482</v>
      </c>
      <c r="E14" s="6"/>
      <c r="F14" s="8" t="n">
        <f aca="false">'Central pensions'!I14</f>
        <v>17058028.0286595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2791830.5901303</v>
      </c>
      <c r="M14" s="8"/>
      <c r="N14" s="8" t="n">
        <f aca="false">'Central pensions'!L14</f>
        <v>694000.572874077</v>
      </c>
      <c r="O14" s="6"/>
      <c r="P14" s="6" t="n">
        <f aca="false">'Central pensions'!X14</f>
        <v>18305008.5926708</v>
      </c>
      <c r="Q14" s="8"/>
      <c r="R14" s="8" t="n">
        <f aca="false">'Central SIPA income'!G9</f>
        <v>17950012.5262273</v>
      </c>
      <c r="S14" s="8"/>
      <c r="T14" s="6" t="n">
        <f aca="false">'Central SIPA income'!J9</f>
        <v>68633428.6521307</v>
      </c>
      <c r="U14" s="6"/>
      <c r="V14" s="8" t="n">
        <f aca="false">'Central SIPA income'!F9</f>
        <v>133045.091777586</v>
      </c>
      <c r="W14" s="8"/>
      <c r="X14" s="8" t="n">
        <f aca="false">'Central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-0.047037357584319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10892025</v>
      </c>
      <c r="AX14" s="5"/>
      <c r="AY14" s="61" t="n">
        <f aca="false">(AW14-AV6)/AV6</f>
        <v>-0.0243246451069662</v>
      </c>
      <c r="AZ14" s="66" t="n">
        <f aca="false">workers_and_wage_central!B2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0.0611466552846022</v>
      </c>
      <c r="BL14" s="61" t="n">
        <f aca="false">SUM(P54:P57)/AVERAGE(AG54:AG57)</f>
        <v>0.018947577737494</v>
      </c>
      <c r="BM14" s="61" t="n">
        <f aca="false">SUM(D54:D57)/AVERAGE(AG54:AG57)</f>
        <v>0.0892364351314273</v>
      </c>
      <c r="BN14" s="61" t="n">
        <f aca="false">(SUM(H54:H57)+SUM(J54:J57))/AVERAGE(AG54:AG57)</f>
        <v>0.00407423043089935</v>
      </c>
      <c r="BO14" s="63" t="n">
        <f aca="false">AL14-BN14</f>
        <v>-0.0511115880152184</v>
      </c>
      <c r="BP14" s="32" t="n">
        <f aca="false">BM14+BN14</f>
        <v>0.0933106655623266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108177560.580541</v>
      </c>
      <c r="E15" s="9"/>
      <c r="F15" s="67" t="n">
        <f aca="false">'Central pensions'!I15</f>
        <v>19662552.1576393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2473830.00986629</v>
      </c>
      <c r="M15" s="67"/>
      <c r="N15" s="67" t="n">
        <f aca="false">'Central pensions'!L15</f>
        <v>801749.377980366</v>
      </c>
      <c r="O15" s="9"/>
      <c r="P15" s="9" t="n">
        <f aca="false">'Central pensions'!X15</f>
        <v>17247704.2046273</v>
      </c>
      <c r="Q15" s="67"/>
      <c r="R15" s="67" t="n">
        <f aca="false">'Central SIPA income'!G10</f>
        <v>22179947.4597869</v>
      </c>
      <c r="S15" s="67"/>
      <c r="T15" s="9" t="n">
        <f aca="false">'Central SIPA income'!J10</f>
        <v>84806951.4862474</v>
      </c>
      <c r="U15" s="9"/>
      <c r="V15" s="67" t="n">
        <f aca="false">'Central SIPA income'!F10</f>
        <v>139417.771119178</v>
      </c>
      <c r="W15" s="67"/>
      <c r="X15" s="67" t="n">
        <f aca="false">'Central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-0.047294360939707</v>
      </c>
      <c r="AM15" s="9" t="n">
        <v>13032040.9288315</v>
      </c>
      <c r="AN15" s="69" t="n">
        <f aca="false">AM15/AVERAGE(AG58:AG61)</f>
        <v>0.00222721065267418</v>
      </c>
      <c r="AO15" s="69" t="n">
        <f aca="false">'GDP evolution by scenario'!G57</f>
        <v>0.0249801484357319</v>
      </c>
      <c r="AP15" s="69"/>
      <c r="AQ15" s="9" t="n">
        <f aca="false">AQ14*(1+AO15)</f>
        <v>482834882.575339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368482785.84544</v>
      </c>
      <c r="AS15" s="70" t="n">
        <f aca="false">AQ15/AG61</f>
        <v>0.0812053410914828</v>
      </c>
      <c r="AT15" s="70" t="n">
        <f aca="false">AR15/AG61</f>
        <v>0.0619730914040781</v>
      </c>
      <c r="AU15" s="7"/>
      <c r="AV15" s="7"/>
      <c r="AW15" s="71" t="n">
        <f aca="false">workers_and_wage_central!C3</f>
        <v>11018522</v>
      </c>
      <c r="AX15" s="7"/>
      <c r="AY15" s="40" t="n">
        <f aca="false">(AW15-AW14)/AW14</f>
        <v>0.0116137265568157</v>
      </c>
      <c r="AZ15" s="39" t="n">
        <f aca="false">workers_and_wage_central!B3</f>
        <v>6756.43357892291</v>
      </c>
      <c r="BA15" s="40" t="n">
        <f aca="false">(AZ15-AZ14)/AZ14</f>
        <v>0.0502844687942839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0.0625411351081791</v>
      </c>
      <c r="BL15" s="40" t="n">
        <f aca="false">SUM(P58:P61)/AVERAGE(AG58:AG61)</f>
        <v>0.0190325595653787</v>
      </c>
      <c r="BM15" s="40" t="n">
        <f aca="false">SUM(D58:D61)/AVERAGE(AG58:AG61)</f>
        <v>0.0908029364825074</v>
      </c>
      <c r="BN15" s="40" t="n">
        <f aca="false">(SUM(H58:H61)+SUM(J58:J61))/AVERAGE(AG58:AG61)</f>
        <v>0.00551201779083869</v>
      </c>
      <c r="BO15" s="69" t="n">
        <f aca="false">AL15-BN15</f>
        <v>-0.0528063787305457</v>
      </c>
      <c r="BP15" s="32" t="n">
        <f aca="false">BM15+BN15</f>
        <v>0.0963149542733461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104862163.835878</v>
      </c>
      <c r="E16" s="9"/>
      <c r="F16" s="67" t="n">
        <f aca="false">'Central pensions'!I16</f>
        <v>19059939.5541995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2940705.35015561</v>
      </c>
      <c r="M16" s="67"/>
      <c r="N16" s="67" t="n">
        <f aca="false">'Central pensions'!L16</f>
        <v>778721.224501777</v>
      </c>
      <c r="O16" s="9"/>
      <c r="P16" s="9" t="n">
        <f aca="false">'Central pensions'!X16</f>
        <v>19543628.4587851</v>
      </c>
      <c r="Q16" s="67"/>
      <c r="R16" s="67" t="n">
        <f aca="false">'Central SIPA income'!G11</f>
        <v>20070066.8181692</v>
      </c>
      <c r="S16" s="67"/>
      <c r="T16" s="9" t="n">
        <f aca="false">'Central SIPA income'!J11</f>
        <v>76739639.9860803</v>
      </c>
      <c r="U16" s="9"/>
      <c r="V16" s="67" t="n">
        <f aca="false">'Central SIPA income'!F11</f>
        <v>144779.140644521</v>
      </c>
      <c r="W16" s="67"/>
      <c r="X16" s="67" t="n">
        <f aca="false">'Central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-0.0470981062639073</v>
      </c>
      <c r="AM16" s="9" t="n">
        <v>12139889.4651339</v>
      </c>
      <c r="AN16" s="69" t="n">
        <f aca="false">AM16/AVERAGE(AG62:AG65)</f>
        <v>0.00199741756971751</v>
      </c>
      <c r="AO16" s="69" t="n">
        <f aca="false">'GDP evolution by scenario'!G61</f>
        <v>0.0387109899640685</v>
      </c>
      <c r="AP16" s="69"/>
      <c r="AQ16" s="9" t="n">
        <f aca="false">AQ15*(1+AO16)</f>
        <v>501525898.869015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370393314.40407</v>
      </c>
      <c r="AS16" s="70" t="n">
        <f aca="false">AQ16/AG65</f>
        <v>0.0813748831235533</v>
      </c>
      <c r="AT16" s="70" t="n">
        <f aca="false">AR16/AG65</f>
        <v>0.0600980183423163</v>
      </c>
      <c r="AU16" s="7"/>
      <c r="AV16" s="7"/>
      <c r="AW16" s="71" t="n">
        <f aca="false">workers_and_wage_central!C4</f>
        <v>10968377</v>
      </c>
      <c r="AX16" s="7"/>
      <c r="AY16" s="40" t="n">
        <f aca="false">(AW16-AW15)/AW15</f>
        <v>-0.00455097335196136</v>
      </c>
      <c r="AZ16" s="39" t="n">
        <f aca="false">workers_and_wage_central!B4</f>
        <v>7078.05085021381</v>
      </c>
      <c r="BA16" s="40" t="n">
        <f aca="false">(AZ16-AZ15)/AZ15</f>
        <v>0.0476016329523619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0.0628610895879959</v>
      </c>
      <c r="BL16" s="40" t="n">
        <f aca="false">SUM(P62:P65)/AVERAGE(AG62:AG65)</f>
        <v>0.018891861195507</v>
      </c>
      <c r="BM16" s="40" t="n">
        <f aca="false">SUM(D62:D65)/AVERAGE(AG62:AG65)</f>
        <v>0.0910673346563961</v>
      </c>
      <c r="BN16" s="40" t="n">
        <f aca="false">(SUM(H62:H65)+SUM(J62:J65))/AVERAGE(AG62:AG65)</f>
        <v>0.00675072227345888</v>
      </c>
      <c r="BO16" s="69" t="n">
        <f aca="false">AL16-BN16</f>
        <v>-0.0538488285373662</v>
      </c>
      <c r="BP16" s="32" t="n">
        <f aca="false">BM16+BN16</f>
        <v>0.097818056929855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113250891.25059</v>
      </c>
      <c r="E17" s="9"/>
      <c r="F17" s="67" t="n">
        <f aca="false">'Central pensions'!I17</f>
        <v>20584690.0610774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2780472.86787377</v>
      </c>
      <c r="M17" s="67"/>
      <c r="N17" s="67" t="n">
        <f aca="false">'Central pensions'!L17</f>
        <v>843617.405788835</v>
      </c>
      <c r="O17" s="9"/>
      <c r="P17" s="9" t="n">
        <f aca="false">'Central pensions'!X17</f>
        <v>19069220.9884838</v>
      </c>
      <c r="Q17" s="67"/>
      <c r="R17" s="67" t="n">
        <f aca="false">'Central SIPA income'!G12</f>
        <v>23427193.1552167</v>
      </c>
      <c r="S17" s="67"/>
      <c r="T17" s="9" t="n">
        <f aca="false">'Central SIPA income'!J12</f>
        <v>89575903.5036279</v>
      </c>
      <c r="U17" s="9"/>
      <c r="V17" s="67" t="n">
        <f aca="false">'Central SIPA income'!F12</f>
        <v>144644.835798782</v>
      </c>
      <c r="W17" s="67"/>
      <c r="X17" s="67" t="n">
        <f aca="false">'Central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-0.0470991292212432</v>
      </c>
      <c r="AM17" s="9" t="n">
        <v>11273018.6820578</v>
      </c>
      <c r="AN17" s="69" t="n">
        <f aca="false">AM17/AVERAGE(AG66:AG69)</f>
        <v>0.00180077653104848</v>
      </c>
      <c r="AO17" s="69" t="n">
        <f aca="false">'GDP evolution by scenario'!G65</f>
        <v>0.0299936279796527</v>
      </c>
      <c r="AP17" s="69"/>
      <c r="AQ17" s="9" t="n">
        <f aca="false">AQ16*(1+AO17)</f>
        <v>516568480.101853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370075590.812852</v>
      </c>
      <c r="AS17" s="70" t="n">
        <f aca="false">AQ17/AG69</f>
        <v>0.0816234825520854</v>
      </c>
      <c r="AT17" s="70" t="n">
        <f aca="false">AR17/AG69</f>
        <v>0.0584760001688636</v>
      </c>
      <c r="AU17" s="7"/>
      <c r="AV17" s="7"/>
      <c r="AW17" s="71" t="n">
        <f aca="false">workers_and_wage_central!C5</f>
        <v>11042140</v>
      </c>
      <c r="AX17" s="7"/>
      <c r="AY17" s="40" t="n">
        <f aca="false">(AW17-AW16)/AW16</f>
        <v>0.00672506059921172</v>
      </c>
      <c r="AZ17" s="39" t="n">
        <f aca="false">workers_and_wage_central!B5</f>
        <v>7058.01967748783</v>
      </c>
      <c r="BA17" s="40" t="n">
        <f aca="false">(AZ17-AZ16)/AZ16</f>
        <v>-0.00283004080500148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0.0629107779258886</v>
      </c>
      <c r="BL17" s="40" t="n">
        <f aca="false">SUM(P66:P69)/AVERAGE(AG66:AG69)</f>
        <v>0.0189580201131683</v>
      </c>
      <c r="BM17" s="40" t="n">
        <f aca="false">SUM(D66:D69)/AVERAGE(AG66:AG69)</f>
        <v>0.0910518870339635</v>
      </c>
      <c r="BN17" s="40" t="n">
        <f aca="false">(SUM(H66:H69)+SUM(J66:J69))/AVERAGE(AG66:AG69)</f>
        <v>0.0081081270646516</v>
      </c>
      <c r="BO17" s="69" t="n">
        <f aca="false">AL17-BN17</f>
        <v>-0.0552072562858948</v>
      </c>
      <c r="BP17" s="32" t="n">
        <f aca="false">BM17+BN17</f>
        <v>0.0991600140986151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99241409.5622087</v>
      </c>
      <c r="E18" s="6"/>
      <c r="F18" s="8" t="n">
        <f aca="false">'Central pensions'!I18</f>
        <v>18038300.930827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2805850.32186679</v>
      </c>
      <c r="M18" s="8"/>
      <c r="N18" s="8" t="n">
        <f aca="false">'Central pensions'!L18</f>
        <v>737109.912471727</v>
      </c>
      <c r="O18" s="6"/>
      <c r="P18" s="6" t="n">
        <f aca="false">'Central pensions'!X18</f>
        <v>18614931.9144532</v>
      </c>
      <c r="Q18" s="8"/>
      <c r="R18" s="8" t="n">
        <f aca="false">'Central SIPA income'!G13</f>
        <v>19055760.1198978</v>
      </c>
      <c r="S18" s="8"/>
      <c r="T18" s="6" t="n">
        <f aca="false">'Central SIPA income'!J13</f>
        <v>72861350.4135536</v>
      </c>
      <c r="U18" s="6"/>
      <c r="V18" s="8" t="n">
        <f aca="false">'Central SIPA income'!F13</f>
        <v>139315.632882832</v>
      </c>
      <c r="W18" s="8"/>
      <c r="X18" s="8" t="n">
        <f aca="false">'Central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-0.0455665463686107</v>
      </c>
      <c r="AM18" s="6" t="n">
        <v>10452476.7322336</v>
      </c>
      <c r="AN18" s="63" t="n">
        <f aca="false">AM18/AVERAGE(AG70:AG73)</f>
        <v>0.00162390778276481</v>
      </c>
      <c r="AO18" s="63" t="n">
        <f aca="false">'GDP evolution by scenario'!G69</f>
        <v>0.0281996258941366</v>
      </c>
      <c r="AP18" s="63"/>
      <c r="AQ18" s="6" t="n">
        <f aca="false">AQ17*(1+AO18)</f>
        <v>531135517.989428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369924689.152731</v>
      </c>
      <c r="AS18" s="64" t="n">
        <f aca="false">AQ18/AG73</f>
        <v>0.081659284359086</v>
      </c>
      <c r="AT18" s="64" t="n">
        <f aca="false">AR18/AG73</f>
        <v>0.0568739697494127</v>
      </c>
      <c r="AU18" s="5"/>
      <c r="AV18" s="5"/>
      <c r="AW18" s="65" t="n">
        <f aca="false">workers_and_wage_central!C6</f>
        <v>11050536</v>
      </c>
      <c r="AX18" s="5"/>
      <c r="AY18" s="61" t="n">
        <f aca="false">(AW18-AW17)/AW17</f>
        <v>0.000760359857781191</v>
      </c>
      <c r="AZ18" s="66" t="n">
        <f aca="false">workers_and_wage_central!B6</f>
        <v>6667.33976723902</v>
      </c>
      <c r="BA18" s="61" t="n">
        <f aca="false">(AZ18-AZ17)/AZ17</f>
        <v>-0.0553526241213121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0.0634307784210111</v>
      </c>
      <c r="BL18" s="61" t="n">
        <f aca="false">SUM(P70:P73)/AVERAGE(AG70:AG73)</f>
        <v>0.0184949715755681</v>
      </c>
      <c r="BM18" s="61" t="n">
        <f aca="false">SUM(D70:D73)/AVERAGE(AG70:AG73)</f>
        <v>0.0905023532140536</v>
      </c>
      <c r="BN18" s="61" t="n">
        <f aca="false">(SUM(H70:H73)+SUM(J70:J73))/AVERAGE(AG70:AG73)</f>
        <v>0.00894103727248025</v>
      </c>
      <c r="BO18" s="63" t="n">
        <f aca="false">AL18-BN18</f>
        <v>-0.0545075836410909</v>
      </c>
      <c r="BP18" s="32" t="n">
        <f aca="false">BM18+BN18</f>
        <v>0.0994433904865339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102480083.371224</v>
      </c>
      <c r="E19" s="9"/>
      <c r="F19" s="67" t="n">
        <f aca="false">'Central pensions'!I19</f>
        <v>18626968.2325262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2806275.73960396</v>
      </c>
      <c r="M19" s="67"/>
      <c r="N19" s="67" t="n">
        <f aca="false">'Central pensions'!L19</f>
        <v>762861.373951677</v>
      </c>
      <c r="O19" s="9"/>
      <c r="P19" s="9" t="n">
        <f aca="false">'Central pensions'!X19</f>
        <v>18758816.3522669</v>
      </c>
      <c r="Q19" s="67"/>
      <c r="R19" s="67" t="n">
        <f aca="false">'Central SIPA income'!G14</f>
        <v>21762421.3442765</v>
      </c>
      <c r="S19" s="67"/>
      <c r="T19" s="9" t="n">
        <f aca="false">'Central SIPA income'!J14</f>
        <v>83210504.1958952</v>
      </c>
      <c r="U19" s="9"/>
      <c r="V19" s="67" t="n">
        <f aca="false">'Central SIPA income'!F14</f>
        <v>135417.02832844</v>
      </c>
      <c r="W19" s="67"/>
      <c r="X19" s="67" t="n">
        <f aca="false">'Central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-0.043824529960802</v>
      </c>
      <c r="AM19" s="9" t="n">
        <v>9649081.86791266</v>
      </c>
      <c r="AN19" s="69" t="n">
        <f aca="false">AM19/AVERAGE(AG74:AG77)</f>
        <v>0.00146509354706863</v>
      </c>
      <c r="AO19" s="69" t="n">
        <f aca="false">'GDP evolution by scenario'!G73</f>
        <v>0.0232053197871875</v>
      </c>
      <c r="AP19" s="69"/>
      <c r="AQ19" s="9" t="n">
        <f aca="false">AQ18*(1+AO19)</f>
        <v>543460687.534706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368757627.63142</v>
      </c>
      <c r="AS19" s="70" t="n">
        <f aca="false">AQ19/AG77</f>
        <v>0.0819282300252258</v>
      </c>
      <c r="AT19" s="70" t="n">
        <f aca="false">AR19/AG77</f>
        <v>0.0555912514614302</v>
      </c>
      <c r="AU19" s="7"/>
      <c r="AV19" s="7"/>
      <c r="AW19" s="71" t="n">
        <f aca="false">workers_and_wage_central!C7</f>
        <v>11069250</v>
      </c>
      <c r="AX19" s="7"/>
      <c r="AY19" s="40" t="n">
        <f aca="false">(AW19-AW18)/AW18</f>
        <v>0.00169349251475223</v>
      </c>
      <c r="AZ19" s="39" t="n">
        <f aca="false">workers_and_wage_central!B7</f>
        <v>6491.33335148956</v>
      </c>
      <c r="BA19" s="40" t="n">
        <f aca="false">(AZ19-AZ18)/AZ18</f>
        <v>-0.026398297056091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0.0639213052897488</v>
      </c>
      <c r="BL19" s="40" t="n">
        <f aca="false">SUM(P74:P77)/AVERAGE(AG74:AG77)</f>
        <v>0.0177708704060223</v>
      </c>
      <c r="BM19" s="40" t="n">
        <f aca="false">SUM(D74:D77)/AVERAGE(AG74:AG77)</f>
        <v>0.0899749648445284</v>
      </c>
      <c r="BN19" s="40" t="n">
        <f aca="false">(SUM(H74:H77)+SUM(J74:J77))/AVERAGE(AG74:AG77)</f>
        <v>0.00950023584140831</v>
      </c>
      <c r="BO19" s="69" t="n">
        <f aca="false">AL19-BN19</f>
        <v>-0.0533247658022103</v>
      </c>
      <c r="BP19" s="32" t="n">
        <f aca="false">BM19+BN19</f>
        <v>0.0994752006859367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98021013.4156225</v>
      </c>
      <c r="E20" s="9"/>
      <c r="F20" s="67" t="n">
        <f aca="false">'Central pensions'!I20</f>
        <v>17816479.4850812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2465377.23771734</v>
      </c>
      <c r="M20" s="67"/>
      <c r="N20" s="67" t="n">
        <f aca="false">'Central pensions'!L20</f>
        <v>732017.552874163</v>
      </c>
      <c r="O20" s="9"/>
      <c r="P20" s="9" t="n">
        <f aca="false">'Central pensions'!X20</f>
        <v>16820198.8022439</v>
      </c>
      <c r="Q20" s="67"/>
      <c r="R20" s="67" t="n">
        <f aca="false">'Central SIPA income'!G15</f>
        <v>19114622.6675472</v>
      </c>
      <c r="S20" s="67"/>
      <c r="T20" s="9" t="n">
        <f aca="false">'Central SIPA income'!J15</f>
        <v>73086416.466208</v>
      </c>
      <c r="U20" s="9"/>
      <c r="V20" s="67" t="n">
        <f aca="false">'Central SIPA income'!F15</f>
        <v>143638.968946757</v>
      </c>
      <c r="W20" s="67"/>
      <c r="X20" s="67" t="n">
        <f aca="false">'Central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-0.0428213174439351</v>
      </c>
      <c r="AM20" s="9" t="n">
        <v>8873587.4679367</v>
      </c>
      <c r="AN20" s="69" t="n">
        <f aca="false">AM20/AVERAGE(AG78:AG81)</f>
        <v>0.00132078754885231</v>
      </c>
      <c r="AO20" s="69" t="n">
        <f aca="false">'GDP evolution by scenario'!G77</f>
        <v>0.0201067768757661</v>
      </c>
      <c r="AP20" s="69"/>
      <c r="AQ20" s="9" t="n">
        <f aca="false">AQ19*(1+AO20)</f>
        <v>554387930.319717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367217085.946761</v>
      </c>
      <c r="AS20" s="70" t="n">
        <f aca="false">AQ20/AG81</f>
        <v>0.0820862748097276</v>
      </c>
      <c r="AT20" s="70" t="n">
        <f aca="false">AR20/AG81</f>
        <v>0.0543725448973417</v>
      </c>
      <c r="AU20" s="7"/>
      <c r="AV20" s="7"/>
      <c r="AW20" s="71" t="n">
        <f aca="false">workers_and_wage_central!C8</f>
        <v>11180372</v>
      </c>
      <c r="AX20" s="7"/>
      <c r="AY20" s="40" t="n">
        <f aca="false">(AW20-AW19)/AW19</f>
        <v>0.0100388011834587</v>
      </c>
      <c r="AZ20" s="39" t="n">
        <f aca="false">workers_and_wage_central!B8</f>
        <v>6555.04048268191</v>
      </c>
      <c r="BA20" s="40" t="n">
        <f aca="false">(AZ20-AZ19)/AZ19</f>
        <v>0.00981418265597698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0.0642767694577808</v>
      </c>
      <c r="BL20" s="40" t="n">
        <f aca="false">SUM(P78:P81)/AVERAGE(AG78:AG81)</f>
        <v>0.0176316580502752</v>
      </c>
      <c r="BM20" s="40" t="n">
        <f aca="false">SUM(D78:D81)/AVERAGE(AG78:AG81)</f>
        <v>0.0894664288514407</v>
      </c>
      <c r="BN20" s="40" t="n">
        <f aca="false">(SUM(H78:H81)+SUM(J78:J81))/AVERAGE(AG78:AG81)</f>
        <v>0.0105525784853304</v>
      </c>
      <c r="BO20" s="69" t="n">
        <f aca="false">AL20-BN20</f>
        <v>-0.0533738959292655</v>
      </c>
      <c r="BP20" s="32" t="n">
        <f aca="false">BM20+BN20</f>
        <v>0.100019007336771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106853739.098329</v>
      </c>
      <c r="E21" s="9"/>
      <c r="F21" s="67" t="n">
        <f aca="false">'Central pensions'!I21</f>
        <v>19421931.9328745</v>
      </c>
      <c r="G21" s="9" t="n">
        <f aca="false">'Central pensions'!K21</f>
        <v>26222.2563016816</v>
      </c>
      <c r="H21" s="9" t="n">
        <f aca="false">'Central pensions'!V21</f>
        <v>144267.117355442</v>
      </c>
      <c r="I21" s="67" t="n">
        <f aca="false">'Central pensions'!M21</f>
        <v>810.997617577777</v>
      </c>
      <c r="J21" s="9" t="n">
        <f aca="false">'Central pensions'!W21</f>
        <v>4461.86960893116</v>
      </c>
      <c r="K21" s="9"/>
      <c r="L21" s="67" t="n">
        <f aca="false">'Central pensions'!N21</f>
        <v>3850141.96622837</v>
      </c>
      <c r="M21" s="67"/>
      <c r="N21" s="67" t="n">
        <f aca="false">'Central pensions'!L21</f>
        <v>799966.509301379</v>
      </c>
      <c r="O21" s="9"/>
      <c r="P21" s="9" t="n">
        <f aca="false">'Central pensions'!X21</f>
        <v>24379584.6714615</v>
      </c>
      <c r="Q21" s="67"/>
      <c r="R21" s="67" t="n">
        <f aca="false">'Central SIPA income'!G16</f>
        <v>22483835.7552593</v>
      </c>
      <c r="S21" s="67"/>
      <c r="T21" s="9" t="n">
        <f aca="false">'Central SIPA income'!J16</f>
        <v>85968894.7225016</v>
      </c>
      <c r="U21" s="9"/>
      <c r="V21" s="67" t="n">
        <f aca="false">'Central SIPA income'!F16</f>
        <v>144531.021624542</v>
      </c>
      <c r="W21" s="67"/>
      <c r="X21" s="67" t="n">
        <f aca="false">'Central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-0.041634759133242</v>
      </c>
      <c r="AM21" s="9" t="n">
        <v>8126011.66426731</v>
      </c>
      <c r="AN21" s="69" t="n">
        <f aca="false">AM21/AVERAGE(AG82:AG85)</f>
        <v>0.00118705199558653</v>
      </c>
      <c r="AO21" s="69" t="n">
        <f aca="false">'GDP evolution by scenario'!G81</f>
        <v>0.0189231522954239</v>
      </c>
      <c r="AP21" s="69"/>
      <c r="AQ21" s="9" t="n">
        <f aca="false">AQ20*(1+AO21)</f>
        <v>564878697.555902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365969739.869096</v>
      </c>
      <c r="AS21" s="70" t="n">
        <f aca="false">AQ21/AG85</f>
        <v>0.0819361917098779</v>
      </c>
      <c r="AT21" s="70" t="n">
        <f aca="false">AR21/AG85</f>
        <v>0.0530842584357873</v>
      </c>
      <c r="AU21" s="7"/>
      <c r="AV21" s="7"/>
      <c r="AW21" s="71" t="n">
        <f aca="false">workers_and_wage_central!C9</f>
        <v>11199265</v>
      </c>
      <c r="AX21" s="7"/>
      <c r="AY21" s="40" t="n">
        <f aca="false">(AW21-AW20)/AW20</f>
        <v>0.00168983643835822</v>
      </c>
      <c r="AZ21" s="39" t="n">
        <f aca="false">workers_and_wage_central!B9</f>
        <v>6632.17373407298</v>
      </c>
      <c r="BA21" s="40" t="n">
        <f aca="false">(AZ21-AZ20)/AZ20</f>
        <v>0.0117670137346752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0.0645561273845502</v>
      </c>
      <c r="BL21" s="40" t="n">
        <f aca="false">SUM(P82:P85)/AVERAGE(AG82:AG85)</f>
        <v>0.0172880401840838</v>
      </c>
      <c r="BM21" s="40" t="n">
        <f aca="false">SUM(D82:D85)/AVERAGE(AG82:AG85)</f>
        <v>0.0889028463337084</v>
      </c>
      <c r="BN21" s="40" t="n">
        <f aca="false">(SUM(H82:H85)+SUM(J82:J85))/AVERAGE(AG82:AG85)</f>
        <v>0.0114427196275306</v>
      </c>
      <c r="BO21" s="69" t="n">
        <f aca="false">AL21-BN21</f>
        <v>-0.0530774787607726</v>
      </c>
      <c r="BP21" s="32" t="n">
        <f aca="false">BM21+BN21</f>
        <v>0.100345565961239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101933805.465942</v>
      </c>
      <c r="E22" s="6"/>
      <c r="F22" s="8" t="n">
        <f aca="false">'Central pensions'!I22</f>
        <v>18527675.7568267</v>
      </c>
      <c r="G22" s="6" t="n">
        <f aca="false">'Central pensions'!K22</f>
        <v>58062.5172962223</v>
      </c>
      <c r="H22" s="6" t="n">
        <f aca="false">'Central pensions'!V22</f>
        <v>319442.838951631</v>
      </c>
      <c r="I22" s="8" t="n">
        <f aca="false">'Central pensions'!M22</f>
        <v>1795.74795761512</v>
      </c>
      <c r="J22" s="6" t="n">
        <f aca="false">'Central pensions'!W22</f>
        <v>9879.67543149374</v>
      </c>
      <c r="K22" s="6"/>
      <c r="L22" s="8" t="n">
        <f aca="false">'Central pensions'!N22</f>
        <v>4283437.70764497</v>
      </c>
      <c r="M22" s="8"/>
      <c r="N22" s="8" t="n">
        <f aca="false">'Central pensions'!L22</f>
        <v>762753.790596038</v>
      </c>
      <c r="O22" s="6"/>
      <c r="P22" s="6" t="n">
        <f aca="false">'Central pensions'!X22</f>
        <v>26423224.9346837</v>
      </c>
      <c r="Q22" s="8"/>
      <c r="R22" s="8" t="n">
        <f aca="false">'Central SIPA income'!G17</f>
        <v>19448141.128856</v>
      </c>
      <c r="S22" s="8"/>
      <c r="T22" s="6" t="n">
        <f aca="false">'Central SIPA income'!J17</f>
        <v>74361653.2096345</v>
      </c>
      <c r="U22" s="6"/>
      <c r="V22" s="8" t="n">
        <f aca="false">'Central SIPA income'!F17</f>
        <v>122346.756582245</v>
      </c>
      <c r="W22" s="8"/>
      <c r="X22" s="8" t="n">
        <f aca="false">'Central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-0.0409241318747919</v>
      </c>
      <c r="AM22" s="6" t="n">
        <v>7406781.38079157</v>
      </c>
      <c r="AN22" s="63" t="n">
        <f aca="false">AM22/AVERAGE(AG86:AG89)</f>
        <v>0.00106595700258105</v>
      </c>
      <c r="AO22" s="63" t="n">
        <f aca="false">'GDP evolution by scenario'!G85</f>
        <v>0.0150376238283081</v>
      </c>
      <c r="AP22" s="63"/>
      <c r="AQ22" s="6" t="n">
        <f aca="false">AQ21*(1+AO22)</f>
        <v>573373130.918372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364015361.995686</v>
      </c>
      <c r="AS22" s="64" t="n">
        <f aca="false">AQ22/AG89</f>
        <v>0.0820838008613764</v>
      </c>
      <c r="AT22" s="64" t="n">
        <f aca="false">AR22/AG89</f>
        <v>0.0521122509467392</v>
      </c>
      <c r="AU22" s="5"/>
      <c r="AV22" s="5"/>
      <c r="AW22" s="65" t="n">
        <f aca="false">workers_and_wage_central!C10</f>
        <v>11094069</v>
      </c>
      <c r="AX22" s="5"/>
      <c r="AY22" s="61" t="n">
        <f aca="false">(AW22-AW21)/AW21</f>
        <v>-0.00939311642326528</v>
      </c>
      <c r="AZ22" s="66" t="n">
        <f aca="false">workers_and_wage_central!B10</f>
        <v>6734.70062742595</v>
      </c>
      <c r="BA22" s="61" t="n">
        <f aca="false">(AZ22-AZ21)/AZ21</f>
        <v>0.0154590180329919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0.064677719842459</v>
      </c>
      <c r="BL22" s="61" t="n">
        <f aca="false">SUM(P86:P89)/AVERAGE(AG86:AG89)</f>
        <v>0.0170805152301978</v>
      </c>
      <c r="BM22" s="61" t="n">
        <f aca="false">SUM(D86:D89)/AVERAGE(AG86:AG89)</f>
        <v>0.0885213364870531</v>
      </c>
      <c r="BN22" s="61" t="n">
        <f aca="false">(SUM(H86:H89)+SUM(J86:J89))/AVERAGE(AG86:AG89)</f>
        <v>0.0124826771369451</v>
      </c>
      <c r="BO22" s="63" t="n">
        <f aca="false">AL22-BN22</f>
        <v>-0.053406809011737</v>
      </c>
      <c r="BP22" s="32" t="n">
        <f aca="false">BM22+BN22</f>
        <v>0.101004013623998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109074500.619169</v>
      </c>
      <c r="E23" s="9"/>
      <c r="F23" s="67" t="n">
        <f aca="false">'Central pensions'!I23</f>
        <v>19825581.626941</v>
      </c>
      <c r="G23" s="9" t="n">
        <f aca="false">'Central pensions'!K23</f>
        <v>104343.699773103</v>
      </c>
      <c r="H23" s="9" t="n">
        <f aca="false">'Central pensions'!V23</f>
        <v>574068.249782984</v>
      </c>
      <c r="I23" s="67" t="n">
        <f aca="false">'Central pensions'!M23</f>
        <v>3227.1247352506</v>
      </c>
      <c r="J23" s="9" t="n">
        <f aca="false">'Central pensions'!W23</f>
        <v>17754.6881376181</v>
      </c>
      <c r="K23" s="9"/>
      <c r="L23" s="67" t="n">
        <f aca="false">'Central pensions'!N23</f>
        <v>3935455.5931213</v>
      </c>
      <c r="M23" s="67"/>
      <c r="N23" s="67" t="n">
        <f aca="false">'Central pensions'!L23</f>
        <v>819071.376297761</v>
      </c>
      <c r="O23" s="9"/>
      <c r="P23" s="9" t="n">
        <f aca="false">'Central pensions'!X23</f>
        <v>24927386.8283398</v>
      </c>
      <c r="Q23" s="67"/>
      <c r="R23" s="67" t="n">
        <f aca="false">'Central SIPA income'!G18</f>
        <v>23093446.9389812</v>
      </c>
      <c r="S23" s="67"/>
      <c r="T23" s="9" t="n">
        <f aca="false">'Central SIPA income'!J18</f>
        <v>88299795.9194998</v>
      </c>
      <c r="U23" s="9"/>
      <c r="V23" s="67" t="n">
        <f aca="false">'Central SIPA income'!F18</f>
        <v>129644.505564317</v>
      </c>
      <c r="W23" s="67"/>
      <c r="X23" s="67" t="n">
        <f aca="false">'Central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-0.0392739014722935</v>
      </c>
      <c r="AM23" s="9" t="n">
        <v>6738583.40306814</v>
      </c>
      <c r="AN23" s="69" t="n">
        <f aca="false">AM23/AVERAGE(AG90:AG93)</f>
        <v>0.000951549182024679</v>
      </c>
      <c r="AO23" s="69" t="n">
        <f aca="false">'GDP evolution by scenario'!G89</f>
        <v>0.0191721052003588</v>
      </c>
      <c r="AP23" s="69"/>
      <c r="AQ23" s="9" t="n">
        <f aca="false">AQ22*(1+AO23)</f>
        <v>584365900.903398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364196709.060424</v>
      </c>
      <c r="AS23" s="70" t="n">
        <f aca="false">AQ23/AG93</f>
        <v>0.0820972262308934</v>
      </c>
      <c r="AT23" s="70" t="n">
        <f aca="false">AR23/AG93</f>
        <v>0.0511657842630061</v>
      </c>
      <c r="AU23" s="7"/>
      <c r="AV23" s="7"/>
      <c r="AW23" s="71" t="n">
        <f aca="false">workers_and_wage_central!C11</f>
        <v>11267029</v>
      </c>
      <c r="AX23" s="7"/>
      <c r="AY23" s="40" t="n">
        <f aca="false">(AW23-AW22)/AW22</f>
        <v>0.015590312265049</v>
      </c>
      <c r="AZ23" s="39" t="n">
        <f aca="false">workers_and_wage_central!B11</f>
        <v>6701.96580105074</v>
      </c>
      <c r="BA23" s="40" t="n">
        <f aca="false">(AZ23-AZ22)/AZ22</f>
        <v>-0.00486062086292303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0.065054926250887</v>
      </c>
      <c r="BL23" s="40" t="n">
        <f aca="false">SUM(P90:P93)/AVERAGE(AG90:AG93)</f>
        <v>0.0167286148677359</v>
      </c>
      <c r="BM23" s="40" t="n">
        <f aca="false">SUM(D90:D93)/AVERAGE(AG90:AG93)</f>
        <v>0.0876002128554446</v>
      </c>
      <c r="BN23" s="40" t="n">
        <f aca="false">(SUM(H90:H93)+SUM(J90:J93))/AVERAGE(AG90:AG93)</f>
        <v>0.0133701049578043</v>
      </c>
      <c r="BO23" s="69" t="n">
        <f aca="false">AL23-BN23</f>
        <v>-0.0526440064300978</v>
      </c>
      <c r="BP23" s="32" t="n">
        <f aca="false">BM23+BN23</f>
        <v>0.100970317813249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104729156.737732</v>
      </c>
      <c r="E24" s="9"/>
      <c r="F24" s="67" t="n">
        <f aca="false">'Central pensions'!I24</f>
        <v>19035763.9396765</v>
      </c>
      <c r="G24" s="9" t="n">
        <f aca="false">'Central pensions'!K24</f>
        <v>126373.771711172</v>
      </c>
      <c r="H24" s="9" t="n">
        <f aca="false">'Central pensions'!V24</f>
        <v>695271.205664184</v>
      </c>
      <c r="I24" s="67" t="n">
        <f aca="false">'Central pensions'!M24</f>
        <v>3908.46716632492</v>
      </c>
      <c r="J24" s="9" t="n">
        <f aca="false">'Central pensions'!W24</f>
        <v>21503.2331648717</v>
      </c>
      <c r="K24" s="9"/>
      <c r="L24" s="67" t="n">
        <f aca="false">'Central pensions'!N24</f>
        <v>3541186.58305837</v>
      </c>
      <c r="M24" s="67"/>
      <c r="N24" s="67" t="n">
        <f aca="false">'Central pensions'!L24</f>
        <v>787472.373751808</v>
      </c>
      <c r="O24" s="9"/>
      <c r="P24" s="9" t="n">
        <f aca="false">'Central pensions'!X24</f>
        <v>22707674.6720524</v>
      </c>
      <c r="Q24" s="67"/>
      <c r="R24" s="67" t="n">
        <f aca="false">'Central SIPA income'!G19</f>
        <v>20445833.258289</v>
      </c>
      <c r="S24" s="67"/>
      <c r="T24" s="9" t="n">
        <f aca="false">'Central SIPA income'!J19</f>
        <v>78176415.5381942</v>
      </c>
      <c r="U24" s="9"/>
      <c r="V24" s="67" t="n">
        <f aca="false">'Central SIPA income'!F19</f>
        <v>138597.576903819</v>
      </c>
      <c r="W24" s="67"/>
      <c r="X24" s="67" t="n">
        <f aca="false">'Central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-0.0384614895464073</v>
      </c>
      <c r="AM24" s="9" t="n">
        <v>6098422.29766839</v>
      </c>
      <c r="AN24" s="69" t="n">
        <f aca="false">AM24/AVERAGE(AG94:AG97)</f>
        <v>0.000847498166039818</v>
      </c>
      <c r="AO24" s="69" t="n">
        <f aca="false">'GDP evolution by scenario'!G93</f>
        <v>0.0161114843255072</v>
      </c>
      <c r="AP24" s="69"/>
      <c r="AQ24" s="9" t="n">
        <f aca="false">AQ23*(1+AO24)</f>
        <v>593780902.956164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363921132.915904</v>
      </c>
      <c r="AS24" s="70" t="n">
        <f aca="false">AQ24/AG97</f>
        <v>0.0818646724083423</v>
      </c>
      <c r="AT24" s="70" t="n">
        <f aca="false">AR24/AG97</f>
        <v>0.0501738674657792</v>
      </c>
      <c r="AU24" s="7"/>
      <c r="AV24" s="7"/>
      <c r="AW24" s="71" t="n">
        <f aca="false">workers_and_wage_central!C12</f>
        <v>11480136</v>
      </c>
      <c r="AX24" s="7"/>
      <c r="AY24" s="40" t="n">
        <f aca="false">(AW24-AW23)/AW23</f>
        <v>0.0189142142085549</v>
      </c>
      <c r="AZ24" s="39" t="n">
        <f aca="false">workers_and_wage_central!B12</f>
        <v>6834.5291797154</v>
      </c>
      <c r="BA24" s="40" t="n">
        <f aca="false">(AZ24-AZ23)/AZ23</f>
        <v>0.0197797754569079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0.0651048950619604</v>
      </c>
      <c r="BL24" s="40" t="n">
        <f aca="false">SUM(P94:P97)/AVERAGE(AG94:AG97)</f>
        <v>0.0165693832736309</v>
      </c>
      <c r="BM24" s="40" t="n">
        <f aca="false">SUM(D94:D97)/AVERAGE(AG94:AG97)</f>
        <v>0.0869970013347369</v>
      </c>
      <c r="BN24" s="40" t="n">
        <f aca="false">(SUM(H94:H97)+SUM(J94:J97))/AVERAGE(AG94:AG97)</f>
        <v>0.014293666285631</v>
      </c>
      <c r="BO24" s="69" t="n">
        <f aca="false">AL24-BN24</f>
        <v>-0.0527551558320384</v>
      </c>
      <c r="BP24" s="32" t="n">
        <f aca="false">BM24+BN24</f>
        <v>0.101290667620368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114007081.712307</v>
      </c>
      <c r="E25" s="9"/>
      <c r="F25" s="67" t="n">
        <f aca="false">'Central pensions'!I25</f>
        <v>20722136.6286911</v>
      </c>
      <c r="G25" s="9" t="n">
        <f aca="false">'Central pensions'!K25</f>
        <v>170128.835009028</v>
      </c>
      <c r="H25" s="9" t="n">
        <f aca="false">'Central pensions'!V25</f>
        <v>935998.654098198</v>
      </c>
      <c r="I25" s="67" t="n">
        <f aca="false">'Central pensions'!M25</f>
        <v>5261.71654667103</v>
      </c>
      <c r="J25" s="9" t="n">
        <f aca="false">'Central pensions'!W25</f>
        <v>28948.4119824189</v>
      </c>
      <c r="K25" s="9"/>
      <c r="L25" s="67" t="n">
        <f aca="false">'Central pensions'!N25</f>
        <v>4002808.92783046</v>
      </c>
      <c r="M25" s="67"/>
      <c r="N25" s="67" t="n">
        <f aca="false">'Central pensions'!L25</f>
        <v>859761.515001815</v>
      </c>
      <c r="O25" s="9"/>
      <c r="P25" s="9" t="n">
        <f aca="false">'Central pensions'!X25</f>
        <v>25500748.7399477</v>
      </c>
      <c r="Q25" s="67"/>
      <c r="R25" s="67" t="n">
        <f aca="false">'Central SIPA income'!G20</f>
        <v>24154273.6142832</v>
      </c>
      <c r="S25" s="67"/>
      <c r="T25" s="9" t="n">
        <f aca="false">'Central SIPA income'!J20</f>
        <v>92355958.6561681</v>
      </c>
      <c r="U25" s="9"/>
      <c r="V25" s="67" t="n">
        <f aca="false">'Central SIPA income'!F20</f>
        <v>140143.065168911</v>
      </c>
      <c r="W25" s="67"/>
      <c r="X25" s="67" t="n">
        <f aca="false">'Central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-0.0364227431595313</v>
      </c>
      <c r="AM25" s="9" t="n">
        <v>5493111.4769607</v>
      </c>
      <c r="AN25" s="69" t="n">
        <f aca="false">AM25/AVERAGE(AG98:AG101)</f>
        <v>0.000746317857040514</v>
      </c>
      <c r="AO25" s="69" t="n">
        <f aca="false">'GDP evolution by scenario'!G97</f>
        <v>0.0228591912452791</v>
      </c>
      <c r="AP25" s="69"/>
      <c r="AQ25" s="9" t="n">
        <f aca="false">AQ24*(1+AO25)</f>
        <v>607354254.174634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366689647.036493</v>
      </c>
      <c r="AS25" s="70" t="n">
        <f aca="false">AQ25/AG101</f>
        <v>0.0820695118635446</v>
      </c>
      <c r="AT25" s="70" t="n">
        <f aca="false">AR25/AG101</f>
        <v>0.0495494023971181</v>
      </c>
      <c r="AU25" s="7"/>
      <c r="AV25" s="7"/>
      <c r="AW25" s="71" t="n">
        <f aca="false">workers_and_wage_central!C13</f>
        <v>11579909</v>
      </c>
      <c r="AX25" s="7"/>
      <c r="AY25" s="40" t="n">
        <f aca="false">(AW25-AW24)/AW24</f>
        <v>0.00869092491587208</v>
      </c>
      <c r="AZ25" s="39" t="n">
        <f aca="false">workers_and_wage_central!B13</f>
        <v>6831.76913075884</v>
      </c>
      <c r="BA25" s="40" t="n">
        <f aca="false">(AZ25-AZ24)/AZ24</f>
        <v>-0.00040383893081554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0.0654652239125698</v>
      </c>
      <c r="BL25" s="40" t="n">
        <f aca="false">SUM(P98:P101)/AVERAGE(AG98:AG101)</f>
        <v>0.0161607553727573</v>
      </c>
      <c r="BM25" s="40" t="n">
        <f aca="false">SUM(D98:D101)/AVERAGE(AG98:AG101)</f>
        <v>0.0857272116993439</v>
      </c>
      <c r="BN25" s="40" t="n">
        <f aca="false">(SUM(H98:H101)+SUM(J98:J101))/AVERAGE(AG98:AG101)</f>
        <v>0.0151150941128885</v>
      </c>
      <c r="BO25" s="69" t="n">
        <f aca="false">AL25-BN25</f>
        <v>-0.0515378372724198</v>
      </c>
      <c r="BP25" s="32" t="n">
        <f aca="false">BM25+BN25</f>
        <v>0.100842305812232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6" t="n">
        <f aca="false">'Central pensions'!Q26</f>
        <v>106112612.65477</v>
      </c>
      <c r="E26" s="6"/>
      <c r="F26" s="8" t="n">
        <f aca="false">'Central pensions'!I26</f>
        <v>19287223.4288772</v>
      </c>
      <c r="G26" s="6" t="n">
        <f aca="false">'Central pensions'!K26</f>
        <v>183049.23783698</v>
      </c>
      <c r="H26" s="6" t="n">
        <f aca="false">'Central pensions'!V26</f>
        <v>1007082.89832246</v>
      </c>
      <c r="I26" s="8" t="n">
        <f aca="false">'Central pensions'!M26</f>
        <v>5661.31663413343</v>
      </c>
      <c r="J26" s="6" t="n">
        <f aca="false">'Central pensions'!W26</f>
        <v>31146.8937625503</v>
      </c>
      <c r="K26" s="6"/>
      <c r="L26" s="8" t="n">
        <f aca="false">'Central pensions'!N26</f>
        <v>4245386.95990992</v>
      </c>
      <c r="M26" s="8"/>
      <c r="N26" s="8" t="n">
        <f aca="false">'Central pensions'!L26</f>
        <v>799994.692332089</v>
      </c>
      <c r="O26" s="6"/>
      <c r="P26" s="6" t="n">
        <f aca="false">'Central pensions'!X26</f>
        <v>26430667.8773103</v>
      </c>
      <c r="Q26" s="8"/>
      <c r="R26" s="8" t="n">
        <f aca="false">'Central SIPA income'!G21</f>
        <v>19277046.1045286</v>
      </c>
      <c r="S26" s="8"/>
      <c r="T26" s="6" t="n">
        <f aca="false">'Central SIPA income'!J21</f>
        <v>73707456.5550218</v>
      </c>
      <c r="U26" s="6"/>
      <c r="V26" s="8" t="n">
        <f aca="false">'Central SIPA income'!F21</f>
        <v>123938.240955641</v>
      </c>
      <c r="W26" s="8"/>
      <c r="X26" s="8" t="n">
        <f aca="false">'Central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-0.0354864244827977</v>
      </c>
      <c r="AM26" s="6" t="n">
        <v>4920541.96276278</v>
      </c>
      <c r="AN26" s="63" t="n">
        <f aca="false">AM26/AVERAGE(AG102:AG105)</f>
        <v>0.000655829938993943</v>
      </c>
      <c r="AO26" s="63" t="n">
        <f aca="false">'GDP evolution by scenario'!G101</f>
        <v>0.0193589060700625</v>
      </c>
      <c r="AP26" s="63"/>
      <c r="AQ26" s="6" t="n">
        <f aca="false">AQ25*(1+AO26)</f>
        <v>619111968.132453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368824307.510707</v>
      </c>
      <c r="AS26" s="64" t="n">
        <f aca="false">AQ26/AG105</f>
        <v>0.0818897709217843</v>
      </c>
      <c r="AT26" s="64" t="n">
        <f aca="false">AR26/AG105</f>
        <v>0.0487842904144535</v>
      </c>
      <c r="AU26" s="61" t="n">
        <f aca="false">AVERAGE(AH26:AH29)</f>
        <v>-0.0157471676160662</v>
      </c>
      <c r="AV26" s="5"/>
      <c r="AW26" s="65" t="n">
        <f aca="false">workers_and_wage_central!C14</f>
        <v>11497914</v>
      </c>
      <c r="AX26" s="5"/>
      <c r="AY26" s="61" t="n">
        <f aca="false">(AW26-AW25)/AW25</f>
        <v>-0.00708079830333727</v>
      </c>
      <c r="AZ26" s="66" t="n">
        <f aca="false">workers_and_wage_central!B14</f>
        <v>6789.76485539962</v>
      </c>
      <c r="BA26" s="61" t="n">
        <f aca="false">(AZ26-AZ25)/AZ25</f>
        <v>-0.00614837453597543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0.013542387054971</v>
      </c>
      <c r="BJ26" s="5" t="n">
        <f aca="false">BJ25+1</f>
        <v>2037</v>
      </c>
      <c r="BK26" s="61" t="n">
        <f aca="false">SUM(T102:T105)/AVERAGE(AG102:AG105)</f>
        <v>0.0655855640664045</v>
      </c>
      <c r="BL26" s="61" t="n">
        <f aca="false">SUM(P102:P105)/AVERAGE(AG102:AG105)</f>
        <v>0.0157529402406645</v>
      </c>
      <c r="BM26" s="61" t="n">
        <f aca="false">SUM(D102:D105)/AVERAGE(AG102:AG105)</f>
        <v>0.0853190483085377</v>
      </c>
      <c r="BN26" s="61" t="n">
        <f aca="false">(SUM(H102:H105)+SUM(J102:J105))/AVERAGE(AG102:AG105)</f>
        <v>0.0159815682576093</v>
      </c>
      <c r="BO26" s="63" t="n">
        <f aca="false">AL26-BN26</f>
        <v>-0.051467992740407</v>
      </c>
      <c r="BP26" s="32" t="n">
        <f aca="false">BM26+BN26</f>
        <v>0.101300616566147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9" t="n">
        <f aca="false">'Central pensions'!Q27</f>
        <v>106535424.9393</v>
      </c>
      <c r="E27" s="9"/>
      <c r="F27" s="67" t="n">
        <f aca="false">'Central pensions'!I27</f>
        <v>19364074.5665146</v>
      </c>
      <c r="G27" s="9" t="n">
        <f aca="false">'Central pensions'!K27</f>
        <v>207795.382800816</v>
      </c>
      <c r="H27" s="9" t="n">
        <f aca="false">'Central pensions'!V27</f>
        <v>1143228.88662032</v>
      </c>
      <c r="I27" s="67" t="n">
        <f aca="false">'Central pensions'!M27</f>
        <v>6426.6613237366</v>
      </c>
      <c r="J27" s="9" t="n">
        <f aca="false">'Central pensions'!W27</f>
        <v>35357.5944315565</v>
      </c>
      <c r="K27" s="9"/>
      <c r="L27" s="67" t="n">
        <f aca="false">'Central pensions'!N27</f>
        <v>3638783.13527951</v>
      </c>
      <c r="M27" s="67"/>
      <c r="N27" s="67" t="n">
        <f aca="false">'Central pensions'!L27</f>
        <v>791925.673946198</v>
      </c>
      <c r="O27" s="9"/>
      <c r="P27" s="9" t="n">
        <f aca="false">'Central pensions'!X27</f>
        <v>23238604.389216</v>
      </c>
      <c r="Q27" s="67"/>
      <c r="R27" s="67" t="n">
        <f aca="false">'Central SIPA income'!G22</f>
        <v>21901408.3867087</v>
      </c>
      <c r="S27" s="67"/>
      <c r="T27" s="9" t="n">
        <f aca="false">'Central SIPA income'!J22</f>
        <v>83741933.1988778</v>
      </c>
      <c r="U27" s="9"/>
      <c r="V27" s="67" t="n">
        <f aca="false">'Central SIPA income'!F22</f>
        <v>128194.98488325</v>
      </c>
      <c r="W27" s="67"/>
      <c r="X27" s="67" t="n">
        <f aca="false">'Central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-0.033346941537014</v>
      </c>
      <c r="AM27" s="9" t="n">
        <v>4379286.21321994</v>
      </c>
      <c r="AN27" s="69" t="n">
        <f aca="false">AM27/AVERAGE(AG106:AG109)</f>
        <v>0.000572255513634535</v>
      </c>
      <c r="AO27" s="69" t="n">
        <f aca="false">'GDP evolution by scenario'!G105</f>
        <v>0.0199799689510327</v>
      </c>
      <c r="AP27" s="69"/>
      <c r="AQ27" s="9" t="n">
        <f aca="false">AQ26*(1+AO27)</f>
        <v>631481806.032953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371774159.503766</v>
      </c>
      <c r="AS27" s="70" t="n">
        <f aca="false">AQ27/AG109</f>
        <v>0.0817802322508371</v>
      </c>
      <c r="AT27" s="70" t="n">
        <f aca="false">AR27/AG109</f>
        <v>0.0481467190639713</v>
      </c>
      <c r="AU27" s="7"/>
      <c r="AV27" s="7"/>
      <c r="AW27" s="71" t="n">
        <f aca="false">workers_and_wage_central!C15</f>
        <v>11454626</v>
      </c>
      <c r="AX27" s="7"/>
      <c r="AY27" s="40" t="n">
        <f aca="false">(AW27-AW26)/AW26</f>
        <v>-0.00376485682533371</v>
      </c>
      <c r="AZ27" s="39" t="n">
        <f aca="false">workers_and_wage_central!B15</f>
        <v>6709.64745113228</v>
      </c>
      <c r="BA27" s="40" t="n">
        <f aca="false">(AZ27-AZ26)/AZ26</f>
        <v>-0.0117997317983137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0.0130449709052949</v>
      </c>
      <c r="BJ27" s="7" t="n">
        <f aca="false">BJ26+1</f>
        <v>2038</v>
      </c>
      <c r="BK27" s="40" t="n">
        <f aca="false">SUM(T106:T109)/AVERAGE(AG106:AG109)</f>
        <v>0.0659012777497664</v>
      </c>
      <c r="BL27" s="40" t="n">
        <f aca="false">SUM(P106:P109)/AVERAGE(AG106:AG109)</f>
        <v>0.0154563596538122</v>
      </c>
      <c r="BM27" s="40" t="n">
        <f aca="false">SUM(D106:D109)/AVERAGE(AG106:AG109)</f>
        <v>0.0837918596329683</v>
      </c>
      <c r="BN27" s="40" t="n">
        <f aca="false">(SUM(H106:H109)+SUM(J106:J109))/AVERAGE(AG106:AG109)</f>
        <v>0.0166302475599556</v>
      </c>
      <c r="BO27" s="69" t="n">
        <f aca="false">AL27-BN27</f>
        <v>-0.0499771890969697</v>
      </c>
      <c r="BP27" s="32" t="n">
        <f aca="false">BM27+BN27</f>
        <v>0.100422107192924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9" t="n">
        <f aca="false">'Central pensions'!Q28</f>
        <v>99513356.6709483</v>
      </c>
      <c r="E28" s="9"/>
      <c r="F28" s="67" t="n">
        <f aca="false">'Central pensions'!I28</f>
        <v>18087730.5369396</v>
      </c>
      <c r="G28" s="9" t="n">
        <f aca="false">'Central pensions'!K28</f>
        <v>224136.505682143</v>
      </c>
      <c r="H28" s="9" t="n">
        <f aca="false">'Central pensions'!V28</f>
        <v>1233132.92330266</v>
      </c>
      <c r="I28" s="67" t="n">
        <f aca="false">'Central pensions'!M28</f>
        <v>6932.05687676731</v>
      </c>
      <c r="J28" s="9" t="n">
        <f aca="false">'Central pensions'!W28</f>
        <v>38138.131648536</v>
      </c>
      <c r="K28" s="9"/>
      <c r="L28" s="67" t="n">
        <f aca="false">'Central pensions'!N28</f>
        <v>3267878.84085963</v>
      </c>
      <c r="M28" s="67"/>
      <c r="N28" s="67" t="n">
        <f aca="false">'Central pensions'!L28</f>
        <v>750574.607033629</v>
      </c>
      <c r="O28" s="9"/>
      <c r="P28" s="9" t="n">
        <f aca="false">'Central pensions'!X28</f>
        <v>21086478.8726506</v>
      </c>
      <c r="Q28" s="67"/>
      <c r="R28" s="67" t="n">
        <f aca="false">'Central SIPA income'!G23</f>
        <v>18155178.8866792</v>
      </c>
      <c r="S28" s="67"/>
      <c r="T28" s="9" t="n">
        <f aca="false">'Central SIPA income'!J23</f>
        <v>69417900.0134358</v>
      </c>
      <c r="U28" s="9"/>
      <c r="V28" s="67" t="n">
        <f aca="false">'Central SIPA income'!F23</f>
        <v>114951.911089814</v>
      </c>
      <c r="W28" s="67"/>
      <c r="X28" s="67" t="n">
        <f aca="false">'Central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-0.0316242672317356</v>
      </c>
      <c r="AM28" s="9" t="n">
        <v>3887732.69163583</v>
      </c>
      <c r="AN28" s="69" t="n">
        <f aca="false">AM28/AVERAGE(AG110:AG113)</f>
        <v>0.000497275559931924</v>
      </c>
      <c r="AO28" s="69" t="n">
        <f aca="false">'GDP evolution by scenario'!G109</f>
        <v>0.0216118864491799</v>
      </c>
      <c r="AP28" s="69"/>
      <c r="AQ28" s="9" t="n">
        <f aca="false">AQ27*(1+AO28)</f>
        <v>645129319.11966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375882806.666898</v>
      </c>
      <c r="AS28" s="70" t="n">
        <f aca="false">AQ28/AG113</f>
        <v>0.0816466564675858</v>
      </c>
      <c r="AT28" s="70" t="n">
        <f aca="false">AR28/AG113</f>
        <v>0.0475711977094501</v>
      </c>
      <c r="AU28" s="9"/>
      <c r="AW28" s="71" t="n">
        <f aca="false">workers_and_wage_central!C16</f>
        <v>11584007</v>
      </c>
      <c r="AY28" s="40" t="n">
        <f aca="false">(AW28-AW27)/AW27</f>
        <v>0.0112950872424818</v>
      </c>
      <c r="AZ28" s="39" t="n">
        <f aca="false">workers_and_wage_central!B16</f>
        <v>6341.72956125173</v>
      </c>
      <c r="BA28" s="40" t="n">
        <f aca="false">(AZ28-AZ27)/AZ27</f>
        <v>-0.0548341611925482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0.0174204770323512</v>
      </c>
      <c r="BJ28" s="7" t="n">
        <f aca="false">BJ27+1</f>
        <v>2039</v>
      </c>
      <c r="BK28" s="40" t="n">
        <f aca="false">SUM(T110:T113)/AVERAGE(AG110:AG113)</f>
        <v>0.0662709328529451</v>
      </c>
      <c r="BL28" s="40" t="n">
        <f aca="false">SUM(P110:P113)/AVERAGE(AG110:AG113)</f>
        <v>0.0150494118056807</v>
      </c>
      <c r="BM28" s="40" t="n">
        <f aca="false">SUM(D110:D113)/AVERAGE(AG110:AG113)</f>
        <v>0.0828457882790001</v>
      </c>
      <c r="BN28" s="40" t="n">
        <f aca="false">(SUM(H110:H113)+SUM(J110:J113))/AVERAGE(AG110:AG113)</f>
        <v>0.0173247480303644</v>
      </c>
      <c r="BO28" s="69" t="n">
        <f aca="false">AL28-BN28</f>
        <v>-0.0489490152621001</v>
      </c>
      <c r="BP28" s="32" t="n">
        <f aca="false">BM28+BN28</f>
        <v>0.100170536309365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9" t="n">
        <f aca="false">'Central pensions'!Q29</f>
        <v>91115382.4441148</v>
      </c>
      <c r="E29" s="9"/>
      <c r="F29" s="67" t="n">
        <f aca="false">'Central pensions'!I29</f>
        <v>16561299.312502</v>
      </c>
      <c r="G29" s="9" t="n">
        <f aca="false">'Central pensions'!K29</f>
        <v>224867.318215857</v>
      </c>
      <c r="H29" s="9" t="n">
        <f aca="false">'Central pensions'!V29</f>
        <v>1237153.6382386</v>
      </c>
      <c r="I29" s="67" t="n">
        <f aca="false">'Central pensions'!M29</f>
        <v>6954.65932626362</v>
      </c>
      <c r="J29" s="9" t="n">
        <f aca="false">'Central pensions'!W29</f>
        <v>38262.4836568639</v>
      </c>
      <c r="K29" s="9"/>
      <c r="L29" s="67" t="n">
        <f aca="false">'Central pensions'!N29</f>
        <v>2997014.76629459</v>
      </c>
      <c r="M29" s="67"/>
      <c r="N29" s="67" t="n">
        <f aca="false">'Central pensions'!L29</f>
        <v>686034.660716327</v>
      </c>
      <c r="O29" s="9"/>
      <c r="P29" s="9" t="n">
        <f aca="false">'Central pensions'!X29</f>
        <v>19325884.1598239</v>
      </c>
      <c r="Q29" s="67"/>
      <c r="R29" s="67" t="n">
        <f aca="false">'Central SIPA income'!G24</f>
        <v>20001186.5760818</v>
      </c>
      <c r="S29" s="67"/>
      <c r="T29" s="9" t="n">
        <f aca="false">'Central SIPA income'!J24</f>
        <v>76476270.4104914</v>
      </c>
      <c r="U29" s="9"/>
      <c r="V29" s="67" t="n">
        <f aca="false">'Central SIPA income'!F24</f>
        <v>113858.881260517</v>
      </c>
      <c r="W29" s="67"/>
      <c r="X29" s="67" t="n">
        <f aca="false">'Central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-0.0298090257758737</v>
      </c>
      <c r="AM29" s="9" t="n">
        <v>3427469.19706586</v>
      </c>
      <c r="AN29" s="69" t="n">
        <f aca="false">AM29/AVERAGE(AG114:AG117)</f>
        <v>0.000431332559054044</v>
      </c>
      <c r="AO29" s="69" t="n">
        <f aca="false">'GDP evolution by scenario'!G113</f>
        <v>0.0163938696551644</v>
      </c>
      <c r="AP29" s="69"/>
      <c r="AQ29" s="9" t="n">
        <f aca="false">AQ28*(1+AO29)</f>
        <v>655705485.088033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378591833.306846</v>
      </c>
      <c r="AS29" s="70" t="n">
        <f aca="false">AQ29/AG117</f>
        <v>0.0821010507866743</v>
      </c>
      <c r="AT29" s="70" t="n">
        <f aca="false">AR29/AG117</f>
        <v>0.0474035798702712</v>
      </c>
      <c r="AW29" s="71" t="n">
        <f aca="false">workers_and_wage_central!C17</f>
        <v>11550412</v>
      </c>
      <c r="AY29" s="40" t="n">
        <f aca="false">(AW29-AW28)/AW28</f>
        <v>-0.00290011910386449</v>
      </c>
      <c r="AZ29" s="39" t="n">
        <f aca="false">workers_and_wage_central!B17</f>
        <v>6044.1777289778</v>
      </c>
      <c r="BA29" s="40" t="n">
        <f aca="false">(AZ29-AZ28)/AZ28</f>
        <v>-0.0469196659050208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0.0132155690905035</v>
      </c>
      <c r="BJ29" s="7" t="n">
        <f aca="false">BJ28+1</f>
        <v>2040</v>
      </c>
      <c r="BK29" s="40" t="n">
        <f aca="false">SUM(T114:T117)/AVERAGE(AG114:AG117)</f>
        <v>0.066447244302963</v>
      </c>
      <c r="BL29" s="40" t="n">
        <f aca="false">SUM(P114:P117)/AVERAGE(AG114:AG117)</f>
        <v>0.0147131778942638</v>
      </c>
      <c r="BM29" s="40" t="n">
        <f aca="false">SUM(D114:D117)/AVERAGE(AG114:AG117)</f>
        <v>0.0815430921845729</v>
      </c>
      <c r="BN29" s="40" t="n">
        <f aca="false">(SUM(H114:H117)+SUM(J114:J117))/AVERAGE(AG114:AG117)</f>
        <v>0.0182512007026587</v>
      </c>
      <c r="BO29" s="69" t="n">
        <f aca="false">AL29-BN29</f>
        <v>-0.0480602264785324</v>
      </c>
      <c r="BP29" s="32" t="n">
        <f aca="false">BM29+BN29</f>
        <v>0.0997942928872317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90494049.7984785</v>
      </c>
      <c r="E30" s="6"/>
      <c r="F30" s="8" t="n">
        <f aca="false">'Central pensions'!I30</f>
        <v>16448364.7493033</v>
      </c>
      <c r="G30" s="6" t="n">
        <f aca="false">'Central pensions'!K30</f>
        <v>175346.654802382</v>
      </c>
      <c r="H30" s="6" t="n">
        <f aca="false">'Central pensions'!V30</f>
        <v>964705.559095501</v>
      </c>
      <c r="I30" s="8" t="n">
        <f aca="false">'Central pensions'!M30</f>
        <v>5423.09241656851</v>
      </c>
      <c r="J30" s="6" t="n">
        <f aca="false">'Central pensions'!W30</f>
        <v>29836.2544050156</v>
      </c>
      <c r="K30" s="6"/>
      <c r="L30" s="8" t="n">
        <f aca="false">'Central pensions'!N30</f>
        <v>3514113.18561026</v>
      </c>
      <c r="M30" s="8"/>
      <c r="N30" s="8" t="n">
        <f aca="false">'Central pensions'!L30</f>
        <v>681523.578224169</v>
      </c>
      <c r="O30" s="6"/>
      <c r="P30" s="6" t="n">
        <f aca="false">'Central pensions'!X30</f>
        <v>21984291.670948</v>
      </c>
      <c r="Q30" s="8"/>
      <c r="R30" s="8" t="n">
        <f aca="false">'Central SIPA income'!G25</f>
        <v>15862738.8132122</v>
      </c>
      <c r="S30" s="8"/>
      <c r="T30" s="6" t="n">
        <f aca="false">'Central SIPA income'!J25</f>
        <v>60652556.7028565</v>
      </c>
      <c r="U30" s="6"/>
      <c r="V30" s="8" t="n">
        <f aca="false">'Central SIPA income'!F25</f>
        <v>109595.017329619</v>
      </c>
      <c r="W30" s="8"/>
      <c r="X30" s="8" t="n">
        <f aca="false">'Central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-0.348014820210009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11444480</v>
      </c>
      <c r="AX30" s="5"/>
      <c r="AY30" s="61" t="n">
        <f aca="false">(AW30-AW29)/AW29</f>
        <v>-0.00917127458310578</v>
      </c>
      <c r="AZ30" s="66" t="n">
        <f aca="false">workers_and_wage_central!B18</f>
        <v>6009.71845284106</v>
      </c>
      <c r="BA30" s="61" t="n">
        <f aca="false">(AZ30-AZ29)/AZ29</f>
        <v>-0.00570123475547884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0.015296387934487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91674495.8027361</v>
      </c>
      <c r="E31" s="9"/>
      <c r="F31" s="67" t="n">
        <f aca="false">'Central pensions'!I31</f>
        <v>16662924.783782</v>
      </c>
      <c r="G31" s="9" t="n">
        <f aca="false">'Central pensions'!K31</f>
        <v>180975.053057989</v>
      </c>
      <c r="H31" s="9" t="n">
        <f aca="false">'Central pensions'!V31</f>
        <v>995671.345651895</v>
      </c>
      <c r="I31" s="67" t="n">
        <f aca="false">'Central pensions'!M31</f>
        <v>5597.16658942236</v>
      </c>
      <c r="J31" s="9" t="n">
        <f aca="false">'Central pensions'!W31</f>
        <v>30793.9591438731</v>
      </c>
      <c r="K31" s="9"/>
      <c r="L31" s="67" t="n">
        <f aca="false">'Central pensions'!N31</f>
        <v>3220351.57066625</v>
      </c>
      <c r="M31" s="67"/>
      <c r="N31" s="67" t="n">
        <f aca="false">'Central pensions'!L31</f>
        <v>692237.280121459</v>
      </c>
      <c r="O31" s="9"/>
      <c r="P31" s="9" t="n">
        <f aca="false">'Central pensions'!X31</f>
        <v>20518904.8813054</v>
      </c>
      <c r="Q31" s="67"/>
      <c r="R31" s="67" t="n">
        <f aca="false">'Central SIPA income'!G26</f>
        <v>18767862.8028863</v>
      </c>
      <c r="S31" s="67"/>
      <c r="T31" s="9" t="n">
        <f aca="false">'Central SIPA income'!J26</f>
        <v>71760550.0694104</v>
      </c>
      <c r="U31" s="9"/>
      <c r="V31" s="67" t="n">
        <f aca="false">'Central SIPA income'!F26</f>
        <v>107810.670661791</v>
      </c>
      <c r="W31" s="67"/>
      <c r="X31" s="67" t="n">
        <f aca="false">'Central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378591833.306847</v>
      </c>
      <c r="AS31" s="7"/>
      <c r="AT31" s="7"/>
      <c r="AU31" s="7"/>
      <c r="AV31" s="7"/>
      <c r="AW31" s="71" t="n">
        <f aca="false">workers_and_wage_central!C19</f>
        <v>11554378</v>
      </c>
      <c r="AX31" s="7"/>
      <c r="AY31" s="40" t="n">
        <f aca="false">(AW31-AW30)/AW30</f>
        <v>0.00960270803042165</v>
      </c>
      <c r="AZ31" s="39" t="n">
        <f aca="false">workers_and_wage_central!B19</f>
        <v>5955.74185556688</v>
      </c>
      <c r="BA31" s="40" t="n">
        <f aca="false">(AZ31-AZ30)/AZ30</f>
        <v>-0.00898155174784707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0.0132468199885387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9" t="n">
        <f aca="false">'Central pensions'!Q32</f>
        <v>94028095.0676853</v>
      </c>
      <c r="E32" s="9"/>
      <c r="F32" s="67" t="n">
        <f aca="false">'Central pensions'!I32</f>
        <v>17090719.3102707</v>
      </c>
      <c r="G32" s="9" t="n">
        <f aca="false">'Central pensions'!K32</f>
        <v>193766.820082053</v>
      </c>
      <c r="H32" s="9" t="n">
        <f aca="false">'Central pensions'!V32</f>
        <v>1066047.87363685</v>
      </c>
      <c r="I32" s="67" t="n">
        <f aca="false">'Central pensions'!M32</f>
        <v>5992.7882499604</v>
      </c>
      <c r="J32" s="9" t="n">
        <f aca="false">'Central pensions'!W32</f>
        <v>32970.5527928924</v>
      </c>
      <c r="K32" s="9"/>
      <c r="L32" s="67" t="n">
        <f aca="false">'Central pensions'!N32</f>
        <v>3151590.38644392</v>
      </c>
      <c r="M32" s="67"/>
      <c r="N32" s="67" t="n">
        <f aca="false">'Central pensions'!L32</f>
        <v>711952.073699757</v>
      </c>
      <c r="O32" s="9"/>
      <c r="P32" s="9" t="n">
        <f aca="false">'Central pensions'!X32</f>
        <v>20270567.7469621</v>
      </c>
      <c r="Q32" s="67"/>
      <c r="R32" s="67" t="n">
        <f aca="false">'Central SIPA income'!G27</f>
        <v>15709287.9702997</v>
      </c>
      <c r="S32" s="67"/>
      <c r="T32" s="9" t="n">
        <f aca="false">'Central SIPA income'!J27</f>
        <v>60065824.1051349</v>
      </c>
      <c r="U32" s="9"/>
      <c r="V32" s="67" t="n">
        <f aca="false">'Central SIPA income'!F27</f>
        <v>110759.347632462</v>
      </c>
      <c r="W32" s="67"/>
      <c r="X32" s="67" t="n">
        <f aca="false">'Central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382044980.405013</v>
      </c>
      <c r="AS32" s="7"/>
      <c r="AT32" s="7"/>
      <c r="AU32" s="9"/>
      <c r="AW32" s="71" t="n">
        <f aca="false">workers_and_wage_central!C20</f>
        <v>11614513</v>
      </c>
      <c r="AY32" s="40" t="n">
        <f aca="false">(AW32-AW31)/AW31</f>
        <v>0.00520452074529672</v>
      </c>
      <c r="AZ32" s="39" t="n">
        <f aca="false">workers_and_wage_central!B20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0.0155457105624624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92236659.5410418</v>
      </c>
      <c r="E33" s="9"/>
      <c r="F33" s="67" t="n">
        <f aca="false">'Central pensions'!I33</f>
        <v>16765104.6976778</v>
      </c>
      <c r="G33" s="9" t="n">
        <f aca="false">'Central pensions'!K33</f>
        <v>203620.113530333</v>
      </c>
      <c r="H33" s="9" t="n">
        <f aca="false">'Central pensions'!V33</f>
        <v>1120257.78699772</v>
      </c>
      <c r="I33" s="67" t="n">
        <f aca="false">'Central pensions'!M33</f>
        <v>6297.5292844433</v>
      </c>
      <c r="J33" s="9" t="n">
        <f aca="false">'Central pensions'!W33</f>
        <v>34647.148051476</v>
      </c>
      <c r="K33" s="9"/>
      <c r="L33" s="67" t="n">
        <f aca="false">'Central pensions'!N33</f>
        <v>3305970.27675218</v>
      </c>
      <c r="M33" s="67"/>
      <c r="N33" s="67" t="n">
        <f aca="false">'Central pensions'!L33</f>
        <v>698121.724870201</v>
      </c>
      <c r="O33" s="9"/>
      <c r="P33" s="9" t="n">
        <f aca="false">'Central pensions'!X33</f>
        <v>20995555.2330152</v>
      </c>
      <c r="Q33" s="67"/>
      <c r="R33" s="67" t="n">
        <f aca="false">'Central SIPA income'!G28</f>
        <v>17842646.3576118</v>
      </c>
      <c r="S33" s="67"/>
      <c r="T33" s="9" t="n">
        <f aca="false">'Central SIPA income'!J28</f>
        <v>68222904.8008211</v>
      </c>
      <c r="U33" s="9"/>
      <c r="V33" s="67" t="n">
        <f aca="false">'Central SIPA income'!F28</f>
        <v>108218.534622524</v>
      </c>
      <c r="W33" s="67"/>
      <c r="X33" s="67" t="n">
        <f aca="false">'Central SIPA income'!M28</f>
        <v>271813.758702499</v>
      </c>
      <c r="Y33" s="9"/>
      <c r="Z33" s="9" t="n">
        <f aca="false">R33+V33-N33-L33-F33</f>
        <v>-2818331.80706582</v>
      </c>
      <c r="AA33" s="9"/>
      <c r="AB33" s="9" t="n">
        <f aca="false">T33-P33-D33</f>
        <v>-45009309.9732359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-0.00893444069135256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11654037</v>
      </c>
      <c r="AY33" s="40" t="n">
        <f aca="false">(AW33-AW32)/AW32</f>
        <v>0.00340298383582678</v>
      </c>
      <c r="AZ33" s="39" t="n">
        <f aca="false">workers_and_wage_central!B21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0.0133951172577627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105609699.682167</v>
      </c>
      <c r="E34" s="6"/>
      <c r="F34" s="8" t="n">
        <f aca="false">'Central pensions'!I34</f>
        <v>19195813.0430126</v>
      </c>
      <c r="G34" s="6" t="n">
        <f aca="false">'Central pensions'!K34</f>
        <v>227496.203324326</v>
      </c>
      <c r="H34" s="6" t="n">
        <f aca="false">'Central pensions'!V34</f>
        <v>1251616.98845889</v>
      </c>
      <c r="I34" s="8" t="n">
        <f aca="false">'Central pensions'!M34</f>
        <v>7035.96505126779</v>
      </c>
      <c r="J34" s="6" t="n">
        <f aca="false">'Central pensions'!W34</f>
        <v>38709.8037667697</v>
      </c>
      <c r="K34" s="6"/>
      <c r="L34" s="8" t="n">
        <f aca="false">'Central pensions'!N34</f>
        <v>3800149.86655555</v>
      </c>
      <c r="M34" s="8"/>
      <c r="N34" s="8" t="n">
        <f aca="false">'Central pensions'!L34</f>
        <v>713117.938802138</v>
      </c>
      <c r="O34" s="6"/>
      <c r="P34" s="6" t="n">
        <f aca="false">'Central pensions'!X34</f>
        <v>23642360.2181909</v>
      </c>
      <c r="Q34" s="8"/>
      <c r="R34" s="8" t="n">
        <f aca="false">'Central SIPA income'!G29</f>
        <v>16354684.6279618</v>
      </c>
      <c r="S34" s="8"/>
      <c r="T34" s="6" t="n">
        <f aca="false">'Central SIPA income'!J29</f>
        <v>62533554.1633317</v>
      </c>
      <c r="U34" s="6"/>
      <c r="V34" s="8" t="n">
        <f aca="false">'Central SIPA income'!F29</f>
        <v>114223.960654247</v>
      </c>
      <c r="W34" s="8"/>
      <c r="X34" s="8" t="n">
        <f aca="false">'Central SIPA income'!M29</f>
        <v>286897.65748182</v>
      </c>
      <c r="Y34" s="6"/>
      <c r="Z34" s="6" t="n">
        <f aca="false">R34+V34-N34-L34-F34</f>
        <v>-7240172.25975423</v>
      </c>
      <c r="AA34" s="6"/>
      <c r="AB34" s="6" t="n">
        <f aca="false">T34-P34-D34</f>
        <v>-66718505.7370266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-0.0139179833583586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11459125</v>
      </c>
      <c r="AX34" s="5"/>
      <c r="AY34" s="61" t="n">
        <f aca="false">(AW34-AW33)/AW33</f>
        <v>-0.0167248482221225</v>
      </c>
      <c r="AZ34" s="66" t="n">
        <f aca="false">workers_and_wage_central!B22</f>
        <v>5987.4537603861</v>
      </c>
      <c r="BA34" s="61" t="n">
        <f aca="false">(AZ34-AZ33)/AZ33</f>
        <v>0.0542873610183224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0.015739153641078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97603882.0444313</v>
      </c>
      <c r="E35" s="9"/>
      <c r="F35" s="67" t="n">
        <f aca="false">'Central pensions'!I35</f>
        <v>17740660.9206893</v>
      </c>
      <c r="G35" s="9" t="n">
        <f aca="false">'Central pensions'!K35</f>
        <v>279307.043137103</v>
      </c>
      <c r="H35" s="9" t="n">
        <f aca="false">'Central pensions'!V35</f>
        <v>1536664.94243967</v>
      </c>
      <c r="I35" s="67" t="n">
        <f aca="false">'Central pensions'!M35</f>
        <v>8638.3621588794</v>
      </c>
      <c r="J35" s="9" t="n">
        <f aca="false">'Central pensions'!W35</f>
        <v>47525.7198692677</v>
      </c>
      <c r="K35" s="9"/>
      <c r="L35" s="67" t="n">
        <f aca="false">'Central pensions'!N35</f>
        <v>2945031.41658614</v>
      </c>
      <c r="M35" s="67"/>
      <c r="N35" s="67" t="n">
        <f aca="false">'Central pensions'!L35</f>
        <v>730150.448158853</v>
      </c>
      <c r="O35" s="9"/>
      <c r="P35" s="9" t="n">
        <f aca="false">'Central pensions'!X35</f>
        <v>19298854.3573154</v>
      </c>
      <c r="Q35" s="67"/>
      <c r="R35" s="67" t="n">
        <f aca="false">'Central SIPA income'!G30</f>
        <v>18315117.1907988</v>
      </c>
      <c r="S35" s="67"/>
      <c r="T35" s="9" t="n">
        <f aca="false">'Central SIPA income'!J30</f>
        <v>70029437.981362</v>
      </c>
      <c r="U35" s="9"/>
      <c r="V35" s="67" t="n">
        <f aca="false">'Central SIPA income'!F30</f>
        <v>83215.8664771378</v>
      </c>
      <c r="W35" s="67"/>
      <c r="X35" s="67" t="n">
        <f aca="false">'Central SIPA income'!M30</f>
        <v>209014.264790538</v>
      </c>
      <c r="Y35" s="9"/>
      <c r="Z35" s="9" t="n">
        <f aca="false">R35+V35-N35-L35-F35</f>
        <v>-3017509.7281583</v>
      </c>
      <c r="AA35" s="9"/>
      <c r="AB35" s="9" t="n">
        <f aca="false">T35-P35-D35</f>
        <v>-46873298.4203848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-0.0116601709523955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9344932</v>
      </c>
      <c r="AX35" s="7"/>
      <c r="AY35" s="40" t="n">
        <f aca="false">(AW35-AW34)/AW34</f>
        <v>-0.184498641912013</v>
      </c>
      <c r="AZ35" s="39" t="n">
        <f aca="false">workers_and_wage_central!B23</f>
        <v>6406.02398035156</v>
      </c>
      <c r="BA35" s="40" t="n">
        <f aca="false">(AZ35-AZ34)/AZ34</f>
        <v>0.0699078835038002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0.0135044910658871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96927125.2192332</v>
      </c>
      <c r="E36" s="9"/>
      <c r="F36" s="67" t="n">
        <f aca="false">'Central pensions'!I36</f>
        <v>17617652.3567867</v>
      </c>
      <c r="G36" s="9" t="n">
        <f aca="false">'Central pensions'!K36</f>
        <v>300207.929015087</v>
      </c>
      <c r="H36" s="9" t="n">
        <f aca="false">'Central pensions'!V36</f>
        <v>1651655.44978203</v>
      </c>
      <c r="I36" s="67" t="n">
        <f aca="false">'Central pensions'!M36</f>
        <v>9284.78130974498</v>
      </c>
      <c r="J36" s="9" t="n">
        <f aca="false">'Central pensions'!W36</f>
        <v>51082.1273128465</v>
      </c>
      <c r="K36" s="9"/>
      <c r="L36" s="67" t="n">
        <f aca="false">'Central pensions'!N36</f>
        <v>2909983.196962</v>
      </c>
      <c r="M36" s="67"/>
      <c r="N36" s="67" t="n">
        <f aca="false">'Central pensions'!L36</f>
        <v>726858.268159475</v>
      </c>
      <c r="O36" s="9"/>
      <c r="P36" s="9" t="n">
        <f aca="false">'Central pensions'!X36</f>
        <v>19098876.3760672</v>
      </c>
      <c r="Q36" s="67"/>
      <c r="R36" s="67" t="n">
        <f aca="false">'Central SIPA income'!G31</f>
        <v>15595988.528971</v>
      </c>
      <c r="S36" s="67"/>
      <c r="T36" s="9" t="n">
        <f aca="false">'Central SIPA income'!J31</f>
        <v>59632613.8713595</v>
      </c>
      <c r="U36" s="9"/>
      <c r="V36" s="67" t="n">
        <f aca="false">'Central SIPA income'!F31</f>
        <v>84583.9362415247</v>
      </c>
      <c r="W36" s="67"/>
      <c r="X36" s="67" t="n">
        <f aca="false">'Central SIPA income'!M31</f>
        <v>212450.46161322</v>
      </c>
      <c r="Y36" s="9"/>
      <c r="Z36" s="9" t="n">
        <f aca="false">R36+V36-N36-L36-F36</f>
        <v>-5573921.3566957</v>
      </c>
      <c r="AA36" s="9"/>
      <c r="AB36" s="9" t="n">
        <f aca="false">T36-P36-D36</f>
        <v>-56393387.7239409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-0.0124977032420716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9833529</v>
      </c>
      <c r="AY36" s="40" t="n">
        <f aca="false">(AW36-AW35)/AW35</f>
        <v>0.0522847036233115</v>
      </c>
      <c r="AZ36" s="39" t="n">
        <f aca="false">workers_and_wage_central!B24</f>
        <v>6098.86892356943</v>
      </c>
      <c r="BA36" s="40" t="n">
        <f aca="false">(AZ36-AZ35)/AZ35</f>
        <v>-0.0479478468585556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0.0157231110858404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94490157.4858059</v>
      </c>
      <c r="E37" s="9"/>
      <c r="F37" s="67" t="n">
        <f aca="false">'Central pensions'!I37</f>
        <v>17174704.6243009</v>
      </c>
      <c r="G37" s="9" t="n">
        <f aca="false">'Central pensions'!K37</f>
        <v>313115.34061862</v>
      </c>
      <c r="H37" s="9" t="n">
        <f aca="false">'Central pensions'!V37</f>
        <v>1722668.22012256</v>
      </c>
      <c r="I37" s="67" t="n">
        <f aca="false">'Central pensions'!M37</f>
        <v>9683.97960676154</v>
      </c>
      <c r="J37" s="9" t="n">
        <f aca="false">'Central pensions'!W37</f>
        <v>53278.3985604922</v>
      </c>
      <c r="K37" s="9"/>
      <c r="L37" s="67" t="n">
        <f aca="false">'Central pensions'!N37</f>
        <v>2905674.43826709</v>
      </c>
      <c r="M37" s="67"/>
      <c r="N37" s="67" t="n">
        <f aca="false">'Central pensions'!L37</f>
        <v>710278.243260302</v>
      </c>
      <c r="O37" s="9"/>
      <c r="P37" s="9" t="n">
        <f aca="false">'Central pensions'!X37</f>
        <v>18985299.8016192</v>
      </c>
      <c r="Q37" s="67"/>
      <c r="R37" s="67" t="n">
        <f aca="false">'Central SIPA income'!G32</f>
        <v>18801788.2610091</v>
      </c>
      <c r="S37" s="67"/>
      <c r="T37" s="9" t="n">
        <f aca="false">'Central SIPA income'!J32</f>
        <v>71890266.9989201</v>
      </c>
      <c r="U37" s="9"/>
      <c r="V37" s="67" t="n">
        <f aca="false">'Central SIPA income'!F32</f>
        <v>91514.8054824359</v>
      </c>
      <c r="W37" s="67"/>
      <c r="X37" s="67" t="n">
        <f aca="false">'Central SIPA income'!M32</f>
        <v>229858.80692134</v>
      </c>
      <c r="Y37" s="9"/>
      <c r="Z37" s="9" t="n">
        <f aca="false">R37+V37-N37-L37-F37</f>
        <v>-1897354.2393367</v>
      </c>
      <c r="AA37" s="9"/>
      <c r="AB37" s="9" t="n">
        <f aca="false">T37-P37-D37</f>
        <v>-41585190.2885051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-0.00884825205882169</v>
      </c>
      <c r="AK37" s="73"/>
      <c r="AW37" s="71" t="n">
        <f aca="false">workers_and_wage_central!C25</f>
        <v>10346870</v>
      </c>
      <c r="AY37" s="40" t="n">
        <f aca="false">(AW37-AW36)/AW36</f>
        <v>0.0522031307377036</v>
      </c>
      <c r="AZ37" s="39" t="n">
        <f aca="false">workers_and_wage_central!B25</f>
        <v>6081.86314734696</v>
      </c>
      <c r="BA37" s="40" t="n">
        <f aca="false">(AZ37-AZ36)/AZ36</f>
        <v>-0.00278834918992018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0.0135655934223842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92627584.3129584</v>
      </c>
      <c r="E38" s="6"/>
      <c r="F38" s="8" t="n">
        <f aca="false">'Central pensions'!I38</f>
        <v>16836159.9024381</v>
      </c>
      <c r="G38" s="6" t="n">
        <f aca="false">'Central pensions'!K38</f>
        <v>309838.168282354</v>
      </c>
      <c r="H38" s="6" t="n">
        <f aca="false">'Central pensions'!V38</f>
        <v>1704638.18485059</v>
      </c>
      <c r="I38" s="8" t="n">
        <f aca="false">'Central pensions'!M38</f>
        <v>9582.62376130995</v>
      </c>
      <c r="J38" s="6" t="n">
        <f aca="false">'Central pensions'!W38</f>
        <v>52720.7686036266</v>
      </c>
      <c r="K38" s="6"/>
      <c r="L38" s="8" t="n">
        <f aca="false">'Central pensions'!N38</f>
        <v>3435051.0441943</v>
      </c>
      <c r="M38" s="8"/>
      <c r="N38" s="8" t="n">
        <f aca="false">'Central pensions'!L38</f>
        <v>697273.376161274</v>
      </c>
      <c r="O38" s="6"/>
      <c r="P38" s="6" t="n">
        <f aca="false">'Central pensions'!X38</f>
        <v>21660688.5846033</v>
      </c>
      <c r="Q38" s="8"/>
      <c r="R38" s="8" t="n">
        <f aca="false">'Central SIPA income'!G33</f>
        <v>16607745.9895288</v>
      </c>
      <c r="S38" s="8"/>
      <c r="T38" s="6" t="n">
        <f aca="false">'Central SIPA income'!J33</f>
        <v>63501156.2125416</v>
      </c>
      <c r="U38" s="6"/>
      <c r="V38" s="8" t="n">
        <f aca="false">'Central SIPA income'!F33</f>
        <v>99342.303235606</v>
      </c>
      <c r="W38" s="8"/>
      <c r="X38" s="8" t="n">
        <f aca="false">'Central SIPA income'!M33</f>
        <v>249519.224547081</v>
      </c>
      <c r="Y38" s="6"/>
      <c r="Z38" s="6" t="n">
        <f aca="false">R38+V38-N38-L38-F38</f>
        <v>-4261396.03002924</v>
      </c>
      <c r="AA38" s="6"/>
      <c r="AB38" s="6" t="n">
        <f aca="false">T38-P38-D38</f>
        <v>-50787116.6850201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-0.0105945754784619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10800119</v>
      </c>
      <c r="AX38" s="5"/>
      <c r="AY38" s="61" t="n">
        <f aca="false">(AW38-AW37)/AW37</f>
        <v>0.0438054213496449</v>
      </c>
      <c r="AZ38" s="66" t="n">
        <f aca="false">workers_and_wage_central!B26</f>
        <v>6026.01446577481</v>
      </c>
      <c r="BA38" s="61" t="n">
        <f aca="false">(AZ38-AZ37)/AZ37</f>
        <v>-0.00918282444361142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0.0154077750786987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95418683.4552544</v>
      </c>
      <c r="E39" s="9"/>
      <c r="F39" s="67" t="n">
        <f aca="false">'Central pensions'!I39</f>
        <v>17343475.210419</v>
      </c>
      <c r="G39" s="9" t="n">
        <f aca="false">'Central pensions'!K39</f>
        <v>353280.1097797</v>
      </c>
      <c r="H39" s="9" t="n">
        <f aca="false">'Central pensions'!V39</f>
        <v>1943642.92952406</v>
      </c>
      <c r="I39" s="67" t="n">
        <f aca="false">'Central pensions'!M39</f>
        <v>10926.1889622587</v>
      </c>
      <c r="J39" s="9" t="n">
        <f aca="false">'Central pensions'!W39</f>
        <v>60112.6679234242</v>
      </c>
      <c r="K39" s="9"/>
      <c r="L39" s="67" t="n">
        <f aca="false">'Central pensions'!N39</f>
        <v>2987393.80661849</v>
      </c>
      <c r="M39" s="67"/>
      <c r="N39" s="67" t="n">
        <f aca="false">'Central pensions'!L39</f>
        <v>719869.420223612</v>
      </c>
      <c r="O39" s="9"/>
      <c r="P39" s="9" t="n">
        <f aca="false">'Central pensions'!X39</f>
        <v>19462109.8182696</v>
      </c>
      <c r="Q39" s="67"/>
      <c r="R39" s="67" t="n">
        <f aca="false">'Central SIPA income'!G34</f>
        <v>19612885.0136759</v>
      </c>
      <c r="S39" s="67"/>
      <c r="T39" s="9" t="n">
        <f aca="false">'Central SIPA income'!J34</f>
        <v>74991565.7318758</v>
      </c>
      <c r="U39" s="9"/>
      <c r="V39" s="67" t="n">
        <f aca="false">'Central SIPA income'!F34</f>
        <v>97163.155733266</v>
      </c>
      <c r="W39" s="67"/>
      <c r="X39" s="67" t="n">
        <f aca="false">'Central SIPA income'!M34</f>
        <v>244045.834286861</v>
      </c>
      <c r="Y39" s="9"/>
      <c r="Z39" s="9" t="n">
        <f aca="false">R39+V39-N39-L39-F39</f>
        <v>-1340690.26785192</v>
      </c>
      <c r="AA39" s="9"/>
      <c r="AB39" s="9" t="n">
        <f aca="false">T39-P39-D39</f>
        <v>-39889227.5416481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-0.0082690150535033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11076876</v>
      </c>
      <c r="AX39" s="7"/>
      <c r="AY39" s="40" t="n">
        <f aca="false">(AW39-AW38)/AW38</f>
        <v>0.0256253657945806</v>
      </c>
      <c r="AZ39" s="39" t="n">
        <f aca="false">workers_and_wage_central!B27</f>
        <v>5998.69982027787</v>
      </c>
      <c r="BA39" s="40" t="n">
        <f aca="false">(AZ39-AZ38)/AZ38</f>
        <v>-0.00453278790684414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0.0135196340283452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89536037.6860078</v>
      </c>
      <c r="E40" s="9"/>
      <c r="F40" s="67" t="n">
        <f aca="false">'Central pensions'!I40</f>
        <v>16274234.7076568</v>
      </c>
      <c r="G40" s="9" t="n">
        <f aca="false">'Central pensions'!K40</f>
        <v>352229.760010639</v>
      </c>
      <c r="H40" s="9" t="n">
        <f aca="false">'Central pensions'!V40</f>
        <v>1937864.21499797</v>
      </c>
      <c r="I40" s="67" t="n">
        <f aca="false">'Central pensions'!M40</f>
        <v>10893.7039178548</v>
      </c>
      <c r="J40" s="9" t="n">
        <f aca="false">'Central pensions'!W40</f>
        <v>59933.9447937514</v>
      </c>
      <c r="K40" s="9"/>
      <c r="L40" s="67" t="n">
        <f aca="false">'Central pensions'!N40</f>
        <v>2687424.62335527</v>
      </c>
      <c r="M40" s="67"/>
      <c r="N40" s="67" t="n">
        <f aca="false">'Central pensions'!L40</f>
        <v>676719.04066976</v>
      </c>
      <c r="O40" s="9"/>
      <c r="P40" s="9" t="n">
        <f aca="false">'Central pensions'!X40</f>
        <v>17668167.6434382</v>
      </c>
      <c r="Q40" s="67"/>
      <c r="R40" s="67" t="n">
        <f aca="false">'Central SIPA income'!G35</f>
        <v>17230586.2952648</v>
      </c>
      <c r="S40" s="67"/>
      <c r="T40" s="9" t="n">
        <f aca="false">'Central SIPA income'!J35</f>
        <v>65882640.104151</v>
      </c>
      <c r="U40" s="9"/>
      <c r="V40" s="67" t="n">
        <f aca="false">'Central SIPA income'!F35</f>
        <v>100707.351853887</v>
      </c>
      <c r="W40" s="67"/>
      <c r="X40" s="67" t="n">
        <f aca="false">'Central SIPA income'!M35</f>
        <v>252947.833121765</v>
      </c>
      <c r="Y40" s="9"/>
      <c r="Z40" s="9" t="n">
        <f aca="false">R40+V40-N40-L40-F40</f>
        <v>-2307084.72456315</v>
      </c>
      <c r="AA40" s="9"/>
      <c r="AB40" s="9" t="n">
        <f aca="false">T40-P40-D40</f>
        <v>-41321565.2252949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-0.00840141212604868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11513907</v>
      </c>
      <c r="AY40" s="40" t="n">
        <f aca="false">(AW40-AW39)/AW39</f>
        <v>0.0394543551810095</v>
      </c>
      <c r="AZ40" s="39" t="n">
        <f aca="false">workers_and_wage_central!B28</f>
        <v>5933.87388569471</v>
      </c>
      <c r="BA40" s="40" t="n">
        <f aca="false">(AZ40-AZ39)/AZ39</f>
        <v>-0.0108066641981362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0.0156715648123529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102887682.202701</v>
      </c>
      <c r="E41" s="9"/>
      <c r="F41" s="67" t="n">
        <f aca="false">'Central pensions'!I41</f>
        <v>18701054.1449861</v>
      </c>
      <c r="G41" s="9" t="n">
        <f aca="false">'Central pensions'!K41</f>
        <v>419837.852627162</v>
      </c>
      <c r="H41" s="9" t="n">
        <f aca="false">'Central pensions'!V41</f>
        <v>2309823.99296185</v>
      </c>
      <c r="I41" s="67" t="n">
        <f aca="false">'Central pensions'!M41</f>
        <v>12984.6758544483</v>
      </c>
      <c r="J41" s="9" t="n">
        <f aca="false">'Central pensions'!W41</f>
        <v>71437.8554524287</v>
      </c>
      <c r="K41" s="9"/>
      <c r="L41" s="67" t="n">
        <f aca="false">'Central pensions'!N41</f>
        <v>3301724.61586861</v>
      </c>
      <c r="M41" s="67"/>
      <c r="N41" s="67" t="n">
        <f aca="false">'Central pensions'!L41</f>
        <v>779641.584961556</v>
      </c>
      <c r="O41" s="9"/>
      <c r="P41" s="9" t="n">
        <f aca="false">'Central pensions'!X41</f>
        <v>21422022.6964827</v>
      </c>
      <c r="Q41" s="67"/>
      <c r="R41" s="67" t="n">
        <f aca="false">'Central SIPA income'!G36</f>
        <v>20449260.9849982</v>
      </c>
      <c r="S41" s="67"/>
      <c r="T41" s="9" t="n">
        <f aca="false">'Central SIPA income'!J36</f>
        <v>78189521.748354</v>
      </c>
      <c r="U41" s="9"/>
      <c r="V41" s="67" t="n">
        <f aca="false">'Central SIPA income'!F36</f>
        <v>95841.8521455378</v>
      </c>
      <c r="W41" s="67"/>
      <c r="X41" s="67" t="n">
        <f aca="false">'Central SIPA income'!M36</f>
        <v>240727.100616883</v>
      </c>
      <c r="Y41" s="9"/>
      <c r="Z41" s="9" t="n">
        <f aca="false">R41+V41-N41-L41-F41</f>
        <v>-2237317.50867253</v>
      </c>
      <c r="AA41" s="9"/>
      <c r="AB41" s="9" t="n">
        <f aca="false">T41-P41-D41</f>
        <v>-46120183.1508293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-0.00928375864609811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11615683</v>
      </c>
      <c r="AY41" s="40" t="n">
        <f aca="false">(AW41-AW40)/AW40</f>
        <v>0.00883939743477171</v>
      </c>
      <c r="AZ41" s="39" t="n">
        <f aca="false">workers_and_wage_central!B29</f>
        <v>5989.79852786953</v>
      </c>
      <c r="BA41" s="40" t="n">
        <f aca="false">(AZ41-AZ40)/AZ40</f>
        <v>0.00942464286435909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0.0136521980277365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97286175.9265901</v>
      </c>
      <c r="E42" s="6"/>
      <c r="F42" s="8" t="n">
        <f aca="false">'Central pensions'!I42</f>
        <v>17682914.0730128</v>
      </c>
      <c r="G42" s="6" t="n">
        <f aca="false">'Central pensions'!K42</f>
        <v>422201.327236305</v>
      </c>
      <c r="H42" s="6" t="n">
        <f aca="false">'Central pensions'!V42</f>
        <v>2322827.13292361</v>
      </c>
      <c r="I42" s="8" t="n">
        <f aca="false">'Central pensions'!M42</f>
        <v>13057.7730073084</v>
      </c>
      <c r="J42" s="6" t="n">
        <f aca="false">'Central pensions'!W42</f>
        <v>71840.014420318</v>
      </c>
      <c r="K42" s="6"/>
      <c r="L42" s="8" t="n">
        <f aca="false">'Central pensions'!N42</f>
        <v>3640581.56476821</v>
      </c>
      <c r="M42" s="8"/>
      <c r="N42" s="8" t="n">
        <f aca="false">'Central pensions'!L42</f>
        <v>738769.143847112</v>
      </c>
      <c r="O42" s="6"/>
      <c r="P42" s="6" t="n">
        <f aca="false">'Central pensions'!X42</f>
        <v>22955484.903489</v>
      </c>
      <c r="Q42" s="8"/>
      <c r="R42" s="8" t="n">
        <f aca="false">'Central SIPA income'!G37</f>
        <v>17777331.8736777</v>
      </c>
      <c r="S42" s="8"/>
      <c r="T42" s="6" t="n">
        <f aca="false">'Central SIPA income'!J37</f>
        <v>67973169.2105818</v>
      </c>
      <c r="U42" s="6"/>
      <c r="V42" s="8" t="n">
        <f aca="false">'Central SIPA income'!F37</f>
        <v>102453.351952181</v>
      </c>
      <c r="W42" s="8"/>
      <c r="X42" s="8" t="n">
        <f aca="false">'Central SIPA income'!M37</f>
        <v>257333.281982885</v>
      </c>
      <c r="Y42" s="6"/>
      <c r="Z42" s="6" t="n">
        <f aca="false">R42+V42-N42-L42-F42</f>
        <v>-4182479.55599825</v>
      </c>
      <c r="AA42" s="6"/>
      <c r="AB42" s="6" t="n">
        <f aca="false">T42-P42-D42</f>
        <v>-52268491.6194973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-0.0103843823423348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11593346</v>
      </c>
      <c r="AX42" s="5"/>
      <c r="AY42" s="61" t="n">
        <f aca="false">(AW42-AW41)/AW41</f>
        <v>-0.00192300358059014</v>
      </c>
      <c r="AZ42" s="66" t="n">
        <f aca="false">workers_and_wage_central!B30</f>
        <v>6037.55635920056</v>
      </c>
      <c r="BA42" s="61" t="n">
        <f aca="false">(AZ42-AZ41)/AZ41</f>
        <v>0.00797319494283784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0.0158237931839255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108800512.253889</v>
      </c>
      <c r="E43" s="9"/>
      <c r="F43" s="67" t="n">
        <f aca="false">'Central pensions'!I43</f>
        <v>19775780.9982894</v>
      </c>
      <c r="G43" s="9" t="n">
        <f aca="false">'Central pensions'!K43</f>
        <v>492146.361078032</v>
      </c>
      <c r="H43" s="9" t="n">
        <f aca="false">'Central pensions'!V43</f>
        <v>2707644.07199943</v>
      </c>
      <c r="I43" s="67" t="n">
        <f aca="false">'Central pensions'!M43</f>
        <v>15221.0214766402</v>
      </c>
      <c r="J43" s="9" t="n">
        <f aca="false">'Central pensions'!W43</f>
        <v>83741.569237096</v>
      </c>
      <c r="K43" s="9"/>
      <c r="L43" s="67" t="n">
        <f aca="false">'Central pensions'!N43</f>
        <v>3498252.53085401</v>
      </c>
      <c r="M43" s="67"/>
      <c r="N43" s="67" t="n">
        <f aca="false">'Central pensions'!L43</f>
        <v>827610.449015006</v>
      </c>
      <c r="O43" s="9"/>
      <c r="P43" s="9" t="n">
        <f aca="false">'Central pensions'!X43</f>
        <v>22705717.5185154</v>
      </c>
      <c r="Q43" s="67"/>
      <c r="R43" s="67" t="n">
        <f aca="false">'Central SIPA income'!G38</f>
        <v>21026900.1637128</v>
      </c>
      <c r="S43" s="67"/>
      <c r="T43" s="9" t="n">
        <f aca="false">'Central SIPA income'!J38</f>
        <v>80398175.2131388</v>
      </c>
      <c r="U43" s="9"/>
      <c r="V43" s="67" t="n">
        <f aca="false">'Central SIPA income'!F38</f>
        <v>99236.5554857354</v>
      </c>
      <c r="W43" s="67"/>
      <c r="X43" s="67" t="n">
        <f aca="false">'Central SIPA income'!M38</f>
        <v>249253.616687328</v>
      </c>
      <c r="Y43" s="9"/>
      <c r="Z43" s="9" t="n">
        <f aca="false">R43+V43-N43-L43-F43</f>
        <v>-2975507.25895991</v>
      </c>
      <c r="AA43" s="9"/>
      <c r="AB43" s="9" t="n">
        <f aca="false">T43-P43-D43</f>
        <v>-51108054.5592658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-0.00999497335712177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11678388</v>
      </c>
      <c r="AX43" s="7"/>
      <c r="AY43" s="40" t="n">
        <f aca="false">(AW43-AW42)/AW42</f>
        <v>0.00733541464215767</v>
      </c>
      <c r="AZ43" s="39" t="n">
        <f aca="false">workers_and_wage_central!B31</f>
        <v>6069.44728454127</v>
      </c>
      <c r="BA43" s="40" t="n">
        <f aca="false">(AZ43-AZ42)/AZ42</f>
        <v>0.0052820915356114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0.0137621037650765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103639891.789789</v>
      </c>
      <c r="E44" s="9"/>
      <c r="F44" s="67" t="n">
        <f aca="false">'Central pensions'!I44</f>
        <v>18837777.1415136</v>
      </c>
      <c r="G44" s="9" t="n">
        <f aca="false">'Central pensions'!K44</f>
        <v>485668.640164787</v>
      </c>
      <c r="H44" s="9" t="n">
        <f aca="false">'Central pensions'!V44</f>
        <v>2672005.56277141</v>
      </c>
      <c r="I44" s="67" t="n">
        <f aca="false">'Central pensions'!M44</f>
        <v>15020.6795927253</v>
      </c>
      <c r="J44" s="9" t="n">
        <f aca="false">'Central pensions'!W44</f>
        <v>82639.3473022083</v>
      </c>
      <c r="K44" s="9"/>
      <c r="L44" s="67" t="n">
        <f aca="false">'Central pensions'!N44</f>
        <v>3237484.89348788</v>
      </c>
      <c r="M44" s="67"/>
      <c r="N44" s="67" t="n">
        <f aca="false">'Central pensions'!L44</f>
        <v>790973.934000216</v>
      </c>
      <c r="O44" s="9"/>
      <c r="P44" s="9" t="n">
        <f aca="false">'Central pensions'!X44</f>
        <v>21151029.7124935</v>
      </c>
      <c r="Q44" s="67"/>
      <c r="R44" s="67" t="n">
        <f aca="false">'Central SIPA income'!G39</f>
        <v>18322369.247957</v>
      </c>
      <c r="S44" s="67"/>
      <c r="T44" s="9" t="n">
        <f aca="false">'Central SIPA income'!J39</f>
        <v>70057166.8504543</v>
      </c>
      <c r="U44" s="9"/>
      <c r="V44" s="67" t="n">
        <f aca="false">'Central SIPA income'!F39</f>
        <v>100197.828241597</v>
      </c>
      <c r="W44" s="67"/>
      <c r="X44" s="67" t="n">
        <f aca="false">'Central SIPA income'!M39</f>
        <v>251668.056707426</v>
      </c>
      <c r="Y44" s="9"/>
      <c r="Z44" s="9" t="n">
        <f aca="false">R44+V44-N44-L44-F44</f>
        <v>-4443668.89280314</v>
      </c>
      <c r="AA44" s="9"/>
      <c r="AB44" s="9" t="n">
        <f aca="false">T44-P44-D44</f>
        <v>-54733754.6518285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-0.0105984283331381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11712514</v>
      </c>
      <c r="AY44" s="40" t="n">
        <f aca="false">(AW44-AW43)/AW43</f>
        <v>0.00292214987205426</v>
      </c>
      <c r="AZ44" s="39" t="n">
        <f aca="false">workers_and_wage_central!B32</f>
        <v>6088.35069101035</v>
      </c>
      <c r="BA44" s="40" t="n">
        <f aca="false">(AZ44-AZ43)/AZ43</f>
        <v>0.00311451860159081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0.0159398353372126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113482303.135979</v>
      </c>
      <c r="E45" s="9"/>
      <c r="F45" s="67" t="n">
        <f aca="false">'Central pensions'!I45</f>
        <v>20626751.9105214</v>
      </c>
      <c r="G45" s="9" t="n">
        <f aca="false">'Central pensions'!K45</f>
        <v>544200.631612742</v>
      </c>
      <c r="H45" s="9" t="n">
        <f aca="false">'Central pensions'!V45</f>
        <v>2994031.30998861</v>
      </c>
      <c r="I45" s="67" t="n">
        <f aca="false">'Central pensions'!M45</f>
        <v>16830.9473694663</v>
      </c>
      <c r="J45" s="9" t="n">
        <f aca="false">'Central pensions'!W45</f>
        <v>92598.9064944934</v>
      </c>
      <c r="K45" s="9"/>
      <c r="L45" s="67" t="n">
        <f aca="false">'Central pensions'!N45</f>
        <v>3674190.50735249</v>
      </c>
      <c r="M45" s="67"/>
      <c r="N45" s="67" t="n">
        <f aca="false">'Central pensions'!L45</f>
        <v>868998.495308399</v>
      </c>
      <c r="O45" s="9"/>
      <c r="P45" s="9" t="n">
        <f aca="false">'Central pensions'!X45</f>
        <v>23846365.3341984</v>
      </c>
      <c r="Q45" s="67"/>
      <c r="R45" s="67" t="n">
        <f aca="false">'Central SIPA income'!G40</f>
        <v>21296825.4585944</v>
      </c>
      <c r="S45" s="73" t="n">
        <f aca="false">SUM(T42:T45)/AVERAGE(AG42:AG45)</f>
        <v>0.0582360596196016</v>
      </c>
      <c r="T45" s="9" t="n">
        <f aca="false">'Central SIPA income'!J40</f>
        <v>81430257.9730026</v>
      </c>
      <c r="U45" s="9"/>
      <c r="V45" s="67" t="n">
        <f aca="false">'Central SIPA income'!F40</f>
        <v>100451.397263363</v>
      </c>
      <c r="W45" s="67"/>
      <c r="X45" s="67" t="n">
        <f aca="false">'Central SIPA income'!M40</f>
        <v>252304.948984126</v>
      </c>
      <c r="Y45" s="9"/>
      <c r="Z45" s="9" t="n">
        <f aca="false">R45+V45-N45-L45-F45</f>
        <v>-3772664.05732457</v>
      </c>
      <c r="AA45" s="9"/>
      <c r="AB45" s="9" t="n">
        <f aca="false">T45-P45-D45</f>
        <v>-55898410.4971748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-0.0105767826068141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11752434</v>
      </c>
      <c r="AY45" s="40" t="n">
        <f aca="false">(AW45-AW44)/AW44</f>
        <v>0.00340832036572165</v>
      </c>
      <c r="AZ45" s="39" t="n">
        <f aca="false">workers_and_wage_central!B33</f>
        <v>6120.62156162459</v>
      </c>
      <c r="BA45" s="40" t="n">
        <f aca="false">(AZ45-AZ44)/AZ44</f>
        <v>0.00530042900812101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0.0139858106382512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108281621.323563</v>
      </c>
      <c r="E46" s="6"/>
      <c r="F46" s="8" t="n">
        <f aca="false">'Central pensions'!I46</f>
        <v>19681466.4294739</v>
      </c>
      <c r="G46" s="6" t="n">
        <f aca="false">'Central pensions'!K46</f>
        <v>535301.636217451</v>
      </c>
      <c r="H46" s="6" t="n">
        <f aca="false">'Central pensions'!V46</f>
        <v>2945071.66295185</v>
      </c>
      <c r="I46" s="8" t="n">
        <f aca="false">'Central pensions'!M46</f>
        <v>16555.7207077564</v>
      </c>
      <c r="J46" s="6" t="n">
        <f aca="false">'Central pensions'!W46</f>
        <v>91084.6906067588</v>
      </c>
      <c r="K46" s="6"/>
      <c r="L46" s="8" t="n">
        <f aca="false">'Central pensions'!N46</f>
        <v>4091695.8479103</v>
      </c>
      <c r="M46" s="8"/>
      <c r="N46" s="8" t="n">
        <f aca="false">'Central pensions'!L46</f>
        <v>830613.778248601</v>
      </c>
      <c r="O46" s="6"/>
      <c r="P46" s="6" t="n">
        <f aca="false">'Central pensions'!X46</f>
        <v>25801621.1431492</v>
      </c>
      <c r="Q46" s="8"/>
      <c r="R46" s="8" t="n">
        <f aca="false">'Central SIPA income'!G41</f>
        <v>18687129.3962835</v>
      </c>
      <c r="S46" s="8"/>
      <c r="T46" s="6" t="n">
        <f aca="false">'Central SIPA income'!J41</f>
        <v>71451858.8919629</v>
      </c>
      <c r="U46" s="6"/>
      <c r="V46" s="8" t="n">
        <f aca="false">'Central SIPA income'!F41</f>
        <v>102436.438112632</v>
      </c>
      <c r="W46" s="8"/>
      <c r="X46" s="8" t="n">
        <f aca="false">'Central SIPA income'!M41</f>
        <v>257290.799294333</v>
      </c>
      <c r="Y46" s="6"/>
      <c r="Z46" s="6" t="n">
        <f aca="false">R46+V46-N46-L46-F46</f>
        <v>-5814210.22123669</v>
      </c>
      <c r="AA46" s="6"/>
      <c r="AB46" s="6" t="n">
        <f aca="false">T46-P46-D46</f>
        <v>-62631383.5747492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-0.0118506837715704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11819355</v>
      </c>
      <c r="AX46" s="5"/>
      <c r="AY46" s="61" t="n">
        <f aca="false">(AW46-AW45)/AW45</f>
        <v>0.00569422470272967</v>
      </c>
      <c r="AZ46" s="66" t="n">
        <f aca="false">workers_and_wage_central!B34</f>
        <v>6137.63883620135</v>
      </c>
      <c r="BA46" s="61" t="n">
        <f aca="false">(AZ46-AZ45)/AZ45</f>
        <v>0.00278031804538565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0.016309165425334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116967756.443365</v>
      </c>
      <c r="E47" s="9"/>
      <c r="F47" s="67" t="n">
        <f aca="false">'Central pensions'!I47</f>
        <v>21260274.3072338</v>
      </c>
      <c r="G47" s="9" t="n">
        <f aca="false">'Central pensions'!K47</f>
        <v>592576.243132222</v>
      </c>
      <c r="H47" s="9" t="n">
        <f aca="false">'Central pensions'!V47</f>
        <v>3260179.65145587</v>
      </c>
      <c r="I47" s="67" t="n">
        <f aca="false">'Central pensions'!M47</f>
        <v>18327.1003030584</v>
      </c>
      <c r="J47" s="9" t="n">
        <f aca="false">'Central pensions'!W47</f>
        <v>100830.298498635</v>
      </c>
      <c r="K47" s="9"/>
      <c r="L47" s="67" t="n">
        <f aca="false">'Central pensions'!N47</f>
        <v>3802480.44776195</v>
      </c>
      <c r="M47" s="67"/>
      <c r="N47" s="67" t="n">
        <f aca="false">'Central pensions'!L47</f>
        <v>897876.690908022</v>
      </c>
      <c r="O47" s="9"/>
      <c r="P47" s="9" t="n">
        <f aca="false">'Central pensions'!X47</f>
        <v>24670941.7565917</v>
      </c>
      <c r="Q47" s="67"/>
      <c r="R47" s="67" t="n">
        <f aca="false">'Central SIPA income'!G42</f>
        <v>21796284.7172062</v>
      </c>
      <c r="S47" s="67"/>
      <c r="T47" s="9" t="n">
        <f aca="false">'Central SIPA income'!J42</f>
        <v>83339983.7372881</v>
      </c>
      <c r="U47" s="9"/>
      <c r="V47" s="67" t="n">
        <f aca="false">'Central SIPA income'!F42</f>
        <v>105216.225147748</v>
      </c>
      <c r="W47" s="67"/>
      <c r="X47" s="67" t="n">
        <f aca="false">'Central SIPA income'!M42</f>
        <v>264272.822891703</v>
      </c>
      <c r="Y47" s="9"/>
      <c r="Z47" s="9" t="n">
        <f aca="false">R47+V47-N47-L47-F47</f>
        <v>-4059130.50354981</v>
      </c>
      <c r="AA47" s="9"/>
      <c r="AB47" s="9" t="n">
        <f aca="false">T47-P47-D47</f>
        <v>-58298714.4626683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-0.0109627101087348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11896751</v>
      </c>
      <c r="AX47" s="7"/>
      <c r="AY47" s="40" t="n">
        <f aca="false">(AW47-AW46)/AW46</f>
        <v>0.0065482422687194</v>
      </c>
      <c r="AZ47" s="39" t="n">
        <f aca="false">workers_and_wage_central!B35</f>
        <v>6157.77719437189</v>
      </c>
      <c r="BA47" s="40" t="n">
        <f aca="false">(AZ47-AZ46)/AZ46</f>
        <v>0.00328112466503526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0.0140101247244419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112051872.356037</v>
      </c>
      <c r="E48" s="9"/>
      <c r="F48" s="67" t="n">
        <f aca="false">'Central pensions'!I48</f>
        <v>20366754.183936</v>
      </c>
      <c r="G48" s="9" t="n">
        <f aca="false">'Central pensions'!K48</f>
        <v>575879.421507469</v>
      </c>
      <c r="H48" s="9" t="n">
        <f aca="false">'Central pensions'!V48</f>
        <v>3168318.6652353</v>
      </c>
      <c r="I48" s="67" t="n">
        <f aca="false">'Central pensions'!M48</f>
        <v>17810.7037579629</v>
      </c>
      <c r="J48" s="9" t="n">
        <f aca="false">'Central pensions'!W48</f>
        <v>97989.2370691328</v>
      </c>
      <c r="K48" s="9"/>
      <c r="L48" s="67" t="n">
        <f aca="false">'Central pensions'!N48</f>
        <v>3467765.6865913</v>
      </c>
      <c r="M48" s="67"/>
      <c r="N48" s="67" t="n">
        <f aca="false">'Central pensions'!L48</f>
        <v>861741.101320241</v>
      </c>
      <c r="O48" s="9"/>
      <c r="P48" s="9" t="n">
        <f aca="false">'Central pensions'!X48</f>
        <v>22735297.9175208</v>
      </c>
      <c r="Q48" s="67"/>
      <c r="R48" s="67" t="n">
        <f aca="false">'Central SIPA income'!G43</f>
        <v>19176915.4317699</v>
      </c>
      <c r="S48" s="67"/>
      <c r="T48" s="9" t="n">
        <f aca="false">'Central SIPA income'!J43</f>
        <v>73324598.2492333</v>
      </c>
      <c r="U48" s="9"/>
      <c r="V48" s="67" t="n">
        <f aca="false">'Central SIPA income'!F43</f>
        <v>106723.611488606</v>
      </c>
      <c r="W48" s="67"/>
      <c r="X48" s="67" t="n">
        <f aca="false">'Central SIPA income'!M43</f>
        <v>268058.942788398</v>
      </c>
      <c r="Y48" s="9"/>
      <c r="Z48" s="9" t="n">
        <f aca="false">R48+V48-N48-L48-F48</f>
        <v>-5412621.92858907</v>
      </c>
      <c r="AA48" s="9"/>
      <c r="AB48" s="9" t="n">
        <f aca="false">T48-P48-D48</f>
        <v>-61462572.0243249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-0.0114436249854103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11913831</v>
      </c>
      <c r="AY48" s="40" t="n">
        <f aca="false">(AW48-AW47)/AW47</f>
        <v>0.00143568609614507</v>
      </c>
      <c r="AZ48" s="39" t="n">
        <f aca="false">workers_and_wage_central!B36</f>
        <v>6207.23846204221</v>
      </c>
      <c r="BA48" s="40" t="n">
        <f aca="false">(AZ48-AZ47)/AZ47</f>
        <v>0.0080323249947281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0.016243682593618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120245161.056737</v>
      </c>
      <c r="E49" s="9"/>
      <c r="F49" s="67" t="n">
        <f aca="false">'Central pensions'!I49</f>
        <v>21855981.3910901</v>
      </c>
      <c r="G49" s="9" t="n">
        <f aca="false">'Central pensions'!K49</f>
        <v>628195.384361565</v>
      </c>
      <c r="H49" s="9" t="n">
        <f aca="false">'Central pensions'!V49</f>
        <v>3456145.65715403</v>
      </c>
      <c r="I49" s="67" t="n">
        <f aca="false">'Central pensions'!M49</f>
        <v>19428.7232276773</v>
      </c>
      <c r="J49" s="9" t="n">
        <f aca="false">'Central pensions'!W49</f>
        <v>106891.102798578</v>
      </c>
      <c r="K49" s="9"/>
      <c r="L49" s="67" t="n">
        <f aca="false">'Central pensions'!N49</f>
        <v>3875861.13514973</v>
      </c>
      <c r="M49" s="67"/>
      <c r="N49" s="67" t="n">
        <f aca="false">'Central pensions'!L49</f>
        <v>925638.522604253</v>
      </c>
      <c r="O49" s="9"/>
      <c r="P49" s="9" t="n">
        <f aca="false">'Central pensions'!X49</f>
        <v>25204451.8992121</v>
      </c>
      <c r="Q49" s="67"/>
      <c r="R49" s="67" t="n">
        <f aca="false">'Central SIPA income'!G44</f>
        <v>22538420.4459655</v>
      </c>
      <c r="S49" s="67"/>
      <c r="T49" s="9" t="n">
        <f aca="false">'Central SIPA income'!J44</f>
        <v>86177604.0183646</v>
      </c>
      <c r="U49" s="9"/>
      <c r="V49" s="67" t="n">
        <f aca="false">'Central SIPA income'!F44</f>
        <v>102753.354933508</v>
      </c>
      <c r="W49" s="67"/>
      <c r="X49" s="67" t="n">
        <f aca="false">'Central SIPA income'!M44</f>
        <v>258086.802978717</v>
      </c>
      <c r="Y49" s="9"/>
      <c r="Z49" s="9" t="n">
        <f aca="false">R49+V49-N49-L49-F49</f>
        <v>-4016307.24794506</v>
      </c>
      <c r="AA49" s="9"/>
      <c r="AB49" s="9" t="n">
        <f aca="false">T49-P49-D49</f>
        <v>-59272008.9375847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-0.0108834310457767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11971989</v>
      </c>
      <c r="AY49" s="40" t="n">
        <f aca="false">(AW49-AW48)/AW48</f>
        <v>0.00488155321323594</v>
      </c>
      <c r="AZ49" s="39" t="n">
        <f aca="false">workers_and_wage_central!B37</f>
        <v>6247.30636380167</v>
      </c>
      <c r="BA49" s="40" t="n">
        <f aca="false">(AZ49-AZ48)/AZ48</f>
        <v>0.00645502859354896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0.014188798200878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115287436.569981</v>
      </c>
      <c r="E50" s="6"/>
      <c r="F50" s="8" t="n">
        <f aca="false">'Central pensions'!I50</f>
        <v>20954856.279922</v>
      </c>
      <c r="G50" s="6" t="n">
        <f aca="false">'Central pensions'!K50</f>
        <v>638548.171822526</v>
      </c>
      <c r="H50" s="6" t="n">
        <f aca="false">'Central pensions'!V50</f>
        <v>3513103.6391981</v>
      </c>
      <c r="I50" s="8" t="n">
        <f aca="false">'Central pensions'!M50</f>
        <v>19748.9125305936</v>
      </c>
      <c r="J50" s="6" t="n">
        <f aca="false">'Central pensions'!W50</f>
        <v>108652.689872106</v>
      </c>
      <c r="K50" s="6"/>
      <c r="L50" s="8" t="n">
        <f aca="false">'Central pensions'!N50</f>
        <v>4354007.56859851</v>
      </c>
      <c r="M50" s="8"/>
      <c r="N50" s="8" t="n">
        <f aca="false">'Central pensions'!L50</f>
        <v>888979.742236972</v>
      </c>
      <c r="O50" s="6"/>
      <c r="P50" s="6" t="n">
        <f aca="false">'Central pensions'!X50</f>
        <v>27483870.2218984</v>
      </c>
      <c r="Q50" s="8"/>
      <c r="R50" s="8" t="n">
        <f aca="false">'Central SIPA income'!G45</f>
        <v>19783167.3413074</v>
      </c>
      <c r="S50" s="8"/>
      <c r="T50" s="6" t="n">
        <f aca="false">'Central SIPA income'!J45</f>
        <v>75642654.9702337</v>
      </c>
      <c r="U50" s="6"/>
      <c r="V50" s="8" t="n">
        <f aca="false">'Central SIPA income'!F45</f>
        <v>103218.834578653</v>
      </c>
      <c r="W50" s="8"/>
      <c r="X50" s="8" t="n">
        <f aca="false">'Central SIPA income'!M45</f>
        <v>259255.953645816</v>
      </c>
      <c r="Y50" s="6"/>
      <c r="Z50" s="6" t="n">
        <f aca="false">R50+V50-N50-L50-F50</f>
        <v>-6311457.4148714</v>
      </c>
      <c r="AA50" s="6"/>
      <c r="AB50" s="6" t="n">
        <f aca="false">T50-P50-D50</f>
        <v>-67128651.8216461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-0.0122131021490814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12029297</v>
      </c>
      <c r="AX50" s="5"/>
      <c r="AY50" s="61" t="n">
        <f aca="false">(AW50-AW49)/AW49</f>
        <v>0.00478684034875074</v>
      </c>
      <c r="AZ50" s="66" t="n">
        <f aca="false">workers_and_wage_central!B38</f>
        <v>6289.81594920907</v>
      </c>
      <c r="BA50" s="61" t="n">
        <f aca="false">(AZ50-AZ49)/AZ49</f>
        <v>0.00680446626624659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0.0166883246574992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123161815.663155</v>
      </c>
      <c r="E51" s="9"/>
      <c r="F51" s="67" t="n">
        <f aca="false">'Central pensions'!I51</f>
        <v>22386117.8909035</v>
      </c>
      <c r="G51" s="9" t="n">
        <f aca="false">'Central pensions'!K51</f>
        <v>702438.758141766</v>
      </c>
      <c r="H51" s="9" t="n">
        <f aca="false">'Central pensions'!V51</f>
        <v>3864610.79435601</v>
      </c>
      <c r="I51" s="67" t="n">
        <f aca="false">'Central pensions'!M51</f>
        <v>21724.9100456217</v>
      </c>
      <c r="J51" s="9" t="n">
        <f aca="false">'Central pensions'!W51</f>
        <v>119524.045186269</v>
      </c>
      <c r="K51" s="9"/>
      <c r="L51" s="67" t="n">
        <f aca="false">'Central pensions'!N51</f>
        <v>3926544.32179642</v>
      </c>
      <c r="M51" s="67"/>
      <c r="N51" s="67" t="n">
        <f aca="false">'Central pensions'!L51</f>
        <v>951636.561013494</v>
      </c>
      <c r="O51" s="9"/>
      <c r="P51" s="9" t="n">
        <f aca="false">'Central pensions'!X51</f>
        <v>25610480.7323257</v>
      </c>
      <c r="Q51" s="67"/>
      <c r="R51" s="67" t="n">
        <f aca="false">'Central SIPA income'!G46</f>
        <v>23056176.0268298</v>
      </c>
      <c r="S51" s="67"/>
      <c r="T51" s="9" t="n">
        <f aca="false">'Central SIPA income'!J46</f>
        <v>88157287.3565553</v>
      </c>
      <c r="U51" s="9"/>
      <c r="V51" s="67" t="n">
        <f aca="false">'Central SIPA income'!F46</f>
        <v>103137.352605415</v>
      </c>
      <c r="W51" s="67"/>
      <c r="X51" s="67" t="n">
        <f aca="false">'Central SIPA income'!M46</f>
        <v>259051.294420948</v>
      </c>
      <c r="Y51" s="9"/>
      <c r="Z51" s="9" t="n">
        <f aca="false">R51+V51-N51-L51-F51</f>
        <v>-4104985.39427821</v>
      </c>
      <c r="AA51" s="9"/>
      <c r="AB51" s="9" t="n">
        <f aca="false">T51-P51-D51</f>
        <v>-60615009.0389256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-0.0109598796879528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12066836</v>
      </c>
      <c r="AX51" s="7"/>
      <c r="AY51" s="40" t="n">
        <f aca="false">(AW51-AW50)/AW50</f>
        <v>0.00312063123888287</v>
      </c>
      <c r="AZ51" s="39" t="n">
        <f aca="false">workers_and_wage_central!B39</f>
        <v>6298.95627211066</v>
      </c>
      <c r="BA51" s="40" t="n">
        <f aca="false">(AZ51-AZ50)/AZ50</f>
        <v>0.00145319401639145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0.0144569717582947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118778153.436428</v>
      </c>
      <c r="E52" s="9"/>
      <c r="F52" s="67" t="n">
        <f aca="false">'Central pensions'!I52</f>
        <v>21589335.3907997</v>
      </c>
      <c r="G52" s="9" t="n">
        <f aca="false">'Central pensions'!K52</f>
        <v>700892.571525753</v>
      </c>
      <c r="H52" s="9" t="n">
        <f aca="false">'Central pensions'!V52</f>
        <v>3856104.13179352</v>
      </c>
      <c r="I52" s="67" t="n">
        <f aca="false">'Central pensions'!M52</f>
        <v>21677.0898410028</v>
      </c>
      <c r="J52" s="9" t="n">
        <f aca="false">'Central pensions'!W52</f>
        <v>119260.952529697</v>
      </c>
      <c r="K52" s="9"/>
      <c r="L52" s="67" t="n">
        <f aca="false">'Central pensions'!N52</f>
        <v>3691587.48070683</v>
      </c>
      <c r="M52" s="67"/>
      <c r="N52" s="67" t="n">
        <f aca="false">'Central pensions'!L52</f>
        <v>919403.314908195</v>
      </c>
      <c r="O52" s="9"/>
      <c r="P52" s="9" t="n">
        <f aca="false">'Central pensions'!X52</f>
        <v>24213950.7572477</v>
      </c>
      <c r="Q52" s="67"/>
      <c r="R52" s="67" t="n">
        <f aca="false">'Central SIPA income'!G47</f>
        <v>20333126.7291486</v>
      </c>
      <c r="S52" s="67"/>
      <c r="T52" s="9" t="n">
        <f aca="false">'Central SIPA income'!J47</f>
        <v>77745472.3555597</v>
      </c>
      <c r="U52" s="9"/>
      <c r="V52" s="67" t="n">
        <f aca="false">'Central SIPA income'!F47</f>
        <v>102652.484885901</v>
      </c>
      <c r="W52" s="67"/>
      <c r="X52" s="67" t="n">
        <f aca="false">'Central SIPA income'!M47</f>
        <v>257833.44650077</v>
      </c>
      <c r="Y52" s="9"/>
      <c r="Z52" s="9" t="n">
        <f aca="false">R52+V52-N52-L52-F52</f>
        <v>-5764546.9723802</v>
      </c>
      <c r="AA52" s="9"/>
      <c r="AB52" s="9" t="n">
        <f aca="false">T52-P52-D52</f>
        <v>-65246631.8381164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-0.0117373656628936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12104616</v>
      </c>
      <c r="AY52" s="40" t="n">
        <f aca="false">(AW52-AW51)/AW51</f>
        <v>0.00313089529019869</v>
      </c>
      <c r="AZ52" s="39" t="n">
        <f aca="false">workers_and_wage_central!B40</f>
        <v>6347.12526378632</v>
      </c>
      <c r="BA52" s="40" t="n">
        <f aca="false">(AZ52-AZ51)/AZ51</f>
        <v>0.00764713860436421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0.0167253842125901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126697410.30311</v>
      </c>
      <c r="E53" s="9"/>
      <c r="F53" s="67" t="n">
        <f aca="false">'Central pensions'!I53</f>
        <v>23028754.0683445</v>
      </c>
      <c r="G53" s="9" t="n">
        <f aca="false">'Central pensions'!K53</f>
        <v>824604.00346214</v>
      </c>
      <c r="H53" s="9" t="n">
        <f aca="false">'Central pensions'!V53</f>
        <v>4536727.92953406</v>
      </c>
      <c r="I53" s="67" t="n">
        <f aca="false">'Central pensions'!M53</f>
        <v>25503.2166019219</v>
      </c>
      <c r="J53" s="9" t="n">
        <f aca="false">'Central pensions'!W53</f>
        <v>140311.173078374</v>
      </c>
      <c r="K53" s="9"/>
      <c r="L53" s="67" t="n">
        <f aca="false">'Central pensions'!N53</f>
        <v>4089412.50429109</v>
      </c>
      <c r="M53" s="67"/>
      <c r="N53" s="67" t="n">
        <f aca="false">'Central pensions'!L53</f>
        <v>983439.068639785</v>
      </c>
      <c r="O53" s="9"/>
      <c r="P53" s="9" t="n">
        <f aca="false">'Central pensions'!X53</f>
        <v>26630572.5192364</v>
      </c>
      <c r="Q53" s="67"/>
      <c r="R53" s="67" t="n">
        <f aca="false">'Central SIPA income'!G48</f>
        <v>23816665.9297555</v>
      </c>
      <c r="S53" s="67"/>
      <c r="T53" s="9" t="n">
        <f aca="false">'Central SIPA income'!J48</f>
        <v>91065086.4133445</v>
      </c>
      <c r="U53" s="9"/>
      <c r="V53" s="67" t="n">
        <f aca="false">'Central SIPA income'!F48</f>
        <v>102238.21411707</v>
      </c>
      <c r="W53" s="67"/>
      <c r="X53" s="67" t="n">
        <f aca="false">'Central SIPA income'!M48</f>
        <v>256792.917767045</v>
      </c>
      <c r="Y53" s="9"/>
      <c r="Z53" s="9" t="n">
        <f aca="false">R53+V53-N53-L53-F53</f>
        <v>-4182701.49740285</v>
      </c>
      <c r="AA53" s="9"/>
      <c r="AB53" s="9" t="n">
        <f aca="false">T53-P53-D53</f>
        <v>-62262896.4090017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-0.0111508802922087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12110774</v>
      </c>
      <c r="AY53" s="40" t="n">
        <f aca="false">(AW53-AW52)/AW52</f>
        <v>0.000508731545056861</v>
      </c>
      <c r="AZ53" s="39" t="n">
        <f aca="false">workers_and_wage_central!B41</f>
        <v>6418.2706016019</v>
      </c>
      <c r="BA53" s="40" t="n">
        <f aca="false">(AZ53-AZ52)/AZ52</f>
        <v>0.0112090647117832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0.0145086591726249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122816521.080909</v>
      </c>
      <c r="E54" s="6"/>
      <c r="F54" s="8" t="n">
        <f aca="false">'Central pensions'!I54</f>
        <v>22323356.5132506</v>
      </c>
      <c r="G54" s="6" t="n">
        <f aca="false">'Central pensions'!K54</f>
        <v>856487.914891845</v>
      </c>
      <c r="H54" s="6" t="n">
        <f aca="false">'Central pensions'!V54</f>
        <v>4712143.80294556</v>
      </c>
      <c r="I54" s="8" t="n">
        <f aca="false">'Central pensions'!M54</f>
        <v>26489.3169554179</v>
      </c>
      <c r="J54" s="6" t="n">
        <f aca="false">'Central pensions'!W54</f>
        <v>145736.406276667</v>
      </c>
      <c r="K54" s="6"/>
      <c r="L54" s="8" t="n">
        <f aca="false">'Central pensions'!N54</f>
        <v>4577259.73913443</v>
      </c>
      <c r="M54" s="8"/>
      <c r="N54" s="8" t="n">
        <f aca="false">'Central pensions'!L54</f>
        <v>955591.767037839</v>
      </c>
      <c r="O54" s="6"/>
      <c r="P54" s="6" t="n">
        <f aca="false">'Central pensions'!X54</f>
        <v>29008806.5028351</v>
      </c>
      <c r="Q54" s="8"/>
      <c r="R54" s="8" t="n">
        <f aca="false">'Central SIPA income'!G49</f>
        <v>20743891.0522937</v>
      </c>
      <c r="S54" s="8"/>
      <c r="T54" s="6" t="n">
        <f aca="false">'Central SIPA income'!J49</f>
        <v>79316065.3467472</v>
      </c>
      <c r="U54" s="6"/>
      <c r="V54" s="8" t="n">
        <f aca="false">'Central SIPA income'!F49</f>
        <v>103909.625075341</v>
      </c>
      <c r="W54" s="8"/>
      <c r="X54" s="8" t="n">
        <f aca="false">'Central SIPA income'!M49</f>
        <v>260991.020213069</v>
      </c>
      <c r="Y54" s="6"/>
      <c r="Z54" s="6" t="n">
        <f aca="false">R54+V54-N54-L54-F54</f>
        <v>-7008407.34205379</v>
      </c>
      <c r="AA54" s="6"/>
      <c r="AB54" s="6" t="n">
        <f aca="false">T54-P54-D54</f>
        <v>-72509262.2369971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-0.0128077937701086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12177279</v>
      </c>
      <c r="AX54" s="5"/>
      <c r="AY54" s="61" t="n">
        <f aca="false">(AW54-AW53)/AW53</f>
        <v>0.00549139138423358</v>
      </c>
      <c r="AZ54" s="66" t="n">
        <f aca="false">workers_and_wage_central!B42</f>
        <v>6425.81638526493</v>
      </c>
      <c r="BA54" s="61" t="n">
        <f aca="false">(AZ54-AZ53)/AZ53</f>
        <v>0.00117567240950357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0.0168217491196167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129567555.118981</v>
      </c>
      <c r="E55" s="9"/>
      <c r="F55" s="67" t="n">
        <f aca="false">'Central pensions'!I55</f>
        <v>23550436.8631791</v>
      </c>
      <c r="G55" s="9" t="n">
        <f aca="false">'Central pensions'!K55</f>
        <v>989007.028662644</v>
      </c>
      <c r="H55" s="9" t="n">
        <f aca="false">'Central pensions'!V55</f>
        <v>5441224.86745278</v>
      </c>
      <c r="I55" s="67" t="n">
        <f aca="false">'Central pensions'!M55</f>
        <v>30587.8462472984</v>
      </c>
      <c r="J55" s="9" t="n">
        <f aca="false">'Central pensions'!W55</f>
        <v>168285.305178953</v>
      </c>
      <c r="K55" s="9"/>
      <c r="L55" s="67" t="n">
        <f aca="false">'Central pensions'!N55</f>
        <v>4081661.30398999</v>
      </c>
      <c r="M55" s="67"/>
      <c r="N55" s="67" t="n">
        <f aca="false">'Central pensions'!L55</f>
        <v>1010500.58843961</v>
      </c>
      <c r="O55" s="9"/>
      <c r="P55" s="9" t="n">
        <f aca="false">'Central pensions'!X55</f>
        <v>26739236.0015258</v>
      </c>
      <c r="Q55" s="67"/>
      <c r="R55" s="67" t="n">
        <f aca="false">'Central SIPA income'!G50</f>
        <v>24200546.191209</v>
      </c>
      <c r="S55" s="67"/>
      <c r="T55" s="9" t="n">
        <f aca="false">'Central SIPA income'!J50</f>
        <v>92532885.8645671</v>
      </c>
      <c r="U55" s="9"/>
      <c r="V55" s="67" t="n">
        <f aca="false">'Central SIPA income'!F50</f>
        <v>107258.874441034</v>
      </c>
      <c r="W55" s="67"/>
      <c r="X55" s="67" t="n">
        <f aca="false">'Central SIPA income'!M50</f>
        <v>269403.369004304</v>
      </c>
      <c r="Y55" s="9"/>
      <c r="Z55" s="9" t="n">
        <f aca="false">R55+V55-N55-L55-F55</f>
        <v>-4334793.68995867</v>
      </c>
      <c r="AA55" s="9"/>
      <c r="AB55" s="9" t="n">
        <f aca="false">T55-P55-D55</f>
        <v>-63773905.2559399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-0.0111951882301515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12197613</v>
      </c>
      <c r="AX55" s="7"/>
      <c r="AY55" s="40" t="n">
        <f aca="false">(AW55-AW54)/AW54</f>
        <v>0.00166983116671631</v>
      </c>
      <c r="AZ55" s="39" t="n">
        <f aca="false">workers_and_wage_central!B43</f>
        <v>6489.76084871603</v>
      </c>
      <c r="BA55" s="40" t="n">
        <f aca="false">(AZ55-AZ54)/AZ54</f>
        <v>0.00995118123787913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0.0146229397814467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125355247.994767</v>
      </c>
      <c r="E56" s="9"/>
      <c r="F56" s="67" t="n">
        <f aca="false">'Central pensions'!I56</f>
        <v>22784800.181326</v>
      </c>
      <c r="G56" s="9" t="n">
        <f aca="false">'Central pensions'!K56</f>
        <v>1056775.98045766</v>
      </c>
      <c r="H56" s="9" t="n">
        <f aca="false">'Central pensions'!V56</f>
        <v>5814069.64515557</v>
      </c>
      <c r="I56" s="67" t="n">
        <f aca="false">'Central pensions'!M56</f>
        <v>32683.7932100308</v>
      </c>
      <c r="J56" s="9" t="n">
        <f aca="false">'Central pensions'!W56</f>
        <v>179816.586963575</v>
      </c>
      <c r="K56" s="9"/>
      <c r="L56" s="67" t="n">
        <f aca="false">'Central pensions'!N56</f>
        <v>3870013.74575748</v>
      </c>
      <c r="M56" s="67"/>
      <c r="N56" s="67" t="n">
        <f aca="false">'Central pensions'!L56</f>
        <v>980364.342542853</v>
      </c>
      <c r="O56" s="9"/>
      <c r="P56" s="9" t="n">
        <f aca="false">'Central pensions'!X56</f>
        <v>25475195.0824332</v>
      </c>
      <c r="Q56" s="67"/>
      <c r="R56" s="67" t="n">
        <f aca="false">'Central SIPA income'!G51</f>
        <v>21247085.24929</v>
      </c>
      <c r="S56" s="67"/>
      <c r="T56" s="9" t="n">
        <f aca="false">'Central SIPA income'!J51</f>
        <v>81240071.9716588</v>
      </c>
      <c r="U56" s="9"/>
      <c r="V56" s="67" t="n">
        <f aca="false">'Central SIPA income'!F51</f>
        <v>109053.995277334</v>
      </c>
      <c r="W56" s="67"/>
      <c r="X56" s="67" t="n">
        <f aca="false">'Central SIPA income'!M51</f>
        <v>273912.194997392</v>
      </c>
      <c r="Y56" s="9"/>
      <c r="Z56" s="9" t="n">
        <f aca="false">R56+V56-N56-L56-F56</f>
        <v>-6279039.02505903</v>
      </c>
      <c r="AA56" s="9"/>
      <c r="AB56" s="9" t="n">
        <f aca="false">T56-P56-D56</f>
        <v>-69590371.1055416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-0.0121541464498604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12271359</v>
      </c>
      <c r="AY56" s="40" t="n">
        <f aca="false">(AW56-AW55)/AW55</f>
        <v>0.00604593702062854</v>
      </c>
      <c r="AZ56" s="39" t="n">
        <f aca="false">workers_and_wage_central!B44</f>
        <v>6502.28208442051</v>
      </c>
      <c r="BA56" s="40" t="n">
        <f aca="false">(AZ56-AZ55)/AZ55</f>
        <v>0.00192938322325898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0.0168636943970011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131682912.628042</v>
      </c>
      <c r="E57" s="9"/>
      <c r="F57" s="67" t="n">
        <f aca="false">'Central pensions'!I57</f>
        <v>23934928.1304137</v>
      </c>
      <c r="G57" s="9" t="n">
        <f aca="false">'Central pensions'!K57</f>
        <v>1198407.49186311</v>
      </c>
      <c r="H57" s="9" t="n">
        <f aca="false">'Central pensions'!V57</f>
        <v>6593284.43285671</v>
      </c>
      <c r="I57" s="67" t="n">
        <f aca="false">'Central pensions'!M57</f>
        <v>37064.14923288</v>
      </c>
      <c r="J57" s="9" t="n">
        <f aca="false">'Central pensions'!W57</f>
        <v>203916.013387322</v>
      </c>
      <c r="K57" s="9"/>
      <c r="L57" s="67" t="n">
        <f aca="false">'Central pensions'!N57</f>
        <v>4098474.29578216</v>
      </c>
      <c r="M57" s="67"/>
      <c r="N57" s="67" t="n">
        <f aca="false">'Central pensions'!L57</f>
        <v>1031573.77698296</v>
      </c>
      <c r="O57" s="9"/>
      <c r="P57" s="9" t="n">
        <f aca="false">'Central pensions'!X57</f>
        <v>26942417.1616307</v>
      </c>
      <c r="Q57" s="67"/>
      <c r="R57" s="67" t="n">
        <f aca="false">'Central SIPA income'!G52</f>
        <v>25101472.0997242</v>
      </c>
      <c r="S57" s="67"/>
      <c r="T57" s="9" t="n">
        <f aca="false">'Central SIPA income'!J52</f>
        <v>95977654.1605549</v>
      </c>
      <c r="U57" s="9"/>
      <c r="V57" s="67" t="n">
        <f aca="false">'Central SIPA income'!F52</f>
        <v>108854.787355569</v>
      </c>
      <c r="W57" s="67"/>
      <c r="X57" s="67" t="n">
        <f aca="false">'Central SIPA income'!M52</f>
        <v>273411.842131156</v>
      </c>
      <c r="Y57" s="9"/>
      <c r="Z57" s="9" t="n">
        <f aca="false">R57+V57-N57-L57-F57</f>
        <v>-3854649.31609902</v>
      </c>
      <c r="AA57" s="9"/>
      <c r="AB57" s="9" t="n">
        <f aca="false">T57-P57-D57</f>
        <v>-62647675.6291173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-0.0108930017000362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12370236</v>
      </c>
      <c r="AY57" s="40" t="n">
        <f aca="false">(AW57-AW56)/AW56</f>
        <v>0.00805754277093515</v>
      </c>
      <c r="AZ57" s="39" t="n">
        <f aca="false">workers_and_wage_central!B45</f>
        <v>6565.18089537866</v>
      </c>
      <c r="BA57" s="40" t="n">
        <f aca="false">(AZ57-AZ56)/AZ56</f>
        <v>0.00967334393394925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0.014595174867007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127959007.966432</v>
      </c>
      <c r="E58" s="6"/>
      <c r="F58" s="8" t="n">
        <f aca="false">'Central pensions'!I58</f>
        <v>23258064.3774688</v>
      </c>
      <c r="G58" s="6" t="n">
        <f aca="false">'Central pensions'!K58</f>
        <v>1293911.37392017</v>
      </c>
      <c r="H58" s="6" t="n">
        <f aca="false">'Central pensions'!V58</f>
        <v>7118718.6137339</v>
      </c>
      <c r="I58" s="8" t="n">
        <f aca="false">'Central pensions'!M58</f>
        <v>40017.877543923</v>
      </c>
      <c r="J58" s="6" t="n">
        <f aca="false">'Central pensions'!W58</f>
        <v>220166.555063936</v>
      </c>
      <c r="K58" s="6"/>
      <c r="L58" s="8" t="n">
        <f aca="false">'Central pensions'!N58</f>
        <v>4737440.56674825</v>
      </c>
      <c r="M58" s="8"/>
      <c r="N58" s="8" t="n">
        <f aca="false">'Central pensions'!L58</f>
        <v>1003425.8479538</v>
      </c>
      <c r="O58" s="6"/>
      <c r="P58" s="6" t="n">
        <f aca="false">'Central pensions'!X58</f>
        <v>30103154.5786549</v>
      </c>
      <c r="Q58" s="8"/>
      <c r="R58" s="8" t="n">
        <f aca="false">'Central SIPA income'!G53</f>
        <v>21865705.7127772</v>
      </c>
      <c r="S58" s="8"/>
      <c r="T58" s="6" t="n">
        <f aca="false">'Central SIPA income'!J53</f>
        <v>83605420.9306893</v>
      </c>
      <c r="U58" s="6"/>
      <c r="V58" s="8" t="n">
        <f aca="false">'Central SIPA income'!F53</f>
        <v>110643.108543138</v>
      </c>
      <c r="W58" s="8"/>
      <c r="X58" s="8" t="n">
        <f aca="false">'Central SIPA income'!M53</f>
        <v>277903.589367026</v>
      </c>
      <c r="Y58" s="6"/>
      <c r="Z58" s="6" t="n">
        <f aca="false">R58+V58-N58-L58-F58</f>
        <v>-7022581.97085054</v>
      </c>
      <c r="AA58" s="6"/>
      <c r="AB58" s="6" t="n">
        <f aca="false">T58-P58-D58</f>
        <v>-74456741.6143978</v>
      </c>
      <c r="AC58" s="50"/>
      <c r="AD58" s="6"/>
      <c r="AE58" s="6"/>
      <c r="AF58" s="6"/>
      <c r="AG58" s="6" t="n">
        <f aca="false">BF58/100*$AG$57</f>
        <v>5783052103.06029</v>
      </c>
      <c r="AH58" s="61" t="n">
        <f aca="false">(AG58-AG57)/AG57</f>
        <v>0.0055408402216144</v>
      </c>
      <c r="AI58" s="61"/>
      <c r="AJ58" s="61" t="n">
        <f aca="false">AB58/AG58</f>
        <v>-0.0128749906256243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0.00836772773449343</v>
      </c>
      <c r="AV58" s="5"/>
      <c r="AW58" s="65" t="n">
        <f aca="false">workers_and_wage_central!C46</f>
        <v>12370522</v>
      </c>
      <c r="AX58" s="5"/>
      <c r="AY58" s="61" t="n">
        <f aca="false">(AW58-AW57)/AW57</f>
        <v>2.31200116149765E-005</v>
      </c>
      <c r="AZ58" s="66" t="n">
        <f aca="false">workers_and_wage_central!B46</f>
        <v>6601.40488918824</v>
      </c>
      <c r="BA58" s="61" t="n">
        <f aca="false">(AZ58-AZ57)/AZ57</f>
        <v>0.0055175926431933</v>
      </c>
      <c r="BB58" s="5"/>
      <c r="BC58" s="5"/>
      <c r="BD58" s="5"/>
      <c r="BE58" s="5"/>
      <c r="BF58" s="5" t="n">
        <f aca="false">BF57*(1+AY58)*(1+BA58)*(1-BE58)</f>
        <v>100.554084022161</v>
      </c>
      <c r="BG58" s="5"/>
      <c r="BH58" s="5" t="n">
        <f aca="false">BH57+1</f>
        <v>27</v>
      </c>
      <c r="BI58" s="61" t="n">
        <f aca="false">T65/AG65</f>
        <v>0.0167635859010121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134913685.297562</v>
      </c>
      <c r="E59" s="9"/>
      <c r="F59" s="67" t="n">
        <f aca="false">'Central pensions'!I59</f>
        <v>24522159.306482</v>
      </c>
      <c r="G59" s="9" t="n">
        <f aca="false">'Central pensions'!K59</f>
        <v>1417290.84039971</v>
      </c>
      <c r="H59" s="9" t="n">
        <f aca="false">'Central pensions'!V59</f>
        <v>7797516.03547654</v>
      </c>
      <c r="I59" s="67" t="n">
        <f aca="false">'Central pensions'!M59</f>
        <v>43833.7373319501</v>
      </c>
      <c r="J59" s="9" t="n">
        <f aca="false">'Central pensions'!W59</f>
        <v>241160.289757007</v>
      </c>
      <c r="K59" s="9"/>
      <c r="L59" s="67" t="n">
        <f aca="false">'Central pensions'!N59</f>
        <v>4161925.88405426</v>
      </c>
      <c r="M59" s="67"/>
      <c r="N59" s="67" t="n">
        <f aca="false">'Central pensions'!L59</f>
        <v>1059122.5153424</v>
      </c>
      <c r="O59" s="9"/>
      <c r="P59" s="9" t="n">
        <f aca="false">'Central pensions'!X59</f>
        <v>27423232.7850725</v>
      </c>
      <c r="Q59" s="67"/>
      <c r="R59" s="67" t="n">
        <f aca="false">'Central SIPA income'!G54</f>
        <v>25484041.8187752</v>
      </c>
      <c r="S59" s="67"/>
      <c r="T59" s="9" t="n">
        <f aca="false">'Central SIPA income'!J54</f>
        <v>97440442.6393142</v>
      </c>
      <c r="U59" s="9"/>
      <c r="V59" s="67" t="n">
        <f aca="false">'Central SIPA income'!F54</f>
        <v>106712.778565052</v>
      </c>
      <c r="W59" s="67"/>
      <c r="X59" s="67" t="n">
        <f aca="false">'Central SIPA income'!M54</f>
        <v>268031.733607648</v>
      </c>
      <c r="Y59" s="9"/>
      <c r="Z59" s="9" t="n">
        <f aca="false">R59+V59-N59-L59-F59</f>
        <v>-4152453.10853842</v>
      </c>
      <c r="AA59" s="9"/>
      <c r="AB59" s="9" t="n">
        <f aca="false">T59-P59-D59</f>
        <v>-64896475.4433198</v>
      </c>
      <c r="AC59" s="50"/>
      <c r="AD59" s="9"/>
      <c r="AE59" s="9"/>
      <c r="AF59" s="9"/>
      <c r="AG59" s="9" t="n">
        <f aca="false">BF59/100*$AG$57</f>
        <v>5825901599.67538</v>
      </c>
      <c r="AH59" s="40" t="n">
        <f aca="false">(AG59-AG58)/AG58</f>
        <v>0.00740949516820216</v>
      </c>
      <c r="AI59" s="40"/>
      <c r="AJ59" s="40" t="n">
        <f aca="false">AB59/AG59</f>
        <v>-0.0111393016742569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12399156</v>
      </c>
      <c r="AX59" s="7"/>
      <c r="AY59" s="40" t="n">
        <f aca="false">(AW59-AW58)/AW58</f>
        <v>0.00231469617854445</v>
      </c>
      <c r="AZ59" s="39" t="n">
        <f aca="false">workers_and_wage_central!B47</f>
        <v>6634.96005014516</v>
      </c>
      <c r="BA59" s="40" t="n">
        <f aca="false">(AZ59-AZ58)/AZ58</f>
        <v>0.00508303331187542</v>
      </c>
      <c r="BB59" s="7"/>
      <c r="BC59" s="7"/>
      <c r="BD59" s="7"/>
      <c r="BE59" s="7"/>
      <c r="BF59" s="7" t="n">
        <f aca="false">BF58*(1+AY59)*(1+BA59)*(1-BE59)</f>
        <v>101.299139021867</v>
      </c>
      <c r="BG59" s="7"/>
      <c r="BH59" s="7" t="n">
        <f aca="false">BH58+1</f>
        <v>28</v>
      </c>
      <c r="BI59" s="40" t="n">
        <f aca="false">T66/AG66</f>
        <v>0.0145836665189903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131659116.147391</v>
      </c>
      <c r="E60" s="9"/>
      <c r="F60" s="67" t="n">
        <f aca="false">'Central pensions'!I60</f>
        <v>23930602.8383712</v>
      </c>
      <c r="G60" s="9" t="n">
        <f aca="false">'Central pensions'!K60</f>
        <v>1428186.13877201</v>
      </c>
      <c r="H60" s="9" t="n">
        <f aca="false">'Central pensions'!V60</f>
        <v>7857458.75248817</v>
      </c>
      <c r="I60" s="67" t="n">
        <f aca="false">'Central pensions'!M60</f>
        <v>44170.7053228454</v>
      </c>
      <c r="J60" s="9" t="n">
        <f aca="false">'Central pensions'!W60</f>
        <v>243014.188221282</v>
      </c>
      <c r="K60" s="9"/>
      <c r="L60" s="67" t="n">
        <f aca="false">'Central pensions'!N60</f>
        <v>3985199.51590933</v>
      </c>
      <c r="M60" s="67"/>
      <c r="N60" s="67" t="n">
        <f aca="false">'Central pensions'!L60</f>
        <v>1035577.46225544</v>
      </c>
      <c r="O60" s="9"/>
      <c r="P60" s="9" t="n">
        <f aca="false">'Central pensions'!X60</f>
        <v>26376660.885476</v>
      </c>
      <c r="Q60" s="67"/>
      <c r="R60" s="67" t="n">
        <f aca="false">'Central SIPA income'!G55</f>
        <v>22199164.4088756</v>
      </c>
      <c r="S60" s="67"/>
      <c r="T60" s="9" t="n">
        <f aca="false">'Central SIPA income'!J55</f>
        <v>84880429.1566538</v>
      </c>
      <c r="U60" s="9"/>
      <c r="V60" s="67" t="n">
        <f aca="false">'Central SIPA income'!F55</f>
        <v>110561.203488673</v>
      </c>
      <c r="W60" s="67"/>
      <c r="X60" s="67" t="n">
        <f aca="false">'Central SIPA income'!M55</f>
        <v>277697.867484092</v>
      </c>
      <c r="Y60" s="9"/>
      <c r="Z60" s="9" t="n">
        <f aca="false">R60+V60-N60-L60-F60</f>
        <v>-6641654.20417173</v>
      </c>
      <c r="AA60" s="9"/>
      <c r="AB60" s="9" t="n">
        <f aca="false">T60-P60-D60</f>
        <v>-73155347.8762137</v>
      </c>
      <c r="AC60" s="50"/>
      <c r="AD60" s="9"/>
      <c r="AE60" s="9"/>
      <c r="AF60" s="9"/>
      <c r="AG60" s="9" t="n">
        <f aca="false">BF60/100*$AG$57</f>
        <v>5850328975.73381</v>
      </c>
      <c r="AH60" s="40" t="n">
        <f aca="false">(AG60-AG59)/AG59</f>
        <v>0.00419289197397302</v>
      </c>
      <c r="AI60" s="40"/>
      <c r="AJ60" s="40" t="n">
        <f aca="false">AB60/AG60</f>
        <v>-0.01250448447936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12459205</v>
      </c>
      <c r="AY60" s="40" t="n">
        <f aca="false">(AW60-AW59)/AW59</f>
        <v>0.00484299092615659</v>
      </c>
      <c r="AZ60" s="39" t="n">
        <f aca="false">workers_and_wage_central!B48</f>
        <v>6630.66745855092</v>
      </c>
      <c r="BA60" s="40" t="n">
        <f aca="false">(AZ60-AZ59)/AZ59</f>
        <v>-0.000646965703153816</v>
      </c>
      <c r="BB60" s="7"/>
      <c r="BC60" s="7"/>
      <c r="BD60" s="7"/>
      <c r="BE60" s="7"/>
      <c r="BF60" s="7" t="n">
        <f aca="false">BF59*(1+AY60)*(1+BA60)*(1-BE60)</f>
        <v>101.723875368842</v>
      </c>
      <c r="BG60" s="7"/>
      <c r="BH60" s="0" t="n">
        <f aca="false">BH59+1</f>
        <v>29</v>
      </c>
      <c r="BI60" s="40" t="n">
        <f aca="false">T67/AG67</f>
        <v>0.0168114450853504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136781914.001933</v>
      </c>
      <c r="E61" s="9"/>
      <c r="F61" s="67" t="n">
        <f aca="false">'Central pensions'!I61</f>
        <v>24861731.9881451</v>
      </c>
      <c r="G61" s="9" t="n">
        <f aca="false">'Central pensions'!K61</f>
        <v>1546995.70892002</v>
      </c>
      <c r="H61" s="9" t="n">
        <f aca="false">'Central pensions'!V61</f>
        <v>8511113.95295212</v>
      </c>
      <c r="I61" s="67" t="n">
        <f aca="false">'Central pensions'!M61</f>
        <v>47845.2281109283</v>
      </c>
      <c r="J61" s="9" t="n">
        <f aca="false">'Central pensions'!W61</f>
        <v>263230.328441817</v>
      </c>
      <c r="K61" s="9"/>
      <c r="L61" s="67" t="n">
        <f aca="false">'Central pensions'!N61</f>
        <v>4149771.95006768</v>
      </c>
      <c r="M61" s="67"/>
      <c r="N61" s="67" t="n">
        <f aca="false">'Central pensions'!L61</f>
        <v>1077605.40642584</v>
      </c>
      <c r="O61" s="9"/>
      <c r="P61" s="9" t="n">
        <f aca="false">'Central pensions'!X61</f>
        <v>27461853.3772454</v>
      </c>
      <c r="Q61" s="67"/>
      <c r="R61" s="67" t="n">
        <f aca="false">'Central SIPA income'!G56</f>
        <v>26158585.4833799</v>
      </c>
      <c r="S61" s="67"/>
      <c r="T61" s="9" t="n">
        <f aca="false">'Central SIPA income'!J56</f>
        <v>100019618.804776</v>
      </c>
      <c r="U61" s="9"/>
      <c r="V61" s="67" t="n">
        <f aca="false">'Central SIPA income'!F56</f>
        <v>105969.758489963</v>
      </c>
      <c r="W61" s="67"/>
      <c r="X61" s="67" t="n">
        <f aca="false">'Central SIPA income'!M56</f>
        <v>266165.481397656</v>
      </c>
      <c r="Y61" s="9"/>
      <c r="Z61" s="9" t="n">
        <f aca="false">R61+V61-N61-L61-F61</f>
        <v>-3824554.1027688</v>
      </c>
      <c r="AA61" s="9"/>
      <c r="AB61" s="9" t="n">
        <f aca="false">T61-P61-D61</f>
        <v>-64224148.5744023</v>
      </c>
      <c r="AC61" s="50"/>
      <c r="AD61" s="9"/>
      <c r="AE61" s="9"/>
      <c r="AF61" s="9"/>
      <c r="AG61" s="9" t="n">
        <f aca="false">BF61/100*$AG$57</f>
        <v>5945851296.05447</v>
      </c>
      <c r="AH61" s="40" t="n">
        <f aca="false">(AG61-AG60)/AG60</f>
        <v>0.0163276835741841</v>
      </c>
      <c r="AI61" s="40" t="n">
        <f aca="false">(AG61-AG57)/AG57</f>
        <v>0.0338479061780399</v>
      </c>
      <c r="AJ61" s="40" t="n">
        <f aca="false">AB61/AG61</f>
        <v>-0.0108015060210167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12561361</v>
      </c>
      <c r="AY61" s="40" t="n">
        <f aca="false">(AW61-AW60)/AW60</f>
        <v>0.00819923903651958</v>
      </c>
      <c r="AZ61" s="39" t="n">
        <f aca="false">workers_and_wage_central!B49</f>
        <v>6684.12615064043</v>
      </c>
      <c r="BA61" s="40" t="n">
        <f aca="false">(AZ61-AZ60)/AZ60</f>
        <v>0.00806233948900087</v>
      </c>
      <c r="BB61" s="7"/>
      <c r="BC61" s="7"/>
      <c r="BD61" s="7"/>
      <c r="BE61" s="7"/>
      <c r="BF61" s="7" t="n">
        <f aca="false">BF60*(1+AY61)*(1+BA61)*(1-BE61)</f>
        <v>103.384790617804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0.0146280364753571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134148267.995771</v>
      </c>
      <c r="E62" s="6"/>
      <c r="F62" s="8" t="n">
        <f aca="false">'Central pensions'!I62</f>
        <v>24383035.6514648</v>
      </c>
      <c r="G62" s="6" t="n">
        <f aca="false">'Central pensions'!K62</f>
        <v>1607937.18898061</v>
      </c>
      <c r="H62" s="6" t="n">
        <f aca="false">'Central pensions'!V62</f>
        <v>8846395.99560195</v>
      </c>
      <c r="I62" s="8" t="n">
        <f aca="false">'Central pensions'!M62</f>
        <v>49730.0161540394</v>
      </c>
      <c r="J62" s="6" t="n">
        <f aca="false">'Central pensions'!W62</f>
        <v>273599.876152638</v>
      </c>
      <c r="K62" s="6"/>
      <c r="L62" s="8" t="n">
        <f aca="false">'Central pensions'!N62</f>
        <v>4865529.28007535</v>
      </c>
      <c r="M62" s="8"/>
      <c r="N62" s="8" t="n">
        <f aca="false">'Central pensions'!L62</f>
        <v>1058990.76301027</v>
      </c>
      <c r="O62" s="6"/>
      <c r="P62" s="6" t="n">
        <f aca="false">'Central pensions'!X62</f>
        <v>31073509.2893576</v>
      </c>
      <c r="Q62" s="8"/>
      <c r="R62" s="8" t="n">
        <f aca="false">'Central SIPA income'!G57</f>
        <v>22939517.2823843</v>
      </c>
      <c r="S62" s="8"/>
      <c r="T62" s="6" t="n">
        <f aca="false">'Central SIPA income'!J57</f>
        <v>87711232.5361564</v>
      </c>
      <c r="U62" s="6"/>
      <c r="V62" s="8" t="n">
        <f aca="false">'Central SIPA income'!F57</f>
        <v>109334.321654493</v>
      </c>
      <c r="W62" s="8"/>
      <c r="X62" s="8" t="n">
        <f aca="false">'Central SIPA income'!M57</f>
        <v>274616.29403648</v>
      </c>
      <c r="Y62" s="6"/>
      <c r="Z62" s="6" t="n">
        <f aca="false">R62+V62-N62-L62-F62</f>
        <v>-7258704.09051165</v>
      </c>
      <c r="AA62" s="6"/>
      <c r="AB62" s="6" t="n">
        <f aca="false">T62-P62-D62</f>
        <v>-77510544.7489727</v>
      </c>
      <c r="AC62" s="50"/>
      <c r="AD62" s="6"/>
      <c r="AE62" s="6"/>
      <c r="AF62" s="6"/>
      <c r="AG62" s="6" t="n">
        <f aca="false">BF62/100*$AG$57</f>
        <v>5998194196.72662</v>
      </c>
      <c r="AH62" s="61" t="n">
        <f aca="false">(AG62-AG61)/AG61</f>
        <v>0.00880326433775434</v>
      </c>
      <c r="AI62" s="61"/>
      <c r="AJ62" s="61" t="n">
        <f aca="false">AB62/AG62</f>
        <v>-0.0129223133174435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0.00901568806761134</v>
      </c>
      <c r="AV62" s="5"/>
      <c r="AW62" s="65" t="n">
        <f aca="false">workers_and_wage_central!C50</f>
        <v>12575255</v>
      </c>
      <c r="AX62" s="5"/>
      <c r="AY62" s="61" t="n">
        <f aca="false">(AW62-AW61)/AW61</f>
        <v>0.00110609033527498</v>
      </c>
      <c r="AZ62" s="66" t="n">
        <f aca="false">workers_and_wage_central!B50</f>
        <v>6735.51818844011</v>
      </c>
      <c r="BA62" s="61" t="n">
        <f aca="false">(AZ62-AZ61)/AZ61</f>
        <v>0.00768866963930012</v>
      </c>
      <c r="BB62" s="5"/>
      <c r="BC62" s="5"/>
      <c r="BD62" s="5"/>
      <c r="BE62" s="5"/>
      <c r="BF62" s="5" t="n">
        <f aca="false">BF61*(1+AY62)*(1+BA62)*(1-BE62)</f>
        <v>104.294914258116</v>
      </c>
      <c r="BG62" s="5"/>
      <c r="BH62" s="5" t="n">
        <f aca="false">BH61+1</f>
        <v>31</v>
      </c>
      <c r="BI62" s="61" t="n">
        <f aca="false">T69/AG69</f>
        <v>0.0168763864978188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139860978.160374</v>
      </c>
      <c r="E63" s="9"/>
      <c r="F63" s="67" t="n">
        <f aca="false">'Central pensions'!I63</f>
        <v>25421388.3465169</v>
      </c>
      <c r="G63" s="9" t="n">
        <f aca="false">'Central pensions'!K63</f>
        <v>1791232.64363364</v>
      </c>
      <c r="H63" s="9" t="n">
        <f aca="false">'Central pensions'!V63</f>
        <v>9854833.50620059</v>
      </c>
      <c r="I63" s="67" t="n">
        <f aca="false">'Central pensions'!M63</f>
        <v>55398.9477412466</v>
      </c>
      <c r="J63" s="9" t="n">
        <f aca="false">'Central pensions'!W63</f>
        <v>304788.665140225</v>
      </c>
      <c r="K63" s="9"/>
      <c r="L63" s="67" t="n">
        <f aca="false">'Central pensions'!N63</f>
        <v>4219781.44647732</v>
      </c>
      <c r="M63" s="67"/>
      <c r="N63" s="67" t="n">
        <f aca="false">'Central pensions'!L63</f>
        <v>1105803.48083825</v>
      </c>
      <c r="O63" s="9"/>
      <c r="P63" s="9" t="n">
        <f aca="false">'Central pensions'!X63</f>
        <v>27980270.4725662</v>
      </c>
      <c r="Q63" s="67"/>
      <c r="R63" s="67" t="n">
        <f aca="false">'Central SIPA income'!G58</f>
        <v>26635615.718428</v>
      </c>
      <c r="S63" s="67"/>
      <c r="T63" s="9" t="n">
        <f aca="false">'Central SIPA income'!J58</f>
        <v>101843585.253504</v>
      </c>
      <c r="U63" s="9"/>
      <c r="V63" s="67" t="n">
        <f aca="false">'Central SIPA income'!F58</f>
        <v>108400.770583036</v>
      </c>
      <c r="W63" s="67"/>
      <c r="X63" s="67" t="n">
        <f aca="false">'Central SIPA income'!M58</f>
        <v>272271.482895222</v>
      </c>
      <c r="Y63" s="9"/>
      <c r="Z63" s="9" t="n">
        <f aca="false">R63+V63-N63-L63-F63</f>
        <v>-4002956.78482148</v>
      </c>
      <c r="AA63" s="9"/>
      <c r="AB63" s="9" t="n">
        <f aca="false">T63-P63-D63</f>
        <v>-65997663.3794356</v>
      </c>
      <c r="AC63" s="50"/>
      <c r="AD63" s="9"/>
      <c r="AE63" s="9"/>
      <c r="AF63" s="9"/>
      <c r="AG63" s="9" t="n">
        <f aca="false">BF63/100*$AG$57</f>
        <v>6039221469.26566</v>
      </c>
      <c r="AH63" s="40" t="n">
        <f aca="false">(AG63-AG62)/AG62</f>
        <v>0.00683993735338304</v>
      </c>
      <c r="AI63" s="40"/>
      <c r="AJ63" s="40" t="n">
        <f aca="false">AB63/AG63</f>
        <v>-0.0109281740560941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12598872</v>
      </c>
      <c r="AX63" s="7"/>
      <c r="AY63" s="40" t="n">
        <f aca="false">(AW63-AW62)/AW62</f>
        <v>0.00187805336750627</v>
      </c>
      <c r="AZ63" s="39" t="n">
        <f aca="false">workers_and_wage_central!B51</f>
        <v>6768.87639977478</v>
      </c>
      <c r="BA63" s="40" t="n">
        <f aca="false">(AZ63-AZ62)/AZ62</f>
        <v>0.00495258277112566</v>
      </c>
      <c r="BB63" s="7"/>
      <c r="BC63" s="7"/>
      <c r="BD63" s="7"/>
      <c r="BE63" s="7"/>
      <c r="BF63" s="7" t="n">
        <f aca="false">BF62*(1+AY63)*(1+BA63)*(1-BE63)</f>
        <v>105.008284937918</v>
      </c>
      <c r="BG63" s="7"/>
      <c r="BH63" s="7" t="n">
        <f aca="false">BH62+1</f>
        <v>32</v>
      </c>
      <c r="BI63" s="40" t="n">
        <f aca="false">T70/AG70</f>
        <v>0.0146789466558663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137454619.639701</v>
      </c>
      <c r="E64" s="9"/>
      <c r="F64" s="67" t="n">
        <f aca="false">'Central pensions'!I64</f>
        <v>24984004.2007774</v>
      </c>
      <c r="G64" s="9" t="n">
        <f aca="false">'Central pensions'!K64</f>
        <v>1837224.20777958</v>
      </c>
      <c r="H64" s="9" t="n">
        <f aca="false">'Central pensions'!V64</f>
        <v>10107865.5224264</v>
      </c>
      <c r="I64" s="67" t="n">
        <f aca="false">'Central pensions'!M64</f>
        <v>56821.3672509145</v>
      </c>
      <c r="J64" s="9" t="n">
        <f aca="false">'Central pensions'!W64</f>
        <v>312614.397600813</v>
      </c>
      <c r="K64" s="9"/>
      <c r="L64" s="67" t="n">
        <f aca="false">'Central pensions'!N64</f>
        <v>4093587.84209536</v>
      </c>
      <c r="M64" s="67"/>
      <c r="N64" s="67" t="n">
        <f aca="false">'Central pensions'!L64</f>
        <v>1088970.7783062</v>
      </c>
      <c r="O64" s="9"/>
      <c r="P64" s="9" t="n">
        <f aca="false">'Central pensions'!X64</f>
        <v>27232842.6966479</v>
      </c>
      <c r="Q64" s="67"/>
      <c r="R64" s="67" t="n">
        <f aca="false">'Central SIPA income'!G59</f>
        <v>23325033.0311101</v>
      </c>
      <c r="S64" s="67"/>
      <c r="T64" s="9" t="n">
        <f aca="false">'Central SIPA income'!J59</f>
        <v>89185285.4147147</v>
      </c>
      <c r="U64" s="9"/>
      <c r="V64" s="67" t="n">
        <f aca="false">'Central SIPA income'!F59</f>
        <v>113771.744217228</v>
      </c>
      <c r="W64" s="67"/>
      <c r="X64" s="67" t="n">
        <f aca="false">'Central SIPA income'!M59</f>
        <v>285761.820169645</v>
      </c>
      <c r="Y64" s="9"/>
      <c r="Z64" s="9" t="n">
        <f aca="false">R64+V64-N64-L64-F64</f>
        <v>-6727758.04585163</v>
      </c>
      <c r="AA64" s="9"/>
      <c r="AB64" s="9" t="n">
        <f aca="false">T64-P64-D64</f>
        <v>-75502176.9216341</v>
      </c>
      <c r="AC64" s="50"/>
      <c r="AD64" s="9"/>
      <c r="AE64" s="9"/>
      <c r="AF64" s="9"/>
      <c r="AG64" s="9" t="n">
        <f aca="false">BF64/100*$AG$57</f>
        <v>6110600676.41408</v>
      </c>
      <c r="AH64" s="40" t="n">
        <f aca="false">(AG64-AG63)/AG63</f>
        <v>0.0118192729827314</v>
      </c>
      <c r="AI64" s="40"/>
      <c r="AJ64" s="40" t="n">
        <f aca="false">AB64/AG64</f>
        <v>-0.0123559337158228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12693880</v>
      </c>
      <c r="AY64" s="40" t="n">
        <f aca="false">(AW64-AW63)/AW63</f>
        <v>0.00754099255869891</v>
      </c>
      <c r="AZ64" s="39" t="n">
        <f aca="false">workers_and_wage_central!B52</f>
        <v>6797.61880490542</v>
      </c>
      <c r="BA64" s="40" t="n">
        <f aca="false">(AZ64-AZ63)/AZ63</f>
        <v>0.00424625941339403</v>
      </c>
      <c r="BB64" s="7"/>
      <c r="BC64" s="7"/>
      <c r="BD64" s="7"/>
      <c r="BE64" s="7"/>
      <c r="BF64" s="7" t="n">
        <f aca="false">BF63*(1+AY64)*(1+BA64)*(1-BE64)</f>
        <v>106.249406523048</v>
      </c>
      <c r="BG64" s="7"/>
      <c r="BH64" s="0" t="n">
        <f aca="false">BH63+1</f>
        <v>33</v>
      </c>
      <c r="BI64" s="40" t="n">
        <f aca="false">T71/AG71</f>
        <v>0.0169385908857013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142024495.062701</v>
      </c>
      <c r="E65" s="9"/>
      <c r="F65" s="67" t="n">
        <f aca="false">'Central pensions'!I65</f>
        <v>25814633.1535513</v>
      </c>
      <c r="G65" s="9" t="n">
        <f aca="false">'Central pensions'!K65</f>
        <v>1997473.4020135</v>
      </c>
      <c r="H65" s="9" t="n">
        <f aca="false">'Central pensions'!V65</f>
        <v>10989509.3079452</v>
      </c>
      <c r="I65" s="67" t="n">
        <f aca="false">'Central pensions'!M65</f>
        <v>61777.5278973249</v>
      </c>
      <c r="J65" s="9" t="n">
        <f aca="false">'Central pensions'!W65</f>
        <v>339881.731173564</v>
      </c>
      <c r="K65" s="9"/>
      <c r="L65" s="67" t="n">
        <f aca="false">'Central pensions'!N65</f>
        <v>4304317.61393825</v>
      </c>
      <c r="M65" s="67"/>
      <c r="N65" s="67" t="n">
        <f aca="false">'Central pensions'!L65</f>
        <v>1126753.38958811</v>
      </c>
      <c r="O65" s="9"/>
      <c r="P65" s="9" t="n">
        <f aca="false">'Central pensions'!X65</f>
        <v>28534189.2641083</v>
      </c>
      <c r="Q65" s="67"/>
      <c r="R65" s="67" t="n">
        <f aca="false">'Central SIPA income'!G60</f>
        <v>27020847.8674435</v>
      </c>
      <c r="S65" s="67"/>
      <c r="T65" s="9" t="n">
        <f aca="false">'Central SIPA income'!J60</f>
        <v>103316553.76399</v>
      </c>
      <c r="U65" s="9"/>
      <c r="V65" s="67" t="n">
        <f aca="false">'Central SIPA income'!F60</f>
        <v>113409.5919257</v>
      </c>
      <c r="W65" s="67"/>
      <c r="X65" s="67" t="n">
        <f aca="false">'Central SIPA income'!M60</f>
        <v>284852.198024729</v>
      </c>
      <c r="Y65" s="9"/>
      <c r="Z65" s="9" t="n">
        <f aca="false">R65+V65-N65-L65-F65</f>
        <v>-4111446.69770845</v>
      </c>
      <c r="AA65" s="9"/>
      <c r="AB65" s="9" t="n">
        <f aca="false">T65-P65-D65</f>
        <v>-67242130.562819</v>
      </c>
      <c r="AC65" s="50"/>
      <c r="AD65" s="9"/>
      <c r="AE65" s="9"/>
      <c r="AF65" s="9"/>
      <c r="AG65" s="9" t="n">
        <f aca="false">BF65/100*$AG$57</f>
        <v>6163153538.51307</v>
      </c>
      <c r="AH65" s="40" t="n">
        <f aca="false">(AG65-AG64)/AG64</f>
        <v>0.00860027759657655</v>
      </c>
      <c r="AI65" s="40" t="n">
        <f aca="false">(AG65-AG61)/AG61</f>
        <v>0.0365468679990016</v>
      </c>
      <c r="AJ65" s="40" t="n">
        <f aca="false">AB65/AG65</f>
        <v>-0.0109103448652752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12731650</v>
      </c>
      <c r="AY65" s="40" t="n">
        <f aca="false">(AW65-AW64)/AW64</f>
        <v>0.00297544958672998</v>
      </c>
      <c r="AZ65" s="39" t="n">
        <f aca="false">workers_and_wage_central!B53</f>
        <v>6835.74081145089</v>
      </c>
      <c r="BA65" s="40" t="n">
        <f aca="false">(AZ65-AZ64)/AZ64</f>
        <v>0.00560814126822758</v>
      </c>
      <c r="BB65" s="7"/>
      <c r="BC65" s="7"/>
      <c r="BD65" s="7"/>
      <c r="BE65" s="7"/>
      <c r="BF65" s="7" t="n">
        <f aca="false">BF64*(1+AY65)*(1+BA65)*(1-BE65)</f>
        <v>107.163180913617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0.0147720759640824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139727738.613742</v>
      </c>
      <c r="E66" s="6"/>
      <c r="F66" s="8" t="n">
        <f aca="false">'Central pensions'!I66</f>
        <v>25397170.4817301</v>
      </c>
      <c r="G66" s="6" t="n">
        <f aca="false">'Central pensions'!K66</f>
        <v>2026826.91708531</v>
      </c>
      <c r="H66" s="6" t="n">
        <f aca="false">'Central pensions'!V66</f>
        <v>11151003.6871832</v>
      </c>
      <c r="I66" s="8" t="n">
        <f aca="false">'Central pensions'!M66</f>
        <v>62685.3685696484</v>
      </c>
      <c r="J66" s="6" t="n">
        <f aca="false">'Central pensions'!W66</f>
        <v>344876.402696385</v>
      </c>
      <c r="K66" s="6"/>
      <c r="L66" s="8" t="n">
        <f aca="false">'Central pensions'!N66</f>
        <v>5050196.54119027</v>
      </c>
      <c r="M66" s="8"/>
      <c r="N66" s="8" t="n">
        <f aca="false">'Central pensions'!L66</f>
        <v>1110451.18960718</v>
      </c>
      <c r="O66" s="6"/>
      <c r="P66" s="6" t="n">
        <f aca="false">'Central pensions'!X66</f>
        <v>32314868.6690099</v>
      </c>
      <c r="Q66" s="8"/>
      <c r="R66" s="8" t="n">
        <f aca="false">'Central SIPA income'!G61</f>
        <v>23662988.8067621</v>
      </c>
      <c r="S66" s="8"/>
      <c r="T66" s="6" t="n">
        <f aca="false">'Central SIPA income'!J61</f>
        <v>90477488.6141217</v>
      </c>
      <c r="U66" s="6"/>
      <c r="V66" s="8" t="n">
        <f aca="false">'Central SIPA income'!F61</f>
        <v>117735.107448525</v>
      </c>
      <c r="W66" s="8"/>
      <c r="X66" s="8" t="n">
        <f aca="false">'Central SIPA income'!M61</f>
        <v>295716.645937337</v>
      </c>
      <c r="Y66" s="6"/>
      <c r="Z66" s="6" t="n">
        <f aca="false">R66+V66-N66-L66-F66</f>
        <v>-7777094.29831698</v>
      </c>
      <c r="AA66" s="6"/>
      <c r="AB66" s="6" t="n">
        <f aca="false">T66-P66-D66</f>
        <v>-81565118.6686301</v>
      </c>
      <c r="AC66" s="50"/>
      <c r="AD66" s="6"/>
      <c r="AE66" s="6"/>
      <c r="AF66" s="6"/>
      <c r="AG66" s="6" t="n">
        <f aca="false">BF66/100*$AG$57</f>
        <v>6204028904.2749</v>
      </c>
      <c r="AH66" s="61" t="n">
        <f aca="false">(AG66-AG65)/AG65</f>
        <v>0.00663221604109008</v>
      </c>
      <c r="AI66" s="61"/>
      <c r="AJ66" s="61" t="n">
        <f aca="false">AB66/AG66</f>
        <v>-0.0131471209962332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0.00665157353314548</v>
      </c>
      <c r="AV66" s="5"/>
      <c r="AW66" s="65" t="n">
        <f aca="false">workers_and_wage_central!C54</f>
        <v>12799974</v>
      </c>
      <c r="AX66" s="5"/>
      <c r="AY66" s="61" t="n">
        <f aca="false">(AW66-AW65)/AW65</f>
        <v>0.00536646860383375</v>
      </c>
      <c r="AZ66" s="66" t="n">
        <f aca="false">workers_and_wage_central!B54</f>
        <v>6844.34694830153</v>
      </c>
      <c r="BA66" s="61" t="n">
        <f aca="false">(AZ66-AZ65)/AZ65</f>
        <v>0.00125899110103985</v>
      </c>
      <c r="BB66" s="5"/>
      <c r="BC66" s="5"/>
      <c r="BD66" s="5"/>
      <c r="BE66" s="5"/>
      <c r="BF66" s="5" t="n">
        <f aca="false">BF65*(1+AY66)*(1+BA66)*(1-BE66)</f>
        <v>107.873910281087</v>
      </c>
      <c r="BG66" s="5"/>
      <c r="BH66" s="5" t="n">
        <f aca="false">BH65+1</f>
        <v>35</v>
      </c>
      <c r="BI66" s="61" t="n">
        <f aca="false">T73/AG73</f>
        <v>0.0170309874690274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143633732.280336</v>
      </c>
      <c r="E67" s="9"/>
      <c r="F67" s="67" t="n">
        <f aca="false">'Central pensions'!I67</f>
        <v>26107131.0667595</v>
      </c>
      <c r="G67" s="9" t="n">
        <f aca="false">'Central pensions'!K67</f>
        <v>2220454.53147023</v>
      </c>
      <c r="H67" s="9" t="n">
        <f aca="false">'Central pensions'!V67</f>
        <v>12216285.6921468</v>
      </c>
      <c r="I67" s="67" t="n">
        <f aca="false">'Central pensions'!M67</f>
        <v>68673.85148877</v>
      </c>
      <c r="J67" s="9" t="n">
        <f aca="false">'Central pensions'!W67</f>
        <v>377823.268829281</v>
      </c>
      <c r="K67" s="9"/>
      <c r="L67" s="67" t="n">
        <f aca="false">'Central pensions'!N67</f>
        <v>4373018.9290474</v>
      </c>
      <c r="M67" s="67"/>
      <c r="N67" s="67" t="n">
        <f aca="false">'Central pensions'!L67</f>
        <v>1143594.58637489</v>
      </c>
      <c r="O67" s="9"/>
      <c r="P67" s="9" t="n">
        <f aca="false">'Central pensions'!X67</f>
        <v>28983336.0105665</v>
      </c>
      <c r="Q67" s="67"/>
      <c r="R67" s="67" t="n">
        <f aca="false">'Central SIPA income'!G62</f>
        <v>27350381.0269456</v>
      </c>
      <c r="S67" s="67"/>
      <c r="T67" s="9" t="n">
        <f aca="false">'Central SIPA income'!J62</f>
        <v>104576552.360546</v>
      </c>
      <c r="U67" s="9"/>
      <c r="V67" s="67" t="n">
        <f aca="false">'Central SIPA income'!F62</f>
        <v>120144.070346531</v>
      </c>
      <c r="W67" s="67"/>
      <c r="X67" s="67" t="n">
        <f aca="false">'Central SIPA income'!M62</f>
        <v>301767.266213852</v>
      </c>
      <c r="Y67" s="9"/>
      <c r="Z67" s="9" t="n">
        <f aca="false">R67+V67-N67-L67-F67</f>
        <v>-4153219.48488968</v>
      </c>
      <c r="AA67" s="9"/>
      <c r="AB67" s="9" t="n">
        <f aca="false">T67-P67-D67</f>
        <v>-68040515.9303567</v>
      </c>
      <c r="AC67" s="50"/>
      <c r="AD67" s="9"/>
      <c r="AE67" s="9"/>
      <c r="AF67" s="9"/>
      <c r="AG67" s="9" t="n">
        <f aca="false">BF67/100*$AG$57</f>
        <v>6220556997.30859</v>
      </c>
      <c r="AH67" s="40" t="n">
        <f aca="false">(AG67-AG66)/AG66</f>
        <v>0.00266409026919708</v>
      </c>
      <c r="AI67" s="40"/>
      <c r="AJ67" s="40" t="n">
        <f aca="false">AB67/AG67</f>
        <v>-0.0109380102070916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12814204</v>
      </c>
      <c r="AX67" s="7"/>
      <c r="AY67" s="40" t="n">
        <f aca="false">(AW67-AW66)/AW66</f>
        <v>0.0011117210081833</v>
      </c>
      <c r="AZ67" s="39" t="n">
        <f aca="false">workers_and_wage_central!B55</f>
        <v>6854.96010324847</v>
      </c>
      <c r="BA67" s="40" t="n">
        <f aca="false">(AZ67-AZ66)/AZ66</f>
        <v>0.00155064537597334</v>
      </c>
      <c r="BB67" s="7"/>
      <c r="BC67" s="7"/>
      <c r="BD67" s="7"/>
      <c r="BE67" s="7"/>
      <c r="BF67" s="7" t="n">
        <f aca="false">BF66*(1+AY67)*(1+BA67)*(1-BE67)</f>
        <v>108.161296115767</v>
      </c>
      <c r="BG67" s="7"/>
      <c r="BH67" s="7" t="n">
        <f aca="false">BH66+1</f>
        <v>36</v>
      </c>
      <c r="BI67" s="40" t="n">
        <f aca="false">T74/AG74</f>
        <v>0.0148173618737976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141321241.042</v>
      </c>
      <c r="E68" s="9"/>
      <c r="F68" s="67" t="n">
        <f aca="false">'Central pensions'!I68</f>
        <v>25686808.4107129</v>
      </c>
      <c r="G68" s="9" t="n">
        <f aca="false">'Central pensions'!K68</f>
        <v>2259985.62608231</v>
      </c>
      <c r="H68" s="9" t="n">
        <f aca="false">'Central pensions'!V68</f>
        <v>12433774.1111438</v>
      </c>
      <c r="I68" s="67" t="n">
        <f aca="false">'Central pensions'!M68</f>
        <v>69896.4626623397</v>
      </c>
      <c r="J68" s="9" t="n">
        <f aca="false">'Central pensions'!W68</f>
        <v>384549.714777646</v>
      </c>
      <c r="K68" s="9"/>
      <c r="L68" s="67" t="n">
        <f aca="false">'Central pensions'!N68</f>
        <v>4281701.26128161</v>
      </c>
      <c r="M68" s="67"/>
      <c r="N68" s="67" t="n">
        <f aca="false">'Central pensions'!L68</f>
        <v>1126757.02247667</v>
      </c>
      <c r="O68" s="9"/>
      <c r="P68" s="9" t="n">
        <f aca="false">'Central pensions'!X68</f>
        <v>28416852.8897404</v>
      </c>
      <c r="Q68" s="67"/>
      <c r="R68" s="67" t="n">
        <f aca="false">'Central SIPA income'!G63</f>
        <v>24052749.3970969</v>
      </c>
      <c r="S68" s="67"/>
      <c r="T68" s="9" t="n">
        <f aca="false">'Central SIPA income'!J63</f>
        <v>91967772.0124801</v>
      </c>
      <c r="U68" s="9"/>
      <c r="V68" s="67" t="n">
        <f aca="false">'Central SIPA income'!F63</f>
        <v>122038.366534593</v>
      </c>
      <c r="W68" s="67"/>
      <c r="X68" s="67" t="n">
        <f aca="false">'Central SIPA income'!M63</f>
        <v>306525.19209752</v>
      </c>
      <c r="Y68" s="9"/>
      <c r="Z68" s="9" t="n">
        <f aca="false">R68+V68-N68-L68-F68</f>
        <v>-6920478.93083961</v>
      </c>
      <c r="AA68" s="9"/>
      <c r="AB68" s="9" t="n">
        <f aca="false">T68-P68-D68</f>
        <v>-77770321.9192607</v>
      </c>
      <c r="AC68" s="50"/>
      <c r="AD68" s="9"/>
      <c r="AE68" s="9"/>
      <c r="AF68" s="9"/>
      <c r="AG68" s="9" t="n">
        <f aca="false">BF68/100*$AG$57</f>
        <v>6287089327.90894</v>
      </c>
      <c r="AH68" s="40" t="n">
        <f aca="false">(AG68-AG67)/AG67</f>
        <v>0.0106955583927823</v>
      </c>
      <c r="AI68" s="40"/>
      <c r="AJ68" s="40" t="n">
        <f aca="false">AB68/AG68</f>
        <v>-0.0123698452277481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12939776</v>
      </c>
      <c r="AY68" s="40" t="n">
        <f aca="false">(AW68-AW67)/AW67</f>
        <v>0.00979943818593804</v>
      </c>
      <c r="AZ68" s="39" t="n">
        <f aca="false">workers_and_wage_central!B56</f>
        <v>6861.04335902515</v>
      </c>
      <c r="BA68" s="40" t="n">
        <f aca="false">(AZ68-AZ67)/AZ67</f>
        <v>0.000887423950694645</v>
      </c>
      <c r="BB68" s="7"/>
      <c r="BC68" s="7"/>
      <c r="BD68" s="7"/>
      <c r="BE68" s="7"/>
      <c r="BF68" s="7" t="n">
        <f aca="false">BF67*(1+AY68)*(1+BA68)*(1-BE68)</f>
        <v>109.318141574212</v>
      </c>
      <c r="BG68" s="7"/>
      <c r="BH68" s="0" t="n">
        <f aca="false">BH67+1</f>
        <v>37</v>
      </c>
      <c r="BI68" s="40" t="n">
        <f aca="false">T75/AG75</f>
        <v>0.0170686725299033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145310069.440777</v>
      </c>
      <c r="E69" s="9"/>
      <c r="F69" s="67" t="n">
        <f aca="false">'Central pensions'!I69</f>
        <v>26411825.1888498</v>
      </c>
      <c r="G69" s="9" t="n">
        <f aca="false">'Central pensions'!K69</f>
        <v>2441751.074473</v>
      </c>
      <c r="H69" s="9" t="n">
        <f aca="false">'Central pensions'!V69</f>
        <v>13433793.978712</v>
      </c>
      <c r="I69" s="67" t="n">
        <f aca="false">'Central pensions'!M69</f>
        <v>75518.0744682369</v>
      </c>
      <c r="J69" s="9" t="n">
        <f aca="false">'Central pensions'!W69</f>
        <v>415478.164290059</v>
      </c>
      <c r="K69" s="9"/>
      <c r="L69" s="67" t="n">
        <f aca="false">'Central pensions'!N69</f>
        <v>4349780.65390247</v>
      </c>
      <c r="M69" s="67"/>
      <c r="N69" s="67" t="n">
        <f aca="false">'Central pensions'!L69</f>
        <v>1161962.52677878</v>
      </c>
      <c r="O69" s="9"/>
      <c r="P69" s="9" t="n">
        <f aca="false">'Central pensions'!X69</f>
        <v>28963807.479053</v>
      </c>
      <c r="Q69" s="67"/>
      <c r="R69" s="67" t="n">
        <f aca="false">'Central SIPA income'!G64</f>
        <v>27933239.5815025</v>
      </c>
      <c r="S69" s="67"/>
      <c r="T69" s="9" t="n">
        <f aca="false">'Central SIPA income'!J64</f>
        <v>106805162.561236</v>
      </c>
      <c r="U69" s="9"/>
      <c r="V69" s="67" t="n">
        <f aca="false">'Central SIPA income'!F64</f>
        <v>118165.746650362</v>
      </c>
      <c r="W69" s="67"/>
      <c r="X69" s="67" t="n">
        <f aca="false">'Central SIPA income'!M64</f>
        <v>296798.287455624</v>
      </c>
      <c r="Y69" s="9"/>
      <c r="Z69" s="9" t="n">
        <f aca="false">R69+V69-N69-L69-F69</f>
        <v>-3872163.04137822</v>
      </c>
      <c r="AA69" s="9"/>
      <c r="AB69" s="9" t="n">
        <f aca="false">T69-P69-D69</f>
        <v>-67468714.3585942</v>
      </c>
      <c r="AC69" s="50"/>
      <c r="AD69" s="9"/>
      <c r="AE69" s="9"/>
      <c r="AF69" s="9"/>
      <c r="AG69" s="9" t="n">
        <f aca="false">BF69/100*$AG$57</f>
        <v>6328674836.58543</v>
      </c>
      <c r="AH69" s="40" t="n">
        <f aca="false">(AG69-AG68)/AG68</f>
        <v>0.00661442942951246</v>
      </c>
      <c r="AI69" s="40" t="n">
        <f aca="false">(AG69-AG65)/AG65</f>
        <v>0.0268565916844409</v>
      </c>
      <c r="AJ69" s="40" t="n">
        <f aca="false">AB69/AG69</f>
        <v>-0.0106607964701495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12940742</v>
      </c>
      <c r="AY69" s="40" t="n">
        <f aca="false">(AW69-AW68)/AW68</f>
        <v>7.4653533415107E-005</v>
      </c>
      <c r="AZ69" s="39" t="n">
        <f aca="false">workers_and_wage_central!B57</f>
        <v>6905.90969557602</v>
      </c>
      <c r="BA69" s="40" t="n">
        <f aca="false">(AZ69-AZ68)/AZ68</f>
        <v>0.00653928771516365</v>
      </c>
      <c r="BB69" s="7"/>
      <c r="BC69" s="7"/>
      <c r="BD69" s="7"/>
      <c r="BE69" s="7"/>
      <c r="BF69" s="7" t="n">
        <f aca="false">BF68*(1+AY69)*(1+BA69)*(1-BE69)</f>
        <v>110.04121870702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0.0148673971635752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143154321.670721</v>
      </c>
      <c r="E70" s="6"/>
      <c r="F70" s="8" t="n">
        <f aca="false">'Central pensions'!I70</f>
        <v>26019992.5135707</v>
      </c>
      <c r="G70" s="6" t="n">
        <f aca="false">'Central pensions'!K70</f>
        <v>2450031.53261612</v>
      </c>
      <c r="H70" s="6" t="n">
        <f aca="false">'Central pensions'!V70</f>
        <v>13479350.6162853</v>
      </c>
      <c r="I70" s="8" t="n">
        <f aca="false">'Central pensions'!M70</f>
        <v>75774.1711118384</v>
      </c>
      <c r="J70" s="6" t="n">
        <f aca="false">'Central pensions'!W70</f>
        <v>416887.132462429</v>
      </c>
      <c r="K70" s="6"/>
      <c r="L70" s="8" t="n">
        <f aca="false">'Central pensions'!N70</f>
        <v>5111272.71512769</v>
      </c>
      <c r="M70" s="8"/>
      <c r="N70" s="8" t="n">
        <f aca="false">'Central pensions'!L70</f>
        <v>1146153.78821217</v>
      </c>
      <c r="O70" s="6"/>
      <c r="P70" s="6" t="n">
        <f aca="false">'Central pensions'!X70</f>
        <v>32828218.3894701</v>
      </c>
      <c r="Q70" s="8"/>
      <c r="R70" s="8" t="n">
        <f aca="false">'Central SIPA income'!G65</f>
        <v>24524259.2122821</v>
      </c>
      <c r="S70" s="8"/>
      <c r="T70" s="6" t="n">
        <f aca="false">'Central SIPA income'!J65</f>
        <v>93770630.657398</v>
      </c>
      <c r="U70" s="6"/>
      <c r="V70" s="8" t="n">
        <f aca="false">'Central SIPA income'!F65</f>
        <v>117811.134945629</v>
      </c>
      <c r="W70" s="8"/>
      <c r="X70" s="8" t="n">
        <f aca="false">'Central SIPA income'!M65</f>
        <v>295907.605090726</v>
      </c>
      <c r="Y70" s="6"/>
      <c r="Z70" s="6" t="n">
        <f aca="false">R70+V70-N70-L70-F70</f>
        <v>-7635348.66968281</v>
      </c>
      <c r="AA70" s="6"/>
      <c r="AB70" s="6" t="n">
        <f aca="false">T70-P70-D70</f>
        <v>-82211909.4027931</v>
      </c>
      <c r="AC70" s="50"/>
      <c r="AD70" s="6"/>
      <c r="AE70" s="6"/>
      <c r="AF70" s="6"/>
      <c r="AG70" s="6" t="n">
        <f aca="false">BF70/100*$AG$57</f>
        <v>6388103510.13325</v>
      </c>
      <c r="AH70" s="61" t="n">
        <f aca="false">(AG70-AG69)/AG69</f>
        <v>0.00939038188599329</v>
      </c>
      <c r="AI70" s="61"/>
      <c r="AJ70" s="61" t="n">
        <f aca="false">AB70/AG70</f>
        <v>-0.0128695330738431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0.0068727427774311</v>
      </c>
      <c r="AV70" s="5"/>
      <c r="AW70" s="65" t="n">
        <f aca="false">workers_and_wage_central!C58</f>
        <v>13031724</v>
      </c>
      <c r="AX70" s="5"/>
      <c r="AY70" s="61" t="n">
        <f aca="false">(AW70-AW69)/AW69</f>
        <v>0.00703066331126917</v>
      </c>
      <c r="AZ70" s="66" t="n">
        <f aca="false">workers_and_wage_central!B58</f>
        <v>6922.0919271383</v>
      </c>
      <c r="BA70" s="61" t="n">
        <f aca="false">(AZ70-AZ69)/AZ69</f>
        <v>0.00234324401499874</v>
      </c>
      <c r="BB70" s="5"/>
      <c r="BC70" s="5"/>
      <c r="BD70" s="5"/>
      <c r="BE70" s="5"/>
      <c r="BF70" s="5" t="n">
        <f aca="false">BF69*(1+AY70)*(1+BA70)*(1-BE70)</f>
        <v>111.074547773879</v>
      </c>
      <c r="BG70" s="5"/>
      <c r="BH70" s="5" t="n">
        <f aca="false">BH69+1</f>
        <v>39</v>
      </c>
      <c r="BI70" s="61" t="n">
        <f aca="false">T77/AG77</f>
        <v>0.0171586328579271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146510596.699644</v>
      </c>
      <c r="E71" s="9"/>
      <c r="F71" s="67" t="n">
        <f aca="false">'Central pensions'!I71</f>
        <v>26630035.2290602</v>
      </c>
      <c r="G71" s="9" t="n">
        <f aca="false">'Central pensions'!K71</f>
        <v>2549247.10790003</v>
      </c>
      <c r="H71" s="9" t="n">
        <f aca="false">'Central pensions'!V71</f>
        <v>14025205.43817</v>
      </c>
      <c r="I71" s="67" t="n">
        <f aca="false">'Central pensions'!M71</f>
        <v>78842.6940587643</v>
      </c>
      <c r="J71" s="9" t="n">
        <f aca="false">'Central pensions'!W71</f>
        <v>433769.240355777</v>
      </c>
      <c r="K71" s="9"/>
      <c r="L71" s="67" t="n">
        <f aca="false">'Central pensions'!N71</f>
        <v>4364386.70046754</v>
      </c>
      <c r="M71" s="67"/>
      <c r="N71" s="67" t="n">
        <f aca="false">'Central pensions'!L71</f>
        <v>1174559.03873302</v>
      </c>
      <c r="O71" s="9"/>
      <c r="P71" s="9" t="n">
        <f aca="false">'Central pensions'!X71</f>
        <v>29108900.6163138</v>
      </c>
      <c r="Q71" s="67"/>
      <c r="R71" s="67" t="n">
        <f aca="false">'Central SIPA income'!G66</f>
        <v>28326549.3121039</v>
      </c>
      <c r="S71" s="67"/>
      <c r="T71" s="9" t="n">
        <f aca="false">'Central SIPA income'!J66</f>
        <v>108309016.405013</v>
      </c>
      <c r="U71" s="9"/>
      <c r="V71" s="67" t="n">
        <f aca="false">'Central SIPA income'!F66</f>
        <v>117827.125270224</v>
      </c>
      <c r="W71" s="67"/>
      <c r="X71" s="67" t="n">
        <f aca="false">'Central SIPA income'!M66</f>
        <v>295947.768175971</v>
      </c>
      <c r="Y71" s="9"/>
      <c r="Z71" s="9" t="n">
        <f aca="false">R71+V71-N71-L71-F71</f>
        <v>-3724604.5308866</v>
      </c>
      <c r="AA71" s="9"/>
      <c r="AB71" s="9" t="n">
        <f aca="false">T71-P71-D71</f>
        <v>-67310480.9109442</v>
      </c>
      <c r="AC71" s="50"/>
      <c r="AD71" s="9"/>
      <c r="AE71" s="9"/>
      <c r="AF71" s="9"/>
      <c r="AG71" s="9" t="n">
        <f aca="false">BF71/100*$AG$57</f>
        <v>6394216445.50387</v>
      </c>
      <c r="AH71" s="40" t="n">
        <f aca="false">(AG71-AG70)/AG70</f>
        <v>0.000956924909079178</v>
      </c>
      <c r="AI71" s="40"/>
      <c r="AJ71" s="40" t="n">
        <f aca="false">AB71/AG71</f>
        <v>-0.0105267754829091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12991684</v>
      </c>
      <c r="AX71" s="7"/>
      <c r="AY71" s="40" t="n">
        <f aca="false">(AW71-AW70)/AW70</f>
        <v>-0.00307250214937026</v>
      </c>
      <c r="AZ71" s="39" t="n">
        <f aca="false">workers_and_wage_central!B59</f>
        <v>6950.06995419887</v>
      </c>
      <c r="BA71" s="40" t="n">
        <f aca="false">(AZ71-AZ70)/AZ70</f>
        <v>0.00404184563785919</v>
      </c>
      <c r="BB71" s="7"/>
      <c r="BC71" s="7"/>
      <c r="BD71" s="7"/>
      <c r="BE71" s="7"/>
      <c r="BF71" s="7" t="n">
        <f aca="false">BF70*(1+AY71)*(1+BA71)*(1-BE71)</f>
        <v>111.180837775409</v>
      </c>
      <c r="BG71" s="7"/>
      <c r="BH71" s="7" t="n">
        <f aca="false">BH70+1</f>
        <v>40</v>
      </c>
      <c r="BI71" s="40" t="n">
        <f aca="false">T78/AG78</f>
        <v>0.0149294745987552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144859037.972312</v>
      </c>
      <c r="E72" s="9"/>
      <c r="F72" s="67" t="n">
        <f aca="false">'Central pensions'!I72</f>
        <v>26329844.8804953</v>
      </c>
      <c r="G72" s="9" t="n">
        <f aca="false">'Central pensions'!K72</f>
        <v>2535263.34718017</v>
      </c>
      <c r="H72" s="9" t="n">
        <f aca="false">'Central pensions'!V72</f>
        <v>13948270.9125658</v>
      </c>
      <c r="I72" s="67" t="n">
        <f aca="false">'Central pensions'!M72</f>
        <v>78410.20661382</v>
      </c>
      <c r="J72" s="9" t="n">
        <f aca="false">'Central pensions'!W72</f>
        <v>431389.82203812</v>
      </c>
      <c r="K72" s="9"/>
      <c r="L72" s="67" t="n">
        <f aca="false">'Central pensions'!N72</f>
        <v>4191160.16671165</v>
      </c>
      <c r="M72" s="67"/>
      <c r="N72" s="67" t="n">
        <f aca="false">'Central pensions'!L72</f>
        <v>1162604.68103248</v>
      </c>
      <c r="O72" s="9"/>
      <c r="P72" s="9" t="n">
        <f aca="false">'Central pensions'!X72</f>
        <v>28144257.9602075</v>
      </c>
      <c r="Q72" s="67"/>
      <c r="R72" s="67" t="n">
        <f aca="false">'Central SIPA income'!G67</f>
        <v>24957116.1793336</v>
      </c>
      <c r="S72" s="67"/>
      <c r="T72" s="9" t="n">
        <f aca="false">'Central SIPA income'!J67</f>
        <v>95425696.7873686</v>
      </c>
      <c r="U72" s="9"/>
      <c r="V72" s="67" t="n">
        <f aca="false">'Central SIPA income'!F67</f>
        <v>117734.87378045</v>
      </c>
      <c r="W72" s="67"/>
      <c r="X72" s="67" t="n">
        <f aca="false">'Central SIPA income'!M67</f>
        <v>295716.0590305</v>
      </c>
      <c r="Y72" s="9"/>
      <c r="Z72" s="9" t="n">
        <f aca="false">R72+V72-N72-L72-F72</f>
        <v>-6608758.67512536</v>
      </c>
      <c r="AA72" s="9"/>
      <c r="AB72" s="9" t="n">
        <f aca="false">T72-P72-D72</f>
        <v>-77577599.1451509</v>
      </c>
      <c r="AC72" s="50"/>
      <c r="AD72" s="9"/>
      <c r="AE72" s="9"/>
      <c r="AF72" s="9"/>
      <c r="AG72" s="9" t="n">
        <f aca="false">BF72/100*$AG$57</f>
        <v>6459870435.2314</v>
      </c>
      <c r="AH72" s="40" t="n">
        <f aca="false">(AG72-AG71)/AG71</f>
        <v>0.0102677146272858</v>
      </c>
      <c r="AI72" s="40"/>
      <c r="AJ72" s="40" t="n">
        <f aca="false">AB72/AG72</f>
        <v>-0.0120091571375877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13074495</v>
      </c>
      <c r="AY72" s="40" t="n">
        <f aca="false">(AW72-AW71)/AW71</f>
        <v>0.00637415442062784</v>
      </c>
      <c r="AZ72" s="39" t="n">
        <f aca="false">workers_and_wage_central!B60</f>
        <v>6976.95907460035</v>
      </c>
      <c r="BA72" s="40" t="n">
        <f aca="false">(AZ72-AZ71)/AZ71</f>
        <v>0.00386889924542955</v>
      </c>
      <c r="BB72" s="7"/>
      <c r="BC72" s="7"/>
      <c r="BD72" s="7"/>
      <c r="BE72" s="7"/>
      <c r="BF72" s="7" t="n">
        <f aca="false">BF71*(1+AY72)*(1+BA72)*(1-BE72)</f>
        <v>112.322410889709</v>
      </c>
      <c r="BG72" s="7"/>
      <c r="BH72" s="0" t="n">
        <f aca="false">BH71+1</f>
        <v>41</v>
      </c>
      <c r="BI72" s="40" t="n">
        <f aca="false">T79/AG79</f>
        <v>0.0172279928115379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148005268.051887</v>
      </c>
      <c r="E73" s="9"/>
      <c r="F73" s="67" t="n">
        <f aca="false">'Central pensions'!I73</f>
        <v>26901709.4400915</v>
      </c>
      <c r="G73" s="9" t="n">
        <f aca="false">'Central pensions'!K73</f>
        <v>2612049.829354</v>
      </c>
      <c r="H73" s="9" t="n">
        <f aca="false">'Central pensions'!V73</f>
        <v>14370727.4818113</v>
      </c>
      <c r="I73" s="67" t="n">
        <f aca="false">'Central pensions'!M73</f>
        <v>80785.0462686811</v>
      </c>
      <c r="J73" s="9" t="n">
        <f aca="false">'Central pensions'!W73</f>
        <v>444455.489128187</v>
      </c>
      <c r="K73" s="9"/>
      <c r="L73" s="67" t="n">
        <f aca="false">'Central pensions'!N73</f>
        <v>4321709.77728004</v>
      </c>
      <c r="M73" s="67"/>
      <c r="N73" s="67" t="n">
        <f aca="false">'Central pensions'!L73</f>
        <v>1188422.1061561</v>
      </c>
      <c r="O73" s="9"/>
      <c r="P73" s="9" t="n">
        <f aca="false">'Central pensions'!X73</f>
        <v>28963720.3657119</v>
      </c>
      <c r="Q73" s="67"/>
      <c r="R73" s="67" t="n">
        <f aca="false">'Central SIPA income'!G68</f>
        <v>28971345.4900911</v>
      </c>
      <c r="S73" s="67"/>
      <c r="T73" s="9" t="n">
        <f aca="false">'Central SIPA income'!J68</f>
        <v>110774450.477128</v>
      </c>
      <c r="U73" s="9"/>
      <c r="V73" s="67" t="n">
        <f aca="false">'Central SIPA income'!F68</f>
        <v>115551.574572055</v>
      </c>
      <c r="W73" s="67"/>
      <c r="X73" s="67" t="n">
        <f aca="false">'Central SIPA income'!M68</f>
        <v>290232.24088164</v>
      </c>
      <c r="Y73" s="9"/>
      <c r="Z73" s="9" t="n">
        <f aca="false">R73+V73-N73-L73-F73</f>
        <v>-3324944.25886443</v>
      </c>
      <c r="AA73" s="9"/>
      <c r="AB73" s="9" t="n">
        <f aca="false">T73-P73-D73</f>
        <v>-66194537.9404705</v>
      </c>
      <c r="AC73" s="50"/>
      <c r="AD73" s="9"/>
      <c r="AE73" s="9"/>
      <c r="AF73" s="9"/>
      <c r="AG73" s="9" t="n">
        <f aca="false">BF73/100*$AG$57</f>
        <v>6504288179.33095</v>
      </c>
      <c r="AH73" s="40" t="n">
        <f aca="false">(AG73-AG72)/AG72</f>
        <v>0.00687594968736613</v>
      </c>
      <c r="AI73" s="40" t="n">
        <f aca="false">(AG73-AG69)/AG69</f>
        <v>0.0277488332518396</v>
      </c>
      <c r="AJ73" s="40" t="n">
        <f aca="false">AB73/AG73</f>
        <v>-0.010177061058091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13130304</v>
      </c>
      <c r="AY73" s="40" t="n">
        <f aca="false">(AW73-AW72)/AW72</f>
        <v>0.00426853962619589</v>
      </c>
      <c r="AZ73" s="39" t="n">
        <f aca="false">workers_and_wage_central!B61</f>
        <v>6995.07354555078</v>
      </c>
      <c r="BA73" s="40" t="n">
        <f aca="false">(AZ73-AZ72)/AZ72</f>
        <v>0.00259632753420769</v>
      </c>
      <c r="BB73" s="7"/>
      <c r="BC73" s="7"/>
      <c r="BD73" s="7"/>
      <c r="BE73" s="7"/>
      <c r="BF73" s="7" t="n">
        <f aca="false">BF72*(1+AY73)*(1+BA73)*(1-BE73)</f>
        <v>113.094734135751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0.0149227360070764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145855057.532816</v>
      </c>
      <c r="E74" s="6"/>
      <c r="F74" s="8" t="n">
        <f aca="false">'Central pensions'!I74</f>
        <v>26510883.2257246</v>
      </c>
      <c r="G74" s="6" t="n">
        <f aca="false">'Central pensions'!K74</f>
        <v>2624553.51336673</v>
      </c>
      <c r="H74" s="6" t="n">
        <f aca="false">'Central pensions'!V74</f>
        <v>14439519.0620661</v>
      </c>
      <c r="I74" s="8" t="n">
        <f aca="false">'Central pensions'!M74</f>
        <v>81171.7581453631</v>
      </c>
      <c r="J74" s="6" t="n">
        <f aca="false">'Central pensions'!W74</f>
        <v>446583.063775242</v>
      </c>
      <c r="K74" s="6"/>
      <c r="L74" s="8" t="n">
        <f aca="false">'Central pensions'!N74</f>
        <v>4990376.83344292</v>
      </c>
      <c r="M74" s="8"/>
      <c r="N74" s="8" t="n">
        <f aca="false">'Central pensions'!L74</f>
        <v>1173249.50094999</v>
      </c>
      <c r="O74" s="6"/>
      <c r="P74" s="6" t="n">
        <f aca="false">'Central pensions'!X74</f>
        <v>32349961.7016488</v>
      </c>
      <c r="Q74" s="8"/>
      <c r="R74" s="8" t="n">
        <f aca="false">'Central SIPA income'!G69</f>
        <v>25280171.6670381</v>
      </c>
      <c r="S74" s="8"/>
      <c r="T74" s="6" t="n">
        <f aca="false">'Central SIPA income'!J69</f>
        <v>96660927.4443749</v>
      </c>
      <c r="U74" s="6"/>
      <c r="V74" s="8" t="n">
        <f aca="false">'Central SIPA income'!F69</f>
        <v>114543.986973397</v>
      </c>
      <c r="W74" s="8"/>
      <c r="X74" s="8" t="n">
        <f aca="false">'Central SIPA income'!M69</f>
        <v>287701.471329378</v>
      </c>
      <c r="Y74" s="6"/>
      <c r="Z74" s="6" t="n">
        <f aca="false">R74+V74-N74-L74-F74</f>
        <v>-7279793.90610601</v>
      </c>
      <c r="AA74" s="6"/>
      <c r="AB74" s="6" t="n">
        <f aca="false">T74-P74-D74</f>
        <v>-81544091.7900899</v>
      </c>
      <c r="AC74" s="50"/>
      <c r="AD74" s="6"/>
      <c r="AE74" s="6"/>
      <c r="AF74" s="6"/>
      <c r="AG74" s="6" t="n">
        <f aca="false">BF74/100*$AG$57</f>
        <v>6523491041.63449</v>
      </c>
      <c r="AH74" s="61" t="n">
        <f aca="false">(AG74-AG73)/AG73</f>
        <v>0.00295233879159252</v>
      </c>
      <c r="AI74" s="61"/>
      <c r="AJ74" s="61" t="n">
        <f aca="false">AB74/AG74</f>
        <v>-0.0125000695593289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0.00492972436099148</v>
      </c>
      <c r="AV74" s="5"/>
      <c r="AW74" s="65" t="n">
        <f aca="false">workers_and_wage_central!C62</f>
        <v>13135259</v>
      </c>
      <c r="AX74" s="5"/>
      <c r="AY74" s="61" t="n">
        <f aca="false">(AW74-AW73)/AW73</f>
        <v>0.000377371308387072</v>
      </c>
      <c r="AZ74" s="66" t="n">
        <f aca="false">workers_and_wage_central!B62</f>
        <v>7013.07883779251</v>
      </c>
      <c r="BA74" s="61" t="n">
        <f aca="false">(AZ74-AZ73)/AZ73</f>
        <v>0.00257399613091798</v>
      </c>
      <c r="BB74" s="5"/>
      <c r="BC74" s="5"/>
      <c r="BD74" s="5"/>
      <c r="BE74" s="5"/>
      <c r="BF74" s="5" t="n">
        <f aca="false">BF73*(1+AY74)*(1+BA74)*(1-BE74)</f>
        <v>113.428628106464</v>
      </c>
      <c r="BG74" s="5"/>
      <c r="BH74" s="5" t="n">
        <f aca="false">BH73+1</f>
        <v>43</v>
      </c>
      <c r="BI74" s="61" t="n">
        <f aca="false">T81/AG81</f>
        <v>0.0171907340830247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148926942.215748</v>
      </c>
      <c r="E75" s="9"/>
      <c r="F75" s="67" t="n">
        <f aca="false">'Central pensions'!I75</f>
        <v>27069234.6294377</v>
      </c>
      <c r="G75" s="9" t="n">
        <f aca="false">'Central pensions'!K75</f>
        <v>2749384.42468119</v>
      </c>
      <c r="H75" s="9" t="n">
        <f aca="false">'Central pensions'!V75</f>
        <v>15126301.905045</v>
      </c>
      <c r="I75" s="67" t="n">
        <f aca="false">'Central pensions'!M75</f>
        <v>85032.5079798303</v>
      </c>
      <c r="J75" s="9" t="n">
        <f aca="false">'Central pensions'!W75</f>
        <v>467823.770259122</v>
      </c>
      <c r="K75" s="9"/>
      <c r="L75" s="67" t="n">
        <f aca="false">'Central pensions'!N75</f>
        <v>4246595.68551174</v>
      </c>
      <c r="M75" s="67"/>
      <c r="N75" s="67" t="n">
        <f aca="false">'Central pensions'!L75</f>
        <v>1199305.24368129</v>
      </c>
      <c r="O75" s="9"/>
      <c r="P75" s="9" t="n">
        <f aca="false">'Central pensions'!X75</f>
        <v>28633828.7980677</v>
      </c>
      <c r="Q75" s="67"/>
      <c r="R75" s="67" t="n">
        <f aca="false">'Central SIPA income'!G70</f>
        <v>29297017.8677833</v>
      </c>
      <c r="S75" s="67"/>
      <c r="T75" s="9" t="n">
        <f aca="false">'Central SIPA income'!J70</f>
        <v>112019687.039813</v>
      </c>
      <c r="U75" s="9"/>
      <c r="V75" s="67" t="n">
        <f aca="false">'Central SIPA income'!F70</f>
        <v>114611.391710692</v>
      </c>
      <c r="W75" s="67"/>
      <c r="X75" s="67" t="n">
        <f aca="false">'Central SIPA income'!M70</f>
        <v>287870.772596137</v>
      </c>
      <c r="Y75" s="9"/>
      <c r="Z75" s="9" t="n">
        <f aca="false">R75+V75-N75-L75-F75</f>
        <v>-3103506.29913671</v>
      </c>
      <c r="AA75" s="9"/>
      <c r="AB75" s="9" t="n">
        <f aca="false">T75-P75-D75</f>
        <v>-65541083.9740027</v>
      </c>
      <c r="AC75" s="50"/>
      <c r="AD75" s="9"/>
      <c r="AE75" s="9"/>
      <c r="AF75" s="9"/>
      <c r="AG75" s="9" t="n">
        <f aca="false">BF75/100*$AG$57</f>
        <v>6562882195.06006</v>
      </c>
      <c r="AH75" s="40" t="n">
        <f aca="false">(AG75-AG74)/AG74</f>
        <v>0.00603835479717327</v>
      </c>
      <c r="AI75" s="40"/>
      <c r="AJ75" s="40" t="n">
        <f aca="false">AB75/AG75</f>
        <v>-0.00998663118215591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13146382</v>
      </c>
      <c r="AX75" s="7"/>
      <c r="AY75" s="40" t="n">
        <f aca="false">(AW75-AW74)/AW74</f>
        <v>0.0008468047717978</v>
      </c>
      <c r="AZ75" s="39" t="n">
        <f aca="false">workers_and_wage_central!B63</f>
        <v>7049.45678239373</v>
      </c>
      <c r="BA75" s="40" t="n">
        <f aca="false">(AZ75-AZ74)/AZ74</f>
        <v>0.00518715751563897</v>
      </c>
      <c r="BB75" s="7"/>
      <c r="BC75" s="7"/>
      <c r="BD75" s="7"/>
      <c r="BE75" s="7"/>
      <c r="BF75" s="7" t="n">
        <f aca="false">BF74*(1+AY75)*(1+BA75)*(1-BE75)</f>
        <v>114.113550407128</v>
      </c>
      <c r="BG75" s="7"/>
      <c r="BH75" s="7" t="n">
        <f aca="false">BH74+1</f>
        <v>44</v>
      </c>
      <c r="BI75" s="40" t="n">
        <f aca="false">T82/AG82</f>
        <v>0.0149597571959707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146979297.835744</v>
      </c>
      <c r="E76" s="9"/>
      <c r="F76" s="67" t="n">
        <f aca="false">'Central pensions'!I76</f>
        <v>26715227.2086671</v>
      </c>
      <c r="G76" s="9" t="n">
        <f aca="false">'Central pensions'!K76</f>
        <v>2760470.65224442</v>
      </c>
      <c r="H76" s="9" t="n">
        <f aca="false">'Central pensions'!V76</f>
        <v>15187295.0581319</v>
      </c>
      <c r="I76" s="67" t="n">
        <f aca="false">'Central pensions'!M76</f>
        <v>85375.3809972503</v>
      </c>
      <c r="J76" s="9" t="n">
        <f aca="false">'Central pensions'!W76</f>
        <v>469710.156437071</v>
      </c>
      <c r="K76" s="9"/>
      <c r="L76" s="67" t="n">
        <f aca="false">'Central pensions'!N76</f>
        <v>4051876.86796304</v>
      </c>
      <c r="M76" s="67"/>
      <c r="N76" s="67" t="n">
        <f aca="false">'Central pensions'!L76</f>
        <v>1185430.31779077</v>
      </c>
      <c r="O76" s="9"/>
      <c r="P76" s="9" t="n">
        <f aca="false">'Central pensions'!X76</f>
        <v>27547096.1796685</v>
      </c>
      <c r="Q76" s="67"/>
      <c r="R76" s="67" t="n">
        <f aca="false">'Central SIPA income'!G71</f>
        <v>25757071.5723298</v>
      </c>
      <c r="S76" s="67"/>
      <c r="T76" s="9" t="n">
        <f aca="false">'Central SIPA income'!J71</f>
        <v>98484395.5659833</v>
      </c>
      <c r="U76" s="9"/>
      <c r="V76" s="67" t="n">
        <f aca="false">'Central SIPA income'!F71</f>
        <v>116918.544965867</v>
      </c>
      <c r="W76" s="67"/>
      <c r="X76" s="67" t="n">
        <f aca="false">'Central SIPA income'!M71</f>
        <v>293665.676402397</v>
      </c>
      <c r="Y76" s="9"/>
      <c r="Z76" s="9" t="n">
        <f aca="false">R76+V76-N76-L76-F76</f>
        <v>-6078544.27712523</v>
      </c>
      <c r="AA76" s="9"/>
      <c r="AB76" s="9" t="n">
        <f aca="false">T76-P76-D76</f>
        <v>-76041998.4494288</v>
      </c>
      <c r="AC76" s="50"/>
      <c r="AD76" s="9"/>
      <c r="AE76" s="9"/>
      <c r="AF76" s="9"/>
      <c r="AG76" s="9" t="n">
        <f aca="false">BF76/100*$AG$57</f>
        <v>6624185422.80338</v>
      </c>
      <c r="AH76" s="40" t="n">
        <f aca="false">(AG76-AG75)/AG75</f>
        <v>0.00934090022055556</v>
      </c>
      <c r="AI76" s="40"/>
      <c r="AJ76" s="40" t="n">
        <f aca="false">AB76/AG76</f>
        <v>-0.0114794489580045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13252797</v>
      </c>
      <c r="AY76" s="40" t="n">
        <f aca="false">(AW76-AW75)/AW75</f>
        <v>0.00809462253569081</v>
      </c>
      <c r="AZ76" s="39" t="n">
        <f aca="false">workers_and_wage_central!B64</f>
        <v>7058.17181814724</v>
      </c>
      <c r="BA76" s="40" t="n">
        <f aca="false">(AZ76-AZ75)/AZ75</f>
        <v>0.00123627054147954</v>
      </c>
      <c r="BB76" s="7"/>
      <c r="BC76" s="7"/>
      <c r="BD76" s="7"/>
      <c r="BE76" s="7"/>
      <c r="BF76" s="7" t="n">
        <f aca="false">BF75*(1+AY76)*(1+BA76)*(1-BE76)</f>
        <v>115.179473695294</v>
      </c>
      <c r="BG76" s="7"/>
      <c r="BH76" s="0" t="n">
        <f aca="false">BH75+1</f>
        <v>45</v>
      </c>
      <c r="BI76" s="40" t="n">
        <f aca="false">T83/AG83</f>
        <v>0.0172312497782771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150812332.669181</v>
      </c>
      <c r="E77" s="9"/>
      <c r="F77" s="67" t="n">
        <f aca="false">'Central pensions'!I77</f>
        <v>27411926.6621402</v>
      </c>
      <c r="G77" s="9" t="n">
        <f aca="false">'Central pensions'!K77</f>
        <v>2896961.64085456</v>
      </c>
      <c r="H77" s="9" t="n">
        <f aca="false">'Central pensions'!V77</f>
        <v>15938228.2061127</v>
      </c>
      <c r="I77" s="67" t="n">
        <f aca="false">'Central pensions'!M77</f>
        <v>89596.7517790059</v>
      </c>
      <c r="J77" s="9" t="n">
        <f aca="false">'Central pensions'!W77</f>
        <v>492934.89297255</v>
      </c>
      <c r="K77" s="9"/>
      <c r="L77" s="67" t="n">
        <f aca="false">'Central pensions'!N77</f>
        <v>4202767.52785943</v>
      </c>
      <c r="M77" s="67"/>
      <c r="N77" s="67" t="n">
        <f aca="false">'Central pensions'!L77</f>
        <v>1217730.00481185</v>
      </c>
      <c r="O77" s="9"/>
      <c r="P77" s="9" t="n">
        <f aca="false">'Central pensions'!X77</f>
        <v>28507771.8792165</v>
      </c>
      <c r="Q77" s="67"/>
      <c r="R77" s="67" t="n">
        <f aca="false">'Central SIPA income'!G72</f>
        <v>29767770.1811273</v>
      </c>
      <c r="S77" s="67"/>
      <c r="T77" s="9" t="n">
        <f aca="false">'Central SIPA income'!J72</f>
        <v>113819649.310787</v>
      </c>
      <c r="U77" s="9"/>
      <c r="V77" s="67" t="n">
        <f aca="false">'Central SIPA income'!F72</f>
        <v>112230.382202261</v>
      </c>
      <c r="W77" s="67"/>
      <c r="X77" s="67" t="n">
        <f aca="false">'Central SIPA income'!M72</f>
        <v>281890.363175047</v>
      </c>
      <c r="Y77" s="9"/>
      <c r="Z77" s="9" t="n">
        <f aca="false">R77+V77-N77-L77-F77</f>
        <v>-2952423.63148198</v>
      </c>
      <c r="AA77" s="9"/>
      <c r="AB77" s="9" t="n">
        <f aca="false">T77-P77-D77</f>
        <v>-65500455.2376109</v>
      </c>
      <c r="AC77" s="50"/>
      <c r="AD77" s="9"/>
      <c r="AE77" s="9"/>
      <c r="AF77" s="9"/>
      <c r="AG77" s="9" t="n">
        <f aca="false">BF77/100*$AG$57</f>
        <v>6633375179.31699</v>
      </c>
      <c r="AH77" s="40" t="n">
        <f aca="false">(AG77-AG76)/AG76</f>
        <v>0.00138730363464456</v>
      </c>
      <c r="AI77" s="40" t="n">
        <f aca="false">(AG77-AG73)/AG73</f>
        <v>0.0198464453644973</v>
      </c>
      <c r="AJ77" s="40" t="n">
        <f aca="false">AB77/AG77</f>
        <v>-0.00987437819616215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13255158</v>
      </c>
      <c r="AY77" s="40" t="n">
        <f aca="false">(AW77-AW76)/AW76</f>
        <v>0.000178151072562267</v>
      </c>
      <c r="AZ77" s="39" t="n">
        <f aca="false">workers_and_wage_central!B65</f>
        <v>7066.70470454191</v>
      </c>
      <c r="BA77" s="40" t="n">
        <f aca="false">(AZ77-AZ76)/AZ76</f>
        <v>0.00120893718862542</v>
      </c>
      <c r="BB77" s="7"/>
      <c r="BC77" s="7"/>
      <c r="BD77" s="7"/>
      <c r="BE77" s="7"/>
      <c r="BF77" s="7" t="n">
        <f aca="false">BF76*(1+AY77)*(1+BA77)*(1-BE77)</f>
        <v>115.339262597788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0.0150350869771586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147968014.627222</v>
      </c>
      <c r="E78" s="6"/>
      <c r="F78" s="8" t="n">
        <f aca="false">'Central pensions'!I78</f>
        <v>26894938.1891814</v>
      </c>
      <c r="G78" s="6" t="n">
        <f aca="false">'Central pensions'!K78</f>
        <v>2983131.71006709</v>
      </c>
      <c r="H78" s="6" t="n">
        <f aca="false">'Central pensions'!V78</f>
        <v>16412310.5026393</v>
      </c>
      <c r="I78" s="8" t="n">
        <f aca="false">'Central pensions'!M78</f>
        <v>92261.8054659925</v>
      </c>
      <c r="J78" s="6" t="n">
        <f aca="false">'Central pensions'!W78</f>
        <v>507597.23204039</v>
      </c>
      <c r="K78" s="6"/>
      <c r="L78" s="8" t="n">
        <f aca="false">'Central pensions'!N78</f>
        <v>4988415.76713264</v>
      </c>
      <c r="M78" s="8"/>
      <c r="N78" s="8" t="n">
        <f aca="false">'Central pensions'!L78</f>
        <v>1196189.02431079</v>
      </c>
      <c r="O78" s="6"/>
      <c r="P78" s="6" t="n">
        <f aca="false">'Central pensions'!X78</f>
        <v>32465992.2085197</v>
      </c>
      <c r="Q78" s="8"/>
      <c r="R78" s="8" t="n">
        <f aca="false">'Central SIPA income'!G73</f>
        <v>26052782.8144664</v>
      </c>
      <c r="S78" s="8"/>
      <c r="T78" s="6" t="n">
        <f aca="false">'Central SIPA income'!J73</f>
        <v>99615073.1300886</v>
      </c>
      <c r="U78" s="6"/>
      <c r="V78" s="8" t="n">
        <f aca="false">'Central SIPA income'!F73</f>
        <v>115251.048954982</v>
      </c>
      <c r="W78" s="8"/>
      <c r="X78" s="8" t="n">
        <f aca="false">'Central SIPA income'!M73</f>
        <v>289477.407175494</v>
      </c>
      <c r="Y78" s="6"/>
      <c r="Z78" s="6" t="n">
        <f aca="false">R78+V78-N78-L78-F78</f>
        <v>-6911509.11720341</v>
      </c>
      <c r="AA78" s="6"/>
      <c r="AB78" s="6" t="n">
        <f aca="false">T78-P78-D78</f>
        <v>-80818933.7056527</v>
      </c>
      <c r="AC78" s="50"/>
      <c r="AD78" s="6"/>
      <c r="AE78" s="6"/>
      <c r="AF78" s="6"/>
      <c r="AG78" s="6" t="n">
        <f aca="false">BF78/100*$AG$57</f>
        <v>6672376343.26359</v>
      </c>
      <c r="AH78" s="61" t="n">
        <f aca="false">(AG78-AG77)/AG77</f>
        <v>0.00587953536356614</v>
      </c>
      <c r="AI78" s="61"/>
      <c r="AJ78" s="61" t="n">
        <f aca="false">AB78/AG78</f>
        <v>-0.0121124663160296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0.00450757311825633</v>
      </c>
      <c r="AV78" s="5"/>
      <c r="AW78" s="65" t="n">
        <f aca="false">workers_and_wage_central!C66</f>
        <v>13307776</v>
      </c>
      <c r="AX78" s="5"/>
      <c r="AY78" s="61" t="n">
        <f aca="false">(AW78-AW77)/AW77</f>
        <v>0.0039696245039101</v>
      </c>
      <c r="AZ78" s="66" t="n">
        <f aca="false">workers_and_wage_central!B66</f>
        <v>7080.14811530631</v>
      </c>
      <c r="BA78" s="61" t="n">
        <f aca="false">(AZ78-AZ77)/AZ77</f>
        <v>0.00190235920792908</v>
      </c>
      <c r="BB78" s="5"/>
      <c r="BC78" s="5"/>
      <c r="BD78" s="5"/>
      <c r="BE78" s="5"/>
      <c r="BF78" s="5" t="n">
        <f aca="false">BF77*(1+AY78)*(1+BA78)*(1-BE78)</f>
        <v>116.017403871039</v>
      </c>
      <c r="BG78" s="5"/>
      <c r="BH78" s="5" t="n">
        <f aca="false">BH77+1</f>
        <v>47</v>
      </c>
      <c r="BI78" s="61" t="n">
        <f aca="false">T85/AG85</f>
        <v>0.017319195678944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151567544.373049</v>
      </c>
      <c r="E79" s="9"/>
      <c r="F79" s="67" t="n">
        <f aca="false">'Central pensions'!I79</f>
        <v>27549195.3289291</v>
      </c>
      <c r="G79" s="9" t="n">
        <f aca="false">'Central pensions'!K79</f>
        <v>3132969.13914934</v>
      </c>
      <c r="H79" s="9" t="n">
        <f aca="false">'Central pensions'!V79</f>
        <v>17236671.828261</v>
      </c>
      <c r="I79" s="67" t="n">
        <f aca="false">'Central pensions'!M79</f>
        <v>96895.952757196</v>
      </c>
      <c r="J79" s="9" t="n">
        <f aca="false">'Central pensions'!W79</f>
        <v>533092.943142092</v>
      </c>
      <c r="K79" s="9"/>
      <c r="L79" s="67" t="n">
        <f aca="false">'Central pensions'!N79</f>
        <v>4271094.06672808</v>
      </c>
      <c r="M79" s="67"/>
      <c r="N79" s="67" t="n">
        <f aca="false">'Central pensions'!L79</f>
        <v>1227535.62601573</v>
      </c>
      <c r="O79" s="9"/>
      <c r="P79" s="9" t="n">
        <f aca="false">'Central pensions'!X79</f>
        <v>28916266.2489544</v>
      </c>
      <c r="Q79" s="67"/>
      <c r="R79" s="67" t="n">
        <f aca="false">'Central SIPA income'!G74</f>
        <v>30191860.8940696</v>
      </c>
      <c r="S79" s="67"/>
      <c r="T79" s="9" t="n">
        <f aca="false">'Central SIPA income'!J74</f>
        <v>115441196.908385</v>
      </c>
      <c r="U79" s="9"/>
      <c r="V79" s="67" t="n">
        <f aca="false">'Central SIPA income'!F74</f>
        <v>114034.349615887</v>
      </c>
      <c r="W79" s="67"/>
      <c r="X79" s="67" t="n">
        <f aca="false">'Central SIPA income'!M74</f>
        <v>286421.40921984</v>
      </c>
      <c r="Y79" s="9"/>
      <c r="Z79" s="9" t="n">
        <f aca="false">R79+V79-N79-L79-F79</f>
        <v>-2741929.77798737</v>
      </c>
      <c r="AA79" s="9"/>
      <c r="AB79" s="9" t="n">
        <f aca="false">T79-P79-D79</f>
        <v>-65042613.7136185</v>
      </c>
      <c r="AC79" s="50"/>
      <c r="AD79" s="9"/>
      <c r="AE79" s="9"/>
      <c r="AF79" s="9"/>
      <c r="AG79" s="9" t="n">
        <f aca="false">BF79/100*$AG$57</f>
        <v>6700792029.06751</v>
      </c>
      <c r="AH79" s="40" t="n">
        <f aca="false">(AG79-AG78)/AG78</f>
        <v>0.0042587054959222</v>
      </c>
      <c r="AI79" s="40"/>
      <c r="AJ79" s="40" t="n">
        <f aca="false">AB79/AG79</f>
        <v>-0.00970670533146959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13317848</v>
      </c>
      <c r="AX79" s="7"/>
      <c r="AY79" s="40" t="n">
        <f aca="false">(AW79-AW78)/AW78</f>
        <v>0.000756850731482105</v>
      </c>
      <c r="AZ79" s="39" t="n">
        <f aca="false">workers_and_wage_central!B67</f>
        <v>7104.92301481602</v>
      </c>
      <c r="BA79" s="40" t="n">
        <f aca="false">(AZ79-AZ78)/AZ78</f>
        <v>0.00349920638752612</v>
      </c>
      <c r="BB79" s="7"/>
      <c r="BC79" s="7"/>
      <c r="BD79" s="7"/>
      <c r="BE79" s="7"/>
      <c r="BF79" s="7" t="n">
        <f aca="false">BF78*(1+AY79)*(1+BA79)*(1-BE79)</f>
        <v>116.511487826528</v>
      </c>
      <c r="BG79" s="7"/>
      <c r="BH79" s="7" t="n">
        <f aca="false">BH78+1</f>
        <v>48</v>
      </c>
      <c r="BI79" s="40" t="n">
        <f aca="false">T86/AG86</f>
        <v>0.0150657912329072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149022498.033222</v>
      </c>
      <c r="E80" s="9"/>
      <c r="F80" s="67" t="n">
        <f aca="false">'Central pensions'!I80</f>
        <v>27086603.0303792</v>
      </c>
      <c r="G80" s="9" t="n">
        <f aca="false">'Central pensions'!K80</f>
        <v>3149879.50113547</v>
      </c>
      <c r="H80" s="9" t="n">
        <f aca="false">'Central pensions'!V80</f>
        <v>17329707.6505453</v>
      </c>
      <c r="I80" s="67" t="n">
        <f aca="false">'Central pensions'!M80</f>
        <v>97418.9536433648</v>
      </c>
      <c r="J80" s="9" t="n">
        <f aca="false">'Central pensions'!W80</f>
        <v>535970.339707585</v>
      </c>
      <c r="K80" s="9"/>
      <c r="L80" s="67" t="n">
        <f aca="false">'Central pensions'!N80</f>
        <v>4123203.64119353</v>
      </c>
      <c r="M80" s="67"/>
      <c r="N80" s="67" t="n">
        <f aca="false">'Central pensions'!L80</f>
        <v>1208256.81176023</v>
      </c>
      <c r="O80" s="9"/>
      <c r="P80" s="9" t="n">
        <f aca="false">'Central pensions'!X80</f>
        <v>28042795.7799502</v>
      </c>
      <c r="Q80" s="67"/>
      <c r="R80" s="67" t="n">
        <f aca="false">'Central SIPA income'!G75</f>
        <v>26331229.2394912</v>
      </c>
      <c r="S80" s="67"/>
      <c r="T80" s="9" t="n">
        <f aca="false">'Central SIPA income'!J75</f>
        <v>100679737.169596</v>
      </c>
      <c r="U80" s="9"/>
      <c r="V80" s="67" t="n">
        <f aca="false">'Central SIPA income'!F75</f>
        <v>117052.085598337</v>
      </c>
      <c r="W80" s="67"/>
      <c r="X80" s="67" t="n">
        <f aca="false">'Central SIPA income'!M75</f>
        <v>294001.091970328</v>
      </c>
      <c r="Y80" s="9"/>
      <c r="Z80" s="9" t="n">
        <f aca="false">R80+V80-N80-L80-F80</f>
        <v>-5969782.15824348</v>
      </c>
      <c r="AA80" s="9"/>
      <c r="AB80" s="9" t="n">
        <f aca="false">T80-P80-D80</f>
        <v>-76385556.643576</v>
      </c>
      <c r="AC80" s="50"/>
      <c r="AD80" s="9"/>
      <c r="AE80" s="9"/>
      <c r="AF80" s="9"/>
      <c r="AG80" s="9" t="n">
        <f aca="false">BF80/100*$AG$57</f>
        <v>6746734454.18141</v>
      </c>
      <c r="AH80" s="40" t="n">
        <f aca="false">(AG80-AG79)/AG79</f>
        <v>0.0068562678732022</v>
      </c>
      <c r="AI80" s="40"/>
      <c r="AJ80" s="40" t="n">
        <f aca="false">AB80/AG80</f>
        <v>-0.0113218561012483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13382948</v>
      </c>
      <c r="AY80" s="40" t="n">
        <f aca="false">(AW80-AW79)/AW79</f>
        <v>0.00488817712891752</v>
      </c>
      <c r="AZ80" s="39" t="n">
        <f aca="false">workers_and_wage_central!B68</f>
        <v>7118.83812849988</v>
      </c>
      <c r="BA80" s="40" t="n">
        <f aca="false">(AZ80-AZ79)/AZ79</f>
        <v>0.00195851716546999</v>
      </c>
      <c r="BB80" s="7"/>
      <c r="BC80" s="7"/>
      <c r="BD80" s="7"/>
      <c r="BE80" s="7"/>
      <c r="BF80" s="7" t="n">
        <f aca="false">BF79*(1+AY80)*(1+BA80)*(1-BE80)</f>
        <v>117.310321797372</v>
      </c>
      <c r="BG80" s="7"/>
      <c r="BH80" s="0" t="n">
        <f aca="false">BH79+1</f>
        <v>49</v>
      </c>
      <c r="BI80" s="40" t="n">
        <f aca="false">T87/AG87</f>
        <v>0.01729009390468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152513767.535902</v>
      </c>
      <c r="E81" s="9"/>
      <c r="F81" s="67" t="n">
        <f aca="false">'Central pensions'!I81</f>
        <v>27721182.589434</v>
      </c>
      <c r="G81" s="9" t="n">
        <f aca="false">'Central pensions'!K81</f>
        <v>3233711.23442763</v>
      </c>
      <c r="H81" s="9" t="n">
        <f aca="false">'Central pensions'!V81</f>
        <v>17790925.1127586</v>
      </c>
      <c r="I81" s="67" t="n">
        <f aca="false">'Central pensions'!M81</f>
        <v>100011.68766271</v>
      </c>
      <c r="J81" s="9" t="n">
        <f aca="false">'Central pensions'!W81</f>
        <v>550234.79730181</v>
      </c>
      <c r="K81" s="9"/>
      <c r="L81" s="67" t="n">
        <f aca="false">'Central pensions'!N81</f>
        <v>4284002.63472314</v>
      </c>
      <c r="M81" s="67"/>
      <c r="N81" s="67" t="n">
        <f aca="false">'Central pensions'!L81</f>
        <v>1236322.07844026</v>
      </c>
      <c r="O81" s="9"/>
      <c r="P81" s="9" t="n">
        <f aca="false">'Central pensions'!X81</f>
        <v>29031589.3384627</v>
      </c>
      <c r="Q81" s="67"/>
      <c r="R81" s="67" t="n">
        <f aca="false">'Central SIPA income'!G76</f>
        <v>30364539.7535316</v>
      </c>
      <c r="S81" s="67"/>
      <c r="T81" s="9" t="n">
        <f aca="false">'Central SIPA income'!J76</f>
        <v>116101449.493908</v>
      </c>
      <c r="U81" s="9"/>
      <c r="V81" s="67" t="n">
        <f aca="false">'Central SIPA income'!F76</f>
        <v>115759.130892106</v>
      </c>
      <c r="W81" s="67"/>
      <c r="X81" s="67" t="n">
        <f aca="false">'Central SIPA income'!M76</f>
        <v>290753.562517461</v>
      </c>
      <c r="Y81" s="9"/>
      <c r="Z81" s="9" t="n">
        <f aca="false">R81+V81-N81-L81-F81</f>
        <v>-2761208.4181737</v>
      </c>
      <c r="AA81" s="9"/>
      <c r="AB81" s="9" t="n">
        <f aca="false">T81-P81-D81</f>
        <v>-65443907.3804562</v>
      </c>
      <c r="AC81" s="50"/>
      <c r="AD81" s="9"/>
      <c r="AE81" s="9"/>
      <c r="AF81" s="9"/>
      <c r="AG81" s="9" t="n">
        <f aca="false">BF81/100*$AG$57</f>
        <v>6753722612.02941</v>
      </c>
      <c r="AH81" s="40" t="n">
        <f aca="false">(AG81-AG80)/AG80</f>
        <v>0.0010357837403348</v>
      </c>
      <c r="AI81" s="40" t="n">
        <f aca="false">(AG81-AG77)/AG77</f>
        <v>0.0181427145999012</v>
      </c>
      <c r="AJ81" s="40" t="n">
        <f aca="false">AB81/AG81</f>
        <v>-0.00969004964223591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13334561</v>
      </c>
      <c r="AY81" s="40" t="n">
        <f aca="false">(AW81-AW80)/AW80</f>
        <v>-0.0036155710983858</v>
      </c>
      <c r="AZ81" s="39" t="n">
        <f aca="false">workers_and_wage_central!B69</f>
        <v>7152.07052476642</v>
      </c>
      <c r="BA81" s="40" t="n">
        <f aca="false">(AZ81-AZ80)/AZ80</f>
        <v>0.00466823316764189</v>
      </c>
      <c r="BB81" s="7"/>
      <c r="BC81" s="7"/>
      <c r="BD81" s="7"/>
      <c r="BE81" s="7"/>
      <c r="BF81" s="7" t="n">
        <f aca="false">BF80*(1+AY81)*(1+BA81)*(1-BE81)</f>
        <v>117.431829921263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0.0149975601632636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150278605.414442</v>
      </c>
      <c r="E82" s="6"/>
      <c r="F82" s="8" t="n">
        <f aca="false">'Central pensions'!I82</f>
        <v>27314915.4157418</v>
      </c>
      <c r="G82" s="6" t="n">
        <f aca="false">'Central pensions'!K82</f>
        <v>3279357.47090581</v>
      </c>
      <c r="H82" s="6" t="n">
        <f aca="false">'Central pensions'!V82</f>
        <v>18042057.2380445</v>
      </c>
      <c r="I82" s="8" t="n">
        <f aca="false">'Central pensions'!M82</f>
        <v>101423.426935232</v>
      </c>
      <c r="J82" s="6" t="n">
        <f aca="false">'Central pensions'!W82</f>
        <v>558001.770248802</v>
      </c>
      <c r="K82" s="6"/>
      <c r="L82" s="8" t="n">
        <f aca="false">'Central pensions'!N82</f>
        <v>5021417.2976853</v>
      </c>
      <c r="M82" s="8"/>
      <c r="N82" s="8" t="n">
        <f aca="false">'Central pensions'!L82</f>
        <v>1219239.78740587</v>
      </c>
      <c r="O82" s="6"/>
      <c r="P82" s="6" t="n">
        <f aca="false">'Central pensions'!X82</f>
        <v>32764055.8049147</v>
      </c>
      <c r="Q82" s="8"/>
      <c r="R82" s="8" t="n">
        <f aca="false">'Central SIPA income'!G77</f>
        <v>26580274.5671331</v>
      </c>
      <c r="S82" s="8"/>
      <c r="T82" s="6" t="n">
        <f aca="false">'Central SIPA income'!J77</f>
        <v>101631983.565017</v>
      </c>
      <c r="U82" s="6"/>
      <c r="V82" s="8" t="n">
        <f aca="false">'Central SIPA income'!F77</f>
        <v>119357.439168327</v>
      </c>
      <c r="W82" s="8"/>
      <c r="X82" s="8" t="n">
        <f aca="false">'Central SIPA income'!M77</f>
        <v>299791.475486265</v>
      </c>
      <c r="Y82" s="6"/>
      <c r="Z82" s="6" t="n">
        <f aca="false">R82+V82-N82-L82-F82</f>
        <v>-6855940.49453153</v>
      </c>
      <c r="AA82" s="6"/>
      <c r="AB82" s="6" t="n">
        <f aca="false">T82-P82-D82</f>
        <v>-81410677.6543402</v>
      </c>
      <c r="AC82" s="50"/>
      <c r="AD82" s="6"/>
      <c r="AE82" s="6"/>
      <c r="AF82" s="6"/>
      <c r="AG82" s="6" t="n">
        <f aca="false">BF82/100*$AG$57</f>
        <v>6793692052.19389</v>
      </c>
      <c r="AH82" s="61" t="n">
        <f aca="false">(AG82-AG81)/AG81</f>
        <v>0.00591813470296881</v>
      </c>
      <c r="AI82" s="61"/>
      <c r="AJ82" s="61" t="n">
        <f aca="false">AB82/AG82</f>
        <v>-0.0119832746360722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0.00515769122585458</v>
      </c>
      <c r="AV82" s="5"/>
      <c r="AW82" s="65" t="n">
        <f aca="false">workers_and_wage_central!C70</f>
        <v>13424363</v>
      </c>
      <c r="AX82" s="5"/>
      <c r="AY82" s="61" t="n">
        <f aca="false">(AW82-AW81)/AW81</f>
        <v>0.00673452991815779</v>
      </c>
      <c r="AZ82" s="66" t="n">
        <f aca="false">workers_and_wage_central!B70</f>
        <v>7146.27066792075</v>
      </c>
      <c r="BA82" s="61" t="n">
        <f aca="false">(AZ82-AZ81)/AZ81</f>
        <v>-0.00081093395619928</v>
      </c>
      <c r="BB82" s="5"/>
      <c r="BC82" s="5"/>
      <c r="BD82" s="5"/>
      <c r="BE82" s="5"/>
      <c r="BF82" s="5" t="n">
        <f aca="false">BF81*(1+AY82)*(1+BA82)*(1-BE82)</f>
        <v>118.126807309153</v>
      </c>
      <c r="BG82" s="5"/>
      <c r="BH82" s="5" t="n">
        <f aca="false">BH81+1</f>
        <v>51</v>
      </c>
      <c r="BI82" s="61" t="n">
        <f aca="false">T89/AG89</f>
        <v>0.0173180254771542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153731478.126669</v>
      </c>
      <c r="E83" s="9"/>
      <c r="F83" s="67" t="n">
        <f aca="false">'Central pensions'!I83</f>
        <v>27942515.9036202</v>
      </c>
      <c r="G83" s="9" t="n">
        <f aca="false">'Central pensions'!K83</f>
        <v>3422021.69775057</v>
      </c>
      <c r="H83" s="9" t="n">
        <f aca="false">'Central pensions'!V83</f>
        <v>18826953.7213924</v>
      </c>
      <c r="I83" s="67" t="n">
        <f aca="false">'Central pensions'!M83</f>
        <v>105835.722610843</v>
      </c>
      <c r="J83" s="9" t="n">
        <f aca="false">'Central pensions'!W83</f>
        <v>582276.919218323</v>
      </c>
      <c r="K83" s="9"/>
      <c r="L83" s="67" t="n">
        <f aca="false">'Central pensions'!N83</f>
        <v>4238665.36462175</v>
      </c>
      <c r="M83" s="67"/>
      <c r="N83" s="67" t="n">
        <f aca="false">'Central pensions'!L83</f>
        <v>1248491.91336014</v>
      </c>
      <c r="O83" s="9"/>
      <c r="P83" s="9" t="n">
        <f aca="false">'Central pensions'!X83</f>
        <v>28863288.8694297</v>
      </c>
      <c r="Q83" s="67"/>
      <c r="R83" s="67" t="n">
        <f aca="false">'Central SIPA income'!G78</f>
        <v>30766368.9287467</v>
      </c>
      <c r="S83" s="67"/>
      <c r="T83" s="9" t="n">
        <f aca="false">'Central SIPA income'!J78</f>
        <v>117637878.172561</v>
      </c>
      <c r="U83" s="9"/>
      <c r="V83" s="67" t="n">
        <f aca="false">'Central SIPA income'!F78</f>
        <v>120173.089033065</v>
      </c>
      <c r="W83" s="67"/>
      <c r="X83" s="67" t="n">
        <f aca="false">'Central SIPA income'!M78</f>
        <v>301840.152788106</v>
      </c>
      <c r="Y83" s="9"/>
      <c r="Z83" s="9" t="n">
        <f aca="false">R83+V83-N83-L83-F83</f>
        <v>-2543131.16382234</v>
      </c>
      <c r="AA83" s="9"/>
      <c r="AB83" s="9" t="n">
        <f aca="false">T83-P83-D83</f>
        <v>-64956888.8235376</v>
      </c>
      <c r="AC83" s="50"/>
      <c r="AD83" s="9"/>
      <c r="AE83" s="9"/>
      <c r="AF83" s="9"/>
      <c r="AG83" s="9" t="n">
        <f aca="false">BF83/100*$AG$57</f>
        <v>6827007888.9381</v>
      </c>
      <c r="AH83" s="40" t="n">
        <f aca="false">(AG83-AG82)/AG82</f>
        <v>0.00490393684144932</v>
      </c>
      <c r="AI83" s="40"/>
      <c r="AJ83" s="40" t="n">
        <f aca="false">AB83/AG83</f>
        <v>-0.00951469368136928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13440135</v>
      </c>
      <c r="AX83" s="7"/>
      <c r="AY83" s="40" t="n">
        <f aca="false">(AW83-AW82)/AW82</f>
        <v>0.00117487883782642</v>
      </c>
      <c r="AZ83" s="39" t="n">
        <f aca="false">workers_and_wage_central!B71</f>
        <v>7172.88825331322</v>
      </c>
      <c r="BA83" s="40" t="n">
        <f aca="false">(AZ83-AZ82)/AZ82</f>
        <v>0.00372468195361776</v>
      </c>
      <c r="BB83" s="7"/>
      <c r="BC83" s="7"/>
      <c r="BD83" s="7"/>
      <c r="BE83" s="7"/>
      <c r="BF83" s="7" t="n">
        <f aca="false">BF82*(1+AY83)*(1+BA83)*(1-BE83)</f>
        <v>118.706093711479</v>
      </c>
      <c r="BG83" s="7"/>
      <c r="BH83" s="7" t="n">
        <f aca="false">BH82+1</f>
        <v>52</v>
      </c>
      <c r="BI83" s="40" t="n">
        <f aca="false">T90/AG90</f>
        <v>0.0150775006416555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150634689.625988</v>
      </c>
      <c r="E84" s="9"/>
      <c r="F84" s="67" t="n">
        <f aca="false">'Central pensions'!I84</f>
        <v>27379637.9362392</v>
      </c>
      <c r="G84" s="9" t="n">
        <f aca="false">'Central pensions'!K84</f>
        <v>3466714.44051794</v>
      </c>
      <c r="H84" s="9" t="n">
        <f aca="false">'Central pensions'!V84</f>
        <v>19072840.0056075</v>
      </c>
      <c r="I84" s="67" t="n">
        <f aca="false">'Central pensions'!M84</f>
        <v>107217.972387153</v>
      </c>
      <c r="J84" s="9" t="n">
        <f aca="false">'Central pensions'!W84</f>
        <v>589881.649657965</v>
      </c>
      <c r="K84" s="9"/>
      <c r="L84" s="67" t="n">
        <f aca="false">'Central pensions'!N84</f>
        <v>4050400.071971</v>
      </c>
      <c r="M84" s="67"/>
      <c r="N84" s="67" t="n">
        <f aca="false">'Central pensions'!L84</f>
        <v>1224611.69041935</v>
      </c>
      <c r="O84" s="9"/>
      <c r="P84" s="9" t="n">
        <f aca="false">'Central pensions'!X84</f>
        <v>27754997.430074</v>
      </c>
      <c r="Q84" s="67"/>
      <c r="R84" s="67" t="n">
        <f aca="false">'Central SIPA income'!G79</f>
        <v>27003677.8882054</v>
      </c>
      <c r="S84" s="67"/>
      <c r="T84" s="9" t="n">
        <f aca="false">'Central SIPA income'!J79</f>
        <v>103250902.860222</v>
      </c>
      <c r="U84" s="9"/>
      <c r="V84" s="67" t="n">
        <f aca="false">'Central SIPA income'!F79</f>
        <v>120745.884480104</v>
      </c>
      <c r="W84" s="67"/>
      <c r="X84" s="67" t="n">
        <f aca="false">'Central SIPA income'!M79</f>
        <v>303278.849809559</v>
      </c>
      <c r="Y84" s="9"/>
      <c r="Z84" s="9" t="n">
        <f aca="false">R84+V84-N84-L84-F84</f>
        <v>-5530225.9259441</v>
      </c>
      <c r="AA84" s="9"/>
      <c r="AB84" s="9" t="n">
        <f aca="false">T84-P84-D84</f>
        <v>-75138784.1958402</v>
      </c>
      <c r="AC84" s="50"/>
      <c r="AD84" s="9"/>
      <c r="AE84" s="9"/>
      <c r="AF84" s="9"/>
      <c r="AG84" s="9" t="n">
        <f aca="false">BF84/100*$AG$57</f>
        <v>6867329934.11224</v>
      </c>
      <c r="AH84" s="40" t="n">
        <f aca="false">(AG84-AG83)/AG83</f>
        <v>0.0059062543694245</v>
      </c>
      <c r="AI84" s="40"/>
      <c r="AJ84" s="40" t="n">
        <f aca="false">AB84/AG84</f>
        <v>-0.01094148452408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13472458</v>
      </c>
      <c r="AY84" s="40" t="n">
        <f aca="false">(AW84-AW83)/AW83</f>
        <v>0.00240496096207367</v>
      </c>
      <c r="AZ84" s="39" t="n">
        <f aca="false">workers_and_wage_central!B72</f>
        <v>7197.94238545647</v>
      </c>
      <c r="BA84" s="40" t="n">
        <f aca="false">(AZ84-AZ83)/AZ83</f>
        <v>0.00349289313571447</v>
      </c>
      <c r="BB84" s="7"/>
      <c r="BC84" s="7"/>
      <c r="BD84" s="7"/>
      <c r="BE84" s="7"/>
      <c r="BF84" s="7" t="n">
        <f aca="false">BF83*(1+AY84)*(1+BA84)*(1-BE84)</f>
        <v>119.40720209614</v>
      </c>
      <c r="BG84" s="7"/>
      <c r="BH84" s="0" t="n">
        <f aca="false">BH83+1</f>
        <v>53</v>
      </c>
      <c r="BI84" s="40" t="n">
        <f aca="false">T91/AG91</f>
        <v>0.0173721462958623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153943198.531075</v>
      </c>
      <c r="E85" s="9"/>
      <c r="F85" s="67" t="n">
        <f aca="false">'Central pensions'!I85</f>
        <v>27980998.5933032</v>
      </c>
      <c r="G85" s="9" t="n">
        <f aca="false">'Central pensions'!K85</f>
        <v>3642469.72691332</v>
      </c>
      <c r="H85" s="9" t="n">
        <f aca="false">'Central pensions'!V85</f>
        <v>20039793.7351618</v>
      </c>
      <c r="I85" s="67" t="n">
        <f aca="false">'Central pensions'!M85</f>
        <v>112653.702894227</v>
      </c>
      <c r="J85" s="9" t="n">
        <f aca="false">'Central pensions'!W85</f>
        <v>619787.4351081</v>
      </c>
      <c r="K85" s="9"/>
      <c r="L85" s="67" t="n">
        <f aca="false">'Central pensions'!N85</f>
        <v>4255272.55096794</v>
      </c>
      <c r="M85" s="67"/>
      <c r="N85" s="67" t="n">
        <f aca="false">'Central pensions'!L85</f>
        <v>1251065.87283958</v>
      </c>
      <c r="O85" s="9"/>
      <c r="P85" s="9" t="n">
        <f aca="false">'Central pensions'!X85</f>
        <v>28963624.8039423</v>
      </c>
      <c r="Q85" s="67"/>
      <c r="R85" s="67" t="n">
        <f aca="false">'Central SIPA income'!G80</f>
        <v>31227427.0517495</v>
      </c>
      <c r="S85" s="67"/>
      <c r="T85" s="9" t="n">
        <f aca="false">'Central SIPA income'!J80</f>
        <v>119400773.866554</v>
      </c>
      <c r="U85" s="9"/>
      <c r="V85" s="67" t="n">
        <f aca="false">'Central SIPA income'!F80</f>
        <v>116955.42459843</v>
      </c>
      <c r="W85" s="67"/>
      <c r="X85" s="67" t="n">
        <f aca="false">'Central SIPA income'!M80</f>
        <v>293758.3074067</v>
      </c>
      <c r="Y85" s="9"/>
      <c r="Z85" s="9" t="n">
        <f aca="false">R85+V85-N85-L85-F85</f>
        <v>-2142954.54076273</v>
      </c>
      <c r="AA85" s="9"/>
      <c r="AB85" s="9" t="n">
        <f aca="false">T85-P85-D85</f>
        <v>-63506049.4684642</v>
      </c>
      <c r="AC85" s="50"/>
      <c r="AD85" s="9"/>
      <c r="AE85" s="9"/>
      <c r="AF85" s="9"/>
      <c r="AG85" s="9" t="n">
        <f aca="false">BF85/100*$AG$57</f>
        <v>6894129270.2014</v>
      </c>
      <c r="AH85" s="40" t="n">
        <f aca="false">(AG85-AG84)/AG84</f>
        <v>0.00390243898957571</v>
      </c>
      <c r="AI85" s="40" t="n">
        <f aca="false">(AG85-AG81)/AG81</f>
        <v>0.0207895210149588</v>
      </c>
      <c r="AJ85" s="40" t="n">
        <f aca="false">AB85/AG85</f>
        <v>-0.00921161280554419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13509623</v>
      </c>
      <c r="AY85" s="40" t="n">
        <f aca="false">(AW85-AW84)/AW84</f>
        <v>0.00275859089707312</v>
      </c>
      <c r="AZ85" s="39" t="n">
        <f aca="false">workers_and_wage_central!B73</f>
        <v>7206.1530881543</v>
      </c>
      <c r="BA85" s="40" t="n">
        <f aca="false">(AZ85-AZ84)/AZ84</f>
        <v>0.00114070136410333</v>
      </c>
      <c r="BB85" s="7"/>
      <c r="BC85" s="7"/>
      <c r="BD85" s="7"/>
      <c r="BE85" s="7"/>
      <c r="BF85" s="7" t="n">
        <f aca="false">BF84*(1+AY85)*(1+BA85)*(1-BE85)</f>
        <v>119.873181417236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0.0151638252594556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151317151.448228</v>
      </c>
      <c r="E86" s="6"/>
      <c r="F86" s="8" t="n">
        <f aca="false">'Central pensions'!I86</f>
        <v>27503683.4508854</v>
      </c>
      <c r="G86" s="6" t="n">
        <f aca="false">'Central pensions'!K86</f>
        <v>3671705.44531758</v>
      </c>
      <c r="H86" s="6" t="n">
        <f aca="false">'Central pensions'!V86</f>
        <v>20200640.0318906</v>
      </c>
      <c r="I86" s="8" t="n">
        <f aca="false">'Central pensions'!M86</f>
        <v>113557.900370648</v>
      </c>
      <c r="J86" s="6" t="n">
        <f aca="false">'Central pensions'!W86</f>
        <v>624762.062841982</v>
      </c>
      <c r="K86" s="6"/>
      <c r="L86" s="8" t="n">
        <f aca="false">'Central pensions'!N86</f>
        <v>4973680.46023261</v>
      </c>
      <c r="M86" s="8"/>
      <c r="N86" s="8" t="n">
        <f aca="false">'Central pensions'!L86</f>
        <v>1230536.57263116</v>
      </c>
      <c r="O86" s="6"/>
      <c r="P86" s="6" t="n">
        <f aca="false">'Central pensions'!X86</f>
        <v>32578500.7076603</v>
      </c>
      <c r="Q86" s="8"/>
      <c r="R86" s="8" t="n">
        <f aca="false">'Central SIPA income'!G81</f>
        <v>27226319.044729</v>
      </c>
      <c r="S86" s="8"/>
      <c r="T86" s="6" t="n">
        <f aca="false">'Central SIPA income'!J81</f>
        <v>104102190.618878</v>
      </c>
      <c r="U86" s="6"/>
      <c r="V86" s="8" t="n">
        <f aca="false">'Central SIPA income'!F81</f>
        <v>114956.509684296</v>
      </c>
      <c r="W86" s="8"/>
      <c r="X86" s="8" t="n">
        <f aca="false">'Central SIPA income'!M81</f>
        <v>288737.609445557</v>
      </c>
      <c r="Y86" s="6"/>
      <c r="Z86" s="6" t="n">
        <f aca="false">R86+V86-N86-L86-F86</f>
        <v>-6366624.92933583</v>
      </c>
      <c r="AA86" s="6"/>
      <c r="AB86" s="6" t="n">
        <f aca="false">T86-P86-D86</f>
        <v>-79793461.5370102</v>
      </c>
      <c r="AC86" s="50"/>
      <c r="AD86" s="6"/>
      <c r="AE86" s="6"/>
      <c r="AF86" s="6"/>
      <c r="AG86" s="6" t="n">
        <f aca="false">BF86/100*$AG$57</f>
        <v>6909838919.81023</v>
      </c>
      <c r="AH86" s="61" t="n">
        <f aca="false">(AG86-AG85)/AG85</f>
        <v>0.00227869959977882</v>
      </c>
      <c r="AI86" s="61"/>
      <c r="AJ86" s="61" t="n">
        <f aca="false">AB86/AG86</f>
        <v>-0.011547803423933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0.00328749407622751</v>
      </c>
      <c r="AV86" s="5"/>
      <c r="AW86" s="65" t="n">
        <f aca="false">workers_and_wage_central!C74</f>
        <v>13503241</v>
      </c>
      <c r="AX86" s="5"/>
      <c r="AY86" s="61" t="n">
        <f aca="false">(AW86-AW85)/AW85</f>
        <v>-0.000472404004167992</v>
      </c>
      <c r="AZ86" s="66" t="n">
        <f aca="false">workers_and_wage_central!B74</f>
        <v>7225.98733166176</v>
      </c>
      <c r="BA86" s="61" t="n">
        <f aca="false">(AZ86-AZ85)/AZ85</f>
        <v>0.00275240385054704</v>
      </c>
      <c r="BB86" s="5"/>
      <c r="BC86" s="5"/>
      <c r="BD86" s="5"/>
      <c r="BE86" s="5"/>
      <c r="BF86" s="5" t="n">
        <f aca="false">BF85*(1+AY86)*(1+BA86)*(1-BE86)</f>
        <v>120.146336387756</v>
      </c>
      <c r="BG86" s="5"/>
      <c r="BH86" s="5" t="n">
        <f aca="false">BH85+1</f>
        <v>55</v>
      </c>
      <c r="BI86" s="61" t="n">
        <f aca="false">T93/AG93</f>
        <v>0.0174311164995856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155199467.220228</v>
      </c>
      <c r="E87" s="9"/>
      <c r="F87" s="67" t="n">
        <f aca="false">'Central pensions'!I87</f>
        <v>28209340.2982919</v>
      </c>
      <c r="G87" s="9" t="n">
        <f aca="false">'Central pensions'!K87</f>
        <v>3820404.2862089</v>
      </c>
      <c r="H87" s="9" t="n">
        <f aca="false">'Central pensions'!V87</f>
        <v>21018737.1812236</v>
      </c>
      <c r="I87" s="67" t="n">
        <f aca="false">'Central pensions'!M87</f>
        <v>118156.83359409</v>
      </c>
      <c r="J87" s="9" t="n">
        <f aca="false">'Central pensions'!W87</f>
        <v>650064.036532694</v>
      </c>
      <c r="K87" s="9"/>
      <c r="L87" s="67" t="n">
        <f aca="false">'Central pensions'!N87</f>
        <v>4261310.89380689</v>
      </c>
      <c r="M87" s="67"/>
      <c r="N87" s="67" t="n">
        <f aca="false">'Central pensions'!L87</f>
        <v>1262621.43996466</v>
      </c>
      <c r="O87" s="9"/>
      <c r="P87" s="9" t="n">
        <f aca="false">'Central pensions'!X87</f>
        <v>29058533.1145174</v>
      </c>
      <c r="Q87" s="67"/>
      <c r="R87" s="67" t="n">
        <f aca="false">'Central SIPA income'!G82</f>
        <v>31343433.4069315</v>
      </c>
      <c r="S87" s="67"/>
      <c r="T87" s="9" t="n">
        <f aca="false">'Central SIPA income'!J82</f>
        <v>119844334.22006</v>
      </c>
      <c r="U87" s="9"/>
      <c r="V87" s="67" t="n">
        <f aca="false">'Central SIPA income'!F82</f>
        <v>121148.909702471</v>
      </c>
      <c r="W87" s="67"/>
      <c r="X87" s="67" t="n">
        <f aca="false">'Central SIPA income'!M82</f>
        <v>304291.132972749</v>
      </c>
      <c r="Y87" s="9"/>
      <c r="Z87" s="9" t="n">
        <f aca="false">R87+V87-N87-L87-F87</f>
        <v>-2268690.31542951</v>
      </c>
      <c r="AA87" s="9"/>
      <c r="AB87" s="9" t="n">
        <f aca="false">T87-P87-D87</f>
        <v>-64413666.1146862</v>
      </c>
      <c r="AC87" s="50"/>
      <c r="AD87" s="9"/>
      <c r="AE87" s="9"/>
      <c r="AF87" s="9"/>
      <c r="AG87" s="9" t="n">
        <f aca="false">BF87/100*$AG$57</f>
        <v>6931387121.47887</v>
      </c>
      <c r="AH87" s="40" t="n">
        <f aca="false">(AG87-AG86)/AG86</f>
        <v>0.00311848104112369</v>
      </c>
      <c r="AI87" s="40"/>
      <c r="AJ87" s="40" t="n">
        <f aca="false">AB87/AG87</f>
        <v>-0.00929304120312111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13511645</v>
      </c>
      <c r="AX87" s="7"/>
      <c r="AY87" s="40" t="n">
        <f aca="false">(AW87-AW86)/AW86</f>
        <v>0.000622369103832184</v>
      </c>
      <c r="AZ87" s="39" t="n">
        <f aca="false">workers_and_wage_central!B75</f>
        <v>7244.01298628852</v>
      </c>
      <c r="BA87" s="40" t="n">
        <f aca="false">(AZ87-AZ86)/AZ86</f>
        <v>0.00249455940059263</v>
      </c>
      <c r="BB87" s="7"/>
      <c r="BC87" s="7"/>
      <c r="BD87" s="7"/>
      <c r="BE87" s="7"/>
      <c r="BF87" s="7" t="n">
        <f aca="false">BF86*(1+AY87)*(1+BA87)*(1-BE87)</f>
        <v>120.521010459941</v>
      </c>
      <c r="BG87" s="7"/>
      <c r="BH87" s="7" t="n">
        <f aca="false">BH86+1</f>
        <v>56</v>
      </c>
      <c r="BI87" s="40" t="n">
        <f aca="false">T94/AG94</f>
        <v>0.0151429223982552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152384943.02531</v>
      </c>
      <c r="E88" s="9"/>
      <c r="F88" s="67" t="n">
        <f aca="false">'Central pensions'!I88</f>
        <v>27697767.2097093</v>
      </c>
      <c r="G88" s="9" t="n">
        <f aca="false">'Central pensions'!K88</f>
        <v>3820275.41733982</v>
      </c>
      <c r="H88" s="9" t="n">
        <f aca="false">'Central pensions'!V88</f>
        <v>21018028.1827284</v>
      </c>
      <c r="I88" s="67" t="n">
        <f aca="false">'Central pensions'!M88</f>
        <v>118152.847958963</v>
      </c>
      <c r="J88" s="9" t="n">
        <f aca="false">'Central pensions'!W88</f>
        <v>650042.108744178</v>
      </c>
      <c r="K88" s="9"/>
      <c r="L88" s="67" t="n">
        <f aca="false">'Central pensions'!N88</f>
        <v>4091258.46259918</v>
      </c>
      <c r="M88" s="67"/>
      <c r="N88" s="67" t="n">
        <f aca="false">'Central pensions'!L88</f>
        <v>1240975.92208115</v>
      </c>
      <c r="O88" s="9"/>
      <c r="P88" s="9" t="n">
        <f aca="false">'Central pensions'!X88</f>
        <v>28057042.9876506</v>
      </c>
      <c r="Q88" s="67"/>
      <c r="R88" s="67" t="n">
        <f aca="false">'Central SIPA income'!G83</f>
        <v>27329101.100498</v>
      </c>
      <c r="S88" s="67"/>
      <c r="T88" s="9" t="n">
        <f aca="false">'Central SIPA income'!J83</f>
        <v>104495186.717406</v>
      </c>
      <c r="U88" s="9"/>
      <c r="V88" s="67" t="n">
        <f aca="false">'Central SIPA income'!F83</f>
        <v>124270.556072026</v>
      </c>
      <c r="W88" s="67"/>
      <c r="X88" s="67" t="n">
        <f aca="false">'Central SIPA income'!M83</f>
        <v>312131.808657448</v>
      </c>
      <c r="Y88" s="9"/>
      <c r="Z88" s="9" t="n">
        <f aca="false">R88+V88-N88-L88-F88</f>
        <v>-5576629.9378196</v>
      </c>
      <c r="AA88" s="9"/>
      <c r="AB88" s="9" t="n">
        <f aca="false">T88-P88-D88</f>
        <v>-75946799.2955547</v>
      </c>
      <c r="AC88" s="50"/>
      <c r="AD88" s="9"/>
      <c r="AE88" s="9"/>
      <c r="AF88" s="9"/>
      <c r="AG88" s="9" t="n">
        <f aca="false">BF88/100*$AG$57</f>
        <v>6967479081.92201</v>
      </c>
      <c r="AH88" s="40" t="n">
        <f aca="false">(AG88-AG87)/AG87</f>
        <v>0.00520703285079764</v>
      </c>
      <c r="AI88" s="40"/>
      <c r="AJ88" s="40" t="n">
        <f aca="false">AB88/AG88</f>
        <v>-0.0109001833234933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13567366</v>
      </c>
      <c r="AY88" s="40" t="n">
        <f aca="false">(AW88-AW87)/AW87</f>
        <v>0.00412392421500121</v>
      </c>
      <c r="AZ88" s="39" t="n">
        <f aca="false">workers_and_wage_central!B76</f>
        <v>7251.82681567159</v>
      </c>
      <c r="BA88" s="40" t="n">
        <f aca="false">(AZ88-AZ87)/AZ87</f>
        <v>0.00107866032237315</v>
      </c>
      <c r="BB88" s="7"/>
      <c r="BC88" s="7"/>
      <c r="BD88" s="7"/>
      <c r="BE88" s="7"/>
      <c r="BF88" s="7" t="n">
        <f aca="false">BF87*(1+AY88)*(1+BA88)*(1-BE88)</f>
        <v>121.148567320618</v>
      </c>
      <c r="BG88" s="7"/>
      <c r="BH88" s="0" t="n">
        <f aca="false">BH87+1</f>
        <v>57</v>
      </c>
      <c r="BI88" s="40" t="n">
        <f aca="false">T95/AG95</f>
        <v>0.0174273400652823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156187213.282633</v>
      </c>
      <c r="E89" s="9"/>
      <c r="F89" s="67" t="n">
        <f aca="false">'Central pensions'!I89</f>
        <v>28388874.8373062</v>
      </c>
      <c r="G89" s="9" t="n">
        <f aca="false">'Central pensions'!K89</f>
        <v>3979886.88303709</v>
      </c>
      <c r="H89" s="9" t="n">
        <f aca="false">'Central pensions'!V89</f>
        <v>21896163.373999</v>
      </c>
      <c r="I89" s="67" t="n">
        <f aca="false">'Central pensions'!M89</f>
        <v>123089.285042384</v>
      </c>
      <c r="J89" s="9" t="n">
        <f aca="false">'Central pensions'!W89</f>
        <v>677200.929092749</v>
      </c>
      <c r="K89" s="9"/>
      <c r="L89" s="67" t="n">
        <f aca="false">'Central pensions'!N89</f>
        <v>4237182.80339113</v>
      </c>
      <c r="M89" s="67"/>
      <c r="N89" s="67" t="n">
        <f aca="false">'Central pensions'!L89</f>
        <v>1272839.51049786</v>
      </c>
      <c r="O89" s="9"/>
      <c r="P89" s="9" t="n">
        <f aca="false">'Central pensions'!X89</f>
        <v>28989549.1479054</v>
      </c>
      <c r="Q89" s="67"/>
      <c r="R89" s="67" t="n">
        <f aca="false">'Central SIPA income'!G84</f>
        <v>31637875.6301441</v>
      </c>
      <c r="S89" s="67"/>
      <c r="T89" s="9" t="n">
        <f aca="false">'Central SIPA income'!J84</f>
        <v>120970159.580321</v>
      </c>
      <c r="U89" s="9"/>
      <c r="V89" s="67" t="n">
        <f aca="false">'Central SIPA income'!F84</f>
        <v>121662.456091716</v>
      </c>
      <c r="W89" s="67"/>
      <c r="X89" s="67" t="n">
        <f aca="false">'Central SIPA income'!M84</f>
        <v>305581.013442999</v>
      </c>
      <c r="Y89" s="9"/>
      <c r="Z89" s="9" t="n">
        <f aca="false">R89+V89-N89-L89-F89</f>
        <v>-2139359.06495937</v>
      </c>
      <c r="AA89" s="9"/>
      <c r="AB89" s="9" t="n">
        <f aca="false">T89-P89-D89</f>
        <v>-64206602.8502165</v>
      </c>
      <c r="AC89" s="50"/>
      <c r="AD89" s="9"/>
      <c r="AE89" s="9"/>
      <c r="AF89" s="9"/>
      <c r="AG89" s="9" t="n">
        <f aca="false">BF89/100*$AG$57</f>
        <v>6985216631.07059</v>
      </c>
      <c r="AH89" s="40" t="n">
        <f aca="false">(AG89-AG88)/AG88</f>
        <v>0.00254576281320989</v>
      </c>
      <c r="AI89" s="40" t="n">
        <f aca="false">(AG89-AG85)/AG85</f>
        <v>0.0132123082262031</v>
      </c>
      <c r="AJ89" s="40" t="n">
        <f aca="false">AB89/AG89</f>
        <v>-0.00919178405500302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13582026</v>
      </c>
      <c r="AY89" s="40" t="n">
        <f aca="false">(AW89-AW88)/AW88</f>
        <v>0.00108053398131959</v>
      </c>
      <c r="AZ89" s="39" t="n">
        <f aca="false">workers_and_wage_central!B77</f>
        <v>7262.44093249188</v>
      </c>
      <c r="BA89" s="40" t="n">
        <f aca="false">(AZ89-AZ88)/AZ88</f>
        <v>0.00146364731123384</v>
      </c>
      <c r="BB89" s="7"/>
      <c r="BC89" s="7"/>
      <c r="BD89" s="7"/>
      <c r="BE89" s="7"/>
      <c r="BF89" s="7" t="n">
        <f aca="false">BF88*(1+AY89)*(1+BA89)*(1-BE89)</f>
        <v>121.456982838176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0.0151100340154186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153282027.612374</v>
      </c>
      <c r="E90" s="6"/>
      <c r="F90" s="8" t="n">
        <f aca="false">'Central pensions'!I90</f>
        <v>27860822.9524003</v>
      </c>
      <c r="G90" s="6" t="n">
        <f aca="false">'Central pensions'!K90</f>
        <v>4032482.74605388</v>
      </c>
      <c r="H90" s="6" t="n">
        <f aca="false">'Central pensions'!V90</f>
        <v>22185530.2940289</v>
      </c>
      <c r="I90" s="8" t="n">
        <f aca="false">'Central pensions'!M90</f>
        <v>124715.961218162</v>
      </c>
      <c r="J90" s="6" t="n">
        <f aca="false">'Central pensions'!W90</f>
        <v>686150.421464814</v>
      </c>
      <c r="K90" s="6"/>
      <c r="L90" s="8" t="n">
        <f aca="false">'Central pensions'!N90</f>
        <v>5019430.27120379</v>
      </c>
      <c r="M90" s="8"/>
      <c r="N90" s="8" t="n">
        <f aca="false">'Central pensions'!L90</f>
        <v>1250165.75850038</v>
      </c>
      <c r="O90" s="6"/>
      <c r="P90" s="6" t="n">
        <f aca="false">'Central pensions'!X90</f>
        <v>32923890.6833815</v>
      </c>
      <c r="Q90" s="8"/>
      <c r="R90" s="8" t="n">
        <f aca="false">'Central SIPA income'!G85</f>
        <v>27682336.3785721</v>
      </c>
      <c r="S90" s="8"/>
      <c r="T90" s="6" t="n">
        <f aca="false">'Central SIPA income'!J85</f>
        <v>105845812.418624</v>
      </c>
      <c r="U90" s="6"/>
      <c r="V90" s="8" t="n">
        <f aca="false">'Central SIPA income'!F85</f>
        <v>119619.279127583</v>
      </c>
      <c r="W90" s="8"/>
      <c r="X90" s="8" t="n">
        <f aca="false">'Central SIPA income'!M85</f>
        <v>300449.141973361</v>
      </c>
      <c r="Y90" s="6"/>
      <c r="Z90" s="6" t="n">
        <f aca="false">R90+V90-N90-L90-F90</f>
        <v>-6328463.32440476</v>
      </c>
      <c r="AA90" s="6"/>
      <c r="AB90" s="6" t="n">
        <f aca="false">T90-P90-D90</f>
        <v>-80360105.8771313</v>
      </c>
      <c r="AC90" s="50"/>
      <c r="AD90" s="6"/>
      <c r="AE90" s="6"/>
      <c r="AF90" s="6"/>
      <c r="AG90" s="6" t="n">
        <f aca="false">BF90/100*$AG$57</f>
        <v>7020116591.88379</v>
      </c>
      <c r="AH90" s="61" t="n">
        <f aca="false">(AG90-AG89)/AG89</f>
        <v>0.00499626033900897</v>
      </c>
      <c r="AI90" s="61"/>
      <c r="AJ90" s="61" t="n">
        <f aca="false">AB90/AG90</f>
        <v>-0.0114471184096912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0.00472123851202314</v>
      </c>
      <c r="AV90" s="5"/>
      <c r="AW90" s="65" t="n">
        <f aca="false">workers_and_wage_central!C78</f>
        <v>13662859</v>
      </c>
      <c r="AX90" s="5"/>
      <c r="AY90" s="61" t="n">
        <f aca="false">(AW90-AW89)/AW89</f>
        <v>0.00595146850698121</v>
      </c>
      <c r="AZ90" s="66" t="n">
        <f aca="false">workers_and_wage_central!B78</f>
        <v>7255.54483152149</v>
      </c>
      <c r="BA90" s="61" t="n">
        <f aca="false">(AZ90-AZ89)/AZ89</f>
        <v>-0.000949556909927257</v>
      </c>
      <c r="BB90" s="5"/>
      <c r="BC90" s="5"/>
      <c r="BD90" s="5"/>
      <c r="BE90" s="5"/>
      <c r="BF90" s="5" t="n">
        <f aca="false">BF89*(1+AY90)*(1+BA90)*(1-BE90)</f>
        <v>122.063813544426</v>
      </c>
      <c r="BG90" s="5"/>
      <c r="BH90" s="5" t="n">
        <f aca="false">BH89+1</f>
        <v>59</v>
      </c>
      <c r="BI90" s="61" t="n">
        <f aca="false">T97/AG97</f>
        <v>0.0174092812296654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156588432.746871</v>
      </c>
      <c r="E91" s="9"/>
      <c r="F91" s="67" t="n">
        <f aca="false">'Central pensions'!I91</f>
        <v>28461801.2242567</v>
      </c>
      <c r="G91" s="9" t="n">
        <f aca="false">'Central pensions'!K91</f>
        <v>4160190.28614272</v>
      </c>
      <c r="H91" s="9" t="n">
        <f aca="false">'Central pensions'!V91</f>
        <v>22888139.4997818</v>
      </c>
      <c r="I91" s="67" t="n">
        <f aca="false">'Central pensions'!M91</f>
        <v>128665.678952867</v>
      </c>
      <c r="J91" s="9" t="n">
        <f aca="false">'Central pensions'!W91</f>
        <v>707880.603086029</v>
      </c>
      <c r="K91" s="9"/>
      <c r="L91" s="67" t="n">
        <f aca="false">'Central pensions'!N91</f>
        <v>4182773.24178138</v>
      </c>
      <c r="M91" s="67"/>
      <c r="N91" s="67" t="n">
        <f aca="false">'Central pensions'!L91</f>
        <v>1275696.14224456</v>
      </c>
      <c r="O91" s="9"/>
      <c r="P91" s="9" t="n">
        <f aca="false">'Central pensions'!X91</f>
        <v>28722934.0190879</v>
      </c>
      <c r="Q91" s="67"/>
      <c r="R91" s="67" t="n">
        <f aca="false">'Central SIPA income'!G86</f>
        <v>32145560.9318825</v>
      </c>
      <c r="S91" s="67"/>
      <c r="T91" s="9" t="n">
        <f aca="false">'Central SIPA income'!J86</f>
        <v>122911338.333466</v>
      </c>
      <c r="U91" s="9"/>
      <c r="V91" s="67" t="n">
        <f aca="false">'Central SIPA income'!F86</f>
        <v>118758.678405515</v>
      </c>
      <c r="W91" s="67"/>
      <c r="X91" s="67" t="n">
        <f aca="false">'Central SIPA income'!M86</f>
        <v>298287.561077601</v>
      </c>
      <c r="Y91" s="9"/>
      <c r="Z91" s="9" t="n">
        <f aca="false">R91+V91-N91-L91-F91</f>
        <v>-1655950.99799462</v>
      </c>
      <c r="AA91" s="9"/>
      <c r="AB91" s="9" t="n">
        <f aca="false">T91-P91-D91</f>
        <v>-62400028.4324929</v>
      </c>
      <c r="AC91" s="50"/>
      <c r="AD91" s="9"/>
      <c r="AE91" s="9"/>
      <c r="AF91" s="9"/>
      <c r="AG91" s="9" t="n">
        <f aca="false">BF91/100*$AG$57</f>
        <v>7075195904.99542</v>
      </c>
      <c r="AH91" s="40" t="n">
        <f aca="false">(AG91-AG90)/AG90</f>
        <v>0.00784592568951173</v>
      </c>
      <c r="AI91" s="40"/>
      <c r="AJ91" s="40" t="n">
        <f aca="false">AB91/AG91</f>
        <v>-0.00881954779350147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13676925</v>
      </c>
      <c r="AX91" s="7"/>
      <c r="AY91" s="40" t="n">
        <f aca="false">(AW91-AW90)/AW90</f>
        <v>0.00102950634270616</v>
      </c>
      <c r="AZ91" s="39" t="n">
        <f aca="false">workers_and_wage_central!B79</f>
        <v>7304.95080392074</v>
      </c>
      <c r="BA91" s="40" t="n">
        <f aca="false">(AZ91-AZ90)/AZ90</f>
        <v>0.00680940901703249</v>
      </c>
      <c r="BB91" s="7"/>
      <c r="BC91" s="7"/>
      <c r="BD91" s="7"/>
      <c r="BE91" s="7"/>
      <c r="BF91" s="7" t="n">
        <f aca="false">BF90*(1+AY91)*(1+BA91)*(1-BE91)</f>
        <v>123.021517154874</v>
      </c>
      <c r="BG91" s="7"/>
      <c r="BH91" s="7" t="n">
        <f aca="false">BH90+1</f>
        <v>60</v>
      </c>
      <c r="BI91" s="40" t="n">
        <f aca="false">T98/AG98</f>
        <v>0.0152034185474809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153465582.584645</v>
      </c>
      <c r="E92" s="9"/>
      <c r="F92" s="67" t="n">
        <f aca="false">'Central pensions'!I92</f>
        <v>27894186.2413921</v>
      </c>
      <c r="G92" s="9" t="n">
        <f aca="false">'Central pensions'!K92</f>
        <v>4171967.63024992</v>
      </c>
      <c r="H92" s="9" t="n">
        <f aca="false">'Central pensions'!V92</f>
        <v>22952934.9721813</v>
      </c>
      <c r="I92" s="67" t="n">
        <f aca="false">'Central pensions'!M92</f>
        <v>129029.92670876</v>
      </c>
      <c r="J92" s="9" t="n">
        <f aca="false">'Central pensions'!W92</f>
        <v>709884.586768492</v>
      </c>
      <c r="K92" s="9"/>
      <c r="L92" s="67" t="n">
        <f aca="false">'Central pensions'!N92</f>
        <v>4069150.7790361</v>
      </c>
      <c r="M92" s="67"/>
      <c r="N92" s="67" t="n">
        <f aca="false">'Central pensions'!L92</f>
        <v>1250901.86165556</v>
      </c>
      <c r="O92" s="9"/>
      <c r="P92" s="9" t="n">
        <f aca="false">'Central pensions'!X92</f>
        <v>27996935.703459</v>
      </c>
      <c r="Q92" s="67"/>
      <c r="R92" s="67" t="n">
        <f aca="false">'Central SIPA income'!G87</f>
        <v>28211188.4395359</v>
      </c>
      <c r="S92" s="67"/>
      <c r="T92" s="9" t="n">
        <f aca="false">'Central SIPA income'!J87</f>
        <v>107867924.110227</v>
      </c>
      <c r="U92" s="9"/>
      <c r="V92" s="67" t="n">
        <f aca="false">'Central SIPA income'!F87</f>
        <v>122176.349026111</v>
      </c>
      <c r="W92" s="67"/>
      <c r="X92" s="67" t="n">
        <f aca="false">'Central SIPA income'!M87</f>
        <v>306871.764334756</v>
      </c>
      <c r="Y92" s="9"/>
      <c r="Z92" s="9" t="n">
        <f aca="false">R92+V92-N92-L92-F92</f>
        <v>-4880874.09352171</v>
      </c>
      <c r="AA92" s="9"/>
      <c r="AB92" s="9" t="n">
        <f aca="false">T92-P92-D92</f>
        <v>-73594594.1778776</v>
      </c>
      <c r="AC92" s="50"/>
      <c r="AD92" s="9"/>
      <c r="AE92" s="9"/>
      <c r="AF92" s="9"/>
      <c r="AG92" s="9" t="n">
        <f aca="false">BF92/100*$AG$57</f>
        <v>7113503503.54137</v>
      </c>
      <c r="AH92" s="40" t="n">
        <f aca="false">(AG92-AG91)/AG91</f>
        <v>0.00541435163921167</v>
      </c>
      <c r="AI92" s="40"/>
      <c r="AJ92" s="40" t="n">
        <f aca="false">AB92/AG92</f>
        <v>-0.0103457591805837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13734723</v>
      </c>
      <c r="AY92" s="40" t="n">
        <f aca="false">(AW92-AW91)/AW91</f>
        <v>0.0042259499119868</v>
      </c>
      <c r="AZ92" s="39" t="n">
        <f aca="false">workers_and_wage_central!B80</f>
        <v>7313.59548807119</v>
      </c>
      <c r="BA92" s="40" t="n">
        <f aca="false">(AZ92-AZ91)/AZ91</f>
        <v>0.00118340073499288</v>
      </c>
      <c r="BB92" s="7"/>
      <c r="BC92" s="7"/>
      <c r="BD92" s="7"/>
      <c r="BE92" s="7"/>
      <c r="BF92" s="7" t="n">
        <f aca="false">BF91*(1+AY92)*(1+BA92)*(1-BE92)</f>
        <v>123.68759890794</v>
      </c>
      <c r="BG92" s="7"/>
      <c r="BH92" s="0" t="n">
        <f aca="false">BH91+1</f>
        <v>61</v>
      </c>
      <c r="BI92" s="40" t="n">
        <f aca="false">T99/AG99</f>
        <v>0.0174970767143097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157022159.873234</v>
      </c>
      <c r="E93" s="9"/>
      <c r="F93" s="67" t="n">
        <f aca="false">'Central pensions'!I93</f>
        <v>28540636.2635987</v>
      </c>
      <c r="G93" s="9" t="n">
        <f aca="false">'Central pensions'!K93</f>
        <v>4328829.39125704</v>
      </c>
      <c r="H93" s="9" t="n">
        <f aca="false">'Central pensions'!V93</f>
        <v>23815942.0995406</v>
      </c>
      <c r="I93" s="67" t="n">
        <f aca="false">'Central pensions'!M93</f>
        <v>133881.321379084</v>
      </c>
      <c r="J93" s="9" t="n">
        <f aca="false">'Central pensions'!W93</f>
        <v>736575.528851775</v>
      </c>
      <c r="K93" s="9"/>
      <c r="L93" s="67" t="n">
        <f aca="false">'Central pensions'!N93</f>
        <v>4198149.96664508</v>
      </c>
      <c r="M93" s="67"/>
      <c r="N93" s="67" t="n">
        <f aca="false">'Central pensions'!L93</f>
        <v>1279423.11454568</v>
      </c>
      <c r="O93" s="9"/>
      <c r="P93" s="9" t="n">
        <f aca="false">'Central pensions'!X93</f>
        <v>28823228.6194697</v>
      </c>
      <c r="Q93" s="67"/>
      <c r="R93" s="67" t="n">
        <f aca="false">'Central SIPA income'!G88</f>
        <v>32449697.1704604</v>
      </c>
      <c r="S93" s="67"/>
      <c r="T93" s="9" t="n">
        <f aca="false">'Central SIPA income'!J88</f>
        <v>124074229.601674</v>
      </c>
      <c r="U93" s="9"/>
      <c r="V93" s="67" t="n">
        <f aca="false">'Central SIPA income'!F88</f>
        <v>118727.396244054</v>
      </c>
      <c r="W93" s="67"/>
      <c r="X93" s="67" t="n">
        <f aca="false">'Central SIPA income'!M88</f>
        <v>298208.989306907</v>
      </c>
      <c r="Y93" s="9"/>
      <c r="Z93" s="9" t="n">
        <f aca="false">R93+V93-N93-L93-F93</f>
        <v>-1449784.77808504</v>
      </c>
      <c r="AA93" s="9"/>
      <c r="AB93" s="9" t="n">
        <f aca="false">T93-P93-D93</f>
        <v>-61771158.8910302</v>
      </c>
      <c r="AC93" s="50"/>
      <c r="AD93" s="9"/>
      <c r="AE93" s="9"/>
      <c r="AF93" s="9"/>
      <c r="AG93" s="9" t="n">
        <f aca="false">BF93/100*$AG$57</f>
        <v>7117973745.66475</v>
      </c>
      <c r="AH93" s="40" t="n">
        <f aca="false">(AG93-AG92)/AG92</f>
        <v>0.000628416380360181</v>
      </c>
      <c r="AI93" s="40" t="n">
        <f aca="false">(AG93-AG89)/AG89</f>
        <v>0.0190054398604694</v>
      </c>
      <c r="AJ93" s="40" t="n">
        <f aca="false">AB93/AG93</f>
        <v>-0.00867819425839445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13674180</v>
      </c>
      <c r="AY93" s="40" t="n">
        <f aca="false">(AW93-AW92)/AW92</f>
        <v>-0.00440802482874973</v>
      </c>
      <c r="AZ93" s="39" t="n">
        <f aca="false">workers_and_wage_central!B81</f>
        <v>7350.59306802511</v>
      </c>
      <c r="BA93" s="40" t="n">
        <f aca="false">(AZ93-AZ92)/AZ92</f>
        <v>0.0050587402617858</v>
      </c>
      <c r="BB93" s="7"/>
      <c r="BC93" s="7"/>
      <c r="BD93" s="7"/>
      <c r="BE93" s="7"/>
      <c r="BF93" s="7" t="n">
        <f aca="false">BF92*(1+AY93)*(1+BA93)*(1-BE93)</f>
        <v>123.765326221141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0.0152502284098996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154719752.818758</v>
      </c>
      <c r="E94" s="6"/>
      <c r="F94" s="8" t="n">
        <f aca="false">'Central pensions'!I94</f>
        <v>28122146.5273374</v>
      </c>
      <c r="G94" s="6" t="n">
        <f aca="false">'Central pensions'!K94</f>
        <v>4349821.21513191</v>
      </c>
      <c r="H94" s="6" t="n">
        <f aca="false">'Central pensions'!V94</f>
        <v>23931432.9209108</v>
      </c>
      <c r="I94" s="8" t="n">
        <f aca="false">'Central pensions'!M94</f>
        <v>134530.553045317</v>
      </c>
      <c r="J94" s="6" t="n">
        <f aca="false">'Central pensions'!W94</f>
        <v>740147.409925076</v>
      </c>
      <c r="K94" s="6"/>
      <c r="L94" s="8" t="n">
        <f aca="false">'Central pensions'!N94</f>
        <v>5004223.91270954</v>
      </c>
      <c r="M94" s="8"/>
      <c r="N94" s="8" t="n">
        <f aca="false">'Central pensions'!L94</f>
        <v>1261290.26159056</v>
      </c>
      <c r="O94" s="6"/>
      <c r="P94" s="6" t="n">
        <f aca="false">'Central pensions'!X94</f>
        <v>32906188.55061</v>
      </c>
      <c r="Q94" s="8"/>
      <c r="R94" s="8" t="n">
        <f aca="false">'Central SIPA income'!G89</f>
        <v>28254869.1623989</v>
      </c>
      <c r="S94" s="8"/>
      <c r="T94" s="6" t="n">
        <f aca="false">'Central SIPA income'!J89</f>
        <v>108034941.139976</v>
      </c>
      <c r="U94" s="6"/>
      <c r="V94" s="8" t="n">
        <f aca="false">'Central SIPA income'!F89</f>
        <v>124239.442385865</v>
      </c>
      <c r="W94" s="8"/>
      <c r="X94" s="8" t="n">
        <f aca="false">'Central SIPA income'!M89</f>
        <v>312053.660048138</v>
      </c>
      <c r="Y94" s="6"/>
      <c r="Z94" s="6" t="n">
        <f aca="false">R94+V94-N94-L94-F94</f>
        <v>-6008552.09685277</v>
      </c>
      <c r="AA94" s="6"/>
      <c r="AB94" s="6" t="n">
        <f aca="false">T94-P94-D94</f>
        <v>-79591000.2293927</v>
      </c>
      <c r="AC94" s="50"/>
      <c r="AD94" s="6"/>
      <c r="AE94" s="6"/>
      <c r="AF94" s="6"/>
      <c r="AG94" s="6" t="n">
        <f aca="false">BF94/100*$AG$57</f>
        <v>7134352161.27264</v>
      </c>
      <c r="AH94" s="61" t="n">
        <f aca="false">(AG94-AG93)/AG93</f>
        <v>0.00230099410212978</v>
      </c>
      <c r="AI94" s="61"/>
      <c r="AJ94" s="61" t="n">
        <f aca="false">AB94/AG94</f>
        <v>-0.0111560234805111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0.00471833512765771</v>
      </c>
      <c r="AV94" s="5"/>
      <c r="AW94" s="65" t="n">
        <f aca="false">workers_and_wage_central!C82</f>
        <v>13694012</v>
      </c>
      <c r="AX94" s="5"/>
      <c r="AY94" s="61" t="n">
        <f aca="false">(AW94-AW93)/AW93</f>
        <v>0.0014503246264127</v>
      </c>
      <c r="AZ94" s="66" t="n">
        <f aca="false">workers_and_wage_central!B82</f>
        <v>7356.83693753877</v>
      </c>
      <c r="BA94" s="61" t="n">
        <f aca="false">(AZ94-AZ93)/AZ93</f>
        <v>0.000849437515569816</v>
      </c>
      <c r="BB94" s="5"/>
      <c r="BC94" s="5"/>
      <c r="BD94" s="5"/>
      <c r="BE94" s="5"/>
      <c r="BF94" s="5" t="n">
        <f aca="false">BF93*(1+AY94)*(1+BA94)*(1-BE94)</f>
        <v>124.050109506824</v>
      </c>
      <c r="BG94" s="5"/>
      <c r="BH94" s="5" t="n">
        <f aca="false">BH93+1</f>
        <v>63</v>
      </c>
      <c r="BI94" s="61" t="n">
        <f aca="false">T101/AG101</f>
        <v>0.0175072946840796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157886389.411773</v>
      </c>
      <c r="E95" s="9"/>
      <c r="F95" s="67" t="n">
        <f aca="false">'Central pensions'!I95</f>
        <v>28697720.2123078</v>
      </c>
      <c r="G95" s="9" t="n">
        <f aca="false">'Central pensions'!K95</f>
        <v>4526488.07827311</v>
      </c>
      <c r="H95" s="9" t="n">
        <f aca="false">'Central pensions'!V95</f>
        <v>24903401.8767621</v>
      </c>
      <c r="I95" s="67" t="n">
        <f aca="false">'Central pensions'!M95</f>
        <v>139994.476647622</v>
      </c>
      <c r="J95" s="9" t="n">
        <f aca="false">'Central pensions'!W95</f>
        <v>770208.305466868</v>
      </c>
      <c r="K95" s="9"/>
      <c r="L95" s="67" t="n">
        <f aca="false">'Central pensions'!N95</f>
        <v>4208107.4004254</v>
      </c>
      <c r="M95" s="67"/>
      <c r="N95" s="67" t="n">
        <f aca="false">'Central pensions'!L95</f>
        <v>1288878.24452403</v>
      </c>
      <c r="O95" s="9"/>
      <c r="P95" s="9" t="n">
        <f aca="false">'Central pensions'!X95</f>
        <v>28926917.1261179</v>
      </c>
      <c r="Q95" s="67"/>
      <c r="R95" s="67" t="n">
        <f aca="false">'Central SIPA income'!G90</f>
        <v>32758513.1315787</v>
      </c>
      <c r="S95" s="67"/>
      <c r="T95" s="9" t="n">
        <f aca="false">'Central SIPA income'!J90</f>
        <v>125255014.194614</v>
      </c>
      <c r="U95" s="9"/>
      <c r="V95" s="67" t="n">
        <f aca="false">'Central SIPA income'!F90</f>
        <v>126834.780111075</v>
      </c>
      <c r="W95" s="67"/>
      <c r="X95" s="67" t="n">
        <f aca="false">'Central SIPA income'!M90</f>
        <v>318572.400157235</v>
      </c>
      <c r="Y95" s="9"/>
      <c r="Z95" s="9" t="n">
        <f aca="false">R95+V95-N95-L95-F95</f>
        <v>-1309357.9455674</v>
      </c>
      <c r="AA95" s="9"/>
      <c r="AB95" s="9" t="n">
        <f aca="false">T95-P95-D95</f>
        <v>-61558292.3432776</v>
      </c>
      <c r="AC95" s="50"/>
      <c r="AD95" s="9"/>
      <c r="AE95" s="9"/>
      <c r="AF95" s="9"/>
      <c r="AG95" s="9" t="n">
        <f aca="false">BF95/100*$AG$57</f>
        <v>7187270904.53348</v>
      </c>
      <c r="AH95" s="40" t="n">
        <f aca="false">(AG95-AG94)/AG94</f>
        <v>0.00741745600225662</v>
      </c>
      <c r="AI95" s="40"/>
      <c r="AJ95" s="40" t="n">
        <f aca="false">AB95/AG95</f>
        <v>-0.00856490497727708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13771917</v>
      </c>
      <c r="AX95" s="7"/>
      <c r="AY95" s="40" t="n">
        <f aca="false">(AW95-AW94)/AW94</f>
        <v>0.00568898289266871</v>
      </c>
      <c r="AZ95" s="39" t="n">
        <f aca="false">workers_and_wage_central!B83</f>
        <v>7369.48109993338</v>
      </c>
      <c r="BA95" s="40" t="n">
        <f aca="false">(AZ95-AZ94)/AZ94</f>
        <v>0.00171869548040208</v>
      </c>
      <c r="BB95" s="7"/>
      <c r="BC95" s="7"/>
      <c r="BD95" s="7"/>
      <c r="BE95" s="7"/>
      <c r="BF95" s="7" t="n">
        <f aca="false">BF94*(1+AY95)*(1+BA95)*(1-BE95)</f>
        <v>124.970245736166</v>
      </c>
      <c r="BG95" s="7"/>
      <c r="BH95" s="7" t="n">
        <f aca="false">BH94+1</f>
        <v>64</v>
      </c>
      <c r="BI95" s="40" t="n">
        <f aca="false">T102/AG102</f>
        <v>0.0152420772819452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154876547.127744</v>
      </c>
      <c r="E96" s="9"/>
      <c r="F96" s="67" t="n">
        <f aca="false">'Central pensions'!I96</f>
        <v>28150645.749005</v>
      </c>
      <c r="G96" s="9" t="n">
        <f aca="false">'Central pensions'!K96</f>
        <v>4537318.96169243</v>
      </c>
      <c r="H96" s="9" t="n">
        <f aca="false">'Central pensions'!V96</f>
        <v>24962990.2017079</v>
      </c>
      <c r="I96" s="67" t="n">
        <f aca="false">'Central pensions'!M96</f>
        <v>140329.452423477</v>
      </c>
      <c r="J96" s="9" t="n">
        <f aca="false">'Central pensions'!W96</f>
        <v>772051.243351789</v>
      </c>
      <c r="K96" s="9"/>
      <c r="L96" s="67" t="n">
        <f aca="false">'Central pensions'!N96</f>
        <v>4119213.35866802</v>
      </c>
      <c r="M96" s="67"/>
      <c r="N96" s="67" t="n">
        <f aca="false">'Central pensions'!L96</f>
        <v>1265215.74339997</v>
      </c>
      <c r="O96" s="9"/>
      <c r="P96" s="9" t="n">
        <f aca="false">'Central pensions'!X96</f>
        <v>28335461.4212364</v>
      </c>
      <c r="Q96" s="67"/>
      <c r="R96" s="67" t="n">
        <f aca="false">'Central SIPA income'!G91</f>
        <v>28485937.8858116</v>
      </c>
      <c r="S96" s="67"/>
      <c r="T96" s="9" t="n">
        <f aca="false">'Central SIPA income'!J91</f>
        <v>108918452.431063</v>
      </c>
      <c r="U96" s="9"/>
      <c r="V96" s="67" t="n">
        <f aca="false">'Central SIPA income'!F91</f>
        <v>124561.711401779</v>
      </c>
      <c r="W96" s="67"/>
      <c r="X96" s="67" t="n">
        <f aca="false">'Central SIPA income'!M91</f>
        <v>312863.106903379</v>
      </c>
      <c r="Y96" s="9"/>
      <c r="Z96" s="9" t="n">
        <f aca="false">R96+V96-N96-L96-F96</f>
        <v>-4924575.25385965</v>
      </c>
      <c r="AA96" s="9"/>
      <c r="AB96" s="9" t="n">
        <f aca="false">T96-P96-D96</f>
        <v>-74293556.1179169</v>
      </c>
      <c r="AC96" s="50"/>
      <c r="AD96" s="9"/>
      <c r="AE96" s="9"/>
      <c r="AF96" s="9"/>
      <c r="AG96" s="9" t="n">
        <f aca="false">BF96/100*$AG$57</f>
        <v>7208352563.59587</v>
      </c>
      <c r="AH96" s="40" t="n">
        <f aca="false">(AG96-AG95)/AG95</f>
        <v>0.00293319388435534</v>
      </c>
      <c r="AI96" s="40"/>
      <c r="AJ96" s="40" t="n">
        <f aca="false">AB96/AG96</f>
        <v>-0.0103065930061634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13789488</v>
      </c>
      <c r="AY96" s="40" t="n">
        <f aca="false">(AW96-AW95)/AW95</f>
        <v>0.00127585723904668</v>
      </c>
      <c r="AZ96" s="39" t="n">
        <f aca="false">workers_and_wage_central!B84</f>
        <v>7381.67924792179</v>
      </c>
      <c r="BA96" s="40" t="n">
        <f aca="false">(AZ96-AZ95)/AZ95</f>
        <v>0.00165522481474665</v>
      </c>
      <c r="BB96" s="7"/>
      <c r="BC96" s="7"/>
      <c r="BD96" s="7"/>
      <c r="BE96" s="7"/>
      <c r="BF96" s="7" t="n">
        <f aca="false">BF95*(1+AY96)*(1+BA96)*(1-BE96)</f>
        <v>125.336807696686</v>
      </c>
      <c r="BG96" s="7"/>
      <c r="BH96" s="0" t="n">
        <f aca="false">BH95+1</f>
        <v>65</v>
      </c>
      <c r="BI96" s="40" t="n">
        <f aca="false">T103/AG103</f>
        <v>0.0175229207559715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158529819.021736</v>
      </c>
      <c r="E97" s="9"/>
      <c r="F97" s="67" t="n">
        <f aca="false">'Central pensions'!I97</f>
        <v>28814671.1603395</v>
      </c>
      <c r="G97" s="9" t="n">
        <f aca="false">'Central pensions'!K97</f>
        <v>4720505.0578187</v>
      </c>
      <c r="H97" s="9" t="n">
        <f aca="false">'Central pensions'!V97</f>
        <v>25970826.0539583</v>
      </c>
      <c r="I97" s="67" t="n">
        <f aca="false">'Central pensions'!M97</f>
        <v>145995.001788208</v>
      </c>
      <c r="J97" s="9" t="n">
        <f aca="false">'Central pensions'!W97</f>
        <v>803221.424349233</v>
      </c>
      <c r="K97" s="9"/>
      <c r="L97" s="67" t="n">
        <f aca="false">'Central pensions'!N97</f>
        <v>4226547.29803727</v>
      </c>
      <c r="M97" s="67"/>
      <c r="N97" s="67" t="n">
        <f aca="false">'Central pensions'!L97</f>
        <v>1295912.67433338</v>
      </c>
      <c r="O97" s="9"/>
      <c r="P97" s="9" t="n">
        <f aca="false">'Central pensions'!X97</f>
        <v>29061303.1998042</v>
      </c>
      <c r="Q97" s="67"/>
      <c r="R97" s="67" t="n">
        <f aca="false">'Central SIPA income'!G92</f>
        <v>33024754.618792</v>
      </c>
      <c r="S97" s="67"/>
      <c r="T97" s="9" t="n">
        <f aca="false">'Central SIPA income'!J92</f>
        <v>126273011.596576</v>
      </c>
      <c r="U97" s="9"/>
      <c r="V97" s="67" t="n">
        <f aca="false">'Central SIPA income'!F92</f>
        <v>125057.412849213</v>
      </c>
      <c r="W97" s="67"/>
      <c r="X97" s="67" t="n">
        <f aca="false">'Central SIPA income'!M92</f>
        <v>314108.166024639</v>
      </c>
      <c r="Y97" s="9"/>
      <c r="Z97" s="9" t="n">
        <f aca="false">R97+V97-N97-L97-F97</f>
        <v>-1187319.1010689</v>
      </c>
      <c r="AA97" s="9"/>
      <c r="AB97" s="9" t="n">
        <f aca="false">T97-P97-D97</f>
        <v>-61318110.6249638</v>
      </c>
      <c r="AC97" s="50"/>
      <c r="AD97" s="9"/>
      <c r="AE97" s="9"/>
      <c r="AF97" s="9"/>
      <c r="AG97" s="9" t="n">
        <f aca="false">BF97/100*$AG$57</f>
        <v>7253200745.66934</v>
      </c>
      <c r="AH97" s="40" t="n">
        <f aca="false">(AG97-AG96)/AG96</f>
        <v>0.00622169652188912</v>
      </c>
      <c r="AI97" s="40" t="n">
        <f aca="false">(AG97-AG93)/AG93</f>
        <v>0.0189979627400216</v>
      </c>
      <c r="AJ97" s="40" t="n">
        <f aca="false">AB97/AG97</f>
        <v>-0.00845393816813563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13886688</v>
      </c>
      <c r="AY97" s="40" t="n">
        <f aca="false">(AW97-AW96)/AW96</f>
        <v>0.00704884764394443</v>
      </c>
      <c r="AZ97" s="39" t="n">
        <f aca="false">workers_and_wage_central!B85</f>
        <v>7375.61622100224</v>
      </c>
      <c r="BA97" s="40" t="n">
        <f aca="false">(AZ97-AZ96)/AZ96</f>
        <v>-0.000821361470191529</v>
      </c>
      <c r="BB97" s="7"/>
      <c r="BC97" s="7"/>
      <c r="BD97" s="7"/>
      <c r="BE97" s="7"/>
      <c r="BF97" s="7" t="n">
        <f aca="false">BF96*(1+AY97)*(1+BA97)*(1-BE97)</f>
        <v>126.116615277197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0.0152467881102858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155350225.154921</v>
      </c>
      <c r="E98" s="6"/>
      <c r="F98" s="8" t="n">
        <f aca="false">'Central pensions'!I98</f>
        <v>28236742.3374779</v>
      </c>
      <c r="G98" s="6" t="n">
        <f aca="false">'Central pensions'!K98</f>
        <v>4728463.16562118</v>
      </c>
      <c r="H98" s="6" t="n">
        <f aca="false">'Central pensions'!V98</f>
        <v>26014609.2150662</v>
      </c>
      <c r="I98" s="8" t="n">
        <f aca="false">'Central pensions'!M98</f>
        <v>146241.128833644</v>
      </c>
      <c r="J98" s="6" t="n">
        <f aca="false">'Central pensions'!W98</f>
        <v>804575.542734002</v>
      </c>
      <c r="K98" s="6"/>
      <c r="L98" s="8" t="n">
        <f aca="false">'Central pensions'!N98</f>
        <v>4983551.04520166</v>
      </c>
      <c r="M98" s="8"/>
      <c r="N98" s="8" t="n">
        <f aca="false">'Central pensions'!L98</f>
        <v>1270890.0012018</v>
      </c>
      <c r="O98" s="6"/>
      <c r="P98" s="6" t="n">
        <f aca="false">'Central pensions'!X98</f>
        <v>32851731.8777969</v>
      </c>
      <c r="Q98" s="8"/>
      <c r="R98" s="8" t="n">
        <f aca="false">'Central SIPA income'!G93</f>
        <v>28992803.054023</v>
      </c>
      <c r="S98" s="8"/>
      <c r="T98" s="6" t="n">
        <f aca="false">'Central SIPA income'!J93</f>
        <v>110856495.332585</v>
      </c>
      <c r="U98" s="6"/>
      <c r="V98" s="8" t="n">
        <f aca="false">'Central SIPA income'!F93</f>
        <v>125448.969483533</v>
      </c>
      <c r="W98" s="8"/>
      <c r="X98" s="8" t="n">
        <f aca="false">'Central SIPA income'!M93</f>
        <v>315091.64340114</v>
      </c>
      <c r="Y98" s="6"/>
      <c r="Z98" s="6" t="n">
        <f aca="false">R98+V98-N98-L98-F98</f>
        <v>-5372931.36037486</v>
      </c>
      <c r="AA98" s="6"/>
      <c r="AB98" s="6" t="n">
        <f aca="false">T98-P98-D98</f>
        <v>-77345461.7001328</v>
      </c>
      <c r="AC98" s="50"/>
      <c r="AD98" s="6"/>
      <c r="AE98" s="6"/>
      <c r="AF98" s="6"/>
      <c r="AG98" s="6" t="n">
        <f aca="false">BF98/100*$AG$57</f>
        <v>7291550580.31035</v>
      </c>
      <c r="AH98" s="61" t="n">
        <f aca="false">(AG98-AG97)/AG97</f>
        <v>0.0052872981164781</v>
      </c>
      <c r="AI98" s="61"/>
      <c r="AJ98" s="61" t="n">
        <f aca="false">AB98/AG98</f>
        <v>-0.0106075464811273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0.00504497685350806</v>
      </c>
      <c r="AV98" s="5"/>
      <c r="AW98" s="65" t="n">
        <f aca="false">workers_and_wage_central!C86</f>
        <v>13902890</v>
      </c>
      <c r="AX98" s="5"/>
      <c r="AY98" s="61" t="n">
        <f aca="false">(AW98-AW97)/AW97</f>
        <v>0.00116672888452596</v>
      </c>
      <c r="AZ98" s="66" t="n">
        <f aca="false">workers_and_wage_central!B86</f>
        <v>7405.9725406742</v>
      </c>
      <c r="BA98" s="61" t="n">
        <f aca="false">(AZ98-AZ97)/AZ97</f>
        <v>0.00411576724742258</v>
      </c>
      <c r="BB98" s="5"/>
      <c r="BC98" s="5"/>
      <c r="BD98" s="5"/>
      <c r="BE98" s="5"/>
      <c r="BF98" s="5" t="n">
        <f aca="false">BF97*(1+AY98)*(1+BA98)*(1-BE98)</f>
        <v>126.783431419609</v>
      </c>
      <c r="BG98" s="5"/>
      <c r="BH98" s="5" t="n">
        <f aca="false">BH97+1</f>
        <v>67</v>
      </c>
      <c r="BI98" s="61" t="n">
        <f aca="false">T105/AG105</f>
        <v>0.0175601117772718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158673357.986677</v>
      </c>
      <c r="E99" s="9"/>
      <c r="F99" s="67" t="n">
        <f aca="false">'Central pensions'!I99</f>
        <v>28840761.0663206</v>
      </c>
      <c r="G99" s="9" t="n">
        <f aca="false">'Central pensions'!K99</f>
        <v>4915331.49322752</v>
      </c>
      <c r="H99" s="9" t="n">
        <f aca="false">'Central pensions'!V99</f>
        <v>27042703.618486</v>
      </c>
      <c r="I99" s="67" t="n">
        <f aca="false">'Central pensions'!M99</f>
        <v>152020.561646213</v>
      </c>
      <c r="J99" s="9" t="n">
        <f aca="false">'Central pensions'!W99</f>
        <v>836372.276860397</v>
      </c>
      <c r="K99" s="9"/>
      <c r="L99" s="67" t="n">
        <f aca="false">'Central pensions'!N99</f>
        <v>4216345.34780963</v>
      </c>
      <c r="M99" s="67"/>
      <c r="N99" s="67" t="n">
        <f aca="false">'Central pensions'!L99</f>
        <v>1298282.85885559</v>
      </c>
      <c r="O99" s="9"/>
      <c r="P99" s="9" t="n">
        <f aca="false">'Central pensions'!X99</f>
        <v>29021405.2874987</v>
      </c>
      <c r="Q99" s="67"/>
      <c r="R99" s="67" t="n">
        <f aca="false">'Central SIPA income'!G94</f>
        <v>33597981.544246</v>
      </c>
      <c r="S99" s="67"/>
      <c r="T99" s="9" t="n">
        <f aca="false">'Central SIPA income'!J94</f>
        <v>128464794.428602</v>
      </c>
      <c r="U99" s="9"/>
      <c r="V99" s="67" t="n">
        <f aca="false">'Central SIPA income'!F94</f>
        <v>125045.715041577</v>
      </c>
      <c r="W99" s="67"/>
      <c r="X99" s="67" t="n">
        <f aca="false">'Central SIPA income'!M94</f>
        <v>314078.784504428</v>
      </c>
      <c r="Y99" s="9"/>
      <c r="Z99" s="9" t="n">
        <f aca="false">R99+V99-N99-L99-F99</f>
        <v>-632362.013698284</v>
      </c>
      <c r="AA99" s="9"/>
      <c r="AB99" s="9" t="n">
        <f aca="false">T99-P99-D99</f>
        <v>-59229968.8455744</v>
      </c>
      <c r="AC99" s="50"/>
      <c r="AD99" s="9"/>
      <c r="AE99" s="9"/>
      <c r="AF99" s="9"/>
      <c r="AG99" s="9" t="n">
        <f aca="false">BF99/100*$AG$57</f>
        <v>7342071851.55327</v>
      </c>
      <c r="AH99" s="40" t="n">
        <f aca="false">(AG99-AG98)/AG98</f>
        <v>0.00692874179318517</v>
      </c>
      <c r="AI99" s="40"/>
      <c r="AJ99" s="40" t="n">
        <f aca="false">AB99/AG99</f>
        <v>-0.00806720092681248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13972635</v>
      </c>
      <c r="AX99" s="7"/>
      <c r="AY99" s="40" t="n">
        <f aca="false">(AW99-AW98)/AW98</f>
        <v>0.00501658288312718</v>
      </c>
      <c r="AZ99" s="39" t="n">
        <f aca="false">workers_and_wage_central!B87</f>
        <v>7420.06324984506</v>
      </c>
      <c r="BA99" s="40" t="n">
        <f aca="false">(AZ99-AZ98)/AZ98</f>
        <v>0.00190261428778873</v>
      </c>
      <c r="BB99" s="7"/>
      <c r="BC99" s="7"/>
      <c r="BD99" s="7"/>
      <c r="BE99" s="7"/>
      <c r="BF99" s="7" t="n">
        <f aca="false">BF98*(1+AY99)*(1+BA99)*(1-BE99)</f>
        <v>127.661881079569</v>
      </c>
      <c r="BG99" s="7"/>
      <c r="BH99" s="7" t="n">
        <f aca="false">BH98+1</f>
        <v>68</v>
      </c>
      <c r="BI99" s="40" t="n">
        <f aca="false">T106/AG106</f>
        <v>0.0152802765319509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156474046.906458</v>
      </c>
      <c r="E100" s="9"/>
      <c r="F100" s="67" t="n">
        <f aca="false">'Central pensions'!I100</f>
        <v>28441010.2437507</v>
      </c>
      <c r="G100" s="9" t="n">
        <f aca="false">'Central pensions'!K100</f>
        <v>4896912.59310543</v>
      </c>
      <c r="H100" s="9" t="n">
        <f aca="false">'Central pensions'!V100</f>
        <v>26941368.2644684</v>
      </c>
      <c r="I100" s="67" t="n">
        <f aca="false">'Central pensions'!M100</f>
        <v>151450.904941406</v>
      </c>
      <c r="J100" s="9" t="n">
        <f aca="false">'Central pensions'!W100</f>
        <v>833238.19374645</v>
      </c>
      <c r="K100" s="9"/>
      <c r="L100" s="67" t="n">
        <f aca="false">'Central pensions'!N100</f>
        <v>4086757.82596418</v>
      </c>
      <c r="M100" s="67"/>
      <c r="N100" s="67" t="n">
        <f aca="false">'Central pensions'!L100</f>
        <v>1281404.77747087</v>
      </c>
      <c r="O100" s="9"/>
      <c r="P100" s="9" t="n">
        <f aca="false">'Central pensions'!X100</f>
        <v>28256116.7966698</v>
      </c>
      <c r="Q100" s="67"/>
      <c r="R100" s="67" t="n">
        <f aca="false">'Central SIPA income'!G95</f>
        <v>29542647.6003671</v>
      </c>
      <c r="S100" s="67"/>
      <c r="T100" s="9" t="n">
        <f aca="false">'Central SIPA income'!J95</f>
        <v>112958873.611494</v>
      </c>
      <c r="U100" s="9"/>
      <c r="V100" s="67" t="n">
        <f aca="false">'Central SIPA income'!F95</f>
        <v>124353.095721208</v>
      </c>
      <c r="W100" s="67"/>
      <c r="X100" s="67" t="n">
        <f aca="false">'Central SIPA income'!M95</f>
        <v>312339.124459353</v>
      </c>
      <c r="Y100" s="9"/>
      <c r="Z100" s="9" t="n">
        <f aca="false">R100+V100-N100-L100-F100</f>
        <v>-4142172.15109746</v>
      </c>
      <c r="AA100" s="9"/>
      <c r="AB100" s="9" t="n">
        <f aca="false">T100-P100-D100</f>
        <v>-71771290.0916345</v>
      </c>
      <c r="AC100" s="50"/>
      <c r="AD100" s="9"/>
      <c r="AE100" s="9"/>
      <c r="AF100" s="9"/>
      <c r="AG100" s="9" t="n">
        <f aca="false">BF100/100*$AG$57</f>
        <v>7407028312.97707</v>
      </c>
      <c r="AH100" s="40" t="n">
        <f aca="false">(AG100-AG99)/AG99</f>
        <v>0.00884715687031238</v>
      </c>
      <c r="AI100" s="40"/>
      <c r="AJ100" s="40" t="n">
        <f aca="false">AB100/AG100</f>
        <v>-0.00968962005530499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14011769</v>
      </c>
      <c r="AY100" s="40" t="n">
        <f aca="false">(AW100-AW99)/AW99</f>
        <v>0.00280076020020562</v>
      </c>
      <c r="AZ100" s="39" t="n">
        <f aca="false">workers_and_wage_central!B88</f>
        <v>7464.80259140368</v>
      </c>
      <c r="BA100" s="40" t="n">
        <f aca="false">(AZ100-AZ99)/AZ99</f>
        <v>0.00602950945998472</v>
      </c>
      <c r="BB100" s="7"/>
      <c r="BC100" s="7"/>
      <c r="BD100" s="7"/>
      <c r="BE100" s="7"/>
      <c r="BF100" s="7" t="n">
        <f aca="false">BF99*(1+AY100)*(1+BA100)*(1-BE100)</f>
        <v>128.791325767839</v>
      </c>
      <c r="BG100" s="7"/>
      <c r="BH100" s="0" t="n">
        <f aca="false">BH99+1</f>
        <v>69</v>
      </c>
      <c r="BI100" s="40" t="n">
        <f aca="false">T107/AG107</f>
        <v>0.0176134326859553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160479005.484787</v>
      </c>
      <c r="E101" s="9"/>
      <c r="F101" s="67" t="n">
        <f aca="false">'Central pensions'!I101</f>
        <v>29168958.8729578</v>
      </c>
      <c r="G101" s="9" t="n">
        <f aca="false">'Central pensions'!K101</f>
        <v>5073911.59733873</v>
      </c>
      <c r="H101" s="9" t="n">
        <f aca="false">'Central pensions'!V101</f>
        <v>27915164.5626109</v>
      </c>
      <c r="I101" s="67" t="n">
        <f aca="false">'Central pensions'!M101</f>
        <v>156925.100948621</v>
      </c>
      <c r="J101" s="9" t="n">
        <f aca="false">'Central pensions'!W101</f>
        <v>863355.605029203</v>
      </c>
      <c r="K101" s="9"/>
      <c r="L101" s="67" t="n">
        <f aca="false">'Central pensions'!N101</f>
        <v>4160405.59784527</v>
      </c>
      <c r="M101" s="67"/>
      <c r="N101" s="67" t="n">
        <f aca="false">'Central pensions'!L101</f>
        <v>1314162.23300272</v>
      </c>
      <c r="O101" s="9"/>
      <c r="P101" s="9" t="n">
        <f aca="false">'Central pensions'!X101</f>
        <v>28818497.2903919</v>
      </c>
      <c r="Q101" s="67"/>
      <c r="R101" s="67" t="n">
        <f aca="false">'Central SIPA income'!G96</f>
        <v>33885065.5663805</v>
      </c>
      <c r="S101" s="67"/>
      <c r="T101" s="9" t="n">
        <f aca="false">'Central SIPA income'!J96</f>
        <v>129562485.069293</v>
      </c>
      <c r="U101" s="9"/>
      <c r="V101" s="67" t="n">
        <f aca="false">'Central SIPA income'!F96</f>
        <v>125790.765875569</v>
      </c>
      <c r="W101" s="67"/>
      <c r="X101" s="67" t="n">
        <f aca="false">'Central SIPA income'!M96</f>
        <v>315950.137395302</v>
      </c>
      <c r="Y101" s="9"/>
      <c r="Z101" s="9" t="n">
        <f aca="false">R101+V101-N101-L101-F101</f>
        <v>-632670.371549729</v>
      </c>
      <c r="AA101" s="9"/>
      <c r="AB101" s="9" t="n">
        <f aca="false">T101-P101-D101</f>
        <v>-59735017.7058859</v>
      </c>
      <c r="AC101" s="50"/>
      <c r="AD101" s="9"/>
      <c r="AE101" s="9"/>
      <c r="AF101" s="9"/>
      <c r="AG101" s="9" t="n">
        <f aca="false">BF101/100*$AG$57</f>
        <v>7400485763.63498</v>
      </c>
      <c r="AH101" s="40" t="n">
        <f aca="false">(AG101-AG100)/AG100</f>
        <v>-0.000883289365943413</v>
      </c>
      <c r="AI101" s="40" t="n">
        <f aca="false">(AG101-AG97)/AG97</f>
        <v>0.0203062100623062</v>
      </c>
      <c r="AJ101" s="40" t="n">
        <f aca="false">AB101/AG101</f>
        <v>-0.00807176982886934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14056154</v>
      </c>
      <c r="AY101" s="40" t="n">
        <f aca="false">(AW101-AW100)/AW100</f>
        <v>0.00316769424331788</v>
      </c>
      <c r="AZ101" s="39" t="n">
        <f aca="false">workers_and_wage_central!B89</f>
        <v>7434.65828640096</v>
      </c>
      <c r="BA101" s="40" t="n">
        <f aca="false">(AZ101-AZ100)/AZ100</f>
        <v>-0.00403819185217802</v>
      </c>
      <c r="BB101" s="7"/>
      <c r="BC101" s="7"/>
      <c r="BD101" s="7"/>
      <c r="BE101" s="7"/>
      <c r="BF101" s="7" t="n">
        <f aca="false">BF100*(1+AY101)*(1+BA101)*(1-BE101)</f>
        <v>128.677565759363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0.0153457553600316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157791792.586912</v>
      </c>
      <c r="E102" s="6"/>
      <c r="F102" s="8" t="n">
        <f aca="false">'Central pensions'!I102</f>
        <v>28680526.1196253</v>
      </c>
      <c r="G102" s="6" t="n">
        <f aca="false">'Central pensions'!K102</f>
        <v>5094368.93958514</v>
      </c>
      <c r="H102" s="6" t="n">
        <f aca="false">'Central pensions'!V102</f>
        <v>28027714.8237589</v>
      </c>
      <c r="I102" s="8" t="n">
        <f aca="false">'Central pensions'!M102</f>
        <v>157557.802255211</v>
      </c>
      <c r="J102" s="6" t="n">
        <f aca="false">'Central pensions'!W102</f>
        <v>866836.540941001</v>
      </c>
      <c r="K102" s="6"/>
      <c r="L102" s="8" t="n">
        <f aca="false">'Central pensions'!N102</f>
        <v>4890052.19430199</v>
      </c>
      <c r="M102" s="8"/>
      <c r="N102" s="8" t="n">
        <f aca="false">'Central pensions'!L102</f>
        <v>1294208.17274674</v>
      </c>
      <c r="O102" s="6"/>
      <c r="P102" s="6" t="n">
        <f aca="false">'Central pensions'!X102</f>
        <v>32494855.595871</v>
      </c>
      <c r="Q102" s="8"/>
      <c r="R102" s="8" t="n">
        <f aca="false">'Central SIPA income'!G97</f>
        <v>29726767.6332311</v>
      </c>
      <c r="S102" s="8"/>
      <c r="T102" s="6" t="n">
        <f aca="false">'Central SIPA income'!J97</f>
        <v>113662872.515145</v>
      </c>
      <c r="U102" s="6"/>
      <c r="V102" s="8" t="n">
        <f aca="false">'Central SIPA income'!F97</f>
        <v>128094.33647775</v>
      </c>
      <c r="W102" s="8"/>
      <c r="X102" s="8" t="n">
        <f aca="false">'Central SIPA income'!M97</f>
        <v>321736.042610148</v>
      </c>
      <c r="Y102" s="6"/>
      <c r="Z102" s="6" t="n">
        <f aca="false">R102+V102-N102-L102-F102</f>
        <v>-5009924.51696517</v>
      </c>
      <c r="AA102" s="6"/>
      <c r="AB102" s="6" t="n">
        <f aca="false">T102-P102-D102</f>
        <v>-76623775.6676376</v>
      </c>
      <c r="AC102" s="50"/>
      <c r="AD102" s="6"/>
      <c r="AE102" s="6"/>
      <c r="AF102" s="6"/>
      <c r="AG102" s="6" t="n">
        <f aca="false">BF102/100*$AG$57</f>
        <v>7457177287.10007</v>
      </c>
      <c r="AH102" s="61" t="n">
        <f aca="false">(AG102-AG101)/AG101</f>
        <v>0.00766051381973648</v>
      </c>
      <c r="AI102" s="61"/>
      <c r="AJ102" s="61" t="n">
        <f aca="false">AB102/AG102</f>
        <v>-0.010275171518342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0.00535863039950222</v>
      </c>
      <c r="AV102" s="5"/>
      <c r="AW102" s="65" t="n">
        <f aca="false">workers_and_wage_central!C90</f>
        <v>14072943</v>
      </c>
      <c r="AX102" s="5"/>
      <c r="AY102" s="61" t="n">
        <f aca="false">(AW102-AW101)/AW101</f>
        <v>0.00119442345324333</v>
      </c>
      <c r="AZ102" s="66" t="n">
        <f aca="false">workers_and_wage_central!B90</f>
        <v>7482.67410750197</v>
      </c>
      <c r="BA102" s="61" t="n">
        <f aca="false">(AZ102-AZ101)/AZ101</f>
        <v>0.00645837633033442</v>
      </c>
      <c r="BB102" s="5"/>
      <c r="BC102" s="5"/>
      <c r="BD102" s="5"/>
      <c r="BE102" s="5"/>
      <c r="BF102" s="5" t="n">
        <f aca="false">BF101*(1+AY102)*(1+BA102)*(1-BE102)</f>
        <v>129.663302030152</v>
      </c>
      <c r="BG102" s="5"/>
      <c r="BH102" s="5" t="n">
        <f aca="false">BH101+1</f>
        <v>71</v>
      </c>
      <c r="BI102" s="61" t="n">
        <f aca="false">T109/AG109</f>
        <v>0.0176493746005567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161402129.335365</v>
      </c>
      <c r="E103" s="9"/>
      <c r="F103" s="67" t="n">
        <f aca="false">'Central pensions'!I103</f>
        <v>29336747.5600251</v>
      </c>
      <c r="G103" s="9" t="n">
        <f aca="false">'Central pensions'!K103</f>
        <v>5308607.87313429</v>
      </c>
      <c r="H103" s="9" t="n">
        <f aca="false">'Central pensions'!V103</f>
        <v>29206394.2254417</v>
      </c>
      <c r="I103" s="67" t="n">
        <f aca="false">'Central pensions'!M103</f>
        <v>164183.748653639</v>
      </c>
      <c r="J103" s="9" t="n">
        <f aca="false">'Central pensions'!W103</f>
        <v>903290.543054905</v>
      </c>
      <c r="K103" s="9"/>
      <c r="L103" s="67" t="n">
        <f aca="false">'Central pensions'!N103</f>
        <v>4079293.60804522</v>
      </c>
      <c r="M103" s="67"/>
      <c r="N103" s="67" t="n">
        <f aca="false">'Central pensions'!L103</f>
        <v>1324656.11549145</v>
      </c>
      <c r="O103" s="9"/>
      <c r="P103" s="9" t="n">
        <f aca="false">'Central pensions'!X103</f>
        <v>28455341.0349864</v>
      </c>
      <c r="Q103" s="67"/>
      <c r="R103" s="67" t="n">
        <f aca="false">'Central SIPA income'!G98</f>
        <v>34322085.819666</v>
      </c>
      <c r="S103" s="67"/>
      <c r="T103" s="9" t="n">
        <f aca="false">'Central SIPA income'!J98</f>
        <v>131233469.885018</v>
      </c>
      <c r="U103" s="9"/>
      <c r="V103" s="67" t="n">
        <f aca="false">'Central SIPA income'!F98</f>
        <v>126647.642112422</v>
      </c>
      <c r="W103" s="67"/>
      <c r="X103" s="67" t="n">
        <f aca="false">'Central SIPA income'!M98</f>
        <v>318102.363458002</v>
      </c>
      <c r="Y103" s="9"/>
      <c r="Z103" s="9" t="n">
        <f aca="false">R103+V103-N103-L103-F103</f>
        <v>-291963.821783353</v>
      </c>
      <c r="AA103" s="9"/>
      <c r="AB103" s="9" t="n">
        <f aca="false">T103-P103-D103</f>
        <v>-58624000.4853329</v>
      </c>
      <c r="AC103" s="50"/>
      <c r="AD103" s="9"/>
      <c r="AE103" s="9"/>
      <c r="AF103" s="9"/>
      <c r="AG103" s="9" t="n">
        <f aca="false">BF103/100*$AG$57</f>
        <v>7489246325.57599</v>
      </c>
      <c r="AH103" s="40" t="n">
        <f aca="false">(AG103-AG102)/AG102</f>
        <v>0.00430042591737706</v>
      </c>
      <c r="AI103" s="40"/>
      <c r="AJ103" s="40" t="n">
        <f aca="false">AB103/AG103</f>
        <v>-0.00782775701810346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14091344</v>
      </c>
      <c r="AX103" s="7"/>
      <c r="AY103" s="40" t="n">
        <f aca="false">(AW103-AW102)/AW102</f>
        <v>0.00130754455553469</v>
      </c>
      <c r="AZ103" s="39" t="n">
        <f aca="false">workers_and_wage_central!B91</f>
        <v>7505.03961947165</v>
      </c>
      <c r="BA103" s="40" t="n">
        <f aca="false">(AZ103-AZ102)/AZ102</f>
        <v>0.00298897314627826</v>
      </c>
      <c r="BB103" s="7"/>
      <c r="BC103" s="7"/>
      <c r="BD103" s="7"/>
      <c r="BE103" s="7"/>
      <c r="BF103" s="7" t="n">
        <f aca="false">BF102*(1+AY103)*(1+BA103)*(1-BE103)</f>
        <v>130.220909454735</v>
      </c>
      <c r="BG103" s="7"/>
      <c r="BH103" s="7" t="n">
        <f aca="false">BH102+1</f>
        <v>72</v>
      </c>
      <c r="BI103" s="40" t="n">
        <f aca="false">T110/AG110</f>
        <v>0.0153639084946055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158838045.982136</v>
      </c>
      <c r="E104" s="9"/>
      <c r="F104" s="67" t="n">
        <f aca="false">'Central pensions'!I104</f>
        <v>28870695.0589442</v>
      </c>
      <c r="G104" s="9" t="n">
        <f aca="false">'Central pensions'!K104</f>
        <v>5282687.59365802</v>
      </c>
      <c r="H104" s="9" t="n">
        <f aca="false">'Central pensions'!V104</f>
        <v>29063788.4954821</v>
      </c>
      <c r="I104" s="67" t="n">
        <f aca="false">'Central pensions'!M104</f>
        <v>163382.090525505</v>
      </c>
      <c r="J104" s="9" t="n">
        <f aca="false">'Central pensions'!W104</f>
        <v>898880.056561299</v>
      </c>
      <c r="K104" s="9"/>
      <c r="L104" s="67" t="n">
        <f aca="false">'Central pensions'!N104</f>
        <v>4051648.37607278</v>
      </c>
      <c r="M104" s="67"/>
      <c r="N104" s="67" t="n">
        <f aca="false">'Central pensions'!L104</f>
        <v>1304739.62813753</v>
      </c>
      <c r="O104" s="9"/>
      <c r="P104" s="9" t="n">
        <f aca="false">'Central pensions'!X104</f>
        <v>28202315.157754</v>
      </c>
      <c r="Q104" s="67"/>
      <c r="R104" s="67" t="n">
        <f aca="false">'Central SIPA income'!G99</f>
        <v>29924067.8496169</v>
      </c>
      <c r="S104" s="67"/>
      <c r="T104" s="9" t="n">
        <f aca="false">'Central SIPA income'!J99</f>
        <v>114417266.992842</v>
      </c>
      <c r="U104" s="9"/>
      <c r="V104" s="67" t="n">
        <f aca="false">'Central SIPA income'!F99</f>
        <v>130334.906693779</v>
      </c>
      <c r="W104" s="67"/>
      <c r="X104" s="67" t="n">
        <f aca="false">'Central SIPA income'!M99</f>
        <v>327363.709018493</v>
      </c>
      <c r="Y104" s="9"/>
      <c r="Z104" s="9" t="n">
        <f aca="false">R104+V104-N104-L104-F104</f>
        <v>-4172680.30684377</v>
      </c>
      <c r="AA104" s="9"/>
      <c r="AB104" s="9" t="n">
        <f aca="false">T104-P104-D104</f>
        <v>-72623094.1470485</v>
      </c>
      <c r="AC104" s="50"/>
      <c r="AD104" s="9"/>
      <c r="AE104" s="9"/>
      <c r="AF104" s="9"/>
      <c r="AG104" s="9" t="n">
        <f aca="false">BF104/100*$AG$57</f>
        <v>7504352140.60946</v>
      </c>
      <c r="AH104" s="40" t="n">
        <f aca="false">(AG104-AG103)/AG103</f>
        <v>0.00201700069363233</v>
      </c>
      <c r="AI104" s="40"/>
      <c r="AJ104" s="40" t="n">
        <f aca="false">AB104/AG104</f>
        <v>-0.00967746352867051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14102032</v>
      </c>
      <c r="AY104" s="40" t="n">
        <f aca="false">(AW104-AW103)/AW103</f>
        <v>0.000758479815693947</v>
      </c>
      <c r="AZ104" s="39" t="n">
        <f aca="false">workers_and_wage_central!B92</f>
        <v>7514.4777099214</v>
      </c>
      <c r="BA104" s="40" t="n">
        <f aca="false">(AZ104-AZ103)/AZ103</f>
        <v>0.00125756703872273</v>
      </c>
      <c r="BB104" s="7"/>
      <c r="BC104" s="7"/>
      <c r="BD104" s="7"/>
      <c r="BE104" s="7"/>
      <c r="BF104" s="7" t="n">
        <f aca="false">BF103*(1+AY104)*(1+BA104)*(1-BE104)</f>
        <v>130.483565119431</v>
      </c>
      <c r="BG104" s="7"/>
      <c r="BH104" s="0" t="n">
        <f aca="false">BH103+1</f>
        <v>73</v>
      </c>
      <c r="BI104" s="40" t="n">
        <f aca="false">T111/AG111</f>
        <v>0.01770259530292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162097328.524401</v>
      </c>
      <c r="E105" s="9"/>
      <c r="F105" s="67" t="n">
        <f aca="false">'Central pensions'!I105</f>
        <v>29463108.2418616</v>
      </c>
      <c r="G105" s="9" t="n">
        <f aca="false">'Central pensions'!K105</f>
        <v>5454849.16016614</v>
      </c>
      <c r="H105" s="9" t="n">
        <f aca="false">'Central pensions'!V105</f>
        <v>30010970.6385355</v>
      </c>
      <c r="I105" s="67" t="n">
        <f aca="false">'Central pensions'!M105</f>
        <v>168706.675056683</v>
      </c>
      <c r="J105" s="9" t="n">
        <f aca="false">'Central pensions'!W105</f>
        <v>928174.349645419</v>
      </c>
      <c r="K105" s="9"/>
      <c r="L105" s="67" t="n">
        <f aca="false">'Central pensions'!N105</f>
        <v>4185658.71914875</v>
      </c>
      <c r="M105" s="67"/>
      <c r="N105" s="67" t="n">
        <f aca="false">'Central pensions'!L105</f>
        <v>1330276.93437111</v>
      </c>
      <c r="O105" s="9"/>
      <c r="P105" s="9" t="n">
        <f aca="false">'Central pensions'!X105</f>
        <v>29038194.1892072</v>
      </c>
      <c r="Q105" s="67"/>
      <c r="R105" s="67" t="n">
        <f aca="false">'Central SIPA income'!G100</f>
        <v>34721292.2465828</v>
      </c>
      <c r="S105" s="67"/>
      <c r="T105" s="9" t="n">
        <f aca="false">'Central SIPA income'!J100</f>
        <v>132759870.258234</v>
      </c>
      <c r="U105" s="9"/>
      <c r="V105" s="67" t="n">
        <f aca="false">'Central SIPA income'!F100</f>
        <v>126923.967971584</v>
      </c>
      <c r="W105" s="67"/>
      <c r="X105" s="67" t="n">
        <f aca="false">'Central SIPA income'!M100</f>
        <v>318796.414349261</v>
      </c>
      <c r="Y105" s="9"/>
      <c r="Z105" s="9" t="n">
        <f aca="false">R105+V105-N105-L105-F105</f>
        <v>-130827.680827111</v>
      </c>
      <c r="AA105" s="9"/>
      <c r="AB105" s="9" t="n">
        <f aca="false">T105-P105-D105</f>
        <v>-58375652.4553738</v>
      </c>
      <c r="AC105" s="50"/>
      <c r="AD105" s="9"/>
      <c r="AE105" s="9"/>
      <c r="AF105" s="9"/>
      <c r="AG105" s="9" t="n">
        <f aca="false">BF105/100*$AG$57</f>
        <v>7560308951.45363</v>
      </c>
      <c r="AH105" s="40" t="n">
        <f aca="false">(AG105-AG104)/AG104</f>
        <v>0.00745658116726299</v>
      </c>
      <c r="AI105" s="40" t="n">
        <f aca="false">(AG105-AG101)/AG101</f>
        <v>0.0215963104211359</v>
      </c>
      <c r="AJ105" s="40" t="n">
        <f aca="false">AB105/AG105</f>
        <v>-0.00772133160565479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14146408</v>
      </c>
      <c r="AY105" s="40" t="n">
        <f aca="false">(AW105-AW104)/AW104</f>
        <v>0.00314678054907264</v>
      </c>
      <c r="AZ105" s="39" t="n">
        <f aca="false">workers_and_wage_central!B93</f>
        <v>7546.76201896526</v>
      </c>
      <c r="BA105" s="40" t="n">
        <f aca="false">(AZ105-AZ104)/AZ104</f>
        <v>0.00429628116418964</v>
      </c>
      <c r="BB105" s="7"/>
      <c r="BC105" s="7"/>
      <c r="BD105" s="7"/>
      <c r="BE105" s="7"/>
      <c r="BF105" s="7" t="n">
        <f aca="false">BF104*(1+AY105)*(1+BA105)*(1-BE105)</f>
        <v>131.456526413738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0.0154313610595579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158642398.482023</v>
      </c>
      <c r="E106" s="6"/>
      <c r="F106" s="8" t="n">
        <f aca="false">'Central pensions'!I106</f>
        <v>28835133.8098751</v>
      </c>
      <c r="G106" s="6" t="n">
        <f aca="false">'Central pensions'!K106</f>
        <v>5429819.07894598</v>
      </c>
      <c r="H106" s="6" t="n">
        <f aca="false">'Central pensions'!V106</f>
        <v>29873262.5167301</v>
      </c>
      <c r="I106" s="8" t="n">
        <f aca="false">'Central pensions'!M106</f>
        <v>167932.54883338</v>
      </c>
      <c r="J106" s="6" t="n">
        <f aca="false">'Central pensions'!W106</f>
        <v>923915.335568971</v>
      </c>
      <c r="K106" s="6"/>
      <c r="L106" s="8" t="n">
        <f aca="false">'Central pensions'!N106</f>
        <v>4908633.80889963</v>
      </c>
      <c r="M106" s="8"/>
      <c r="N106" s="8" t="n">
        <f aca="false">'Central pensions'!L106</f>
        <v>1301274.09248413</v>
      </c>
      <c r="O106" s="6"/>
      <c r="P106" s="6" t="n">
        <f aca="false">'Central pensions'!X106</f>
        <v>32630150.2879632</v>
      </c>
      <c r="Q106" s="8"/>
      <c r="R106" s="8" t="n">
        <f aca="false">'Central SIPA income'!G101</f>
        <v>30352875.5323037</v>
      </c>
      <c r="S106" s="8"/>
      <c r="T106" s="6" t="n">
        <f aca="false">'Central SIPA income'!J101</f>
        <v>116056850.333085</v>
      </c>
      <c r="U106" s="6"/>
      <c r="V106" s="8" t="n">
        <f aca="false">'Central SIPA income'!F101</f>
        <v>128511.558045114</v>
      </c>
      <c r="W106" s="8"/>
      <c r="X106" s="8" t="n">
        <f aca="false">'Central SIPA income'!M101</f>
        <v>322783.98289905</v>
      </c>
      <c r="Y106" s="6"/>
      <c r="Z106" s="6" t="n">
        <f aca="false">R106+V106-N106-L106-F106</f>
        <v>-4563654.62091008</v>
      </c>
      <c r="AA106" s="6"/>
      <c r="AB106" s="6" t="n">
        <f aca="false">T106-P106-D106</f>
        <v>-75215698.4369009</v>
      </c>
      <c r="AC106" s="50"/>
      <c r="AD106" s="6"/>
      <c r="AE106" s="6"/>
      <c r="AF106" s="6"/>
      <c r="AG106" s="6" t="n">
        <f aca="false">BF106/100*$AG$57</f>
        <v>7595206152.87374</v>
      </c>
      <c r="AH106" s="61" t="n">
        <f aca="false">(AG106-AG105)/AG105</f>
        <v>0.00461584330008013</v>
      </c>
      <c r="AI106" s="61"/>
      <c r="AJ106" s="61" t="n">
        <f aca="false">AB106/AG106</f>
        <v>-0.0099030489657535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0.00529508603217702</v>
      </c>
      <c r="AV106" s="5"/>
      <c r="AW106" s="65" t="n">
        <f aca="false">workers_and_wage_central!C94</f>
        <v>14147597</v>
      </c>
      <c r="AX106" s="5"/>
      <c r="AY106" s="61" t="n">
        <f aca="false">(AW106-AW105)/AW105</f>
        <v>8.40496046770318E-005</v>
      </c>
      <c r="AZ106" s="66" t="n">
        <f aca="false">workers_and_wage_central!B94</f>
        <v>7580.95951321764</v>
      </c>
      <c r="BA106" s="61" t="n">
        <f aca="false">(AZ106-AZ105)/AZ105</f>
        <v>0.00453141283194578</v>
      </c>
      <c r="BB106" s="5"/>
      <c r="BC106" s="5"/>
      <c r="BD106" s="5"/>
      <c r="BE106" s="5"/>
      <c r="BF106" s="5" t="n">
        <f aca="false">BF105*(1+AY106)*(1+BA106)*(1-BE106)</f>
        <v>132.063309140437</v>
      </c>
      <c r="BG106" s="5"/>
      <c r="BH106" s="5" t="n">
        <f aca="false">BH105+1</f>
        <v>75</v>
      </c>
      <c r="BI106" s="61" t="n">
        <f aca="false">T113/AG113</f>
        <v>0.0177524167497094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161584473.298389</v>
      </c>
      <c r="E107" s="9"/>
      <c r="F107" s="67" t="n">
        <f aca="false">'Central pensions'!I107</f>
        <v>29369890.7337512</v>
      </c>
      <c r="G107" s="9" t="n">
        <f aca="false">'Central pensions'!K107</f>
        <v>5647474.99951108</v>
      </c>
      <c r="H107" s="9" t="n">
        <f aca="false">'Central pensions'!V107</f>
        <v>31070741.1728006</v>
      </c>
      <c r="I107" s="67" t="n">
        <f aca="false">'Central pensions'!M107</f>
        <v>174664.175242612</v>
      </c>
      <c r="J107" s="9" t="n">
        <f aca="false">'Central pensions'!W107</f>
        <v>960950.757921674</v>
      </c>
      <c r="K107" s="9"/>
      <c r="L107" s="67" t="n">
        <f aca="false">'Central pensions'!N107</f>
        <v>4108631.09388061</v>
      </c>
      <c r="M107" s="67"/>
      <c r="N107" s="67" t="n">
        <f aca="false">'Central pensions'!L107</f>
        <v>1326185.99425617</v>
      </c>
      <c r="O107" s="9"/>
      <c r="P107" s="9" t="n">
        <f aca="false">'Central pensions'!X107</f>
        <v>28615990.3300271</v>
      </c>
      <c r="Q107" s="67"/>
      <c r="R107" s="67" t="n">
        <f aca="false">'Central SIPA income'!G102</f>
        <v>35114971.1429525</v>
      </c>
      <c r="S107" s="67"/>
      <c r="T107" s="9" t="n">
        <f aca="false">'Central SIPA income'!J102</f>
        <v>134265135.639323</v>
      </c>
      <c r="U107" s="9"/>
      <c r="V107" s="67" t="n">
        <f aca="false">'Central SIPA income'!F102</f>
        <v>123916.680787563</v>
      </c>
      <c r="W107" s="67"/>
      <c r="X107" s="67" t="n">
        <f aca="false">'Central SIPA income'!M102</f>
        <v>311242.975967955</v>
      </c>
      <c r="Y107" s="9"/>
      <c r="Z107" s="9" t="n">
        <f aca="false">R107+V107-N107-L107-F107</f>
        <v>434180.001852065</v>
      </c>
      <c r="AA107" s="9"/>
      <c r="AB107" s="9" t="n">
        <f aca="false">T107-P107-D107</f>
        <v>-55935327.9890927</v>
      </c>
      <c r="AC107" s="50"/>
      <c r="AD107" s="9"/>
      <c r="AE107" s="9"/>
      <c r="AF107" s="9"/>
      <c r="AG107" s="9" t="n">
        <f aca="false">BF107/100*$AG$57</f>
        <v>7622882945.8317</v>
      </c>
      <c r="AH107" s="40" t="n">
        <f aca="false">(AG107-AG106)/AG106</f>
        <v>0.00364398179600315</v>
      </c>
      <c r="AI107" s="40"/>
      <c r="AJ107" s="40" t="n">
        <f aca="false">AB107/AG107</f>
        <v>-0.00733781803899782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14153693</v>
      </c>
      <c r="AX107" s="7"/>
      <c r="AY107" s="40" t="n">
        <f aca="false">(AW107-AW106)/AW106</f>
        <v>0.000430885895322011</v>
      </c>
      <c r="AZ107" s="39" t="n">
        <f aca="false">workers_and_wage_central!B95</f>
        <v>7605.30737200386</v>
      </c>
      <c r="BA107" s="40" t="n">
        <f aca="false">(AZ107-AZ106)/AZ106</f>
        <v>0.00321171201927236</v>
      </c>
      <c r="BB107" s="7"/>
      <c r="BC107" s="7"/>
      <c r="BD107" s="7"/>
      <c r="BE107" s="7"/>
      <c r="BF107" s="7" t="n">
        <f aca="false">BF106*(1+AY107)*(1+BA107)*(1-BE107)</f>
        <v>132.544545434864</v>
      </c>
      <c r="BG107" s="7"/>
      <c r="BH107" s="7" t="n">
        <f aca="false">BH106+1</f>
        <v>76</v>
      </c>
      <c r="BI107" s="40" t="n">
        <f aca="false">T114/AG114</f>
        <v>0.0154050261087406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158797941.510679</v>
      </c>
      <c r="E108" s="9"/>
      <c r="F108" s="67" t="n">
        <f aca="false">'Central pensions'!I108</f>
        <v>28863405.5965312</v>
      </c>
      <c r="G108" s="9" t="n">
        <f aca="false">'Central pensions'!K108</f>
        <v>5596127.27832864</v>
      </c>
      <c r="H108" s="9" t="n">
        <f aca="false">'Central pensions'!V108</f>
        <v>30788241.1608818</v>
      </c>
      <c r="I108" s="67" t="n">
        <f aca="false">'Central pensions'!M108</f>
        <v>173076.101391609</v>
      </c>
      <c r="J108" s="9" t="n">
        <f aca="false">'Central pensions'!W108</f>
        <v>952213.644150991</v>
      </c>
      <c r="K108" s="9"/>
      <c r="L108" s="67" t="n">
        <f aca="false">'Central pensions'!N108</f>
        <v>4064006.28779555</v>
      </c>
      <c r="M108" s="67"/>
      <c r="N108" s="67" t="n">
        <f aca="false">'Central pensions'!L108</f>
        <v>1303866.84017542</v>
      </c>
      <c r="O108" s="9"/>
      <c r="P108" s="9" t="n">
        <f aca="false">'Central pensions'!X108</f>
        <v>28261638.5985771</v>
      </c>
      <c r="Q108" s="67"/>
      <c r="R108" s="67" t="n">
        <f aca="false">'Central SIPA income'!G103</f>
        <v>30786831.258536</v>
      </c>
      <c r="S108" s="67"/>
      <c r="T108" s="9" t="n">
        <f aca="false">'Central SIPA income'!J103</f>
        <v>117716117.664015</v>
      </c>
      <c r="U108" s="9"/>
      <c r="V108" s="67" t="n">
        <f aca="false">'Central SIPA income'!F103</f>
        <v>128786.254573897</v>
      </c>
      <c r="W108" s="67"/>
      <c r="X108" s="67" t="n">
        <f aca="false">'Central SIPA income'!M103</f>
        <v>323473.941382145</v>
      </c>
      <c r="Y108" s="9"/>
      <c r="Z108" s="9" t="n">
        <f aca="false">R108+V108-N108-L108-F108</f>
        <v>-3315661.21139235</v>
      </c>
      <c r="AA108" s="9"/>
      <c r="AB108" s="9" t="n">
        <f aca="false">T108-P108-D108</f>
        <v>-69343462.4452415</v>
      </c>
      <c r="AC108" s="50"/>
      <c r="AD108" s="9"/>
      <c r="AE108" s="9"/>
      <c r="AF108" s="9"/>
      <c r="AG108" s="9" t="n">
        <f aca="false">BF108/100*$AG$57</f>
        <v>7670923646.45728</v>
      </c>
      <c r="AH108" s="40" t="n">
        <f aca="false">(AG108-AG107)/AG107</f>
        <v>0.00630216952916077</v>
      </c>
      <c r="AI108" s="40"/>
      <c r="AJ108" s="40" t="n">
        <f aca="false">AB108/AG108</f>
        <v>-0.00903978003708417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14187918</v>
      </c>
      <c r="AY108" s="40" t="n">
        <f aca="false">(AW108-AW107)/AW107</f>
        <v>0.0024180968175585</v>
      </c>
      <c r="AZ108" s="39" t="n">
        <f aca="false">workers_and_wage_central!B96</f>
        <v>7634.77568160514</v>
      </c>
      <c r="BA108" s="40" t="n">
        <f aca="false">(AZ108-AZ107)/AZ107</f>
        <v>0.00387470330387409</v>
      </c>
      <c r="BB108" s="7"/>
      <c r="BC108" s="7"/>
      <c r="BD108" s="7"/>
      <c r="BE108" s="7"/>
      <c r="BF108" s="7" t="n">
        <f aca="false">BF107*(1+AY108)*(1+BA108)*(1-BE108)</f>
        <v>133.37986363036</v>
      </c>
      <c r="BG108" s="7"/>
      <c r="BH108" s="0" t="n">
        <f aca="false">BH107+1</f>
        <v>77</v>
      </c>
      <c r="BI108" s="40" t="n">
        <f aca="false">T115/AG115</f>
        <v>0.0177328062717773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162207166.004553</v>
      </c>
      <c r="E109" s="9"/>
      <c r="F109" s="67" t="n">
        <f aca="false">'Central pensions'!I109</f>
        <v>29483072.5040501</v>
      </c>
      <c r="G109" s="9" t="n">
        <f aca="false">'Central pensions'!K109</f>
        <v>5764700.20322929</v>
      </c>
      <c r="H109" s="9" t="n">
        <f aca="false">'Central pensions'!V109</f>
        <v>31715679.6566314</v>
      </c>
      <c r="I109" s="67" t="n">
        <f aca="false">'Central pensions'!M109</f>
        <v>178289.697007091</v>
      </c>
      <c r="J109" s="9" t="n">
        <f aca="false">'Central pensions'!W109</f>
        <v>980897.308967978</v>
      </c>
      <c r="K109" s="9"/>
      <c r="L109" s="67" t="n">
        <f aca="false">'Central pensions'!N109</f>
        <v>4133953.10357907</v>
      </c>
      <c r="M109" s="67"/>
      <c r="N109" s="67" t="n">
        <f aca="false">'Central pensions'!L109</f>
        <v>1331157.50892165</v>
      </c>
      <c r="O109" s="9"/>
      <c r="P109" s="9" t="n">
        <f aca="false">'Central pensions'!X109</f>
        <v>28774738.1655836</v>
      </c>
      <c r="Q109" s="67"/>
      <c r="R109" s="67" t="n">
        <f aca="false">'Central SIPA income'!G104</f>
        <v>35642723.753169</v>
      </c>
      <c r="S109" s="67"/>
      <c r="T109" s="9" t="n">
        <f aca="false">'Central SIPA income'!J104</f>
        <v>136283043.485702</v>
      </c>
      <c r="U109" s="9"/>
      <c r="V109" s="67" t="n">
        <f aca="false">'Central SIPA income'!F104</f>
        <v>129215.277105923</v>
      </c>
      <c r="W109" s="67"/>
      <c r="X109" s="67" t="n">
        <f aca="false">'Central SIPA income'!M104</f>
        <v>324551.522291967</v>
      </c>
      <c r="Y109" s="9"/>
      <c r="Z109" s="9" t="n">
        <f aca="false">R109+V109-N109-L109-F109</f>
        <v>823755.913724117</v>
      </c>
      <c r="AA109" s="9"/>
      <c r="AB109" s="9" t="n">
        <f aca="false">T109-P109-D109</f>
        <v>-54698860.684434</v>
      </c>
      <c r="AC109" s="50"/>
      <c r="AD109" s="9"/>
      <c r="AE109" s="9"/>
      <c r="AF109" s="9"/>
      <c r="AG109" s="9" t="n">
        <f aca="false">BF109/100*$AG$57</f>
        <v>7721692500.16392</v>
      </c>
      <c r="AH109" s="40" t="n">
        <f aca="false">(AG109-AG108)/AG108</f>
        <v>0.00661834950346405</v>
      </c>
      <c r="AI109" s="40" t="n">
        <f aca="false">(AG109-AG105)/AG105</f>
        <v>0.0213461579079063</v>
      </c>
      <c r="AJ109" s="40" t="n">
        <f aca="false">AB109/AG109</f>
        <v>-0.00708379162771281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14236360</v>
      </c>
      <c r="AY109" s="40" t="n">
        <f aca="false">(AW109-AW108)/AW108</f>
        <v>0.00341431350251672</v>
      </c>
      <c r="AZ109" s="39" t="n">
        <f aca="false">workers_and_wage_central!B97</f>
        <v>7659.15454068045</v>
      </c>
      <c r="BA109" s="40" t="n">
        <f aca="false">(AZ109-AZ108)/AZ108</f>
        <v>0.00319313364163941</v>
      </c>
      <c r="BB109" s="7"/>
      <c r="BC109" s="7"/>
      <c r="BD109" s="7"/>
      <c r="BE109" s="7"/>
      <c r="BF109" s="7" t="n">
        <f aca="false">BF108*(1+AY109)*(1+BA109)*(1-BE109)</f>
        <v>134.262618184591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0.0154685298621785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159777847.115858</v>
      </c>
      <c r="E110" s="6"/>
      <c r="F110" s="8" t="n">
        <f aca="false">'Central pensions'!I110</f>
        <v>29041515.0396355</v>
      </c>
      <c r="G110" s="6" t="n">
        <f aca="false">'Central pensions'!K110</f>
        <v>5775408.05446783</v>
      </c>
      <c r="H110" s="6" t="n">
        <f aca="false">'Central pensions'!V110</f>
        <v>31774591.094819</v>
      </c>
      <c r="I110" s="8" t="n">
        <f aca="false">'Central pensions'!M110</f>
        <v>178620.867663953</v>
      </c>
      <c r="J110" s="6" t="n">
        <f aca="false">'Central pensions'!W110</f>
        <v>982719.312210891</v>
      </c>
      <c r="K110" s="6"/>
      <c r="L110" s="8" t="n">
        <f aca="false">'Central pensions'!N110</f>
        <v>4881586.35435185</v>
      </c>
      <c r="M110" s="8"/>
      <c r="N110" s="8" t="n">
        <f aca="false">'Central pensions'!L110</f>
        <v>1311207.28462903</v>
      </c>
      <c r="O110" s="6"/>
      <c r="P110" s="6" t="n">
        <f aca="false">'Central pensions'!X110</f>
        <v>32544450.4101523</v>
      </c>
      <c r="Q110" s="8"/>
      <c r="R110" s="8" t="n">
        <f aca="false">'Central SIPA income'!G105</f>
        <v>31052558.2181322</v>
      </c>
      <c r="S110" s="8"/>
      <c r="T110" s="6" t="n">
        <f aca="false">'Central SIPA income'!J105</f>
        <v>118732147.725039</v>
      </c>
      <c r="U110" s="6"/>
      <c r="V110" s="8" t="n">
        <f aca="false">'Central SIPA income'!F105</f>
        <v>130007.149306065</v>
      </c>
      <c r="W110" s="8"/>
      <c r="X110" s="8" t="n">
        <f aca="false">'Central SIPA income'!M105</f>
        <v>326540.476955634</v>
      </c>
      <c r="Y110" s="6"/>
      <c r="Z110" s="6" t="n">
        <f aca="false">R110+V110-N110-L110-F110</f>
        <v>-4051743.31117809</v>
      </c>
      <c r="AA110" s="6"/>
      <c r="AB110" s="6" t="n">
        <f aca="false">T110-P110-D110</f>
        <v>-73590149.8009712</v>
      </c>
      <c r="AC110" s="50"/>
      <c r="AD110" s="6"/>
      <c r="AE110" s="6"/>
      <c r="AF110" s="6"/>
      <c r="AG110" s="6" t="n">
        <f aca="false">BF110/100*$AG$57</f>
        <v>7727991075.10485</v>
      </c>
      <c r="AH110" s="61" t="n">
        <f aca="false">(AG110-AG109)/AG109</f>
        <v>0.000815698752675504</v>
      </c>
      <c r="AI110" s="61"/>
      <c r="AJ110" s="61" t="n">
        <f aca="false">AB110/AG110</f>
        <v>-0.00952254590951023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0.00577591752004295</v>
      </c>
      <c r="AV110" s="5"/>
      <c r="AW110" s="65" t="n">
        <f aca="false">workers_and_wage_central!C98</f>
        <v>14222510</v>
      </c>
      <c r="AX110" s="5"/>
      <c r="AY110" s="61" t="n">
        <f aca="false">(AW110-AW109)/AW109</f>
        <v>-0.000972861040322105</v>
      </c>
      <c r="AZ110" s="66" t="n">
        <f aca="false">workers_and_wage_central!B98</f>
        <v>7672.86673660145</v>
      </c>
      <c r="BA110" s="61" t="n">
        <f aca="false">(AZ110-AZ109)/AZ109</f>
        <v>0.0017903015075847</v>
      </c>
      <c r="BB110" s="5"/>
      <c r="BC110" s="5"/>
      <c r="BD110" s="5"/>
      <c r="BE110" s="5"/>
      <c r="BF110" s="5" t="n">
        <f aca="false">BF109*(1+AY110)*(1+BA110)*(1-BE110)</f>
        <v>134.372136034775</v>
      </c>
      <c r="BG110" s="5"/>
      <c r="BH110" s="5" t="n">
        <f aca="false">BH109+1</f>
        <v>79</v>
      </c>
      <c r="BI110" s="61" t="n">
        <f aca="false">T117/AG117</f>
        <v>0.017831847508431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163570465.706608</v>
      </c>
      <c r="E111" s="9"/>
      <c r="F111" s="67" t="n">
        <f aca="false">'Central pensions'!I111</f>
        <v>29730868.3625841</v>
      </c>
      <c r="G111" s="9" t="n">
        <f aca="false">'Central pensions'!K111</f>
        <v>5948044.20537107</v>
      </c>
      <c r="H111" s="9" t="n">
        <f aca="false">'Central pensions'!V111</f>
        <v>32724384.2611893</v>
      </c>
      <c r="I111" s="67" t="n">
        <f aca="false">'Central pensions'!M111</f>
        <v>183960.130063024</v>
      </c>
      <c r="J111" s="9" t="n">
        <f aca="false">'Central pensions'!W111</f>
        <v>1012094.35859349</v>
      </c>
      <c r="K111" s="9"/>
      <c r="L111" s="67" t="n">
        <f aca="false">'Central pensions'!N111</f>
        <v>4068182.13243524</v>
      </c>
      <c r="M111" s="67"/>
      <c r="N111" s="67" t="n">
        <f aca="false">'Central pensions'!L111</f>
        <v>1341626.67312491</v>
      </c>
      <c r="O111" s="9"/>
      <c r="P111" s="9" t="n">
        <f aca="false">'Central pensions'!X111</f>
        <v>28491050.5361998</v>
      </c>
      <c r="Q111" s="67"/>
      <c r="R111" s="67" t="n">
        <f aca="false">'Central SIPA income'!G106</f>
        <v>36118460.0688946</v>
      </c>
      <c r="S111" s="67"/>
      <c r="T111" s="9" t="n">
        <f aca="false">'Central SIPA income'!J106</f>
        <v>138102062.521754</v>
      </c>
      <c r="U111" s="9"/>
      <c r="V111" s="67" t="n">
        <f aca="false">'Central SIPA income'!F106</f>
        <v>131647.849399049</v>
      </c>
      <c r="W111" s="67"/>
      <c r="X111" s="67" t="n">
        <f aca="false">'Central SIPA income'!M106</f>
        <v>330661.442562246</v>
      </c>
      <c r="Y111" s="9"/>
      <c r="Z111" s="9" t="n">
        <f aca="false">R111+V111-N111-L111-F111</f>
        <v>1109430.75014943</v>
      </c>
      <c r="AA111" s="9"/>
      <c r="AB111" s="9" t="n">
        <f aca="false">T111-P111-D111</f>
        <v>-53959453.7210539</v>
      </c>
      <c r="AC111" s="50"/>
      <c r="AD111" s="9"/>
      <c r="AE111" s="9"/>
      <c r="AF111" s="9"/>
      <c r="AG111" s="9" t="n">
        <f aca="false">BF111/100*$AG$57</f>
        <v>7801232540.12221</v>
      </c>
      <c r="AH111" s="40" t="n">
        <f aca="false">(AG111-AG110)/AG110</f>
        <v>0.00947742619078657</v>
      </c>
      <c r="AI111" s="40"/>
      <c r="AJ111" s="40" t="n">
        <f aca="false">AB111/AG111</f>
        <v>-0.00691678570578907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14318608</v>
      </c>
      <c r="AX111" s="7"/>
      <c r="AY111" s="40" t="n">
        <f aca="false">(AW111-AW110)/AW110</f>
        <v>0.00675675390630768</v>
      </c>
      <c r="AZ111" s="39" t="n">
        <f aca="false">workers_and_wage_central!B99</f>
        <v>7693.60198947338</v>
      </c>
      <c r="BA111" s="40" t="n">
        <f aca="false">(AZ111-AZ110)/AZ110</f>
        <v>0.00270241274659714</v>
      </c>
      <c r="BB111" s="7"/>
      <c r="BC111" s="7"/>
      <c r="BD111" s="7"/>
      <c r="BE111" s="7"/>
      <c r="BF111" s="7" t="n">
        <f aca="false">BF110*(1+AY111)*(1+BA111)*(1-BE111)</f>
        <v>135.645638036143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160404689.213747</v>
      </c>
      <c r="E112" s="9"/>
      <c r="F112" s="67" t="n">
        <f aca="false">'Central pensions'!I112</f>
        <v>29155451.0109979</v>
      </c>
      <c r="G112" s="9" t="n">
        <f aca="false">'Central pensions'!K112</f>
        <v>5965104.73229399</v>
      </c>
      <c r="H112" s="9" t="n">
        <f aca="false">'Central pensions'!V112</f>
        <v>32818246.24665</v>
      </c>
      <c r="I112" s="67" t="n">
        <f aca="false">'Central pensions'!M112</f>
        <v>184487.775225587</v>
      </c>
      <c r="J112" s="9" t="n">
        <f aca="false">'Central pensions'!W112</f>
        <v>1014997.30659742</v>
      </c>
      <c r="K112" s="9"/>
      <c r="L112" s="67" t="n">
        <f aca="false">'Central pensions'!N112</f>
        <v>3989461.666502</v>
      </c>
      <c r="M112" s="67"/>
      <c r="N112" s="67" t="n">
        <f aca="false">'Central pensions'!L112</f>
        <v>1316292.40922263</v>
      </c>
      <c r="O112" s="9"/>
      <c r="P112" s="9" t="n">
        <f aca="false">'Central pensions'!X112</f>
        <v>27943188.0190768</v>
      </c>
      <c r="Q112" s="67"/>
      <c r="R112" s="67" t="n">
        <f aca="false">'Central SIPA income'!G107</f>
        <v>31647226.2836721</v>
      </c>
      <c r="S112" s="67"/>
      <c r="T112" s="9" t="n">
        <f aca="false">'Central SIPA income'!J107</f>
        <v>121005912.614523</v>
      </c>
      <c r="U112" s="9"/>
      <c r="V112" s="67" t="n">
        <f aca="false">'Central SIPA income'!F107</f>
        <v>127253.665193696</v>
      </c>
      <c r="W112" s="67"/>
      <c r="X112" s="67" t="n">
        <f aca="false">'Central SIPA income'!M107</f>
        <v>319624.518716859</v>
      </c>
      <c r="Y112" s="9"/>
      <c r="Z112" s="9" t="n">
        <f aca="false">R112+V112-N112-L112-F112</f>
        <v>-2686725.13785674</v>
      </c>
      <c r="AA112" s="9"/>
      <c r="AB112" s="9" t="n">
        <f aca="false">T112-P112-D112</f>
        <v>-67341964.6183015</v>
      </c>
      <c r="AC112" s="50"/>
      <c r="AD112" s="9"/>
      <c r="AE112" s="9"/>
      <c r="AF112" s="9"/>
      <c r="AG112" s="9" t="n">
        <f aca="false">BF112/100*$AG$57</f>
        <v>7841557990.08888</v>
      </c>
      <c r="AH112" s="40" t="n">
        <f aca="false">(AG112-AG111)/AG111</f>
        <v>0.00516911267024434</v>
      </c>
      <c r="AI112" s="40"/>
      <c r="AJ112" s="40" t="n">
        <f aca="false">AB112/AG112</f>
        <v>-0.00858782970213527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14344716</v>
      </c>
      <c r="AY112" s="40" t="n">
        <f aca="false">(AW112-AW111)/AW111</f>
        <v>0.00182336160051312</v>
      </c>
      <c r="AZ112" s="39" t="n">
        <f aca="false">workers_and_wage_central!B100</f>
        <v>7719.29601705649</v>
      </c>
      <c r="BA112" s="40" t="n">
        <f aca="false">(AZ112-AZ111)/AZ111</f>
        <v>0.00333966165890345</v>
      </c>
      <c r="BB112" s="7"/>
      <c r="BC112" s="7"/>
      <c r="BD112" s="7"/>
      <c r="BE112" s="7"/>
      <c r="BF112" s="7" t="n">
        <f aca="false">BF111*(1+AY112)*(1+BA112)*(1-BE112)</f>
        <v>136.346805622379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163940762.565251</v>
      </c>
      <c r="E113" s="9"/>
      <c r="F113" s="67" t="n">
        <f aca="false">'Central pensions'!I113</f>
        <v>29798174.1999297</v>
      </c>
      <c r="G113" s="9" t="n">
        <f aca="false">'Central pensions'!K113</f>
        <v>6191790.74631057</v>
      </c>
      <c r="H113" s="9" t="n">
        <f aca="false">'Central pensions'!V113</f>
        <v>34065405.8125821</v>
      </c>
      <c r="I113" s="67" t="n">
        <f aca="false">'Central pensions'!M113</f>
        <v>191498.682875586</v>
      </c>
      <c r="J113" s="9" t="n">
        <f aca="false">'Central pensions'!W113</f>
        <v>1053569.25193554</v>
      </c>
      <c r="K113" s="9"/>
      <c r="L113" s="67" t="n">
        <f aca="false">'Central pensions'!N113</f>
        <v>4099569.95164543</v>
      </c>
      <c r="M113" s="67"/>
      <c r="N113" s="67" t="n">
        <f aca="false">'Central pensions'!L113</f>
        <v>1346110.7212936</v>
      </c>
      <c r="O113" s="9"/>
      <c r="P113" s="9" t="n">
        <f aca="false">'Central pensions'!X113</f>
        <v>28678591.9893089</v>
      </c>
      <c r="Q113" s="67"/>
      <c r="R113" s="67" t="n">
        <f aca="false">'Central SIPA income'!G108</f>
        <v>36685540.3904864</v>
      </c>
      <c r="S113" s="67"/>
      <c r="T113" s="9" t="n">
        <f aca="false">'Central SIPA income'!J108</f>
        <v>140270343.281176</v>
      </c>
      <c r="U113" s="9"/>
      <c r="V113" s="67" t="n">
        <f aca="false">'Central SIPA income'!F108</f>
        <v>123878.507337059</v>
      </c>
      <c r="W113" s="67"/>
      <c r="X113" s="67" t="n">
        <f aca="false">'Central SIPA income'!M108</f>
        <v>311147.095266</v>
      </c>
      <c r="Y113" s="9"/>
      <c r="Z113" s="9" t="n">
        <f aca="false">R113+V113-N113-L113-F113</f>
        <v>1565564.02495476</v>
      </c>
      <c r="AA113" s="9"/>
      <c r="AB113" s="9" t="n">
        <f aca="false">T113-P113-D113</f>
        <v>-52349011.2733842</v>
      </c>
      <c r="AC113" s="50"/>
      <c r="AD113" s="9"/>
      <c r="AE113" s="9"/>
      <c r="AF113" s="9"/>
      <c r="AG113" s="9" t="n">
        <f aca="false">BF113/100*$AG$57</f>
        <v>7901478725.90202</v>
      </c>
      <c r="AH113" s="40" t="n">
        <f aca="false">(AG113-AG112)/AG112</f>
        <v>0.00764143246646537</v>
      </c>
      <c r="AI113" s="40" t="n">
        <f aca="false">(AG113-AG109)/AG109</f>
        <v>0.0232832666846392</v>
      </c>
      <c r="AJ113" s="40" t="n">
        <f aca="false">AB113/AG113</f>
        <v>-0.00662521701182055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14394237</v>
      </c>
      <c r="AY113" s="40" t="n">
        <f aca="false">(AW113-AW112)/AW112</f>
        <v>0.0034522119503795</v>
      </c>
      <c r="AZ113" s="39" t="n">
        <f aca="false">workers_and_wage_central!B101</f>
        <v>7751.5225973154</v>
      </c>
      <c r="BA113" s="40" t="n">
        <f aca="false">(AZ113-AZ112)/AZ112</f>
        <v>0.00417480819335039</v>
      </c>
      <c r="BB113" s="7"/>
      <c r="BC113" s="7"/>
      <c r="BD113" s="7"/>
      <c r="BE113" s="7"/>
      <c r="BF113" s="7" t="n">
        <f aca="false">BF112*(1+AY113)*(1+BA113)*(1-BE113)</f>
        <v>137.38869052956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160439599.050421</v>
      </c>
      <c r="E114" s="6"/>
      <c r="F114" s="8" t="n">
        <f aca="false">'Central pensions'!I114</f>
        <v>29161796.2870489</v>
      </c>
      <c r="G114" s="6" t="n">
        <f aca="false">'Central pensions'!K114</f>
        <v>6182288.72978208</v>
      </c>
      <c r="H114" s="6" t="n">
        <f aca="false">'Central pensions'!V114</f>
        <v>34013128.5211905</v>
      </c>
      <c r="I114" s="8" t="n">
        <f aca="false">'Central pensions'!M114</f>
        <v>191204.806075733</v>
      </c>
      <c r="J114" s="6" t="n">
        <f aca="false">'Central pensions'!W114</f>
        <v>1051952.42849042</v>
      </c>
      <c r="K114" s="6"/>
      <c r="L114" s="8" t="n">
        <f aca="false">'Central pensions'!N114</f>
        <v>4860733.85407535</v>
      </c>
      <c r="M114" s="8"/>
      <c r="N114" s="8" t="n">
        <f aca="false">'Central pensions'!L114</f>
        <v>1316082.56418021</v>
      </c>
      <c r="O114" s="6"/>
      <c r="P114" s="6" t="n">
        <f aca="false">'Central pensions'!X114</f>
        <v>32463069.0367395</v>
      </c>
      <c r="Q114" s="8"/>
      <c r="R114" s="8" t="n">
        <f aca="false">'Central SIPA income'!G109</f>
        <v>31852806.504882</v>
      </c>
      <c r="S114" s="8"/>
      <c r="T114" s="6" t="n">
        <f aca="false">'Central SIPA income'!J109</f>
        <v>121791966.408306</v>
      </c>
      <c r="U114" s="6"/>
      <c r="V114" s="8" t="n">
        <f aca="false">'Central SIPA income'!F109</f>
        <v>131906.758607267</v>
      </c>
      <c r="W114" s="8"/>
      <c r="X114" s="8" t="n">
        <f aca="false">'Central SIPA income'!M109</f>
        <v>331311.747847693</v>
      </c>
      <c r="Y114" s="6"/>
      <c r="Z114" s="6" t="n">
        <f aca="false">R114+V114-N114-L114-F114</f>
        <v>-3353899.4418152</v>
      </c>
      <c r="AA114" s="6"/>
      <c r="AB114" s="6" t="n">
        <f aca="false">T114-P114-D114</f>
        <v>-71110701.6788544</v>
      </c>
      <c r="AC114" s="50"/>
      <c r="AD114" s="6"/>
      <c r="AE114" s="6"/>
      <c r="AF114" s="6"/>
      <c r="AG114" s="6" t="n">
        <f aca="false">BF114/100*$AG$57</f>
        <v>7905988964.16038</v>
      </c>
      <c r="AH114" s="61" t="n">
        <f aca="false">(AG114-AG113)/AG113</f>
        <v>0.00057080939085268</v>
      </c>
      <c r="AI114" s="61"/>
      <c r="AJ114" s="61" t="n">
        <f aca="false">AB114/AG114</f>
        <v>-0.00899453591463574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0.0026821241738327</v>
      </c>
      <c r="AV114" s="5"/>
      <c r="AW114" s="65" t="n">
        <f aca="false">workers_and_wage_central!C102</f>
        <v>14400915</v>
      </c>
      <c r="AX114" s="5"/>
      <c r="AY114" s="61" t="n">
        <f aca="false">(AW114-AW113)/AW113</f>
        <v>0.000463935670921633</v>
      </c>
      <c r="AZ114" s="66" t="n">
        <f aca="false">workers_and_wage_central!B102</f>
        <v>7752.35064720862</v>
      </c>
      <c r="BA114" s="61" t="n">
        <f aca="false">(AZ114-AZ113)/AZ113</f>
        <v>0.000106824160392389</v>
      </c>
      <c r="BB114" s="5"/>
      <c r="BC114" s="5"/>
      <c r="BD114" s="5"/>
      <c r="BE114" s="5"/>
      <c r="BF114" s="5" t="n">
        <f aca="false">BF113*(1+AY114)*(1+BA114)*(1-BE114)</f>
        <v>137.467113284311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163317368.424528</v>
      </c>
      <c r="E115" s="9"/>
      <c r="F115" s="67" t="n">
        <f aca="false">'Central pensions'!I115</f>
        <v>29684864.9355965</v>
      </c>
      <c r="G115" s="9" t="n">
        <f aca="false">'Central pensions'!K115</f>
        <v>6400099.61738443</v>
      </c>
      <c r="H115" s="9" t="n">
        <f aca="false">'Central pensions'!V115</f>
        <v>35211459.7601772</v>
      </c>
      <c r="I115" s="67" t="n">
        <f aca="false">'Central pensions'!M115</f>
        <v>197941.22527993</v>
      </c>
      <c r="J115" s="9" t="n">
        <f aca="false">'Central pensions'!W115</f>
        <v>1089014.21938692</v>
      </c>
      <c r="K115" s="9"/>
      <c r="L115" s="67" t="n">
        <f aca="false">'Central pensions'!N115</f>
        <v>4084435.28544892</v>
      </c>
      <c r="M115" s="67"/>
      <c r="N115" s="67" t="n">
        <f aca="false">'Central pensions'!L115</f>
        <v>1340104.87410456</v>
      </c>
      <c r="O115" s="9"/>
      <c r="P115" s="9" t="n">
        <f aca="false">'Central pensions'!X115</f>
        <v>28567015.7352453</v>
      </c>
      <c r="Q115" s="67"/>
      <c r="R115" s="67" t="n">
        <f aca="false">'Central SIPA income'!G110</f>
        <v>36799149.194307</v>
      </c>
      <c r="S115" s="67"/>
      <c r="T115" s="9" t="n">
        <f aca="false">'Central SIPA income'!J110</f>
        <v>140704736.389252</v>
      </c>
      <c r="U115" s="9"/>
      <c r="V115" s="67" t="n">
        <f aca="false">'Central SIPA income'!F110</f>
        <v>130024.769347505</v>
      </c>
      <c r="W115" s="67"/>
      <c r="X115" s="67" t="n">
        <f aca="false">'Central SIPA income'!M110</f>
        <v>326584.733419731</v>
      </c>
      <c r="Y115" s="9"/>
      <c r="Z115" s="9" t="n">
        <f aca="false">R115+V115-N115-L115-F115</f>
        <v>1819768.86850449</v>
      </c>
      <c r="AA115" s="9"/>
      <c r="AB115" s="9" t="n">
        <f aca="false">T115-P115-D115</f>
        <v>-51179647.7705213</v>
      </c>
      <c r="AC115" s="50"/>
      <c r="AD115" s="9"/>
      <c r="AE115" s="9"/>
      <c r="AF115" s="9"/>
      <c r="AG115" s="9" t="n">
        <f aca="false">BF115/100*$AG$57</f>
        <v>7934713447.65048</v>
      </c>
      <c r="AH115" s="40" t="n">
        <f aca="false">(AG115-AG114)/AG114</f>
        <v>0.00363325620871904</v>
      </c>
      <c r="AI115" s="40"/>
      <c r="AJ115" s="40" t="n">
        <f aca="false">AB115/AG115</f>
        <v>-0.00645009402143891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14424014</v>
      </c>
      <c r="AX115" s="7"/>
      <c r="AY115" s="40" t="n">
        <f aca="false">(AW115-AW114)/AW114</f>
        <v>0.00160399530168743</v>
      </c>
      <c r="AZ115" s="39" t="n">
        <f aca="false">workers_and_wage_central!B103</f>
        <v>7768.05699640428</v>
      </c>
      <c r="BA115" s="40" t="n">
        <f aca="false">(AZ115-AZ114)/AZ114</f>
        <v>0.00202601119459419</v>
      </c>
      <c r="BB115" s="7"/>
      <c r="BC115" s="7"/>
      <c r="BD115" s="7"/>
      <c r="BE115" s="7"/>
      <c r="BF115" s="7" t="n">
        <f aca="false">BF114*(1+AY115)*(1+BA115)*(1-BE115)</f>
        <v>137.966566527146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160356833.948795</v>
      </c>
      <c r="E116" s="9"/>
      <c r="F116" s="67" t="n">
        <f aca="false">'Central pensions'!I116</f>
        <v>29146752.7501194</v>
      </c>
      <c r="G116" s="9" t="n">
        <f aca="false">'Central pensions'!K116</f>
        <v>6377789.97518186</v>
      </c>
      <c r="H116" s="9" t="n">
        <f aca="false">'Central pensions'!V116</f>
        <v>35088718.6911873</v>
      </c>
      <c r="I116" s="67" t="n">
        <f aca="false">'Central pensions'!M116</f>
        <v>197251.236345831</v>
      </c>
      <c r="J116" s="9" t="n">
        <f aca="false">'Central pensions'!W116</f>
        <v>1085218.10385116</v>
      </c>
      <c r="K116" s="9"/>
      <c r="L116" s="67" t="n">
        <f aca="false">'Central pensions'!N116</f>
        <v>3928042.57417846</v>
      </c>
      <c r="M116" s="67"/>
      <c r="N116" s="67" t="n">
        <f aca="false">'Central pensions'!L116</f>
        <v>1316035.08744871</v>
      </c>
      <c r="O116" s="9"/>
      <c r="P116" s="9" t="n">
        <f aca="false">'Central pensions'!X116</f>
        <v>27623068.3485579</v>
      </c>
      <c r="Q116" s="67"/>
      <c r="R116" s="67" t="n">
        <f aca="false">'Central SIPA income'!G111</f>
        <v>32193170.7037421</v>
      </c>
      <c r="S116" s="67"/>
      <c r="T116" s="9" t="n">
        <f aca="false">'Central SIPA income'!J111</f>
        <v>123093378.422591</v>
      </c>
      <c r="U116" s="9"/>
      <c r="V116" s="67" t="n">
        <f aca="false">'Central SIPA income'!F111</f>
        <v>124844.888942217</v>
      </c>
      <c r="W116" s="67"/>
      <c r="X116" s="67" t="n">
        <f aca="false">'Central SIPA income'!M111</f>
        <v>313574.367242608</v>
      </c>
      <c r="Y116" s="9"/>
      <c r="Z116" s="9" t="n">
        <f aca="false">R116+V116-N116-L116-F116</f>
        <v>-2072814.81906225</v>
      </c>
      <c r="AA116" s="9"/>
      <c r="AB116" s="9" t="n">
        <f aca="false">T116-P116-D116</f>
        <v>-64886523.8747622</v>
      </c>
      <c r="AC116" s="50"/>
      <c r="AD116" s="9"/>
      <c r="AE116" s="9"/>
      <c r="AF116" s="9"/>
      <c r="AG116" s="9" t="n">
        <f aca="false">BF116/100*$AG$57</f>
        <v>7957664982.98988</v>
      </c>
      <c r="AH116" s="40" t="n">
        <f aca="false">(AG116-AG115)/AG115</f>
        <v>0.00289254747393402</v>
      </c>
      <c r="AI116" s="40"/>
      <c r="AJ116" s="40" t="n">
        <f aca="false">AB116/AG116</f>
        <v>-0.00815396526662811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14407600</v>
      </c>
      <c r="AY116" s="40" t="n">
        <f aca="false">(AW116-AW115)/AW115</f>
        <v>-0.00113796339909265</v>
      </c>
      <c r="AZ116" s="39" t="n">
        <f aca="false">workers_and_wage_central!B104</f>
        <v>7799.40190394811</v>
      </c>
      <c r="BA116" s="40" t="n">
        <f aca="false">(AZ116-AZ115)/AZ115</f>
        <v>0.00403510267217919</v>
      </c>
      <c r="BB116" s="7"/>
      <c r="BC116" s="7"/>
      <c r="BD116" s="7"/>
      <c r="BE116" s="7"/>
      <c r="BF116" s="7" t="n">
        <f aca="false">BF115*(1+AY116)*(1+BA116)*(1-BE116)</f>
        <v>138.365641370642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163846643.085865</v>
      </c>
      <c r="E117" s="9"/>
      <c r="F117" s="67" t="n">
        <f aca="false">'Central pensions'!I117</f>
        <v>29781066.8704378</v>
      </c>
      <c r="G117" s="9" t="n">
        <f aca="false">'Central pensions'!K117</f>
        <v>6609613.80885525</v>
      </c>
      <c r="H117" s="9" t="n">
        <f aca="false">'Central pensions'!V117</f>
        <v>36364145.0249694</v>
      </c>
      <c r="I117" s="67" t="n">
        <f aca="false">'Central pensions'!M117</f>
        <v>204421.045634699</v>
      </c>
      <c r="J117" s="9" t="n">
        <f aca="false">'Central pensions'!W117</f>
        <v>1124664.27912277</v>
      </c>
      <c r="K117" s="9"/>
      <c r="L117" s="67" t="n">
        <f aca="false">'Central pensions'!N117</f>
        <v>4018540.47078623</v>
      </c>
      <c r="M117" s="67"/>
      <c r="N117" s="67" t="n">
        <f aca="false">'Central pensions'!L117</f>
        <v>1346667.49223762</v>
      </c>
      <c r="O117" s="9"/>
      <c r="P117" s="9" t="n">
        <f aca="false">'Central pensions'!X117</f>
        <v>28261192.8173926</v>
      </c>
      <c r="Q117" s="67"/>
      <c r="R117" s="67" t="n">
        <f aca="false">'Central SIPA income'!G112</f>
        <v>37246502.9659917</v>
      </c>
      <c r="S117" s="67"/>
      <c r="T117" s="9" t="n">
        <f aca="false">'Central SIPA income'!J112</f>
        <v>142415232.3082</v>
      </c>
      <c r="U117" s="9"/>
      <c r="V117" s="67" t="n">
        <f aca="false">'Central SIPA income'!F112</f>
        <v>128084.036635994</v>
      </c>
      <c r="W117" s="67"/>
      <c r="X117" s="67" t="n">
        <f aca="false">'Central SIPA income'!M112</f>
        <v>321710.172377183</v>
      </c>
      <c r="Y117" s="9"/>
      <c r="Z117" s="9" t="n">
        <f aca="false">R117+V117-N117-L117-F117</f>
        <v>2228312.16916601</v>
      </c>
      <c r="AA117" s="9"/>
      <c r="AB117" s="9" t="n">
        <f aca="false">T117-P117-D117</f>
        <v>-49692603.5950575</v>
      </c>
      <c r="AC117" s="50"/>
      <c r="AD117" s="9"/>
      <c r="AE117" s="9"/>
      <c r="AF117" s="9"/>
      <c r="AG117" s="9" t="n">
        <f aca="false">BF117/100*$AG$57</f>
        <v>7986566296.10957</v>
      </c>
      <c r="AH117" s="40" t="n">
        <f aca="false">(AG117-AG116)/AG116</f>
        <v>0.00363188362182508</v>
      </c>
      <c r="AI117" s="40" t="n">
        <f aca="false">(AG117-AG113)/AG113</f>
        <v>0.0107685628423732</v>
      </c>
      <c r="AJ117" s="40" t="n">
        <f aca="false">AB117/AG117</f>
        <v>-0.00622202355213202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14428600</v>
      </c>
      <c r="AY117" s="40" t="n">
        <f aca="false">(AW117-AW116)/AW116</f>
        <v>0.00145756406341098</v>
      </c>
      <c r="AZ117" s="39" t="n">
        <f aca="false">workers_and_wage_central!B105</f>
        <v>7816.33561408444</v>
      </c>
      <c r="BA117" s="40" t="n">
        <f aca="false">(AZ117-AZ116)/AZ116</f>
        <v>0.00217115496096679</v>
      </c>
      <c r="BB117" s="7"/>
      <c r="BC117" s="7"/>
      <c r="BD117" s="7"/>
      <c r="BE117" s="7"/>
      <c r="BF117" s="7" t="n">
        <f aca="false">BF116*(1+AY117)*(1+BA117)*(1-BE117)</f>
        <v>138.868169277359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0.021295315194216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0.0187223246067971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5783052103.06029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5825901599.67538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5850328975.73381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5945851296.05447</v>
      </c>
      <c r="AJ174" s="32" t="n">
        <f aca="false">(AG174-AG170)/AG170</f>
        <v>0.0338479061780399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5998194196.72662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6039221469.26566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6110600676.41408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6163153538.51307</v>
      </c>
      <c r="AJ178" s="32" t="n">
        <f aca="false">(AG178-AG174)/AG174</f>
        <v>0.0365468679990016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6204028904.2749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6220556997.30859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6287089327.90894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6328674836.58543</v>
      </c>
      <c r="AJ182" s="32" t="n">
        <f aca="false">(AG182-AG178)/AG178</f>
        <v>0.0268565916844409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6388103510.13325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6394216445.50387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6459870435.2314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6504288179.33095</v>
      </c>
      <c r="AJ186" s="32" t="n">
        <f aca="false">(AG186-AG182)/AG182</f>
        <v>0.0277488332518396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6523491041.63449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6562882195.06006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6624185422.80338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6633375179.31699</v>
      </c>
      <c r="AJ190" s="32" t="n">
        <f aca="false">(AG190-AG186)/AG186</f>
        <v>0.0198464453644973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6672376343.26359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6700792029.06751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6746734454.18141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6753722612.02941</v>
      </c>
      <c r="AJ194" s="32" t="n">
        <f aca="false">(AG194-AG190)/AG190</f>
        <v>0.0181427145999012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6793692052.19389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6827007888.9381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6867329934.11224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6894129270.2014</v>
      </c>
      <c r="AJ198" s="32" t="n">
        <f aca="false">(AG198-AG194)/AG194</f>
        <v>0.0207895210149588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6909838919.81023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6931387121.47887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6967479081.92201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6985216631.07059</v>
      </c>
      <c r="AJ202" s="32" t="n">
        <f aca="false">(AG202-AG198)/AG198</f>
        <v>0.0132123082262031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7020116591.88379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7075195904.99542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7113503503.54137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7117973745.66475</v>
      </c>
      <c r="AJ206" s="32" t="n">
        <f aca="false">(AG206-AG202)/AG202</f>
        <v>0.0190054398604694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7134352161.27264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7187270904.53348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7208352563.59587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7253200745.66934</v>
      </c>
      <c r="AJ210" s="32" t="n">
        <f aca="false">(AG210-AG206)/AG206</f>
        <v>0.0189979627400216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7291550580.31035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7342071851.55327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7407028312.97707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7400485763.63498</v>
      </c>
      <c r="AJ214" s="32" t="n">
        <f aca="false">(AG214-AG210)/AG210</f>
        <v>0.0203062100623062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7457177287.10007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7489246325.57599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7504352140.60946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7560308951.45363</v>
      </c>
      <c r="AJ218" s="32" t="n">
        <f aca="false">(AG218-AG214)/AG214</f>
        <v>0.0215963104211359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7595206152.87374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7622882945.8317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7670923646.45728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7721692500.16392</v>
      </c>
      <c r="AJ222" s="32" t="n">
        <f aca="false">(AG222-AG218)/AG218</f>
        <v>0.0213461579079063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7727991075.10485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7801232540.12221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7841557990.08888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7901478725.90202</v>
      </c>
      <c r="AJ226" s="32" t="n">
        <f aca="false">(AG226-AG222)/AG222</f>
        <v>0.0232832666846392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7905988964.16038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7934713447.65048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7957664982.98988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7986566296.10957</v>
      </c>
      <c r="AJ230" s="32" t="n">
        <f aca="false">(AG230-AG226)/AG226</f>
        <v>0.0107685628423732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2049851.26914787</v>
      </c>
      <c r="C22" s="0" t="n">
        <v>709429.870544828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4128548.65678915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4648345.50598316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4228230.95748062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  <c r="J23" s="0" t="n">
        <f aca="false">B23/C23</f>
        <v>0.16042313740453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4122920.34581399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268147.483736667</v>
      </c>
      <c r="C25" s="0" t="n">
        <v>3950446.85603179</v>
      </c>
      <c r="D25" s="0" t="n">
        <v>10192571.6347896</v>
      </c>
      <c r="E25" s="0" t="n">
        <v>611139.459040368</v>
      </c>
      <c r="F25" s="0" t="n">
        <v>0.341679548852951</v>
      </c>
      <c r="G25" s="0" t="n">
        <v>0</v>
      </c>
      <c r="H25" s="0" t="n">
        <v>992636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3842937.76622221</v>
      </c>
      <c r="D26" s="0" t="n">
        <v>10200814.1494089</v>
      </c>
      <c r="E26" s="0" t="n">
        <v>759485.759965593</v>
      </c>
      <c r="F26" s="0" t="n">
        <v>0</v>
      </c>
      <c r="G26" s="0" t="n">
        <v>0.14191347871654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3896559.94639283</v>
      </c>
      <c r="D27" s="0" t="n">
        <v>10086183.5127761</v>
      </c>
      <c r="E27" s="0" t="n">
        <v>587090.504205577</v>
      </c>
      <c r="F27" s="0" t="n">
        <v>0</v>
      </c>
      <c r="G27" s="0" t="n">
        <v>0.135628566899477</v>
      </c>
      <c r="H27" s="0" t="n">
        <v>0</v>
      </c>
      <c r="I27" s="0" t="n">
        <v>2768766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3586065.36823119</v>
      </c>
      <c r="D28" s="0" t="n">
        <v>9988915.64739071</v>
      </c>
      <c r="E28" s="0" t="n">
        <v>524805.912778768</v>
      </c>
      <c r="F28" s="0" t="n">
        <v>0</v>
      </c>
      <c r="G28" s="0" t="n">
        <v>0.136318767053239</v>
      </c>
      <c r="H28" s="0" t="n">
        <v>0</v>
      </c>
      <c r="I28" s="0" t="n">
        <v>2727072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4054274.77647431</v>
      </c>
      <c r="D29" s="0" t="n">
        <v>9859535.88474017</v>
      </c>
      <c r="E29" s="0" t="n">
        <v>649959.611299244</v>
      </c>
      <c r="F29" s="0" t="n">
        <v>0</v>
      </c>
      <c r="G29" s="0" t="n">
        <v>0.134615331725335</v>
      </c>
      <c r="H29" s="0" t="n">
        <v>0</v>
      </c>
      <c r="I29" s="0" t="n">
        <v>2690694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3729030.6736851</v>
      </c>
      <c r="D30" s="0" t="n">
        <v>9691556.24321953</v>
      </c>
      <c r="E30" s="0" t="n">
        <v>718168.667514829</v>
      </c>
      <c r="F30" s="0" t="n">
        <v>0</v>
      </c>
      <c r="G30" s="0" t="n">
        <v>0.139129235146133</v>
      </c>
      <c r="H30" s="0" t="n">
        <v>0</v>
      </c>
      <c r="I30" s="0" t="n">
        <v>2616929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4136672.72421146</v>
      </c>
      <c r="D31" s="0" t="n">
        <v>9444352.49985031</v>
      </c>
      <c r="E31" s="0" t="n">
        <v>631843.734591396</v>
      </c>
      <c r="F31" s="0" t="n">
        <v>0</v>
      </c>
      <c r="G31" s="0" t="n">
        <v>0.142250623410893</v>
      </c>
      <c r="H31" s="0" t="n">
        <v>0</v>
      </c>
      <c r="I31" s="0" t="n">
        <v>2545467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3860979.41969599</v>
      </c>
      <c r="D32" s="0" t="n">
        <v>9024333.59600762</v>
      </c>
      <c r="E32" s="0" t="n">
        <v>580391.228160063</v>
      </c>
      <c r="F32" s="0" t="n">
        <v>0</v>
      </c>
      <c r="G32" s="0" t="n">
        <v>0.146410257690106</v>
      </c>
      <c r="H32" s="0" t="n">
        <v>0</v>
      </c>
      <c r="I32" s="0" t="n">
        <v>2479350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4171149.03878165</v>
      </c>
      <c r="D33" s="0" t="n">
        <v>8854407.5768231</v>
      </c>
      <c r="E33" s="0" t="n">
        <v>640565.60692762</v>
      </c>
      <c r="F33" s="0" t="n">
        <v>0</v>
      </c>
      <c r="G33" s="0" t="n">
        <v>0.146736107171615</v>
      </c>
      <c r="H33" s="0" t="n">
        <v>0</v>
      </c>
      <c r="I33" s="0" t="n">
        <v>2437794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3906585.9755294</v>
      </c>
      <c r="D34" s="0" t="n">
        <v>8728533.49986115</v>
      </c>
      <c r="E34" s="0" t="n">
        <v>718620.712341864</v>
      </c>
      <c r="F34" s="0" t="n">
        <v>0</v>
      </c>
      <c r="G34" s="0" t="n">
        <v>0.142395204587007</v>
      </c>
      <c r="H34" s="0" t="n">
        <v>0</v>
      </c>
      <c r="I34" s="0" t="n">
        <v>2393772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4108886.01051957</v>
      </c>
      <c r="D35" s="0" t="n">
        <v>8462504.34466513</v>
      </c>
      <c r="E35" s="0" t="n">
        <v>612356.509782852</v>
      </c>
      <c r="F35" s="0" t="n">
        <v>0</v>
      </c>
      <c r="G35" s="0" t="n">
        <v>0.148113905244188</v>
      </c>
      <c r="H35" s="0" t="n">
        <v>0</v>
      </c>
      <c r="I35" s="0" t="n">
        <v>2324185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3853385.45506626</v>
      </c>
      <c r="D36" s="0" t="n">
        <v>8415086.62974992</v>
      </c>
      <c r="E36" s="0" t="n">
        <v>551342.606958087</v>
      </c>
      <c r="F36" s="0" t="n">
        <v>0</v>
      </c>
      <c r="G36" s="0" t="n">
        <v>0.147809546634997</v>
      </c>
      <c r="H36" s="0" t="n">
        <v>0</v>
      </c>
      <c r="I36" s="0" t="n">
        <v>2275761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4091394.1293303</v>
      </c>
      <c r="D37" s="0" t="n">
        <v>8330158.42467228</v>
      </c>
      <c r="E37" s="0" t="n">
        <v>597350.321340507</v>
      </c>
      <c r="F37" s="0" t="n">
        <v>0</v>
      </c>
      <c r="G37" s="0" t="n">
        <v>0.148119496949403</v>
      </c>
      <c r="H37" s="0" t="n">
        <v>0</v>
      </c>
      <c r="I37" s="0" t="n">
        <v>2241087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3871603.02306215</v>
      </c>
      <c r="D38" s="0" t="n">
        <v>8259090.81501528</v>
      </c>
      <c r="E38" s="0" t="n">
        <v>682894.271679255</v>
      </c>
      <c r="F38" s="0" t="n">
        <v>0</v>
      </c>
      <c r="G38" s="0" t="n">
        <v>0.150027824718637</v>
      </c>
      <c r="H38" s="0" t="n">
        <v>0</v>
      </c>
      <c r="I38" s="0" t="n">
        <v>2181680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4041248.64543266</v>
      </c>
      <c r="D39" s="0" t="n">
        <v>8180412.83719064</v>
      </c>
      <c r="E39" s="0" t="n">
        <v>575608.7380147</v>
      </c>
      <c r="F39" s="0" t="n">
        <v>0</v>
      </c>
      <c r="G39" s="0" t="n">
        <v>0.149648859929923</v>
      </c>
      <c r="H39" s="0" t="n">
        <v>0</v>
      </c>
      <c r="I39" s="0" t="n">
        <v>2126127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3803163.23289266</v>
      </c>
      <c r="D40" s="0" t="n">
        <v>8065396.0565175</v>
      </c>
      <c r="E40" s="0" t="n">
        <v>561018.353474384</v>
      </c>
      <c r="F40" s="0" t="n">
        <v>0</v>
      </c>
      <c r="G40" s="0" t="n">
        <v>0.146569742208623</v>
      </c>
      <c r="H40" s="0" t="n">
        <v>0</v>
      </c>
      <c r="I40" s="0" t="n">
        <v>2074506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3936665.07781318</v>
      </c>
      <c r="D41" s="0" t="n">
        <v>7991652.04749364</v>
      </c>
      <c r="E41" s="0" t="n">
        <v>589308.462236752</v>
      </c>
      <c r="F41" s="0" t="n">
        <v>0</v>
      </c>
      <c r="G41" s="0" t="n">
        <v>0.153135802153158</v>
      </c>
      <c r="H41" s="0" t="n">
        <v>0</v>
      </c>
      <c r="I41" s="0" t="n">
        <v>2025929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3716115.12030218</v>
      </c>
      <c r="D42" s="0" t="n">
        <v>7731625.71109766</v>
      </c>
      <c r="E42" s="0" t="n">
        <v>656566.392465767</v>
      </c>
      <c r="F42" s="0" t="n">
        <v>0</v>
      </c>
      <c r="G42" s="0" t="n">
        <v>0.152433292320445</v>
      </c>
      <c r="H42" s="0" t="n">
        <v>0</v>
      </c>
      <c r="I42" s="0" t="n">
        <v>1970492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3857894.0503937</v>
      </c>
      <c r="D43" s="0" t="n">
        <v>7712707.77094965</v>
      </c>
      <c r="E43" s="0" t="n">
        <v>534269.318738579</v>
      </c>
      <c r="F43" s="0" t="n">
        <v>0</v>
      </c>
      <c r="G43" s="0" t="n">
        <v>0.149926212453138</v>
      </c>
      <c r="H43" s="0" t="n">
        <v>0</v>
      </c>
      <c r="I43" s="0" t="n">
        <v>1928483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3668565.67042238</v>
      </c>
      <c r="D44" s="0" t="n">
        <v>7478152.17909361</v>
      </c>
      <c r="E44" s="0" t="n">
        <v>487183.47367134</v>
      </c>
      <c r="F44" s="0" t="n">
        <v>0</v>
      </c>
      <c r="G44" s="0" t="n">
        <v>0.149508316639097</v>
      </c>
      <c r="H44" s="0" t="n">
        <v>0</v>
      </c>
      <c r="I44" s="0" t="n">
        <v>1867990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3800745.36185079</v>
      </c>
      <c r="D45" s="0" t="n">
        <v>7463811.57692544</v>
      </c>
      <c r="E45" s="0" t="n">
        <v>498933.443294692</v>
      </c>
      <c r="F45" s="0" t="n">
        <v>0</v>
      </c>
      <c r="G45" s="0" t="n">
        <v>0.146332201738173</v>
      </c>
      <c r="H45" s="0" t="n">
        <v>0</v>
      </c>
      <c r="I45" s="0" t="n">
        <v>1829700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3597959.23221274</v>
      </c>
      <c r="D46" s="0" t="n">
        <v>7202501.73206245</v>
      </c>
      <c r="E46" s="0" t="n">
        <v>578994.553910972</v>
      </c>
      <c r="F46" s="0" t="n">
        <v>0</v>
      </c>
      <c r="G46" s="0" t="n">
        <v>0.148452553766925</v>
      </c>
      <c r="H46" s="0" t="n">
        <v>0</v>
      </c>
      <c r="I46" s="0" t="n">
        <v>1776909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3719223.14891181</v>
      </c>
      <c r="D47" s="0" t="n">
        <v>7040444.08790457</v>
      </c>
      <c r="E47" s="0" t="n">
        <v>484901.462058699</v>
      </c>
      <c r="F47" s="0" t="n">
        <v>0</v>
      </c>
      <c r="G47" s="0" t="n">
        <v>0.149904048099493</v>
      </c>
      <c r="H47" s="0" t="n">
        <v>0</v>
      </c>
      <c r="I47" s="0" t="n">
        <v>1746788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3549168.25203748</v>
      </c>
      <c r="D48" s="0" t="n">
        <v>6752965.58379422</v>
      </c>
      <c r="E48" s="0" t="n">
        <v>453403.000355398</v>
      </c>
      <c r="F48" s="0" t="n">
        <v>0</v>
      </c>
      <c r="G48" s="0" t="n">
        <v>0.151375419437326</v>
      </c>
      <c r="H48" s="0" t="n">
        <v>0</v>
      </c>
      <c r="I48" s="0" t="n">
        <v>1711097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3628065.95555206</v>
      </c>
      <c r="D49" s="0" t="n">
        <v>6692655.96463736</v>
      </c>
      <c r="E49" s="0" t="n">
        <v>458002.619671727</v>
      </c>
      <c r="F49" s="0" t="n">
        <v>0</v>
      </c>
      <c r="G49" s="0" t="n">
        <v>0.149174396608702</v>
      </c>
      <c r="H49" s="0" t="n">
        <v>0</v>
      </c>
      <c r="I49" s="0" t="n">
        <v>1682811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3513069.96348117</v>
      </c>
      <c r="D50" s="0" t="n">
        <v>6485491.61040588</v>
      </c>
      <c r="E50" s="0" t="n">
        <v>530797.497497757</v>
      </c>
      <c r="F50" s="0" t="n">
        <v>0</v>
      </c>
      <c r="G50" s="0" t="n">
        <v>0.144091049420188</v>
      </c>
      <c r="H50" s="0" t="n">
        <v>0</v>
      </c>
      <c r="I50" s="0" t="n">
        <v>1644937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3602815.37298777</v>
      </c>
      <c r="D51" s="0" t="n">
        <v>6215161.58498113</v>
      </c>
      <c r="E51" s="0" t="n">
        <v>420817.741583435</v>
      </c>
      <c r="F51" s="0" t="n">
        <v>0</v>
      </c>
      <c r="G51" s="0" t="n">
        <v>0.145156201996758</v>
      </c>
      <c r="H51" s="0" t="n">
        <v>0</v>
      </c>
      <c r="I51" s="0" t="n">
        <v>1621678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3428442.7949595</v>
      </c>
      <c r="D52" s="0" t="n">
        <v>6225123.66556221</v>
      </c>
      <c r="E52" s="0" t="n">
        <v>389771.426385524</v>
      </c>
      <c r="F52" s="0" t="n">
        <v>0</v>
      </c>
      <c r="G52" s="0" t="n">
        <v>0.137491300585206</v>
      </c>
      <c r="H52" s="0" t="n">
        <v>0</v>
      </c>
      <c r="I52" s="0" t="n">
        <v>1585165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3509860.90330398</v>
      </c>
      <c r="D53" s="0" t="n">
        <v>6210171.94107462</v>
      </c>
      <c r="E53" s="0" t="n">
        <v>394871.837021134</v>
      </c>
      <c r="F53" s="0" t="n">
        <v>0</v>
      </c>
      <c r="G53" s="0" t="n">
        <v>0.13485529615579</v>
      </c>
      <c r="H53" s="0" t="n">
        <v>0</v>
      </c>
      <c r="I53" s="0" t="n">
        <v>1559166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3395510.49489385</v>
      </c>
      <c r="D54" s="0" t="n">
        <v>6039071.76154288</v>
      </c>
      <c r="E54" s="0" t="n">
        <v>482486.723212385</v>
      </c>
      <c r="F54" s="0" t="n">
        <v>0</v>
      </c>
      <c r="G54" s="0" t="n">
        <v>0.128667090643822</v>
      </c>
      <c r="H54" s="0" t="n">
        <v>0</v>
      </c>
      <c r="I54" s="0" t="n">
        <v>1524579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3407009.95476478</v>
      </c>
      <c r="D55" s="0" t="n">
        <v>5889646.59610616</v>
      </c>
      <c r="E55" s="0" t="n">
        <v>401933.348617175</v>
      </c>
      <c r="F55" s="0" t="n">
        <v>0</v>
      </c>
      <c r="G55" s="0" t="n">
        <v>0.127645363863882</v>
      </c>
      <c r="H55" s="0" t="n">
        <v>0</v>
      </c>
      <c r="I55" s="0" t="n">
        <v>1496183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3276831.41372979</v>
      </c>
      <c r="D56" s="0" t="n">
        <v>5708820.61757802</v>
      </c>
      <c r="E56" s="0" t="n">
        <v>368911.184860262</v>
      </c>
      <c r="F56" s="0" t="n">
        <v>0</v>
      </c>
      <c r="G56" s="0" t="n">
        <v>0.128812842792956</v>
      </c>
      <c r="H56" s="0" t="n">
        <v>0</v>
      </c>
      <c r="I56" s="0" t="n">
        <v>1475742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3308783.40519496</v>
      </c>
      <c r="D57" s="0" t="n">
        <v>5669807.49181307</v>
      </c>
      <c r="E57" s="0" t="n">
        <v>363110.426411314</v>
      </c>
      <c r="F57" s="0" t="n">
        <v>0</v>
      </c>
      <c r="G57" s="0" t="n">
        <v>0.129479038877278</v>
      </c>
      <c r="H57" s="0" t="n">
        <v>0</v>
      </c>
      <c r="I57" s="0" t="n">
        <v>1454776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3223039.86389545</v>
      </c>
      <c r="D58" s="0" t="n">
        <v>5512929.07204485</v>
      </c>
      <c r="E58" s="0" t="n">
        <v>450003.215826951</v>
      </c>
      <c r="F58" s="0" t="n">
        <v>0</v>
      </c>
      <c r="G58" s="0" t="n">
        <v>0.129006573829607</v>
      </c>
      <c r="H58" s="0" t="n">
        <v>0</v>
      </c>
      <c r="I58" s="0" t="n">
        <v>1444216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3206398.70776763</v>
      </c>
      <c r="D59" s="0" t="n">
        <v>5296521.09307358</v>
      </c>
      <c r="E59" s="0" t="n">
        <v>335349.438425469</v>
      </c>
      <c r="F59" s="0" t="n">
        <v>0</v>
      </c>
      <c r="G59" s="0" t="n">
        <v>0.126910628958773</v>
      </c>
      <c r="H59" s="0" t="n">
        <v>0</v>
      </c>
      <c r="I59" s="0" t="n">
        <v>1415252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3104209.71594145</v>
      </c>
      <c r="D60" s="0" t="n">
        <v>5275549.43914503</v>
      </c>
      <c r="E60" s="0" t="n">
        <v>317472.790784447</v>
      </c>
      <c r="F60" s="0" t="n">
        <v>0</v>
      </c>
      <c r="G60" s="0" t="n">
        <v>0.117405825451297</v>
      </c>
      <c r="H60" s="0" t="n">
        <v>0</v>
      </c>
      <c r="I60" s="0" t="n">
        <v>1407586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3054944.81301949</v>
      </c>
      <c r="D61" s="0" t="n">
        <v>5321262.73555428</v>
      </c>
      <c r="E61" s="0" t="n">
        <v>314004.83070362</v>
      </c>
      <c r="F61" s="0" t="n">
        <v>0</v>
      </c>
      <c r="G61" s="0" t="n">
        <v>0.116948694738072</v>
      </c>
      <c r="H61" s="0" t="n">
        <v>0</v>
      </c>
      <c r="I61" s="0" t="n">
        <v>1376253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2997750.22393702</v>
      </c>
      <c r="D62" s="0" t="n">
        <v>5213889.18330475</v>
      </c>
      <c r="E62" s="0" t="n">
        <v>360876.154236212</v>
      </c>
      <c r="F62" s="0" t="n">
        <v>0</v>
      </c>
      <c r="G62" s="0" t="n">
        <v>0.10529813864961</v>
      </c>
      <c r="H62" s="0" t="n">
        <v>0</v>
      </c>
      <c r="I62" s="0" t="n">
        <v>1346874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3000280.033663</v>
      </c>
      <c r="D63" s="0" t="n">
        <v>4935151.12750657</v>
      </c>
      <c r="E63" s="0" t="n">
        <v>264476.871139389</v>
      </c>
      <c r="F63" s="0" t="n">
        <v>0</v>
      </c>
      <c r="G63" s="0" t="n">
        <v>0.104476021179166</v>
      </c>
      <c r="H63" s="0" t="n">
        <v>0</v>
      </c>
      <c r="I63" s="0" t="n">
        <v>1328102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2880281.9843239</v>
      </c>
      <c r="D64" s="0" t="n">
        <v>4897854.93592834</v>
      </c>
      <c r="E64" s="0" t="n">
        <v>258741.479160138</v>
      </c>
      <c r="F64" s="0" t="n">
        <v>0</v>
      </c>
      <c r="G64" s="0" t="n">
        <v>0.106055139102441</v>
      </c>
      <c r="H64" s="0" t="n">
        <v>0</v>
      </c>
      <c r="I64" s="0" t="n">
        <v>1301513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2889398.83094326</v>
      </c>
      <c r="D65" s="0" t="n">
        <v>4769253.15245203</v>
      </c>
      <c r="E65" s="0" t="n">
        <v>258723.062151584</v>
      </c>
      <c r="F65" s="0" t="n">
        <v>0</v>
      </c>
      <c r="G65" s="0" t="n">
        <v>0.113386999764994</v>
      </c>
      <c r="H65" s="0" t="n">
        <v>0</v>
      </c>
      <c r="I65" s="0" t="n">
        <v>1286562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2813062.02957695</v>
      </c>
      <c r="D66" s="0" t="n">
        <v>4879777.36879329</v>
      </c>
      <c r="E66" s="0" t="n">
        <v>306436.354588751</v>
      </c>
      <c r="F66" s="0" t="n">
        <v>0</v>
      </c>
      <c r="G66" s="0" t="n">
        <v>0.098249001831472</v>
      </c>
      <c r="H66" s="0" t="n">
        <v>0</v>
      </c>
      <c r="I66" s="0" t="n">
        <v>1261229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2840089.61122321</v>
      </c>
      <c r="D67" s="0" t="n">
        <v>4699781.18007463</v>
      </c>
      <c r="E67" s="0" t="n">
        <v>217981.870313377</v>
      </c>
      <c r="F67" s="0" t="n">
        <v>0</v>
      </c>
      <c r="G67" s="0" t="n">
        <v>0.102457377600691</v>
      </c>
      <c r="H67" s="0" t="n">
        <v>0</v>
      </c>
      <c r="I67" s="0" t="n">
        <v>1230845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2724262.8527183</v>
      </c>
      <c r="D68" s="0" t="n">
        <v>4610174.31093243</v>
      </c>
      <c r="E68" s="0" t="n">
        <v>202998.914386875</v>
      </c>
      <c r="F68" s="0" t="n">
        <v>0</v>
      </c>
      <c r="G68" s="0" t="n">
        <v>0.0961096225117291</v>
      </c>
      <c r="H68" s="0" t="n">
        <v>0</v>
      </c>
      <c r="I68" s="0" t="n">
        <v>1219105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2735976.08846245</v>
      </c>
      <c r="D69" s="0" t="n">
        <v>4651450.41949407</v>
      </c>
      <c r="E69" s="0" t="n">
        <v>190943.362075369</v>
      </c>
      <c r="F69" s="0" t="n">
        <v>0</v>
      </c>
      <c r="G69" s="0" t="n">
        <v>0.0961686224289784</v>
      </c>
      <c r="H69" s="0" t="n">
        <v>0</v>
      </c>
      <c r="I69" s="0" t="n">
        <v>1217257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2645969.39743033</v>
      </c>
      <c r="D70" s="0" t="n">
        <v>4513542.06676005</v>
      </c>
      <c r="E70" s="0" t="n">
        <v>250125.74331747</v>
      </c>
      <c r="F70" s="0" t="n">
        <v>0</v>
      </c>
      <c r="G70" s="0" t="n">
        <v>0.0851966601994091</v>
      </c>
      <c r="H70" s="0" t="n">
        <v>0</v>
      </c>
      <c r="I70" s="0" t="n">
        <v>1217295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2697380.23173671</v>
      </c>
      <c r="D71" s="0" t="n">
        <v>4390851.50794413</v>
      </c>
      <c r="E71" s="0" t="n">
        <v>191894.522142651</v>
      </c>
      <c r="F71" s="0" t="n">
        <v>0</v>
      </c>
      <c r="G71" s="0" t="n">
        <v>0.0781874470248813</v>
      </c>
      <c r="H71" s="0" t="n">
        <v>0</v>
      </c>
      <c r="I71" s="0" t="n">
        <v>1223839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2584399.98705847</v>
      </c>
      <c r="D72" s="0" t="n">
        <v>4281859.71894502</v>
      </c>
      <c r="E72" s="0" t="n">
        <v>173836.145964695</v>
      </c>
      <c r="F72" s="0" t="n">
        <v>0</v>
      </c>
      <c r="G72" s="0" t="n">
        <v>0.0841314778388514</v>
      </c>
      <c r="H72" s="0" t="n">
        <v>0</v>
      </c>
      <c r="I72" s="0" t="n">
        <v>1209434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2575679.99195269</v>
      </c>
      <c r="D73" s="0" t="n">
        <v>4265535.44982642</v>
      </c>
      <c r="E73" s="0" t="n">
        <v>172344.379522435</v>
      </c>
      <c r="F73" s="0" t="n">
        <v>0</v>
      </c>
      <c r="G73" s="0" t="n">
        <v>0.0777341480329129</v>
      </c>
      <c r="H73" s="0" t="n">
        <v>0</v>
      </c>
      <c r="I73" s="0" t="n">
        <v>1196305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2513392.16213032</v>
      </c>
      <c r="D74" s="0" t="n">
        <v>4176281.82997652</v>
      </c>
      <c r="E74" s="0" t="n">
        <v>179394.146619165</v>
      </c>
      <c r="F74" s="0" t="n">
        <v>0</v>
      </c>
      <c r="G74" s="0" t="n">
        <v>0.0801781032673035</v>
      </c>
      <c r="H74" s="0" t="n">
        <v>0</v>
      </c>
      <c r="I74" s="0" t="n">
        <v>1155507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2539991.4072476</v>
      </c>
      <c r="D75" s="0" t="n">
        <v>4136843.82478481</v>
      </c>
      <c r="E75" s="0" t="n">
        <v>148471.724448855</v>
      </c>
      <c r="F75" s="0" t="n">
        <v>0</v>
      </c>
      <c r="G75" s="0" t="n">
        <v>0.0698811897008989</v>
      </c>
      <c r="H75" s="0" t="n">
        <v>0</v>
      </c>
      <c r="I75" s="0" t="n">
        <v>1126704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2440817.46953188</v>
      </c>
      <c r="D76" s="0" t="n">
        <v>3960029.28817882</v>
      </c>
      <c r="E76" s="0" t="n">
        <v>140939.965192921</v>
      </c>
      <c r="F76" s="0" t="n">
        <v>0</v>
      </c>
      <c r="G76" s="0" t="n">
        <v>0.0610951660648482</v>
      </c>
      <c r="H76" s="0" t="n">
        <v>0</v>
      </c>
      <c r="I76" s="0" t="n">
        <v>1069051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2458557.22235934</v>
      </c>
      <c r="D77" s="0" t="n">
        <v>3756656.37262406</v>
      </c>
      <c r="E77" s="0" t="n">
        <v>134376.160675579</v>
      </c>
      <c r="F77" s="0" t="n">
        <v>0</v>
      </c>
      <c r="G77" s="0" t="n">
        <v>0.0616437790653272</v>
      </c>
      <c r="H77" s="0" t="n">
        <v>0</v>
      </c>
      <c r="I77" s="0" t="n">
        <v>1023982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2379728.87055146</v>
      </c>
      <c r="D78" s="0" t="n">
        <v>3797607.39969892</v>
      </c>
      <c r="E78" s="0" t="n">
        <v>152541.3438015</v>
      </c>
      <c r="F78" s="0" t="n">
        <v>0</v>
      </c>
      <c r="G78" s="0" t="n">
        <v>0.0575853514247917</v>
      </c>
      <c r="H78" s="0" t="n">
        <v>0</v>
      </c>
      <c r="I78" s="0" t="n">
        <v>993926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2361917.00003175</v>
      </c>
      <c r="D79" s="0" t="n">
        <v>3849581.26768887</v>
      </c>
      <c r="E79" s="0" t="n">
        <v>105136.906947464</v>
      </c>
      <c r="F79" s="0" t="n">
        <v>0</v>
      </c>
      <c r="G79" s="0" t="n">
        <v>0.0548841747794073</v>
      </c>
      <c r="H79" s="0" t="n">
        <v>0</v>
      </c>
      <c r="I79" s="0" t="n">
        <v>962982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2302237.31735877</v>
      </c>
      <c r="D80" s="0" t="n">
        <v>3623371.01408955</v>
      </c>
      <c r="E80" s="0" t="n">
        <v>96763.5843058441</v>
      </c>
      <c r="F80" s="0" t="n">
        <v>0</v>
      </c>
      <c r="G80" s="0" t="n">
        <v>0.0452907195366255</v>
      </c>
      <c r="H80" s="0" t="n">
        <v>0</v>
      </c>
      <c r="I80" s="0" t="n">
        <v>936427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2307302.53452327</v>
      </c>
      <c r="D81" s="0" t="n">
        <v>3464538.07116755</v>
      </c>
      <c r="E81" s="0" t="n">
        <v>117390.928182752</v>
      </c>
      <c r="F81" s="0" t="n">
        <v>0</v>
      </c>
      <c r="G81" s="0" t="n">
        <v>0.0483526118773817</v>
      </c>
      <c r="H81" s="0" t="n">
        <v>0</v>
      </c>
      <c r="I81" s="0" t="n">
        <v>893931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2233527.09392412</v>
      </c>
      <c r="D82" s="0" t="n">
        <v>3372657.66901651</v>
      </c>
      <c r="E82" s="0" t="n">
        <v>113734.091582477</v>
      </c>
      <c r="F82" s="0" t="n">
        <v>0</v>
      </c>
      <c r="G82" s="0" t="n">
        <v>0.0466165204035075</v>
      </c>
      <c r="H82" s="0" t="n">
        <v>0</v>
      </c>
      <c r="I82" s="0" t="n">
        <v>860547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2233299.84856228</v>
      </c>
      <c r="D83" s="0" t="n">
        <v>3352992.67872063</v>
      </c>
      <c r="E83" s="0" t="n">
        <v>101291.06266962</v>
      </c>
      <c r="F83" s="0" t="n">
        <v>0</v>
      </c>
      <c r="G83" s="0" t="n">
        <v>0.0424223084968711</v>
      </c>
      <c r="H83" s="0" t="n">
        <v>0</v>
      </c>
      <c r="I83" s="0" t="n">
        <v>838258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2132216.80310192</v>
      </c>
      <c r="D84" s="0" t="n">
        <v>3263326.18832407</v>
      </c>
      <c r="E84" s="0" t="n">
        <v>89843.7427471148</v>
      </c>
      <c r="F84" s="0" t="n">
        <v>0</v>
      </c>
      <c r="G84" s="0" t="n">
        <v>0.0528064300390993</v>
      </c>
      <c r="H84" s="0" t="n">
        <v>0</v>
      </c>
      <c r="I84" s="0" t="n">
        <v>815816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2155241.97494994</v>
      </c>
      <c r="D85" s="0" t="n">
        <v>3287685.03528137</v>
      </c>
      <c r="E85" s="0" t="n">
        <v>87851.714751432</v>
      </c>
      <c r="F85" s="0" t="n">
        <v>0</v>
      </c>
      <c r="G85" s="0" t="n">
        <v>0.0452442616792867</v>
      </c>
      <c r="H85" s="0" t="n">
        <v>0</v>
      </c>
      <c r="I85" s="0" t="n">
        <v>787147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2037713.17984928</v>
      </c>
      <c r="D86" s="0" t="n">
        <v>3237972.45948913</v>
      </c>
      <c r="E86" s="0" t="n">
        <v>105016.95520546</v>
      </c>
      <c r="F86" s="0" t="n">
        <v>0</v>
      </c>
      <c r="G86" s="0" t="n">
        <v>0.0404124118948593</v>
      </c>
      <c r="H86" s="0" t="n">
        <v>0</v>
      </c>
      <c r="I86" s="0" t="n">
        <v>758956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2042647.20289798</v>
      </c>
      <c r="D87" s="0" t="n">
        <v>3147076.6115524</v>
      </c>
      <c r="E87" s="0" t="n">
        <v>86123.6627847405</v>
      </c>
      <c r="F87" s="0" t="n">
        <v>0</v>
      </c>
      <c r="G87" s="0" t="n">
        <v>0.0351913440760956</v>
      </c>
      <c r="H87" s="0" t="n">
        <v>0</v>
      </c>
      <c r="I87" s="0" t="n">
        <v>731914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1985565.46207556</v>
      </c>
      <c r="D88" s="0" t="n">
        <v>3113425.22744942</v>
      </c>
      <c r="E88" s="0" t="n">
        <v>72007.7550175239</v>
      </c>
      <c r="F88" s="0" t="n">
        <v>0</v>
      </c>
      <c r="G88" s="0" t="n">
        <v>0.0340282194992179</v>
      </c>
      <c r="H88" s="0" t="n">
        <v>0</v>
      </c>
      <c r="I88" s="0" t="n">
        <v>710056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2026842.13295992</v>
      </c>
      <c r="D89" s="0" t="n">
        <v>3059246.62694334</v>
      </c>
      <c r="E89" s="0" t="n">
        <v>78655.0414762739</v>
      </c>
      <c r="F89" s="0" t="n">
        <v>0</v>
      </c>
      <c r="G89" s="0" t="n">
        <v>0.0285196182136746</v>
      </c>
      <c r="H89" s="0" t="n">
        <v>0</v>
      </c>
      <c r="I89" s="0" t="n">
        <v>689137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1958277.29293921</v>
      </c>
      <c r="D90" s="0" t="n">
        <v>3032927.76805005</v>
      </c>
      <c r="E90" s="0" t="n">
        <v>95893.8086533027</v>
      </c>
      <c r="F90" s="0" t="n">
        <v>0</v>
      </c>
      <c r="G90" s="0" t="n">
        <v>0.0175644998027486</v>
      </c>
      <c r="H90" s="0" t="n">
        <v>0</v>
      </c>
      <c r="I90" s="0" t="n">
        <v>669208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1945241.71035697</v>
      </c>
      <c r="D91" s="0" t="n">
        <v>3027859.4831695</v>
      </c>
      <c r="E91" s="0" t="n">
        <v>67228.1318690086</v>
      </c>
      <c r="F91" s="0" t="n">
        <v>0</v>
      </c>
      <c r="G91" s="0" t="n">
        <v>0.0237422362496562</v>
      </c>
      <c r="H91" s="0" t="n">
        <v>0</v>
      </c>
      <c r="I91" s="0" t="n">
        <v>645864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1873064.10877681</v>
      </c>
      <c r="D92" s="0" t="n">
        <v>2936325.95599445</v>
      </c>
      <c r="E92" s="0" t="n">
        <v>67438.8478297283</v>
      </c>
      <c r="F92" s="0" t="n">
        <v>0</v>
      </c>
      <c r="G92" s="0" t="n">
        <v>0.0248802768574612</v>
      </c>
      <c r="H92" s="0" t="n">
        <v>0</v>
      </c>
      <c r="I92" s="0" t="n">
        <v>628006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1890328.39445736</v>
      </c>
      <c r="D93" s="0" t="n">
        <v>2814743.51717975</v>
      </c>
      <c r="E93" s="0" t="n">
        <v>65396.3484394657</v>
      </c>
      <c r="F93" s="0" t="n">
        <v>0</v>
      </c>
      <c r="G93" s="0" t="n">
        <v>0.0169167082143559</v>
      </c>
      <c r="H93" s="0" t="n">
        <v>0</v>
      </c>
      <c r="I93" s="0" t="n">
        <v>598276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1821057.83556606</v>
      </c>
      <c r="D94" s="0" t="n">
        <v>2825366.8577235</v>
      </c>
      <c r="E94" s="0" t="n">
        <v>75127.4915592711</v>
      </c>
      <c r="F94" s="0" t="n">
        <v>0</v>
      </c>
      <c r="G94" s="0" t="n">
        <v>0.0158567506547179</v>
      </c>
      <c r="H94" s="0" t="n">
        <v>0</v>
      </c>
      <c r="I94" s="0" t="n">
        <v>580059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1833885.71531808</v>
      </c>
      <c r="D95" s="0" t="n">
        <v>2758663.68690347</v>
      </c>
      <c r="E95" s="0" t="n">
        <v>55604.5797088534</v>
      </c>
      <c r="F95" s="0" t="n">
        <v>0</v>
      </c>
      <c r="G95" s="0" t="n">
        <v>0.0194211956095033</v>
      </c>
      <c r="H95" s="0" t="n">
        <v>0</v>
      </c>
      <c r="I95" s="0" t="n">
        <v>554997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1776062.03553399</v>
      </c>
      <c r="D96" s="0" t="n">
        <v>2637958.40520056</v>
      </c>
      <c r="E96" s="0" t="n">
        <v>42156.1013720721</v>
      </c>
      <c r="F96" s="0" t="n">
        <v>0</v>
      </c>
      <c r="G96" s="0" t="n">
        <v>0.0211667369274683</v>
      </c>
      <c r="H96" s="0" t="n">
        <v>0</v>
      </c>
      <c r="I96" s="0" t="n">
        <v>537444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1779898.44586405</v>
      </c>
      <c r="D97" s="0" t="n">
        <v>2505923.14146137</v>
      </c>
      <c r="E97" s="0" t="n">
        <v>49745.8421781973</v>
      </c>
      <c r="F97" s="0" t="n">
        <v>0</v>
      </c>
      <c r="G97" s="0" t="n">
        <v>0.0151314193018672</v>
      </c>
      <c r="H97" s="0" t="n">
        <v>0</v>
      </c>
      <c r="I97" s="0" t="n">
        <v>511822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1705126.41590876</v>
      </c>
      <c r="D98" s="0" t="n">
        <v>2388521.95639095</v>
      </c>
      <c r="E98" s="0" t="n">
        <v>47151.8392613878</v>
      </c>
      <c r="F98" s="0" t="n">
        <v>0</v>
      </c>
      <c r="G98" s="0" t="n">
        <v>0.0151775383435715</v>
      </c>
      <c r="H98" s="0" t="n">
        <v>0</v>
      </c>
      <c r="I98" s="0" t="n">
        <v>501079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1687691.55014375</v>
      </c>
      <c r="D99" s="0" t="n">
        <v>2296400.8311691</v>
      </c>
      <c r="E99" s="0" t="n">
        <v>41963.7267449769</v>
      </c>
      <c r="F99" s="0" t="n">
        <v>0</v>
      </c>
      <c r="G99" s="0" t="n">
        <v>0.0211520468868607</v>
      </c>
      <c r="H99" s="0" t="n">
        <v>0</v>
      </c>
      <c r="I99" s="0" t="n">
        <v>482171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1676251.233231</v>
      </c>
      <c r="D100" s="0" t="n">
        <v>2161287.38209571</v>
      </c>
      <c r="E100" s="0" t="n">
        <v>38751.2553294929</v>
      </c>
      <c r="F100" s="0" t="n">
        <v>0</v>
      </c>
      <c r="G100" s="0" t="n">
        <v>0.0150563861387042</v>
      </c>
      <c r="H100" s="0" t="n">
        <v>0</v>
      </c>
      <c r="I100" s="0" t="n">
        <v>461869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1678157.39490964</v>
      </c>
      <c r="D101" s="0" t="n">
        <v>2071884.62766001</v>
      </c>
      <c r="E101" s="0" t="n">
        <v>43826.3322042091</v>
      </c>
      <c r="F101" s="0" t="n">
        <v>0</v>
      </c>
      <c r="G101" s="0" t="n">
        <v>0.0211171739401708</v>
      </c>
      <c r="H101" s="0" t="n">
        <v>0</v>
      </c>
      <c r="I101" s="0" t="n">
        <v>438258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1662820.37405522</v>
      </c>
      <c r="D102" s="0" t="n">
        <v>2076040.32480239</v>
      </c>
      <c r="E102" s="0" t="n">
        <v>38757.1760358869</v>
      </c>
      <c r="F102" s="0" t="n">
        <v>0</v>
      </c>
      <c r="G102" s="0" t="n">
        <v>0.0227462049762829</v>
      </c>
      <c r="H102" s="0" t="n">
        <v>0</v>
      </c>
      <c r="I102" s="0" t="n">
        <v>424201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1667201.15231447</v>
      </c>
      <c r="D103" s="0" t="n">
        <v>2058575.26792411</v>
      </c>
      <c r="E103" s="0" t="n">
        <v>37842.429264644</v>
      </c>
      <c r="F103" s="0" t="n">
        <v>0</v>
      </c>
      <c r="G103" s="0" t="n">
        <v>0.0196778584032982</v>
      </c>
      <c r="H103" s="0" t="n">
        <v>0</v>
      </c>
      <c r="I103" s="0" t="n">
        <v>404192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1611880.30752865</v>
      </c>
      <c r="D104" s="0" t="n">
        <v>1949479.51452682</v>
      </c>
      <c r="E104" s="0" t="n">
        <v>35398.1883281609</v>
      </c>
      <c r="F104" s="0" t="n">
        <v>0</v>
      </c>
      <c r="G104" s="0" t="n">
        <v>0.0203877392859104</v>
      </c>
      <c r="H104" s="0" t="n">
        <v>0</v>
      </c>
      <c r="I104" s="0" t="n">
        <v>388922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1566367.35112098</v>
      </c>
      <c r="D105" s="0" t="n">
        <v>1902829.92792973</v>
      </c>
      <c r="E105" s="0" t="n">
        <v>37800.2900674148</v>
      </c>
      <c r="F105" s="0" t="n">
        <v>0</v>
      </c>
      <c r="G105" s="0" t="n">
        <v>0.0261603965133586</v>
      </c>
      <c r="H105" s="0" t="n">
        <v>0</v>
      </c>
      <c r="I105" s="0" t="n">
        <v>376550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4416669.665605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4134240.24651612</v>
      </c>
      <c r="D21" s="0" t="n">
        <v>11630432.7583248</v>
      </c>
      <c r="E21" s="0" t="n">
        <v>834383.42107098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4650542.34558597</v>
      </c>
      <c r="D22" s="0" t="n">
        <v>12033667.6737193</v>
      </c>
      <c r="E22" s="0" t="n">
        <v>968021.790963912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678306.71866</v>
      </c>
      <c r="C23" s="0" t="n">
        <v>4230870.84851285</v>
      </c>
      <c r="D23" s="0" t="n">
        <v>9999818.53521699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4125187.38445272</v>
      </c>
      <c r="D24" s="0" t="n">
        <v>9973325.91680241</v>
      </c>
      <c r="E24" s="0" t="n">
        <v>636904.208584136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269059.92748</v>
      </c>
      <c r="C25" s="0" t="n">
        <v>3953591.1408445</v>
      </c>
      <c r="D25" s="0" t="n">
        <v>10038038.2336029</v>
      </c>
      <c r="E25" s="0" t="n">
        <v>614863.197161977</v>
      </c>
      <c r="F25" s="0" t="n">
        <v>0.342845082900945</v>
      </c>
      <c r="G25" s="0" t="n">
        <v>0</v>
      </c>
      <c r="H25" s="0" t="n">
        <v>996399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3810960.01616755</v>
      </c>
      <c r="D26" s="0" t="n">
        <v>9927268.54937534</v>
      </c>
      <c r="E26" s="0" t="n">
        <v>759397.140268004</v>
      </c>
      <c r="F26" s="0" t="n">
        <v>0</v>
      </c>
      <c r="G26" s="0" t="n">
        <v>0.141832171535773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3804426.45416402</v>
      </c>
      <c r="D27" s="0" t="n">
        <v>9854495.94574381</v>
      </c>
      <c r="E27" s="0" t="n">
        <v>572518.63768679</v>
      </c>
      <c r="F27" s="0" t="n">
        <v>0</v>
      </c>
      <c r="G27" s="0" t="n">
        <v>0.135629153271469</v>
      </c>
      <c r="H27" s="0" t="n">
        <v>0</v>
      </c>
      <c r="I27" s="0" t="n">
        <v>2768772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3494630.72061526</v>
      </c>
      <c r="D28" s="0" t="n">
        <v>9777815.31486736</v>
      </c>
      <c r="E28" s="0" t="n">
        <v>508982.529001088</v>
      </c>
      <c r="F28" s="0" t="n">
        <v>0</v>
      </c>
      <c r="G28" s="0" t="n">
        <v>0.136465418706255</v>
      </c>
      <c r="H28" s="0" t="n">
        <v>0</v>
      </c>
      <c r="I28" s="0" t="n">
        <v>2727073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3891168.9792262</v>
      </c>
      <c r="D29" s="0" t="n">
        <v>9641406.36706079</v>
      </c>
      <c r="E29" s="0" t="n">
        <v>617707.537486726</v>
      </c>
      <c r="F29" s="0" t="n">
        <v>0</v>
      </c>
      <c r="G29" s="0" t="n">
        <v>0.134601346068466</v>
      </c>
      <c r="H29" s="0" t="n">
        <v>0</v>
      </c>
      <c r="I29" s="0" t="n">
        <v>2690699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3570916.06547845</v>
      </c>
      <c r="D30" s="0" t="n">
        <v>9452784.2088838</v>
      </c>
      <c r="E30" s="0" t="n">
        <v>682227.862110359</v>
      </c>
      <c r="F30" s="0" t="n">
        <v>0</v>
      </c>
      <c r="G30" s="0" t="n">
        <v>0.13912059010721</v>
      </c>
      <c r="H30" s="0" t="n">
        <v>0</v>
      </c>
      <c r="I30" s="0" t="n">
        <v>2617513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3955160.27590441</v>
      </c>
      <c r="D31" s="0" t="n">
        <v>9223460.38241052</v>
      </c>
      <c r="E31" s="0" t="n">
        <v>605533.934896256</v>
      </c>
      <c r="F31" s="0" t="n">
        <v>0</v>
      </c>
      <c r="G31" s="0" t="n">
        <v>0.142080738061</v>
      </c>
      <c r="H31" s="0" t="n">
        <v>0</v>
      </c>
      <c r="I31" s="0" t="n">
        <v>2545904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3680187.27980786</v>
      </c>
      <c r="D32" s="0" t="n">
        <v>8773037.94284911</v>
      </c>
      <c r="E32" s="0" t="n">
        <v>549290.93232727</v>
      </c>
      <c r="F32" s="0" t="n">
        <v>0</v>
      </c>
      <c r="G32" s="0" t="n">
        <v>0.146489817491218</v>
      </c>
      <c r="H32" s="0" t="n">
        <v>0</v>
      </c>
      <c r="I32" s="0" t="n">
        <v>2479319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3982431.98615499</v>
      </c>
      <c r="D33" s="0" t="n">
        <v>8580146.33942796</v>
      </c>
      <c r="E33" s="0" t="n">
        <v>609516.488583226</v>
      </c>
      <c r="F33" s="0" t="n">
        <v>0</v>
      </c>
      <c r="G33" s="0" t="n">
        <v>0.14598936772586</v>
      </c>
      <c r="H33" s="0" t="n">
        <v>0</v>
      </c>
      <c r="I33" s="0" t="n">
        <v>2438722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3716201.27691896</v>
      </c>
      <c r="D34" s="0" t="n">
        <v>8429147.77074007</v>
      </c>
      <c r="E34" s="0" t="n">
        <v>688892.153436625</v>
      </c>
      <c r="F34" s="0" t="n">
        <v>0</v>
      </c>
      <c r="G34" s="0" t="n">
        <v>0.143154009477255</v>
      </c>
      <c r="H34" s="0" t="n">
        <v>0</v>
      </c>
      <c r="I34" s="0" t="n">
        <v>2392575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3908698.51978169</v>
      </c>
      <c r="D35" s="0" t="n">
        <v>8150979.07117248</v>
      </c>
      <c r="E35" s="0" t="n">
        <v>584124.832767</v>
      </c>
      <c r="F35" s="0" t="n">
        <v>0</v>
      </c>
      <c r="G35" s="0" t="n">
        <v>0.148166619722828</v>
      </c>
      <c r="H35" s="0" t="n">
        <v>0</v>
      </c>
      <c r="I35" s="0" t="n">
        <v>2322240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3654512.41697321</v>
      </c>
      <c r="D36" s="0" t="n">
        <v>8040040.83995345</v>
      </c>
      <c r="E36" s="0" t="n">
        <v>528247.537830925</v>
      </c>
      <c r="F36" s="0" t="n">
        <v>0</v>
      </c>
      <c r="G36" s="0" t="n">
        <v>0.147793005011751</v>
      </c>
      <c r="H36" s="0" t="n">
        <v>0</v>
      </c>
      <c r="I36" s="0" t="n">
        <v>2275189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3866989.98496411</v>
      </c>
      <c r="D37" s="0" t="n">
        <v>7989117.13218738</v>
      </c>
      <c r="E37" s="0" t="n">
        <v>554514.232323891</v>
      </c>
      <c r="F37" s="0" t="n">
        <v>0</v>
      </c>
      <c r="G37" s="0" t="n">
        <v>0.153808647716858</v>
      </c>
      <c r="H37" s="0" t="n">
        <v>0</v>
      </c>
      <c r="I37" s="0" t="n">
        <v>2243113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3616338.28461779</v>
      </c>
      <c r="D38" s="0" t="n">
        <v>8014789.5428909</v>
      </c>
      <c r="E38" s="0" t="n">
        <v>615387.281114905</v>
      </c>
      <c r="F38" s="0" t="n">
        <v>0</v>
      </c>
      <c r="G38" s="0" t="n">
        <v>0.151960939478349</v>
      </c>
      <c r="H38" s="0" t="n">
        <v>0</v>
      </c>
      <c r="I38" s="0" t="n">
        <v>2181290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3782904.91873403</v>
      </c>
      <c r="D39" s="0" t="n">
        <v>7678265.04473007</v>
      </c>
      <c r="E39" s="0" t="n">
        <v>523641.549355449</v>
      </c>
      <c r="F39" s="0" t="n">
        <v>0</v>
      </c>
      <c r="G39" s="0" t="n">
        <v>0.155618816138163</v>
      </c>
      <c r="H39" s="0" t="n">
        <v>0</v>
      </c>
      <c r="I39" s="0" t="n">
        <v>2115505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3547222.74661207</v>
      </c>
      <c r="D40" s="0" t="n">
        <v>7552902.22771151</v>
      </c>
      <c r="E40" s="0" t="n">
        <v>492174.076672612</v>
      </c>
      <c r="F40" s="0" t="n">
        <v>0</v>
      </c>
      <c r="G40" s="0" t="n">
        <v>0.150881043389581</v>
      </c>
      <c r="H40" s="0" t="n">
        <v>0</v>
      </c>
      <c r="I40" s="0" t="n">
        <v>2084968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3651115.05054416</v>
      </c>
      <c r="D41" s="0" t="n">
        <v>7560532.4845179</v>
      </c>
      <c r="E41" s="0" t="n">
        <v>529078.189268669</v>
      </c>
      <c r="F41" s="0" t="n">
        <v>0</v>
      </c>
      <c r="G41" s="0" t="n">
        <v>0.148332874996785</v>
      </c>
      <c r="H41" s="0" t="n">
        <v>0</v>
      </c>
      <c r="I41" s="0" t="n">
        <v>2033528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3470959.65019648</v>
      </c>
      <c r="D42" s="0" t="n">
        <v>7250154.90574044</v>
      </c>
      <c r="E42" s="0" t="n">
        <v>610611.070488698</v>
      </c>
      <c r="F42" s="0" t="n">
        <v>0</v>
      </c>
      <c r="G42" s="0" t="n">
        <v>0.146618852769339</v>
      </c>
      <c r="H42" s="0" t="n">
        <v>0</v>
      </c>
      <c r="I42" s="0" t="n">
        <v>1976964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3598686.71960298</v>
      </c>
      <c r="D43" s="0" t="n">
        <v>7286081.53314009</v>
      </c>
      <c r="E43" s="0" t="n">
        <v>501890.862279038</v>
      </c>
      <c r="F43" s="0" t="n">
        <v>0</v>
      </c>
      <c r="G43" s="0" t="n">
        <v>0.147513137230283</v>
      </c>
      <c r="H43" s="0" t="n">
        <v>0</v>
      </c>
      <c r="I43" s="0" t="n">
        <v>1946947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3395158.01069639</v>
      </c>
      <c r="D44" s="0" t="n">
        <v>7167189.23656333</v>
      </c>
      <c r="E44" s="0" t="n">
        <v>442554.94934111</v>
      </c>
      <c r="F44" s="0" t="n">
        <v>0</v>
      </c>
      <c r="G44" s="0" t="n">
        <v>0.14974119481337</v>
      </c>
      <c r="H44" s="0" t="n">
        <v>0</v>
      </c>
      <c r="I44" s="0" t="n">
        <v>1916899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3483309.4918034</v>
      </c>
      <c r="D45" s="0" t="n">
        <v>6905698.41460612</v>
      </c>
      <c r="E45" s="0" t="n">
        <v>462684.66536246</v>
      </c>
      <c r="F45" s="0" t="n">
        <v>0</v>
      </c>
      <c r="G45" s="0" t="n">
        <v>0.150255650327046</v>
      </c>
      <c r="H45" s="0" t="n">
        <v>0</v>
      </c>
      <c r="I45" s="0" t="n">
        <v>1888635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3316588.54057878</v>
      </c>
      <c r="D46" s="0" t="n">
        <v>6770267.49073003</v>
      </c>
      <c r="E46" s="0" t="n">
        <v>554620.11704118</v>
      </c>
      <c r="F46" s="0" t="n">
        <v>0</v>
      </c>
      <c r="G46" s="0" t="n">
        <v>0.145575954375939</v>
      </c>
      <c r="H46" s="0" t="n">
        <v>0</v>
      </c>
      <c r="I46" s="0" t="n">
        <v>1855860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3431324.67842782</v>
      </c>
      <c r="D47" s="0" t="n">
        <v>6504870.27653268</v>
      </c>
      <c r="E47" s="0" t="n">
        <v>470025.623791174</v>
      </c>
      <c r="F47" s="0" t="n">
        <v>0</v>
      </c>
      <c r="G47" s="0" t="n">
        <v>0.151400034123606</v>
      </c>
      <c r="H47" s="0" t="n">
        <v>0</v>
      </c>
      <c r="I47" s="0" t="n">
        <v>1791669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3282169.23857842</v>
      </c>
      <c r="D48" s="0" t="n">
        <v>6251931.35899105</v>
      </c>
      <c r="E48" s="0" t="n">
        <v>434671.479241172</v>
      </c>
      <c r="F48" s="0" t="n">
        <v>0</v>
      </c>
      <c r="G48" s="0" t="n">
        <v>0.154126243760014</v>
      </c>
      <c r="H48" s="0" t="n">
        <v>0</v>
      </c>
      <c r="I48" s="0" t="n">
        <v>1748728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3392049.33874815</v>
      </c>
      <c r="D49" s="0" t="n">
        <v>6107089.24840897</v>
      </c>
      <c r="E49" s="0" t="n">
        <v>430392.387911587</v>
      </c>
      <c r="F49" s="0" t="n">
        <v>0</v>
      </c>
      <c r="G49" s="0" t="n">
        <v>0.159624100698787</v>
      </c>
      <c r="H49" s="0" t="n">
        <v>0</v>
      </c>
      <c r="I49" s="0" t="n">
        <v>1730208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3256645.89499855</v>
      </c>
      <c r="D50" s="0" t="n">
        <v>5953476.43920383</v>
      </c>
      <c r="E50" s="0" t="n">
        <v>520702.577172002</v>
      </c>
      <c r="F50" s="0" t="n">
        <v>0</v>
      </c>
      <c r="G50" s="0" t="n">
        <v>0.151246644304159</v>
      </c>
      <c r="H50" s="0" t="n">
        <v>0</v>
      </c>
      <c r="I50" s="0" t="n">
        <v>1687733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3316752.41341751</v>
      </c>
      <c r="D51" s="0" t="n">
        <v>5746809.53150787</v>
      </c>
      <c r="E51" s="0" t="n">
        <v>420088.046962946</v>
      </c>
      <c r="F51" s="0" t="n">
        <v>0</v>
      </c>
      <c r="G51" s="0" t="n">
        <v>0.151708272952464</v>
      </c>
      <c r="H51" s="0" t="n">
        <v>0</v>
      </c>
      <c r="I51" s="0" t="n">
        <v>1661398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3225108.69126443</v>
      </c>
      <c r="D52" s="0" t="n">
        <v>5778753.99745639</v>
      </c>
      <c r="E52" s="0" t="n">
        <v>388055.343467692</v>
      </c>
      <c r="F52" s="0" t="n">
        <v>0</v>
      </c>
      <c r="G52" s="0" t="n">
        <v>0.144711082259943</v>
      </c>
      <c r="H52" s="0" t="n">
        <v>0</v>
      </c>
      <c r="I52" s="0" t="n">
        <v>1633832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3269086.21861212</v>
      </c>
      <c r="D53" s="0" t="n">
        <v>5564013.37611175</v>
      </c>
      <c r="E53" s="0" t="n">
        <v>378340.266071254</v>
      </c>
      <c r="F53" s="0" t="n">
        <v>0</v>
      </c>
      <c r="G53" s="0" t="n">
        <v>0.139893296596947</v>
      </c>
      <c r="H53" s="0" t="n">
        <v>0</v>
      </c>
      <c r="I53" s="0" t="n">
        <v>1598390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3135056.86147318</v>
      </c>
      <c r="D54" s="0" t="n">
        <v>5531796.16470066</v>
      </c>
      <c r="E54" s="0" t="n">
        <v>453570.31856981</v>
      </c>
      <c r="F54" s="0" t="n">
        <v>0</v>
      </c>
      <c r="G54" s="0" t="n">
        <v>0.139537213011721</v>
      </c>
      <c r="H54" s="0" t="n">
        <v>0</v>
      </c>
      <c r="I54" s="0" t="n">
        <v>1574722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3151341.46638005</v>
      </c>
      <c r="D55" s="0" t="n">
        <v>5588901.34392751</v>
      </c>
      <c r="E55" s="0" t="n">
        <v>347598.197058592</v>
      </c>
      <c r="F55" s="0" t="n">
        <v>0</v>
      </c>
      <c r="G55" s="0" t="n">
        <v>0.13049887875978</v>
      </c>
      <c r="H55" s="0" t="n">
        <v>0</v>
      </c>
      <c r="I55" s="0" t="n">
        <v>1551435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3032651.08844733</v>
      </c>
      <c r="D56" s="0" t="n">
        <v>5406966.44597515</v>
      </c>
      <c r="E56" s="0" t="n">
        <v>331519.169036716</v>
      </c>
      <c r="F56" s="0" t="n">
        <v>0</v>
      </c>
      <c r="G56" s="0" t="n">
        <v>0.129226169155778</v>
      </c>
      <c r="H56" s="0" t="n">
        <v>0</v>
      </c>
      <c r="I56" s="0" t="n">
        <v>1529050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3083466.00438923</v>
      </c>
      <c r="D57" s="0" t="n">
        <v>5353595.47119987</v>
      </c>
      <c r="E57" s="0" t="n">
        <v>327615.234750721</v>
      </c>
      <c r="F57" s="0" t="n">
        <v>0</v>
      </c>
      <c r="G57" s="0" t="n">
        <v>0.125032059163368</v>
      </c>
      <c r="H57" s="0" t="n">
        <v>0</v>
      </c>
      <c r="I57" s="0" t="n">
        <v>1501776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3003772.81956401</v>
      </c>
      <c r="D58" s="0" t="n">
        <v>5132449.14031388</v>
      </c>
      <c r="E58" s="0" t="n">
        <v>343418.045445008</v>
      </c>
      <c r="F58" s="0" t="n">
        <v>0</v>
      </c>
      <c r="G58" s="0" t="n">
        <v>0.132623711208571</v>
      </c>
      <c r="H58" s="0" t="n">
        <v>0</v>
      </c>
      <c r="I58" s="0" t="n">
        <v>1476884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2994778.28496903</v>
      </c>
      <c r="D59" s="0" t="n">
        <v>4858553.46678571</v>
      </c>
      <c r="E59" s="0" t="n">
        <v>253708.96149592</v>
      </c>
      <c r="F59" s="0" t="n">
        <v>0</v>
      </c>
      <c r="G59" s="0" t="n">
        <v>0.131418043212539</v>
      </c>
      <c r="H59" s="0" t="n">
        <v>0</v>
      </c>
      <c r="I59" s="0" t="n">
        <v>1429998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2897752.90030101</v>
      </c>
      <c r="D60" s="0" t="n">
        <v>4663904.44531381</v>
      </c>
      <c r="E60" s="0" t="n">
        <v>242852.707007098</v>
      </c>
      <c r="F60" s="0" t="n">
        <v>0</v>
      </c>
      <c r="G60" s="0" t="n">
        <v>0.12896158469726</v>
      </c>
      <c r="H60" s="0" t="n">
        <v>0</v>
      </c>
      <c r="I60" s="0" t="n">
        <v>1408489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2918955.97800696</v>
      </c>
      <c r="D61" s="0" t="n">
        <v>4680959.83765615</v>
      </c>
      <c r="E61" s="0" t="n">
        <v>244986.302787203</v>
      </c>
      <c r="F61" s="0" t="n">
        <v>0</v>
      </c>
      <c r="G61" s="0" t="n">
        <v>0.125821210236278</v>
      </c>
      <c r="H61" s="0" t="n">
        <v>0</v>
      </c>
      <c r="I61" s="0" t="n">
        <v>1391323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2838967.55563163</v>
      </c>
      <c r="D62" s="0" t="n">
        <v>4692208.80337284</v>
      </c>
      <c r="E62" s="0" t="n">
        <v>286709.396656095</v>
      </c>
      <c r="F62" s="0" t="n">
        <v>0</v>
      </c>
      <c r="G62" s="0" t="n">
        <v>0.117733995183623</v>
      </c>
      <c r="H62" s="0" t="n">
        <v>0</v>
      </c>
      <c r="I62" s="0" t="n">
        <v>1382173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2845170.91972051</v>
      </c>
      <c r="D63" s="0" t="n">
        <v>4473616.3277742</v>
      </c>
      <c r="E63" s="0" t="n">
        <v>222959.535167106</v>
      </c>
      <c r="F63" s="0" t="n">
        <v>0</v>
      </c>
      <c r="G63" s="0" t="n">
        <v>0.116877237868772</v>
      </c>
      <c r="H63" s="0" t="n">
        <v>0</v>
      </c>
      <c r="I63" s="0" t="n">
        <v>1365328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2738247.16838206</v>
      </c>
      <c r="D64" s="0" t="n">
        <v>4407449.74357914</v>
      </c>
      <c r="E64" s="0" t="n">
        <v>193883.343682699</v>
      </c>
      <c r="F64" s="0" t="n">
        <v>0</v>
      </c>
      <c r="G64" s="0" t="n">
        <v>0.115872701003316</v>
      </c>
      <c r="H64" s="0" t="n">
        <v>0</v>
      </c>
      <c r="I64" s="0" t="n">
        <v>1335702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2750954.39347588</v>
      </c>
      <c r="D65" s="0" t="n">
        <v>4302463.77919525</v>
      </c>
      <c r="E65" s="0" t="n">
        <v>179318.083196799</v>
      </c>
      <c r="F65" s="0" t="n">
        <v>0</v>
      </c>
      <c r="G65" s="0" t="n">
        <v>0.10684982792856</v>
      </c>
      <c r="H65" s="0" t="n">
        <v>0</v>
      </c>
      <c r="I65" s="0" t="n">
        <v>1318860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2672712.99510564</v>
      </c>
      <c r="D66" s="0" t="n">
        <v>4170926.50654118</v>
      </c>
      <c r="E66" s="0" t="n">
        <v>227053.545252869</v>
      </c>
      <c r="F66" s="0" t="n">
        <v>0</v>
      </c>
      <c r="G66" s="0" t="n">
        <v>0.101635177657647</v>
      </c>
      <c r="H66" s="0" t="n">
        <v>0</v>
      </c>
      <c r="I66" s="0" t="n">
        <v>1300800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2693511.47345201</v>
      </c>
      <c r="D67" s="0" t="n">
        <v>4234055.04856054</v>
      </c>
      <c r="E67" s="0" t="n">
        <v>174762.368069823</v>
      </c>
      <c r="F67" s="0" t="n">
        <v>0</v>
      </c>
      <c r="G67" s="0" t="n">
        <v>0.100631372189727</v>
      </c>
      <c r="H67" s="0" t="n">
        <v>0</v>
      </c>
      <c r="I67" s="0" t="n">
        <v>1298933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2619213.8732448</v>
      </c>
      <c r="D68" s="0" t="n">
        <v>4217537.45316485</v>
      </c>
      <c r="E68" s="0" t="n">
        <v>147623.997308328</v>
      </c>
      <c r="F68" s="0" t="n">
        <v>0</v>
      </c>
      <c r="G68" s="0" t="n">
        <v>0.101676272315012</v>
      </c>
      <c r="H68" s="0" t="n">
        <v>0</v>
      </c>
      <c r="I68" s="0" t="n">
        <v>1296491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2609021.60531299</v>
      </c>
      <c r="D69" s="0" t="n">
        <v>4185257.75598308</v>
      </c>
      <c r="E69" s="0" t="n">
        <v>132572.052259606</v>
      </c>
      <c r="F69" s="0" t="n">
        <v>0</v>
      </c>
      <c r="G69" s="0" t="n">
        <v>0.105576146414855</v>
      </c>
      <c r="H69" s="0" t="n">
        <v>0</v>
      </c>
      <c r="I69" s="0" t="n">
        <v>1281838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2448355.59813188</v>
      </c>
      <c r="D70" s="0" t="n">
        <v>4249572.87295773</v>
      </c>
      <c r="E70" s="0" t="n">
        <v>165214.210002867</v>
      </c>
      <c r="F70" s="0" t="n">
        <v>0</v>
      </c>
      <c r="G70" s="0" t="n">
        <v>0.0904317782170325</v>
      </c>
      <c r="H70" s="0" t="n">
        <v>0</v>
      </c>
      <c r="I70" s="0" t="n">
        <v>1270752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2452211.46678756</v>
      </c>
      <c r="D71" s="0" t="n">
        <v>4160538.62654559</v>
      </c>
      <c r="E71" s="0" t="n">
        <v>122715.319834962</v>
      </c>
      <c r="F71" s="0" t="n">
        <v>0</v>
      </c>
      <c r="G71" s="0" t="n">
        <v>0.0867100612877439</v>
      </c>
      <c r="H71" s="0" t="n">
        <v>0</v>
      </c>
      <c r="I71" s="0" t="n">
        <v>1273781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2359269.4716547</v>
      </c>
      <c r="D72" s="0" t="n">
        <v>4080142.42950215</v>
      </c>
      <c r="E72" s="0" t="n">
        <v>118218.173696461</v>
      </c>
      <c r="F72" s="0" t="n">
        <v>0</v>
      </c>
      <c r="G72" s="0" t="n">
        <v>0.0808183785171152</v>
      </c>
      <c r="H72" s="0" t="n">
        <v>0</v>
      </c>
      <c r="I72" s="0" t="n">
        <v>1239074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2372333.85630633</v>
      </c>
      <c r="D73" s="0" t="n">
        <v>4019585.35640209</v>
      </c>
      <c r="E73" s="0" t="n">
        <v>114652.47995338</v>
      </c>
      <c r="F73" s="0" t="n">
        <v>0</v>
      </c>
      <c r="G73" s="0" t="n">
        <v>0.0825218944851342</v>
      </c>
      <c r="H73" s="0" t="n">
        <v>0</v>
      </c>
      <c r="I73" s="0" t="n">
        <v>1219023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2287873.85934546</v>
      </c>
      <c r="D74" s="0" t="n">
        <v>3848603.84853976</v>
      </c>
      <c r="E74" s="0" t="n">
        <v>123199.151262033</v>
      </c>
      <c r="F74" s="0" t="n">
        <v>0</v>
      </c>
      <c r="G74" s="0" t="n">
        <v>0.0736755589660257</v>
      </c>
      <c r="H74" s="0" t="n">
        <v>0</v>
      </c>
      <c r="I74" s="0" t="n">
        <v>1174967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2305982.22487297</v>
      </c>
      <c r="D75" s="0" t="n">
        <v>3808574.57926902</v>
      </c>
      <c r="E75" s="0" t="n">
        <v>100196.549363214</v>
      </c>
      <c r="F75" s="0" t="n">
        <v>0</v>
      </c>
      <c r="G75" s="0" t="n">
        <v>0.0601642582786842</v>
      </c>
      <c r="H75" s="0" t="n">
        <v>0</v>
      </c>
      <c r="I75" s="0" t="n">
        <v>1144802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2205999.14310649</v>
      </c>
      <c r="D76" s="0" t="n">
        <v>3734340.33688225</v>
      </c>
      <c r="E76" s="0" t="n">
        <v>85830.2821638538</v>
      </c>
      <c r="F76" s="0" t="n">
        <v>0</v>
      </c>
      <c r="G76" s="0" t="n">
        <v>0.0543649684677906</v>
      </c>
      <c r="H76" s="0" t="n">
        <v>0</v>
      </c>
      <c r="I76" s="0" t="n">
        <v>1115838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2215766.75784512</v>
      </c>
      <c r="D77" s="0" t="n">
        <v>3685869.7097849</v>
      </c>
      <c r="E77" s="0" t="n">
        <v>95547.3838723285</v>
      </c>
      <c r="F77" s="0" t="n">
        <v>0</v>
      </c>
      <c r="G77" s="0" t="n">
        <v>0.0589793408067988</v>
      </c>
      <c r="H77" s="0" t="n">
        <v>0</v>
      </c>
      <c r="I77" s="0" t="n">
        <v>1088065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2158874.24584849</v>
      </c>
      <c r="D78" s="0" t="n">
        <v>3480339.9758256</v>
      </c>
      <c r="E78" s="0" t="n">
        <v>139167.931529087</v>
      </c>
      <c r="F78" s="0" t="n">
        <v>0</v>
      </c>
      <c r="G78" s="0" t="n">
        <v>0.0498330451983636</v>
      </c>
      <c r="H78" s="0" t="n">
        <v>0</v>
      </c>
      <c r="I78" s="0" t="n">
        <v>1058534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2173084.89142955</v>
      </c>
      <c r="D79" s="0" t="n">
        <v>3688562.36723285</v>
      </c>
      <c r="E79" s="0" t="n">
        <v>97977.1766894489</v>
      </c>
      <c r="F79" s="0" t="n">
        <v>0</v>
      </c>
      <c r="G79" s="0" t="n">
        <v>0.0400727617940601</v>
      </c>
      <c r="H79" s="0" t="n">
        <v>0</v>
      </c>
      <c r="I79" s="0" t="n">
        <v>1042710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2107244.46251235</v>
      </c>
      <c r="D80" s="0" t="n">
        <v>3565501.39543147</v>
      </c>
      <c r="E80" s="0" t="n">
        <v>105955.671300433</v>
      </c>
      <c r="F80" s="0" t="n">
        <v>0</v>
      </c>
      <c r="G80" s="0" t="n">
        <v>0.0391116160567046</v>
      </c>
      <c r="H80" s="0" t="n">
        <v>0</v>
      </c>
      <c r="I80" s="0" t="n">
        <v>1012794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2120797.83198375</v>
      </c>
      <c r="D81" s="0" t="n">
        <v>3462766.59883128</v>
      </c>
      <c r="E81" s="0" t="n">
        <v>80202.8999998767</v>
      </c>
      <c r="F81" s="0" t="n">
        <v>0</v>
      </c>
      <c r="G81" s="0" t="n">
        <v>0.0443822479686703</v>
      </c>
      <c r="H81" s="0" t="n">
        <v>0</v>
      </c>
      <c r="I81" s="0" t="n">
        <v>977377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2040679.29296484</v>
      </c>
      <c r="D82" s="0" t="n">
        <v>3276209.08987829</v>
      </c>
      <c r="E82" s="0" t="n">
        <v>94000.7427596173</v>
      </c>
      <c r="F82" s="0" t="n">
        <v>0</v>
      </c>
      <c r="G82" s="0" t="n">
        <v>0.0504025871903069</v>
      </c>
      <c r="H82" s="0" t="n">
        <v>0</v>
      </c>
      <c r="I82" s="0" t="n">
        <v>950717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2042021.3466056</v>
      </c>
      <c r="D83" s="0" t="n">
        <v>3370368.69225793</v>
      </c>
      <c r="E83" s="0" t="n">
        <v>92735.7436965631</v>
      </c>
      <c r="F83" s="0" t="n">
        <v>0</v>
      </c>
      <c r="G83" s="0" t="n">
        <v>0.0389346386669011</v>
      </c>
      <c r="H83" s="0" t="n">
        <v>0</v>
      </c>
      <c r="I83" s="0" t="n">
        <v>936943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1962904.86358002</v>
      </c>
      <c r="D84" s="0" t="n">
        <v>3205035.86423517</v>
      </c>
      <c r="E84" s="0" t="n">
        <v>91761.2418732475</v>
      </c>
      <c r="F84" s="0" t="n">
        <v>0</v>
      </c>
      <c r="G84" s="0" t="n">
        <v>0.0306150762711087</v>
      </c>
      <c r="H84" s="0" t="n">
        <v>0</v>
      </c>
      <c r="I84" s="0" t="n">
        <v>908926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1955065.11731979</v>
      </c>
      <c r="D85" s="0" t="n">
        <v>3142794.1860309</v>
      </c>
      <c r="E85" s="0" t="n">
        <v>81341.7541892354</v>
      </c>
      <c r="F85" s="0" t="n">
        <v>0</v>
      </c>
      <c r="G85" s="0" t="n">
        <v>0.0289693364059634</v>
      </c>
      <c r="H85" s="0" t="n">
        <v>0</v>
      </c>
      <c r="I85" s="0" t="n">
        <v>880522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1891973.77918434</v>
      </c>
      <c r="D86" s="0" t="n">
        <v>3078989.72825713</v>
      </c>
      <c r="E86" s="0" t="n">
        <v>99190.8028141878</v>
      </c>
      <c r="F86" s="0" t="n">
        <v>0</v>
      </c>
      <c r="G86" s="0" t="n">
        <v>0.0343547369369911</v>
      </c>
      <c r="H86" s="0" t="n">
        <v>0</v>
      </c>
      <c r="I86" s="0" t="n">
        <v>854539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1883110.55681071</v>
      </c>
      <c r="D87" s="0" t="n">
        <v>3004107.74157611</v>
      </c>
      <c r="E87" s="0" t="n">
        <v>73958.290093867</v>
      </c>
      <c r="F87" s="0" t="n">
        <v>0</v>
      </c>
      <c r="G87" s="0" t="n">
        <v>0.0262556824208161</v>
      </c>
      <c r="H87" s="0" t="n">
        <v>0</v>
      </c>
      <c r="I87" s="0" t="n">
        <v>823673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1806659.69601695</v>
      </c>
      <c r="D88" s="0" t="n">
        <v>2811768.41965679</v>
      </c>
      <c r="E88" s="0" t="n">
        <v>61136.5895425839</v>
      </c>
      <c r="F88" s="0" t="n">
        <v>0</v>
      </c>
      <c r="G88" s="0" t="n">
        <v>0.030711602880379</v>
      </c>
      <c r="H88" s="0" t="n">
        <v>0</v>
      </c>
      <c r="I88" s="0" t="n">
        <v>790200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1817318.70428563</v>
      </c>
      <c r="D89" s="0" t="n">
        <v>2738280.25205163</v>
      </c>
      <c r="E89" s="0" t="n">
        <v>75201.7415757674</v>
      </c>
      <c r="F89" s="0" t="n">
        <v>0</v>
      </c>
      <c r="G89" s="0" t="n">
        <v>0.0334880256674688</v>
      </c>
      <c r="H89" s="0" t="n">
        <v>0</v>
      </c>
      <c r="I89" s="0" t="n">
        <v>758614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1731239.73403937</v>
      </c>
      <c r="D90" s="0" t="n">
        <v>2703314.51376956</v>
      </c>
      <c r="E90" s="0" t="n">
        <v>88030.6570749206</v>
      </c>
      <c r="F90" s="0" t="n">
        <v>0</v>
      </c>
      <c r="G90" s="0" t="n">
        <v>0.0337069015192428</v>
      </c>
      <c r="H90" s="0" t="n">
        <v>0</v>
      </c>
      <c r="I90" s="0" t="n">
        <v>738995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1731282.63588987</v>
      </c>
      <c r="D91" s="0" t="n">
        <v>2672692.31115514</v>
      </c>
      <c r="E91" s="0" t="n">
        <v>75354.2213672932</v>
      </c>
      <c r="F91" s="0" t="n">
        <v>0</v>
      </c>
      <c r="G91" s="0" t="n">
        <v>0.0284381434395554</v>
      </c>
      <c r="H91" s="0" t="n">
        <v>0</v>
      </c>
      <c r="I91" s="0" t="n">
        <v>712600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1655718.52293955</v>
      </c>
      <c r="D92" s="0" t="n">
        <v>2662737.95657566</v>
      </c>
      <c r="E92" s="0" t="n">
        <v>52399.7795665416</v>
      </c>
      <c r="F92" s="0" t="n">
        <v>0</v>
      </c>
      <c r="G92" s="0" t="n">
        <v>0.0249205307895678</v>
      </c>
      <c r="H92" s="0" t="n">
        <v>0</v>
      </c>
      <c r="I92" s="0" t="n">
        <v>683197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1678364.50517916</v>
      </c>
      <c r="D93" s="0" t="n">
        <v>2567114.02675001</v>
      </c>
      <c r="E93" s="0" t="n">
        <v>35144.6084066236</v>
      </c>
      <c r="F93" s="0" t="n">
        <v>0</v>
      </c>
      <c r="G93" s="0" t="n">
        <v>0.0255619681224496</v>
      </c>
      <c r="H93" s="0" t="n">
        <v>0</v>
      </c>
      <c r="I93" s="0" t="n">
        <v>651745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1615615.75079458</v>
      </c>
      <c r="D94" s="0" t="n">
        <v>2401705.80594539</v>
      </c>
      <c r="E94" s="0" t="n">
        <v>69516.9270541766</v>
      </c>
      <c r="F94" s="0" t="n">
        <v>0</v>
      </c>
      <c r="G94" s="0" t="n">
        <v>0.0199022289002768</v>
      </c>
      <c r="H94" s="0" t="n">
        <v>0</v>
      </c>
      <c r="I94" s="0" t="n">
        <v>616250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1628771.66810649</v>
      </c>
      <c r="D95" s="0" t="n">
        <v>2385872.83351536</v>
      </c>
      <c r="E95" s="0" t="n">
        <v>55692.8540893072</v>
      </c>
      <c r="F95" s="0" t="n">
        <v>0</v>
      </c>
      <c r="G95" s="0" t="n">
        <v>0.0140155660485655</v>
      </c>
      <c r="H95" s="0" t="n">
        <v>0</v>
      </c>
      <c r="I95" s="0" t="n">
        <v>597976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1577996.11671589</v>
      </c>
      <c r="D96" s="0" t="n">
        <v>2314635.12972053</v>
      </c>
      <c r="E96" s="0" t="n">
        <v>55691.4911574611</v>
      </c>
      <c r="F96" s="0" t="n">
        <v>0</v>
      </c>
      <c r="G96" s="0" t="n">
        <v>0.0193134554307876</v>
      </c>
      <c r="H96" s="0" t="n">
        <v>0</v>
      </c>
      <c r="I96" s="0" t="n">
        <v>584746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1557409.45278454</v>
      </c>
      <c r="D97" s="0" t="n">
        <v>2258303.1793963</v>
      </c>
      <c r="E97" s="0" t="n">
        <v>44567.8587170453</v>
      </c>
      <c r="F97" s="0" t="n">
        <v>0</v>
      </c>
      <c r="G97" s="0" t="n">
        <v>0.0154944517366476</v>
      </c>
      <c r="H97" s="0" t="n">
        <v>0</v>
      </c>
      <c r="I97" s="0" t="n">
        <v>563063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1553705.90927562</v>
      </c>
      <c r="D98" s="0" t="n">
        <v>2234512.78928343</v>
      </c>
      <c r="E98" s="0" t="n">
        <v>70930.4080294023</v>
      </c>
      <c r="F98" s="0" t="n">
        <v>0</v>
      </c>
      <c r="G98" s="0" t="n">
        <v>0.00884437174092825</v>
      </c>
      <c r="H98" s="0" t="n">
        <v>0</v>
      </c>
      <c r="I98" s="0" t="n">
        <v>541660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1544609.03786884</v>
      </c>
      <c r="D99" s="0" t="n">
        <v>2117357.31626506</v>
      </c>
      <c r="E99" s="0" t="n">
        <v>49841.0237049097</v>
      </c>
      <c r="F99" s="0" t="n">
        <v>0</v>
      </c>
      <c r="G99" s="0" t="n">
        <v>0.0195684692904946</v>
      </c>
      <c r="H99" s="0" t="n">
        <v>0</v>
      </c>
      <c r="I99" s="0" t="n">
        <v>525866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1491344.0193308</v>
      </c>
      <c r="D100" s="0" t="n">
        <v>2133889.12378544</v>
      </c>
      <c r="E100" s="0" t="n">
        <v>43336.9005847734</v>
      </c>
      <c r="F100" s="0" t="n">
        <v>0</v>
      </c>
      <c r="G100" s="0" t="n">
        <v>0.013906509307362</v>
      </c>
      <c r="H100" s="0" t="n">
        <v>0</v>
      </c>
      <c r="I100" s="0" t="n">
        <v>503729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1513182.79025045</v>
      </c>
      <c r="D101" s="0" t="n">
        <v>2042943.40308742</v>
      </c>
      <c r="E101" s="0" t="n">
        <v>43513.3749770487</v>
      </c>
      <c r="F101" s="0" t="n">
        <v>0</v>
      </c>
      <c r="G101" s="0" t="n">
        <v>0.0155706989545567</v>
      </c>
      <c r="H101" s="0" t="n">
        <v>0</v>
      </c>
      <c r="I101" s="0" t="n">
        <v>485157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1462003.08052321</v>
      </c>
      <c r="D102" s="0" t="n">
        <v>1980194.08422328</v>
      </c>
      <c r="E102" s="0" t="n">
        <v>50538.3078302942</v>
      </c>
      <c r="F102" s="0" t="n">
        <v>0</v>
      </c>
      <c r="G102" s="0" t="n">
        <v>0.0137584176166526</v>
      </c>
      <c r="H102" s="0" t="n">
        <v>0</v>
      </c>
      <c r="I102" s="0" t="n">
        <v>472818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1465981.48960986</v>
      </c>
      <c r="D103" s="0" t="n">
        <v>1928521.30829192</v>
      </c>
      <c r="E103" s="0" t="n">
        <v>42401.9302112631</v>
      </c>
      <c r="F103" s="0" t="n">
        <v>0</v>
      </c>
      <c r="G103" s="0" t="n">
        <v>0.0137431218299992</v>
      </c>
      <c r="H103" s="0" t="n">
        <v>0</v>
      </c>
      <c r="I103" s="0" t="n">
        <v>463286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1419973.41661425</v>
      </c>
      <c r="D104" s="0" t="n">
        <v>1869609.04676316</v>
      </c>
      <c r="E104" s="0" t="n">
        <v>37341.9748947724</v>
      </c>
      <c r="F104" s="0" t="n">
        <v>0</v>
      </c>
      <c r="G104" s="0" t="n">
        <v>0.0206623178606509</v>
      </c>
      <c r="H104" s="0" t="n">
        <v>0</v>
      </c>
      <c r="I104" s="0" t="n">
        <v>441127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1456298.88788029</v>
      </c>
      <c r="D105" s="0" t="n">
        <v>1836291.29016174</v>
      </c>
      <c r="E105" s="0" t="n">
        <v>41005.8421753252</v>
      </c>
      <c r="F105" s="0" t="n">
        <v>0</v>
      </c>
      <c r="G105" s="0" t="n">
        <v>0.0279508053238505</v>
      </c>
      <c r="H105" s="0" t="n">
        <v>0</v>
      </c>
      <c r="I105" s="0" t="n">
        <v>433334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828223.078420768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4128548.65678915</v>
      </c>
      <c r="D21" s="0" t="n">
        <v>11630432.7583248</v>
      </c>
      <c r="E21" s="0" t="n">
        <v>834410.899793193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4648345.50591922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4228230.95741921</v>
      </c>
      <c r="D23" s="0" t="n">
        <v>9999817.54540921</v>
      </c>
      <c r="E23" s="0" t="n">
        <v>641994.376496827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4122920.34567121</v>
      </c>
      <c r="D24" s="0" t="n">
        <v>9974491.19426956</v>
      </c>
      <c r="E24" s="0" t="n">
        <v>636904.208584139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267981.16341</v>
      </c>
      <c r="C25" s="0" t="n">
        <v>3950525.83728434</v>
      </c>
      <c r="D25" s="0" t="n">
        <v>10243662.1127199</v>
      </c>
      <c r="E25" s="0" t="n">
        <v>610574.431063238</v>
      </c>
      <c r="F25" s="0" t="n">
        <v>0.341466667594893</v>
      </c>
      <c r="G25" s="0" t="n">
        <v>0</v>
      </c>
      <c r="H25" s="0" t="n">
        <v>991604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3843045.20569789</v>
      </c>
      <c r="D26" s="0" t="n">
        <v>10352559.124491</v>
      </c>
      <c r="E26" s="0" t="n">
        <v>753345.032381135</v>
      </c>
      <c r="F26" s="0" t="n">
        <v>0</v>
      </c>
      <c r="G26" s="0" t="n">
        <v>0.142397965082669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3936126.51117613</v>
      </c>
      <c r="D27" s="0" t="n">
        <v>10421193.6058683</v>
      </c>
      <c r="E27" s="0" t="n">
        <v>588140.757541992</v>
      </c>
      <c r="F27" s="0" t="n">
        <v>0</v>
      </c>
      <c r="G27" s="0" t="n">
        <v>0.135628824689064</v>
      </c>
      <c r="H27" s="0" t="n">
        <v>0</v>
      </c>
      <c r="I27" s="0" t="n">
        <v>2768774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3636035.06980801</v>
      </c>
      <c r="D28" s="0" t="n">
        <v>10422858.386306</v>
      </c>
      <c r="E28" s="0" t="n">
        <v>524997.055335311</v>
      </c>
      <c r="F28" s="0" t="n">
        <v>0</v>
      </c>
      <c r="G28" s="0" t="n">
        <v>0.136301976297427</v>
      </c>
      <c r="H28" s="0" t="n">
        <v>0</v>
      </c>
      <c r="I28" s="0" t="n">
        <v>2727075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4166166.32414087</v>
      </c>
      <c r="D29" s="0" t="n">
        <v>10446524.6199074</v>
      </c>
      <c r="E29" s="0" t="n">
        <v>658808.142743261</v>
      </c>
      <c r="F29" s="0" t="n">
        <v>0</v>
      </c>
      <c r="G29" s="0" t="n">
        <v>0.134708214317988</v>
      </c>
      <c r="H29" s="0" t="n">
        <v>0</v>
      </c>
      <c r="I29" s="0" t="n">
        <v>2690694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3846443.19737831</v>
      </c>
      <c r="D30" s="0" t="n">
        <v>10396639.6177592</v>
      </c>
      <c r="E30" s="0" t="n">
        <v>727116.835199248</v>
      </c>
      <c r="F30" s="0" t="n">
        <v>0</v>
      </c>
      <c r="G30" s="0" t="n">
        <v>0.139540069283972</v>
      </c>
      <c r="H30" s="0" t="n">
        <v>0</v>
      </c>
      <c r="I30" s="0" t="n">
        <v>2617484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4371216.50514911</v>
      </c>
      <c r="D31" s="0" t="n">
        <v>10363387.6271542</v>
      </c>
      <c r="E31" s="0" t="n">
        <v>660760.163328394</v>
      </c>
      <c r="F31" s="0" t="n">
        <v>0</v>
      </c>
      <c r="G31" s="0" t="n">
        <v>0.142645066960882</v>
      </c>
      <c r="H31" s="0" t="n">
        <v>0</v>
      </c>
      <c r="I31" s="0" t="n">
        <v>2546103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4095165.81981215</v>
      </c>
      <c r="D32" s="0" t="n">
        <v>9968757.72744857</v>
      </c>
      <c r="E32" s="0" t="n">
        <v>603999.710889575</v>
      </c>
      <c r="F32" s="0" t="n">
        <v>0</v>
      </c>
      <c r="G32" s="0" t="n">
        <v>0.146502426663517</v>
      </c>
      <c r="H32" s="0" t="n">
        <v>0</v>
      </c>
      <c r="I32" s="0" t="n">
        <v>2478362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4488252.68499723</v>
      </c>
      <c r="D33" s="0" t="n">
        <v>9841377.93086329</v>
      </c>
      <c r="E33" s="0" t="n">
        <v>684875.227858736</v>
      </c>
      <c r="F33" s="0" t="n">
        <v>0</v>
      </c>
      <c r="G33" s="0" t="n">
        <v>0.145495040870273</v>
      </c>
      <c r="H33" s="0" t="n">
        <v>0</v>
      </c>
      <c r="I33" s="0" t="n">
        <v>2436045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4219065.39389337</v>
      </c>
      <c r="D34" s="0" t="n">
        <v>9672059.40301352</v>
      </c>
      <c r="E34" s="0" t="n">
        <v>771565.666053196</v>
      </c>
      <c r="F34" s="0" t="n">
        <v>0</v>
      </c>
      <c r="G34" s="0" t="n">
        <v>0.143385028905984</v>
      </c>
      <c r="H34" s="0" t="n">
        <v>0</v>
      </c>
      <c r="I34" s="0" t="n">
        <v>2388764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4438870.99635638</v>
      </c>
      <c r="D35" s="0" t="n">
        <v>9378077.58637368</v>
      </c>
      <c r="E35" s="0" t="n">
        <v>653874.630489747</v>
      </c>
      <c r="F35" s="0" t="n">
        <v>0</v>
      </c>
      <c r="G35" s="0" t="n">
        <v>0.147104185011574</v>
      </c>
      <c r="H35" s="0" t="n">
        <v>0</v>
      </c>
      <c r="I35" s="0" t="n">
        <v>2319204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4179098.27603113</v>
      </c>
      <c r="D36" s="0" t="n">
        <v>9262333.54234871</v>
      </c>
      <c r="E36" s="0" t="n">
        <v>592324.912433062</v>
      </c>
      <c r="F36" s="0" t="n">
        <v>0</v>
      </c>
      <c r="G36" s="0" t="n">
        <v>0.14726190981539</v>
      </c>
      <c r="H36" s="0" t="n">
        <v>0</v>
      </c>
      <c r="I36" s="0" t="n">
        <v>2269811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4413772.33155634</v>
      </c>
      <c r="D37" s="0" t="n">
        <v>9260336.15755932</v>
      </c>
      <c r="E37" s="0" t="n">
        <v>642408.379197629</v>
      </c>
      <c r="F37" s="0" t="n">
        <v>0</v>
      </c>
      <c r="G37" s="0" t="n">
        <v>0.149907453347198</v>
      </c>
      <c r="H37" s="0" t="n">
        <v>0</v>
      </c>
      <c r="I37" s="0" t="n">
        <v>2235301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4194973.94430761</v>
      </c>
      <c r="D38" s="0" t="n">
        <v>9163483.87790154</v>
      </c>
      <c r="E38" s="0" t="n">
        <v>724079.03007031</v>
      </c>
      <c r="F38" s="0" t="n">
        <v>0</v>
      </c>
      <c r="G38" s="0" t="n">
        <v>0.151149553897197</v>
      </c>
      <c r="H38" s="0" t="n">
        <v>0</v>
      </c>
      <c r="I38" s="0" t="n">
        <v>2176621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4375863.00785875</v>
      </c>
      <c r="D39" s="0" t="n">
        <v>8851523.47646579</v>
      </c>
      <c r="E39" s="0" t="n">
        <v>621488.251328175</v>
      </c>
      <c r="F39" s="0" t="n">
        <v>0</v>
      </c>
      <c r="G39" s="0" t="n">
        <v>0.148918674606378</v>
      </c>
      <c r="H39" s="0" t="n">
        <v>0</v>
      </c>
      <c r="I39" s="0" t="n">
        <v>2126956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4164197.01136221</v>
      </c>
      <c r="D40" s="0" t="n">
        <v>8927081.14234997</v>
      </c>
      <c r="E40" s="0" t="n">
        <v>569741.152264375</v>
      </c>
      <c r="F40" s="0" t="n">
        <v>0</v>
      </c>
      <c r="G40" s="0" t="n">
        <v>0.14706262793736</v>
      </c>
      <c r="H40" s="0" t="n">
        <v>0</v>
      </c>
      <c r="I40" s="0" t="n">
        <v>2092578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4284498.58970517</v>
      </c>
      <c r="D41" s="0" t="n">
        <v>8759970.35696536</v>
      </c>
      <c r="E41" s="0" t="n">
        <v>604572.998025387</v>
      </c>
      <c r="F41" s="0" t="n">
        <v>0</v>
      </c>
      <c r="G41" s="0" t="n">
        <v>0.155564234567761</v>
      </c>
      <c r="H41" s="0" t="n">
        <v>0</v>
      </c>
      <c r="I41" s="0" t="n">
        <v>2036289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4045389.52979155</v>
      </c>
      <c r="D42" s="0" t="n">
        <v>8458524.35064798</v>
      </c>
      <c r="E42" s="0" t="n">
        <v>731489.615083173</v>
      </c>
      <c r="F42" s="0" t="n">
        <v>0</v>
      </c>
      <c r="G42" s="0" t="n">
        <v>0.151726766447096</v>
      </c>
      <c r="H42" s="0" t="n">
        <v>0</v>
      </c>
      <c r="I42" s="0" t="n">
        <v>1976258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4179284.85843617</v>
      </c>
      <c r="D43" s="0" t="n">
        <v>8271689.75297816</v>
      </c>
      <c r="E43" s="0" t="n">
        <v>583877.141066474</v>
      </c>
      <c r="F43" s="0" t="n">
        <v>0</v>
      </c>
      <c r="G43" s="0" t="n">
        <v>0.14828528711525</v>
      </c>
      <c r="H43" s="0" t="n">
        <v>0</v>
      </c>
      <c r="I43" s="0" t="n">
        <v>1940595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4004497.31182132</v>
      </c>
      <c r="D44" s="0" t="n">
        <v>8155475.1097445</v>
      </c>
      <c r="E44" s="0" t="n">
        <v>529805.39304415</v>
      </c>
      <c r="F44" s="0" t="n">
        <v>0</v>
      </c>
      <c r="G44" s="0" t="n">
        <v>0.148748729090717</v>
      </c>
      <c r="H44" s="0" t="n">
        <v>0</v>
      </c>
      <c r="I44" s="0" t="n">
        <v>1907921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4141616.9578609</v>
      </c>
      <c r="D45" s="0" t="n">
        <v>8134260.37822362</v>
      </c>
      <c r="E45" s="0" t="n">
        <v>541009.271213473</v>
      </c>
      <c r="F45" s="0" t="n">
        <v>0</v>
      </c>
      <c r="G45" s="0" t="n">
        <v>0.147171292289734</v>
      </c>
      <c r="H45" s="0" t="n">
        <v>0</v>
      </c>
      <c r="I45" s="0" t="n">
        <v>1867079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3945804.56655528</v>
      </c>
      <c r="D46" s="0" t="n">
        <v>8080150.03622781</v>
      </c>
      <c r="E46" s="0" t="n">
        <v>615110.710931818</v>
      </c>
      <c r="F46" s="0" t="n">
        <v>0</v>
      </c>
      <c r="G46" s="0" t="n">
        <v>0.14717268707393</v>
      </c>
      <c r="H46" s="0" t="n">
        <v>0</v>
      </c>
      <c r="I46" s="0" t="n">
        <v>1830907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4109239.80768087</v>
      </c>
      <c r="D47" s="0" t="n">
        <v>7789019.93067413</v>
      </c>
      <c r="E47" s="0" t="n">
        <v>491261.535194153</v>
      </c>
      <c r="F47" s="0" t="n">
        <v>0</v>
      </c>
      <c r="G47" s="0" t="n">
        <v>0.15665058739101</v>
      </c>
      <c r="H47" s="0" t="n">
        <v>0</v>
      </c>
      <c r="I47" s="0" t="n">
        <v>1793374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3948850.26541065</v>
      </c>
      <c r="D48" s="0" t="n">
        <v>7541126.64663533</v>
      </c>
      <c r="E48" s="0" t="n">
        <v>485243.288675822</v>
      </c>
      <c r="F48" s="0" t="n">
        <v>0</v>
      </c>
      <c r="G48" s="0" t="n">
        <v>0.157138777041671</v>
      </c>
      <c r="H48" s="0" t="n">
        <v>0</v>
      </c>
      <c r="I48" s="0" t="n">
        <v>1759785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4049629.83481958</v>
      </c>
      <c r="D49" s="0" t="n">
        <v>7373327.68705811</v>
      </c>
      <c r="E49" s="0" t="n">
        <v>478280.357947878</v>
      </c>
      <c r="F49" s="0" t="n">
        <v>0</v>
      </c>
      <c r="G49" s="0" t="n">
        <v>0.157137354171252</v>
      </c>
      <c r="H49" s="0" t="n">
        <v>0</v>
      </c>
      <c r="I49" s="0" t="n">
        <v>1725249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3906162.77532887</v>
      </c>
      <c r="D50" s="0" t="n">
        <v>7243567.95540752</v>
      </c>
      <c r="E50" s="0" t="n">
        <v>568163.199510808</v>
      </c>
      <c r="F50" s="0" t="n">
        <v>0</v>
      </c>
      <c r="G50" s="0" t="n">
        <v>0.152905737704918</v>
      </c>
      <c r="H50" s="0" t="n">
        <v>0</v>
      </c>
      <c r="I50" s="0" t="n">
        <v>1679144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3935999.1146477</v>
      </c>
      <c r="D51" s="0" t="n">
        <v>7087809.36813368</v>
      </c>
      <c r="E51" s="0" t="n">
        <v>478422.957517674</v>
      </c>
      <c r="F51" s="0" t="n">
        <v>0</v>
      </c>
      <c r="G51" s="0" t="n">
        <v>0.148779630508968</v>
      </c>
      <c r="H51" s="0" t="n">
        <v>0</v>
      </c>
      <c r="I51" s="0" t="n">
        <v>1635717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3814682.26955263</v>
      </c>
      <c r="D52" s="0" t="n">
        <v>6822112.66901135</v>
      </c>
      <c r="E52" s="0" t="n">
        <v>431808.589879916</v>
      </c>
      <c r="F52" s="0" t="n">
        <v>0</v>
      </c>
      <c r="G52" s="0" t="n">
        <v>0.148560800097573</v>
      </c>
      <c r="H52" s="0" t="n">
        <v>0</v>
      </c>
      <c r="I52" s="0" t="n">
        <v>1602114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3882225.34190851</v>
      </c>
      <c r="D53" s="0" t="n">
        <v>6598974.19321545</v>
      </c>
      <c r="E53" s="0" t="n">
        <v>438399.972121045</v>
      </c>
      <c r="F53" s="0" t="n">
        <v>0</v>
      </c>
      <c r="G53" s="0" t="n">
        <v>0.146199022358911</v>
      </c>
      <c r="H53" s="0" t="n">
        <v>0</v>
      </c>
      <c r="I53" s="0" t="n">
        <v>1578018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3795648.55304199</v>
      </c>
      <c r="D54" s="0" t="n">
        <v>6440604.47558886</v>
      </c>
      <c r="E54" s="0" t="n">
        <v>539917.968209033</v>
      </c>
      <c r="F54" s="0" t="n">
        <v>0</v>
      </c>
      <c r="G54" s="0" t="n">
        <v>0.140707484769146</v>
      </c>
      <c r="H54" s="0" t="n">
        <v>0</v>
      </c>
      <c r="I54" s="0" t="n">
        <v>1574977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3848674.72125079</v>
      </c>
      <c r="D55" s="0" t="n">
        <v>6491931.60001722</v>
      </c>
      <c r="E55" s="0" t="n">
        <v>426891.711902282</v>
      </c>
      <c r="F55" s="0" t="n">
        <v>0</v>
      </c>
      <c r="G55" s="0" t="n">
        <v>0.138283398742861</v>
      </c>
      <c r="H55" s="0" t="n">
        <v>0</v>
      </c>
      <c r="I55" s="0" t="n">
        <v>1554912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3727390.40944478</v>
      </c>
      <c r="D56" s="0" t="n">
        <v>6591219.21711683</v>
      </c>
      <c r="E56" s="0" t="n">
        <v>398627.557926235</v>
      </c>
      <c r="F56" s="0" t="n">
        <v>0</v>
      </c>
      <c r="G56" s="0" t="n">
        <v>0.131631440262439</v>
      </c>
      <c r="H56" s="0" t="n">
        <v>0</v>
      </c>
      <c r="I56" s="0" t="n">
        <v>1534816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3784106.74910021</v>
      </c>
      <c r="D57" s="0" t="n">
        <v>6469283.05245496</v>
      </c>
      <c r="E57" s="0" t="n">
        <v>387106.577400884</v>
      </c>
      <c r="F57" s="0" t="n">
        <v>0</v>
      </c>
      <c r="G57" s="0" t="n">
        <v>0.131425400537578</v>
      </c>
      <c r="H57" s="0" t="n">
        <v>0</v>
      </c>
      <c r="I57" s="0" t="n">
        <v>1491346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3678025.7895738</v>
      </c>
      <c r="D58" s="0" t="n">
        <v>6387399.51674338</v>
      </c>
      <c r="E58" s="0" t="n">
        <v>443836.993138446</v>
      </c>
      <c r="F58" s="0" t="n">
        <v>0</v>
      </c>
      <c r="G58" s="0" t="n">
        <v>0.141474242419131</v>
      </c>
      <c r="H58" s="0" t="n">
        <v>0</v>
      </c>
      <c r="I58" s="0" t="n">
        <v>1480327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3652903.68373971</v>
      </c>
      <c r="D59" s="0" t="n">
        <v>6261909.41229208</v>
      </c>
      <c r="E59" s="0" t="n">
        <v>328012.865405452</v>
      </c>
      <c r="F59" s="0" t="n">
        <v>0</v>
      </c>
      <c r="G59" s="0" t="n">
        <v>0.137086308718312</v>
      </c>
      <c r="H59" s="0" t="n">
        <v>0</v>
      </c>
      <c r="I59" s="0" t="n">
        <v>1443919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3489971.37738932</v>
      </c>
      <c r="D60" s="0" t="n">
        <v>6347427.52454806</v>
      </c>
      <c r="E60" s="0" t="n">
        <v>325114.45305389</v>
      </c>
      <c r="F60" s="0" t="n">
        <v>0</v>
      </c>
      <c r="G60" s="0" t="n">
        <v>0.123938461538462</v>
      </c>
      <c r="H60" s="0" t="n">
        <v>0</v>
      </c>
      <c r="I60" s="0" t="n">
        <v>1434623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3535854.00624333</v>
      </c>
      <c r="D61" s="0" t="n">
        <v>6201622.22785971</v>
      </c>
      <c r="E61" s="0" t="n">
        <v>289151.906596905</v>
      </c>
      <c r="F61" s="0" t="n">
        <v>0</v>
      </c>
      <c r="G61" s="0" t="n">
        <v>0.127207950821267</v>
      </c>
      <c r="H61" s="0" t="n">
        <v>0</v>
      </c>
      <c r="I61" s="0" t="n">
        <v>1409463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3427876.10387068</v>
      </c>
      <c r="D62" s="0" t="n">
        <v>6116262.81629142</v>
      </c>
      <c r="E62" s="0" t="n">
        <v>347544.677875454</v>
      </c>
      <c r="F62" s="0" t="n">
        <v>0</v>
      </c>
      <c r="G62" s="0" t="n">
        <v>0.117711513910706</v>
      </c>
      <c r="H62" s="0" t="n">
        <v>0</v>
      </c>
      <c r="I62" s="0" t="n">
        <v>1394564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3443520.24333696</v>
      </c>
      <c r="D63" s="0" t="n">
        <v>5973005.10012969</v>
      </c>
      <c r="E63" s="0" t="n">
        <v>290066.376892378</v>
      </c>
      <c r="F63" s="0" t="n">
        <v>0</v>
      </c>
      <c r="G63" s="0" t="n">
        <v>0.106912972085386</v>
      </c>
      <c r="H63" s="0" t="n">
        <v>0</v>
      </c>
      <c r="I63" s="0" t="n">
        <v>1380246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3301660.69949398</v>
      </c>
      <c r="D64" s="0" t="n">
        <v>5810447.1372061</v>
      </c>
      <c r="E64" s="0" t="n">
        <v>243640.999187722</v>
      </c>
      <c r="F64" s="0" t="n">
        <v>0</v>
      </c>
      <c r="G64" s="0" t="n">
        <v>0.108427585362494</v>
      </c>
      <c r="H64" s="0" t="n">
        <v>0</v>
      </c>
      <c r="I64" s="0" t="n">
        <v>1342737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3340400.27244979</v>
      </c>
      <c r="D65" s="0" t="n">
        <v>5555898.22541912</v>
      </c>
      <c r="E65" s="0" t="n">
        <v>253495.669653294</v>
      </c>
      <c r="F65" s="0" t="n">
        <v>0</v>
      </c>
      <c r="G65" s="0" t="n">
        <v>0.106883052916694</v>
      </c>
      <c r="H65" s="0" t="n">
        <v>0</v>
      </c>
      <c r="I65" s="0" t="n">
        <v>1316012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3198439.16112037</v>
      </c>
      <c r="D66" s="0" t="n">
        <v>5584122.9981747</v>
      </c>
      <c r="E66" s="0" t="n">
        <v>277558.627814729</v>
      </c>
      <c r="F66" s="0" t="n">
        <v>0</v>
      </c>
      <c r="G66" s="0" t="n">
        <v>0.100957057409867</v>
      </c>
      <c r="H66" s="0" t="n">
        <v>0</v>
      </c>
      <c r="I66" s="0" t="n">
        <v>1297552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3270945.95225821</v>
      </c>
      <c r="D67" s="0" t="n">
        <v>5568970.10209085</v>
      </c>
      <c r="E67" s="0" t="n">
        <v>214152.451941041</v>
      </c>
      <c r="F67" s="0" t="n">
        <v>0</v>
      </c>
      <c r="G67" s="0" t="n">
        <v>0.0958884136462604</v>
      </c>
      <c r="H67" s="0" t="n">
        <v>0</v>
      </c>
      <c r="I67" s="0" t="n">
        <v>1290340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3163234.2619743</v>
      </c>
      <c r="D68" s="0" t="n">
        <v>5303273.12489704</v>
      </c>
      <c r="E68" s="0" t="n">
        <v>192121.819338075</v>
      </c>
      <c r="F68" s="0" t="n">
        <v>0</v>
      </c>
      <c r="G68" s="0" t="n">
        <v>0.103762605540815</v>
      </c>
      <c r="H68" s="0" t="n">
        <v>0</v>
      </c>
      <c r="I68" s="0" t="n">
        <v>1273259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3192392.28227024</v>
      </c>
      <c r="D69" s="0" t="n">
        <v>5282538.14495827</v>
      </c>
      <c r="E69" s="0" t="n">
        <v>197214.050420769</v>
      </c>
      <c r="F69" s="0" t="n">
        <v>0</v>
      </c>
      <c r="G69" s="0" t="n">
        <v>0.104603634760791</v>
      </c>
      <c r="H69" s="0" t="n">
        <v>0</v>
      </c>
      <c r="I69" s="0" t="n">
        <v>1260893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3074582.46453351</v>
      </c>
      <c r="D70" s="0" t="n">
        <v>5195349.42797863</v>
      </c>
      <c r="E70" s="0" t="n">
        <v>196117.696287265</v>
      </c>
      <c r="F70" s="0" t="n">
        <v>0</v>
      </c>
      <c r="G70" s="0" t="n">
        <v>0.0884185876148533</v>
      </c>
      <c r="H70" s="0" t="n">
        <v>0</v>
      </c>
      <c r="I70" s="0" t="n">
        <v>1241738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3090836.1908704</v>
      </c>
      <c r="D71" s="0" t="n">
        <v>5154613.72603368</v>
      </c>
      <c r="E71" s="0" t="n">
        <v>148722.50895355</v>
      </c>
      <c r="F71" s="0" t="n">
        <v>0</v>
      </c>
      <c r="G71" s="0" t="n">
        <v>0.0845241560986694</v>
      </c>
      <c r="H71" s="0" t="n">
        <v>0</v>
      </c>
      <c r="I71" s="0" t="n">
        <v>1229974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2996065.09235487</v>
      </c>
      <c r="D72" s="0" t="n">
        <v>5019411.64616179</v>
      </c>
      <c r="E72" s="0" t="n">
        <v>129040.952921583</v>
      </c>
      <c r="F72" s="0" t="n">
        <v>0</v>
      </c>
      <c r="G72" s="0" t="n">
        <v>0.0771760228839965</v>
      </c>
      <c r="H72" s="0" t="n">
        <v>0</v>
      </c>
      <c r="I72" s="0" t="n">
        <v>1205398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3009445.78582369</v>
      </c>
      <c r="D73" s="0" t="n">
        <v>4990286.61420809</v>
      </c>
      <c r="E73" s="0" t="n">
        <v>135193.064702741</v>
      </c>
      <c r="F73" s="0" t="n">
        <v>0</v>
      </c>
      <c r="G73" s="0" t="n">
        <v>0.0773084954730061</v>
      </c>
      <c r="H73" s="0" t="n">
        <v>0</v>
      </c>
      <c r="I73" s="0" t="n">
        <v>1180437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2912627.31367945</v>
      </c>
      <c r="D74" s="0" t="n">
        <v>4815385.47714567</v>
      </c>
      <c r="E74" s="0" t="n">
        <v>148575.181515597</v>
      </c>
      <c r="F74" s="0" t="n">
        <v>0</v>
      </c>
      <c r="G74" s="0" t="n">
        <v>0.0759691969954917</v>
      </c>
      <c r="H74" s="0" t="n">
        <v>0</v>
      </c>
      <c r="I74" s="0" t="n">
        <v>1146705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2943477.04902561</v>
      </c>
      <c r="D75" s="0" t="n">
        <v>4823412.26061871</v>
      </c>
      <c r="E75" s="0" t="n">
        <v>117279.306997982</v>
      </c>
      <c r="F75" s="0" t="n">
        <v>0</v>
      </c>
      <c r="G75" s="0" t="n">
        <v>0.0700608060967624</v>
      </c>
      <c r="H75" s="0" t="n">
        <v>0</v>
      </c>
      <c r="I75" s="0" t="n">
        <v>1124249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2829043.77212227</v>
      </c>
      <c r="D76" s="0" t="n">
        <v>4819065.92314231</v>
      </c>
      <c r="E76" s="0" t="n">
        <v>96089.3849598907</v>
      </c>
      <c r="F76" s="0" t="n">
        <v>0</v>
      </c>
      <c r="G76" s="0" t="n">
        <v>0.0712537575088274</v>
      </c>
      <c r="H76" s="0" t="n">
        <v>0</v>
      </c>
      <c r="I76" s="0" t="n">
        <v>1093083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2852561.21104524</v>
      </c>
      <c r="D77" s="0" t="n">
        <v>4669092.32286957</v>
      </c>
      <c r="E77" s="0" t="n">
        <v>104068.329805483</v>
      </c>
      <c r="F77" s="0" t="n">
        <v>0</v>
      </c>
      <c r="G77" s="0" t="n">
        <v>0.0699457742235855</v>
      </c>
      <c r="H77" s="0" t="n">
        <v>0</v>
      </c>
      <c r="I77" s="0" t="n">
        <v>1054923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2791467.34350713</v>
      </c>
      <c r="D78" s="0" t="n">
        <v>4727302.03509812</v>
      </c>
      <c r="E78" s="0" t="n">
        <v>125989.817871041</v>
      </c>
      <c r="F78" s="0" t="n">
        <v>0</v>
      </c>
      <c r="G78" s="0" t="n">
        <v>0.0479491861882725</v>
      </c>
      <c r="H78" s="0" t="n">
        <v>0</v>
      </c>
      <c r="I78" s="0" t="n">
        <v>1024494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2794889.39080116</v>
      </c>
      <c r="D79" s="0" t="n">
        <v>4799897.31018309</v>
      </c>
      <c r="E79" s="0" t="n">
        <v>91923.3352858735</v>
      </c>
      <c r="F79" s="0" t="n">
        <v>0</v>
      </c>
      <c r="G79" s="0" t="n">
        <v>0.0499285571505778</v>
      </c>
      <c r="H79" s="0" t="n">
        <v>0</v>
      </c>
      <c r="I79" s="0" t="n">
        <v>996658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2718832.40780924</v>
      </c>
      <c r="D80" s="0" t="n">
        <v>4691562.71063271</v>
      </c>
      <c r="E80" s="0" t="n">
        <v>87908.2854057793</v>
      </c>
      <c r="F80" s="0" t="n">
        <v>0</v>
      </c>
      <c r="G80" s="0" t="n">
        <v>0.0403510264659222</v>
      </c>
      <c r="H80" s="0" t="n">
        <v>0</v>
      </c>
      <c r="I80" s="0" t="n">
        <v>961250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2742631.36021507</v>
      </c>
      <c r="D81" s="0" t="n">
        <v>4698648.74747401</v>
      </c>
      <c r="E81" s="0" t="n">
        <v>88953.996177186</v>
      </c>
      <c r="F81" s="0" t="n">
        <v>0</v>
      </c>
      <c r="G81" s="0" t="n">
        <v>0.0382555689112248</v>
      </c>
      <c r="H81" s="0" t="n">
        <v>0</v>
      </c>
      <c r="I81" s="0" t="n">
        <v>940285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2673413.11309286</v>
      </c>
      <c r="D82" s="0" t="n">
        <v>4347690.47125676</v>
      </c>
      <c r="E82" s="0" t="n">
        <v>109547.664067523</v>
      </c>
      <c r="F82" s="0" t="n">
        <v>0</v>
      </c>
      <c r="G82" s="0" t="n">
        <v>0.0423821988942606</v>
      </c>
      <c r="H82" s="0" t="n">
        <v>0</v>
      </c>
      <c r="I82" s="0" t="n">
        <v>899815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2684812.49305315</v>
      </c>
      <c r="D83" s="0" t="n">
        <v>4308831.47447369</v>
      </c>
      <c r="E83" s="0" t="n">
        <v>78958.8668382449</v>
      </c>
      <c r="F83" s="0" t="n">
        <v>0</v>
      </c>
      <c r="G83" s="0" t="n">
        <v>0.0513044635319165</v>
      </c>
      <c r="H83" s="0" t="n">
        <v>0</v>
      </c>
      <c r="I83" s="0" t="n">
        <v>877656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2584152.29611147</v>
      </c>
      <c r="D84" s="0" t="n">
        <v>4273811.42538845</v>
      </c>
      <c r="E84" s="0" t="n">
        <v>68894.4360949918</v>
      </c>
      <c r="F84" s="0" t="n">
        <v>0</v>
      </c>
      <c r="G84" s="0" t="n">
        <v>0.0393559487538202</v>
      </c>
      <c r="H84" s="0" t="n">
        <v>0</v>
      </c>
      <c r="I84" s="0" t="n">
        <v>850323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2610996.63461755</v>
      </c>
      <c r="D85" s="0" t="n">
        <v>4169750.84401639</v>
      </c>
      <c r="E85" s="0" t="n">
        <v>78322.1578462318</v>
      </c>
      <c r="F85" s="0" t="n">
        <v>0</v>
      </c>
      <c r="G85" s="0" t="n">
        <v>0.0310740577704601</v>
      </c>
      <c r="H85" s="0" t="n">
        <v>0</v>
      </c>
      <c r="I85" s="0" t="n">
        <v>806959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2547143.11283649</v>
      </c>
      <c r="D86" s="0" t="n">
        <v>4219279.03788817</v>
      </c>
      <c r="E86" s="0" t="n">
        <v>98682.5616829722</v>
      </c>
      <c r="F86" s="0" t="n">
        <v>0</v>
      </c>
      <c r="G86" s="0" t="n">
        <v>0.028515239681511</v>
      </c>
      <c r="H86" s="0" t="n">
        <v>0</v>
      </c>
      <c r="I86" s="0" t="n">
        <v>782541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2526193.7451127</v>
      </c>
      <c r="D87" s="0" t="n">
        <v>4088201.88741041</v>
      </c>
      <c r="E87" s="0" t="n">
        <v>80958.2991592344</v>
      </c>
      <c r="F87" s="0" t="n">
        <v>0</v>
      </c>
      <c r="G87" s="0" t="n">
        <v>0.0230283398339173</v>
      </c>
      <c r="H87" s="0" t="n">
        <v>0</v>
      </c>
      <c r="I87" s="0" t="n">
        <v>756906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2465170.21695557</v>
      </c>
      <c r="D88" s="0" t="n">
        <v>4161605.43528113</v>
      </c>
      <c r="E88" s="0" t="n">
        <v>80769.9581250661</v>
      </c>
      <c r="F88" s="0" t="n">
        <v>0</v>
      </c>
      <c r="G88" s="0" t="n">
        <v>0.0250435303782622</v>
      </c>
      <c r="H88" s="0" t="n">
        <v>0</v>
      </c>
      <c r="I88" s="0" t="n">
        <v>733918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2479775.55500068</v>
      </c>
      <c r="D89" s="0" t="n">
        <v>4080850.85089755</v>
      </c>
      <c r="E89" s="0" t="n">
        <v>64780.749517622</v>
      </c>
      <c r="F89" s="0" t="n">
        <v>0</v>
      </c>
      <c r="G89" s="0" t="n">
        <v>0.0225988400289661</v>
      </c>
      <c r="H89" s="0" t="n">
        <v>0</v>
      </c>
      <c r="I89" s="0" t="n">
        <v>707545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2409624.48552151</v>
      </c>
      <c r="D90" s="0" t="n">
        <v>3883075.82343551</v>
      </c>
      <c r="E90" s="0" t="n">
        <v>89020.4735707463</v>
      </c>
      <c r="F90" s="0" t="n">
        <v>0</v>
      </c>
      <c r="G90" s="0" t="n">
        <v>0.0199427256553455</v>
      </c>
      <c r="H90" s="0" t="n">
        <v>0</v>
      </c>
      <c r="I90" s="0" t="n">
        <v>675284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2418795.54228472</v>
      </c>
      <c r="D91" s="0" t="n">
        <v>3849677.23099943</v>
      </c>
      <c r="E91" s="0" t="n">
        <v>60442.8826052299</v>
      </c>
      <c r="F91" s="0" t="n">
        <v>0</v>
      </c>
      <c r="G91" s="0" t="n">
        <v>0.0201925225684855</v>
      </c>
      <c r="H91" s="0" t="n">
        <v>0</v>
      </c>
      <c r="I91" s="0" t="n">
        <v>622786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2356029.97980893</v>
      </c>
      <c r="D92" s="0" t="n">
        <v>3684266.39658772</v>
      </c>
      <c r="E92" s="0" t="n">
        <v>50220.1634907944</v>
      </c>
      <c r="F92" s="0" t="n">
        <v>0</v>
      </c>
      <c r="G92" s="0" t="n">
        <v>0.0227489842661971</v>
      </c>
      <c r="H92" s="0" t="n">
        <v>0</v>
      </c>
      <c r="I92" s="0" t="n">
        <v>601062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2381931.73629124</v>
      </c>
      <c r="D93" s="0" t="n">
        <v>3510497.2363462</v>
      </c>
      <c r="E93" s="0" t="n">
        <v>42348.0813571592</v>
      </c>
      <c r="F93" s="0" t="n">
        <v>0</v>
      </c>
      <c r="G93" s="0" t="n">
        <v>0.0225258280707609</v>
      </c>
      <c r="H93" s="0" t="n">
        <v>0</v>
      </c>
      <c r="I93" s="0" t="n">
        <v>583605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2279115.85295627</v>
      </c>
      <c r="D94" s="0" t="n">
        <v>3434010.55694457</v>
      </c>
      <c r="E94" s="0" t="n">
        <v>53457.0450005227</v>
      </c>
      <c r="F94" s="0" t="n">
        <v>0</v>
      </c>
      <c r="G94" s="0" t="n">
        <v>0.0179883217178376</v>
      </c>
      <c r="H94" s="0" t="n">
        <v>0</v>
      </c>
      <c r="I94" s="0" t="n">
        <v>561671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2278284.65708806</v>
      </c>
      <c r="D95" s="0" t="n">
        <v>3269267.41392216</v>
      </c>
      <c r="E95" s="0" t="n">
        <v>36017.9561081211</v>
      </c>
      <c r="F95" s="0" t="n">
        <v>0</v>
      </c>
      <c r="G95" s="0" t="n">
        <v>0.0240610641952899</v>
      </c>
      <c r="H95" s="0" t="n">
        <v>0</v>
      </c>
      <c r="I95" s="0" t="n">
        <v>547554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2162472.30673982</v>
      </c>
      <c r="D96" s="0" t="n">
        <v>3181823.90127728</v>
      </c>
      <c r="E96" s="0" t="n">
        <v>38510.1231106297</v>
      </c>
      <c r="F96" s="0" t="n">
        <v>0</v>
      </c>
      <c r="G96" s="0" t="n">
        <v>0.0165639401529454</v>
      </c>
      <c r="H96" s="0" t="n">
        <v>0</v>
      </c>
      <c r="I96" s="0" t="n">
        <v>522407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2204495.92909199</v>
      </c>
      <c r="D97" s="0" t="n">
        <v>3062784.65725294</v>
      </c>
      <c r="E97" s="0" t="n">
        <v>37624.8773077687</v>
      </c>
      <c r="F97" s="0" t="n">
        <v>0</v>
      </c>
      <c r="G97" s="0" t="n">
        <v>0.0196800096318171</v>
      </c>
      <c r="H97" s="0" t="n">
        <v>0</v>
      </c>
      <c r="I97" s="0" t="n">
        <v>485277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2107122.58859522</v>
      </c>
      <c r="D98" s="0" t="n">
        <v>2971321.71658094</v>
      </c>
      <c r="E98" s="0" t="n">
        <v>39573.675270542</v>
      </c>
      <c r="F98" s="0" t="n">
        <v>0</v>
      </c>
      <c r="G98" s="0" t="n">
        <v>0.0219469747016443</v>
      </c>
      <c r="H98" s="0" t="n">
        <v>0</v>
      </c>
      <c r="I98" s="0" t="n">
        <v>466768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2132733.37787645</v>
      </c>
      <c r="D99" s="0" t="n">
        <v>2935413.28377672</v>
      </c>
      <c r="E99" s="0" t="n">
        <v>36964.5091473543</v>
      </c>
      <c r="F99" s="0" t="n">
        <v>0</v>
      </c>
      <c r="G99" s="0" t="n">
        <v>0.0178688830058397</v>
      </c>
      <c r="H99" s="0" t="n">
        <v>0</v>
      </c>
      <c r="I99" s="0" t="n">
        <v>454546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2066815.11442414</v>
      </c>
      <c r="D100" s="0" t="n">
        <v>2867209.98255238</v>
      </c>
      <c r="E100" s="0" t="n">
        <v>26682.060780761</v>
      </c>
      <c r="F100" s="0" t="n">
        <v>0</v>
      </c>
      <c r="G100" s="0" t="n">
        <v>0.0101486947941489</v>
      </c>
      <c r="H100" s="0" t="n">
        <v>0</v>
      </c>
      <c r="I100" s="0" t="n">
        <v>440920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2053357.39842385</v>
      </c>
      <c r="D101" s="0" t="n">
        <v>2814432.63506576</v>
      </c>
      <c r="E101" s="0" t="n">
        <v>27764.30275734</v>
      </c>
      <c r="F101" s="0" t="n">
        <v>0</v>
      </c>
      <c r="G101" s="0" t="n">
        <v>0.0109112279936573</v>
      </c>
      <c r="H101" s="0" t="n">
        <v>0</v>
      </c>
      <c r="I101" s="0" t="n">
        <v>429544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2010951.06043989</v>
      </c>
      <c r="D102" s="0" t="n">
        <v>2742255.43807034</v>
      </c>
      <c r="E102" s="0" t="n">
        <v>39419.5215537881</v>
      </c>
      <c r="F102" s="0" t="n">
        <v>0</v>
      </c>
      <c r="G102" s="0" t="n">
        <v>0.0161896797902054</v>
      </c>
      <c r="H102" s="0" t="n">
        <v>0</v>
      </c>
      <c r="I102" s="0" t="n">
        <v>421201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1995420.88230399</v>
      </c>
      <c r="D103" s="0" t="n">
        <v>2621376.8175717</v>
      </c>
      <c r="E103" s="0" t="n">
        <v>28833.8786285724</v>
      </c>
      <c r="F103" s="0" t="n">
        <v>0</v>
      </c>
      <c r="G103" s="0" t="n">
        <v>0.0165562591044799</v>
      </c>
      <c r="H103" s="0" t="n">
        <v>0</v>
      </c>
      <c r="I103" s="0" t="n">
        <v>409594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1943112.0190399</v>
      </c>
      <c r="D104" s="0" t="n">
        <v>2576342.82894686</v>
      </c>
      <c r="E104" s="0" t="n">
        <v>31082.6383401337</v>
      </c>
      <c r="F104" s="0" t="n">
        <v>0</v>
      </c>
      <c r="G104" s="0" t="n">
        <v>0.0133322026300965</v>
      </c>
      <c r="H104" s="0" t="n">
        <v>0</v>
      </c>
      <c r="I104" s="0" t="n">
        <v>392519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1929367.40964694</v>
      </c>
      <c r="D105" s="0" t="n">
        <v>2526293.55362959</v>
      </c>
      <c r="E105" s="0" t="n">
        <v>33507.5826163696</v>
      </c>
      <c r="F105" s="0" t="n">
        <v>0</v>
      </c>
      <c r="G105" s="0" t="n">
        <v>0.0154817511059142</v>
      </c>
      <c r="H105" s="0" t="n">
        <v>0</v>
      </c>
      <c r="I105" s="0" t="n">
        <v>381154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-0.0379118871431977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0.0165680918768038</v>
      </c>
      <c r="BM8" s="51" t="n">
        <f aca="false">SUM(D30:D33)/AVERAGE(AG30:AG33)</f>
        <v>0.0729031535274359</v>
      </c>
      <c r="BN8" s="51" t="n">
        <f aca="false">(SUM(H30:H33)+SUM(J30:J33))/AVERAGE(AG30:AG33)</f>
        <v>0.000845456563710703</v>
      </c>
      <c r="BO8" s="52" t="n">
        <f aca="false">AL8-BN8</f>
        <v>-0.0387573437069084</v>
      </c>
      <c r="BP8" s="32" t="n">
        <f aca="false">BN8+BM8</f>
        <v>0.0737486100911466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-0.0474700882103966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0.0586025777226866</v>
      </c>
      <c r="BL9" s="51" t="n">
        <f aca="false">SUM(P34:P37)/AVERAGE(AG34:AG37)</f>
        <v>0.0180800333441228</v>
      </c>
      <c r="BM9" s="51" t="n">
        <f aca="false">SUM(D34:D37)/AVERAGE(AG34:AG37)</f>
        <v>0.0879926325889604</v>
      </c>
      <c r="BN9" s="51" t="n">
        <f aca="false">(SUM(H34:H37)+SUM(J34:J37))/AVERAGE(AG34:AG37)</f>
        <v>0.00141605449775138</v>
      </c>
      <c r="BO9" s="52" t="n">
        <f aca="false">AL9-BN9</f>
        <v>-0.048886142708148</v>
      </c>
      <c r="BP9" s="32" t="n">
        <f aca="false">BN9+BM9</f>
        <v>0.0894086870867118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-0.0365032022669205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0.058177629518174</v>
      </c>
      <c r="BL10" s="51" t="n">
        <f aca="false">SUM(P38:P41)/AVERAGE(AG38:AG41)</f>
        <v>0.0164766348952646</v>
      </c>
      <c r="BM10" s="51" t="n">
        <f aca="false">SUM(D38:D41)/AVERAGE(AG38:AG41)</f>
        <v>0.0782041968898299</v>
      </c>
      <c r="BN10" s="51" t="n">
        <f aca="false">(SUM(H38:H41)+SUM(J38:J41))/AVERAGE(AG38:AG41)</f>
        <v>0.00167395990089593</v>
      </c>
      <c r="BO10" s="52" t="n">
        <f aca="false">AL10-BN10</f>
        <v>-0.0381771621678165</v>
      </c>
      <c r="BP10" s="32" t="n">
        <f aca="false">BN10+BM10</f>
        <v>0.0798781567907259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-0.0402512682707597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0.0585715984930538</v>
      </c>
      <c r="BL11" s="51" t="n">
        <f aca="false">SUM(P42:P45)/AVERAGE(AG42:AG45)</f>
        <v>0.0173093681726795</v>
      </c>
      <c r="BM11" s="51" t="n">
        <f aca="false">SUM(D42:D45)/AVERAGE(AG42:AG45)</f>
        <v>0.081513498591134</v>
      </c>
      <c r="BN11" s="51" t="n">
        <f aca="false">(SUM(H42:H45)+SUM(J42:J45))/AVERAGE(AG42:AG45)</f>
        <v>0.00212630111863724</v>
      </c>
      <c r="BO11" s="52" t="n">
        <f aca="false">AL11-BN11</f>
        <v>-0.042377569389397</v>
      </c>
      <c r="BP11" s="32" t="n">
        <f aca="false">BN11+BM11</f>
        <v>0.0836397997097713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-0.0444869981369635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0.0583409974250203</v>
      </c>
      <c r="BL12" s="51" t="n">
        <f aca="false">SUM(P46:P49)/AVERAGE(AG46:AG49)</f>
        <v>0.018159132724899</v>
      </c>
      <c r="BM12" s="51" t="n">
        <f aca="false">SUM(D46:D49)/AVERAGE(AG46:AG49)</f>
        <v>0.0846688628370848</v>
      </c>
      <c r="BN12" s="51" t="n">
        <f aca="false">(SUM(H46:H49)+SUM(J46:J49))/AVERAGE(AG46:AG49)</f>
        <v>0.00244184626655665</v>
      </c>
      <c r="BO12" s="52" t="n">
        <f aca="false">AL12-BN12</f>
        <v>-0.0469288444035202</v>
      </c>
      <c r="BP12" s="32" t="n">
        <f aca="false">BN12+BM12</f>
        <v>0.0871107091036415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-0.0468832881829316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0.0585370659598831</v>
      </c>
      <c r="BL13" s="32" t="n">
        <f aca="false">SUM(P50:P53)/AVERAGE(AG50:AG53)</f>
        <v>0.0185523512399716</v>
      </c>
      <c r="BM13" s="32" t="n">
        <f aca="false">SUM(D50:D53)/AVERAGE(AG50:AG53)</f>
        <v>0.086868002902843</v>
      </c>
      <c r="BN13" s="32" t="n">
        <f aca="false">(SUM(H50:H53)+SUM(J50:J53))/AVERAGE(AG50:AG53)</f>
        <v>0.00288235660483954</v>
      </c>
      <c r="BO13" s="59" t="n">
        <f aca="false">AL13-BN13</f>
        <v>-0.0497656447877711</v>
      </c>
      <c r="BP13" s="32" t="n">
        <f aca="false">BN13+BM13</f>
        <v>0.0897503595076826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93848237.2817482</v>
      </c>
      <c r="E14" s="6"/>
      <c r="F14" s="8" t="n">
        <f aca="false">'Low pensions'!I14</f>
        <v>17058028.0286595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2791830.5901303</v>
      </c>
      <c r="M14" s="8"/>
      <c r="N14" s="81" t="n">
        <f aca="false">'Low pensions'!L14</f>
        <v>694000.572874077</v>
      </c>
      <c r="O14" s="6"/>
      <c r="P14" s="81" t="n">
        <f aca="false">'Low pensions'!X14</f>
        <v>18305008.5926708</v>
      </c>
      <c r="Q14" s="8"/>
      <c r="R14" s="81" t="n">
        <f aca="false">'Low SIPA income'!G9</f>
        <v>17950012.5262273</v>
      </c>
      <c r="S14" s="8"/>
      <c r="T14" s="81" t="n">
        <f aca="false">'Low SIPA income'!J9</f>
        <v>68633428.6521307</v>
      </c>
      <c r="U14" s="6"/>
      <c r="V14" s="81" t="n">
        <f aca="false">'Low SIPA income'!F9</f>
        <v>133045.091777586</v>
      </c>
      <c r="W14" s="8"/>
      <c r="X14" s="81" t="n">
        <f aca="false">'Low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-0.0482248242286157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10892025</v>
      </c>
      <c r="AX14" s="5"/>
      <c r="AY14" s="61" t="n">
        <f aca="false">(AW14-AV6)/AV6</f>
        <v>-0.0243246451069662</v>
      </c>
      <c r="AZ14" s="66" t="n">
        <f aca="false">workers_and_wage_low!B2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0.0587680167694367</v>
      </c>
      <c r="BL14" s="61" t="n">
        <f aca="false">SUM(P54:P57)/AVERAGE(AG54:AG57)</f>
        <v>0.0186996304923396</v>
      </c>
      <c r="BM14" s="61" t="n">
        <f aca="false">SUM(D54:D57)/AVERAGE(AG54:AG57)</f>
        <v>0.0882932105057128</v>
      </c>
      <c r="BN14" s="61" t="n">
        <f aca="false">(SUM(H54:H57)+SUM(J54:J57))/AVERAGE(AG54:AG57)</f>
        <v>0.00395914596727408</v>
      </c>
      <c r="BO14" s="63" t="n">
        <f aca="false">AL14-BN14</f>
        <v>-0.0521839701958897</v>
      </c>
      <c r="BP14" s="32" t="n">
        <f aca="false">BN14+BM14</f>
        <v>0.0922523564729868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108177560.580541</v>
      </c>
      <c r="E15" s="9"/>
      <c r="F15" s="67" t="n">
        <f aca="false">'Low pensions'!I15</f>
        <v>19662552.1576393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2473830.00986629</v>
      </c>
      <c r="M15" s="67"/>
      <c r="N15" s="82" t="n">
        <f aca="false">'Low pensions'!L15</f>
        <v>801749.377980366</v>
      </c>
      <c r="O15" s="9"/>
      <c r="P15" s="82" t="n">
        <f aca="false">'Low pensions'!X15</f>
        <v>17247704.2046273</v>
      </c>
      <c r="Q15" s="67"/>
      <c r="R15" s="82" t="n">
        <f aca="false">'Low SIPA income'!G10</f>
        <v>22179947.4597869</v>
      </c>
      <c r="S15" s="67"/>
      <c r="T15" s="82" t="n">
        <f aca="false">'Low SIPA income'!J10</f>
        <v>84806951.4862474</v>
      </c>
      <c r="U15" s="9"/>
      <c r="V15" s="82" t="n">
        <f aca="false">'Low SIPA income'!F10</f>
        <v>139417.771119178</v>
      </c>
      <c r="W15" s="67"/>
      <c r="X15" s="82" t="n">
        <f aca="false">'Low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-0.050005913156376</v>
      </c>
      <c r="AM15" s="9" t="n">
        <f aca="false">'Central scenario'!AM14</f>
        <v>13946867.9480024</v>
      </c>
      <c r="AN15" s="69" t="n">
        <f aca="false">AM15/AVERAGE(AG58:AG61)</f>
        <v>0.00252464571269205</v>
      </c>
      <c r="AO15" s="69" t="n">
        <f aca="false">'GDP evolution by scenario'!G57</f>
        <v>0.0249801484357319</v>
      </c>
      <c r="AP15" s="69"/>
      <c r="AQ15" s="9" t="n">
        <f aca="false">AQ14*(1+AO15)</f>
        <v>463036621.662513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343002681.424235</v>
      </c>
      <c r="AS15" s="70" t="n">
        <f aca="false">AQ15/AG61</f>
        <v>0.0828968966757316</v>
      </c>
      <c r="AT15" s="70" t="n">
        <f aca="false">AR15/AG61</f>
        <v>0.0614073628548713</v>
      </c>
      <c r="AU15" s="7"/>
      <c r="AV15" s="7"/>
      <c r="AW15" s="71" t="n">
        <f aca="false">workers_and_wage_low!C3</f>
        <v>11018522</v>
      </c>
      <c r="AX15" s="7"/>
      <c r="AY15" s="40" t="n">
        <f aca="false">(AW15-AW14)/AW14</f>
        <v>0.0116137265568157</v>
      </c>
      <c r="AZ15" s="39" t="n">
        <f aca="false">workers_and_wage_low!B3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0.0589525071223844</v>
      </c>
      <c r="BL15" s="40" t="n">
        <f aca="false">SUM(P58:P61)/AVERAGE(AG58:AG61)</f>
        <v>0.0190331550738688</v>
      </c>
      <c r="BM15" s="40" t="n">
        <f aca="false">SUM(D58:D61)/AVERAGE(AG58:AG61)</f>
        <v>0.0899252652048916</v>
      </c>
      <c r="BN15" s="40" t="n">
        <f aca="false">(SUM(H58:H61)+SUM(J58:J61))/AVERAGE(AG58:AG61)</f>
        <v>0.00524845433270201</v>
      </c>
      <c r="BO15" s="69" t="n">
        <f aca="false">AL15-BN15</f>
        <v>-0.055254367489078</v>
      </c>
      <c r="BP15" s="32" t="n">
        <f aca="false">BN15+BM15</f>
        <v>0.0951737195375936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104862163.835878</v>
      </c>
      <c r="E16" s="9"/>
      <c r="F16" s="67" t="n">
        <f aca="false">'Low pensions'!I16</f>
        <v>19059939.5541995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2940705.35015561</v>
      </c>
      <c r="M16" s="67"/>
      <c r="N16" s="82" t="n">
        <f aca="false">'Low pensions'!L16</f>
        <v>778721.224501777</v>
      </c>
      <c r="O16" s="9"/>
      <c r="P16" s="82" t="n">
        <f aca="false">'Low pensions'!X16</f>
        <v>19543628.4587851</v>
      </c>
      <c r="Q16" s="67"/>
      <c r="R16" s="82" t="n">
        <f aca="false">'Low SIPA income'!G11</f>
        <v>20070066.8181692</v>
      </c>
      <c r="S16" s="67"/>
      <c r="T16" s="82" t="n">
        <f aca="false">'Low SIPA income'!J11</f>
        <v>76739639.9860803</v>
      </c>
      <c r="U16" s="9"/>
      <c r="V16" s="82" t="n">
        <f aca="false">'Low SIPA income'!F11</f>
        <v>144779.140644521</v>
      </c>
      <c r="W16" s="67"/>
      <c r="X16" s="82" t="n">
        <f aca="false">'Low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-0.051778208306383</v>
      </c>
      <c r="AM16" s="9" t="n">
        <f aca="false">'Central scenario'!AM15</f>
        <v>13032040.9288315</v>
      </c>
      <c r="AN16" s="69" t="n">
        <f aca="false">AM16/AVERAGE(AG62:AG65)</f>
        <v>0.00231510592890276</v>
      </c>
      <c r="AO16" s="69" t="n">
        <f aca="false">'GDP evolution by scenario'!G61</f>
        <v>0.0387109899640685</v>
      </c>
      <c r="AP16" s="69"/>
      <c r="AQ16" s="9" t="n">
        <f aca="false">AQ15*(1+AO16)</f>
        <v>480961227.676687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343018977.968632</v>
      </c>
      <c r="AS16" s="70" t="n">
        <f aca="false">AQ16/AG65</f>
        <v>0.0845687902074135</v>
      </c>
      <c r="AT16" s="70" t="n">
        <f aca="false">AR16/AG65</f>
        <v>0.0603140093539742</v>
      </c>
      <c r="AU16" s="7"/>
      <c r="AV16" s="7"/>
      <c r="AW16" s="71" t="n">
        <f aca="false">workers_and_wage_low!C4</f>
        <v>10968377</v>
      </c>
      <c r="AX16" s="7"/>
      <c r="AY16" s="40" t="n">
        <f aca="false">(AW16-AW15)/AW15</f>
        <v>-0.00455097335196136</v>
      </c>
      <c r="AZ16" s="39" t="n">
        <f aca="false">workers_and_wage_low!B4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0.0591255580874555</v>
      </c>
      <c r="BL16" s="40" t="n">
        <f aca="false">SUM(P62:P65)/AVERAGE(AG62:AG65)</f>
        <v>0.0192415309862402</v>
      </c>
      <c r="BM16" s="40" t="n">
        <f aca="false">SUM(D62:D65)/AVERAGE(AG62:AG65)</f>
        <v>0.0916622354075984</v>
      </c>
      <c r="BN16" s="40" t="n">
        <f aca="false">(SUM(H62:H65)+SUM(J62:J65))/AVERAGE(AG62:AG65)</f>
        <v>0.00660435138552269</v>
      </c>
      <c r="BO16" s="69" t="n">
        <f aca="false">AL16-BN16</f>
        <v>-0.0583825596919057</v>
      </c>
      <c r="BP16" s="32" t="n">
        <f aca="false">BN16+BM16</f>
        <v>0.0982665867931211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113250891.25059</v>
      </c>
      <c r="E17" s="9"/>
      <c r="F17" s="67" t="n">
        <f aca="false">'Low pensions'!I17</f>
        <v>20584690.0610774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2780472.86787377</v>
      </c>
      <c r="M17" s="67"/>
      <c r="N17" s="82" t="n">
        <f aca="false">'Low pensions'!L17</f>
        <v>843617.405788835</v>
      </c>
      <c r="O17" s="9"/>
      <c r="P17" s="82" t="n">
        <f aca="false">'Low pensions'!X17</f>
        <v>19069220.9884838</v>
      </c>
      <c r="Q17" s="67"/>
      <c r="R17" s="82" t="n">
        <f aca="false">'Low SIPA income'!G12</f>
        <v>23427193.1552167</v>
      </c>
      <c r="S17" s="67"/>
      <c r="T17" s="82" t="n">
        <f aca="false">'Low SIPA income'!J12</f>
        <v>89575903.5036279</v>
      </c>
      <c r="U17" s="9"/>
      <c r="V17" s="82" t="n">
        <f aca="false">'Low SIPA income'!F12</f>
        <v>144644.835798782</v>
      </c>
      <c r="W17" s="67"/>
      <c r="X17" s="82" t="n">
        <f aca="false">'Low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-0.0509703701293076</v>
      </c>
      <c r="AM17" s="9" t="n">
        <f aca="false">'Central scenario'!AM16</f>
        <v>12139889.4651339</v>
      </c>
      <c r="AN17" s="69" t="n">
        <f aca="false">AM17/AVERAGE(AG66:AG69)</f>
        <v>0.00210782929773261</v>
      </c>
      <c r="AO17" s="69" t="n">
        <f aca="false">'GDP evolution by scenario'!G65</f>
        <v>0.0299936279796527</v>
      </c>
      <c r="AP17" s="69"/>
      <c r="AQ17" s="9" t="n">
        <f aca="false">AQ16*(1+AO17)</f>
        <v>495386999.812259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341001474.576086</v>
      </c>
      <c r="AS17" s="70" t="n">
        <f aca="false">AQ17/AG69</f>
        <v>0.085443771509699</v>
      </c>
      <c r="AT17" s="70" t="n">
        <f aca="false">AR17/AG69</f>
        <v>0.0588155363164388</v>
      </c>
      <c r="AU17" s="7"/>
      <c r="AV17" s="7"/>
      <c r="AW17" s="71" t="n">
        <f aca="false">workers_and_wage_low!C5</f>
        <v>11042140</v>
      </c>
      <c r="AX17" s="7"/>
      <c r="AY17" s="40" t="n">
        <f aca="false">(AW17-AW16)/AW16</f>
        <v>0.00672506059921172</v>
      </c>
      <c r="AZ17" s="39" t="n">
        <f aca="false">workers_and_wage_low!B5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0.0591617326606685</v>
      </c>
      <c r="BL17" s="40" t="n">
        <f aca="false">SUM(P66:P69)/AVERAGE(AG66:AG69)</f>
        <v>0.0189952376019753</v>
      </c>
      <c r="BM17" s="40" t="n">
        <f aca="false">SUM(D66:D69)/AVERAGE(AG66:AG69)</f>
        <v>0.0911368651880008</v>
      </c>
      <c r="BN17" s="40" t="n">
        <f aca="false">(SUM(H66:H69)+SUM(J66:J69))/AVERAGE(AG66:AG69)</f>
        <v>0.00786702053633881</v>
      </c>
      <c r="BO17" s="69" t="n">
        <f aca="false">AL17-BN17</f>
        <v>-0.0588373906656464</v>
      </c>
      <c r="BP17" s="32" t="n">
        <f aca="false">BN17+BM17</f>
        <v>0.0990038857243396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99241409.5622087</v>
      </c>
      <c r="E18" s="6"/>
      <c r="F18" s="8" t="n">
        <f aca="false">'Low pensions'!I18</f>
        <v>18038300.930827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2805850.32186679</v>
      </c>
      <c r="M18" s="8"/>
      <c r="N18" s="81" t="n">
        <f aca="false">'Low pensions'!L18</f>
        <v>737109.912471727</v>
      </c>
      <c r="O18" s="6"/>
      <c r="P18" s="81" t="n">
        <f aca="false">'Low pensions'!X18</f>
        <v>18614931.9144532</v>
      </c>
      <c r="Q18" s="8"/>
      <c r="R18" s="81" t="n">
        <f aca="false">'Low SIPA income'!G13</f>
        <v>19055760.1198978</v>
      </c>
      <c r="S18" s="8"/>
      <c r="T18" s="81" t="n">
        <f aca="false">'Low SIPA income'!J13</f>
        <v>72861350.4135536</v>
      </c>
      <c r="U18" s="6"/>
      <c r="V18" s="81" t="n">
        <f aca="false">'Low SIPA income'!F13</f>
        <v>139315.632882832</v>
      </c>
      <c r="W18" s="8"/>
      <c r="X18" s="81" t="n">
        <f aca="false">'Low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-0.0509861810882276</v>
      </c>
      <c r="AM18" s="6" t="n">
        <f aca="false">'Central scenario'!AM17</f>
        <v>11273018.6820578</v>
      </c>
      <c r="AN18" s="63" t="n">
        <f aca="false">AM18/AVERAGE(AG70:AG73)</f>
        <v>0.00193826355202366</v>
      </c>
      <c r="AO18" s="63" t="n">
        <f aca="false">'GDP evolution by scenario'!G69</f>
        <v>0.0281996258941366</v>
      </c>
      <c r="AP18" s="63"/>
      <c r="AQ18" s="6" t="n">
        <f aca="false">AQ17*(1+AO18)</f>
        <v>509356727.879783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339199599.651276</v>
      </c>
      <c r="AS18" s="64" t="n">
        <f aca="false">AQ18/AG73</f>
        <v>0.0871176525376236</v>
      </c>
      <c r="AT18" s="64" t="n">
        <f aca="false">AR18/AG73</f>
        <v>0.0580148867107833</v>
      </c>
      <c r="AU18" s="5"/>
      <c r="AV18" s="5"/>
      <c r="AW18" s="65" t="n">
        <f aca="false">workers_and_wage_low!C6</f>
        <v>11050536</v>
      </c>
      <c r="AX18" s="5"/>
      <c r="AY18" s="61" t="n">
        <f aca="false">(AW18-AW17)/AW17</f>
        <v>0.000760359857781191</v>
      </c>
      <c r="AZ18" s="66" t="n">
        <f aca="false">workers_and_wage_low!B6</f>
        <v>6667.33976723902</v>
      </c>
      <c r="BA18" s="61" t="n">
        <f aca="false">(AZ18-AZ17)/AZ17</f>
        <v>-0.0553526241213121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0.0593219059577781</v>
      </c>
      <c r="BL18" s="61" t="n">
        <f aca="false">SUM(P70:P73)/AVERAGE(AG70:AG73)</f>
        <v>0.0186854454822698</v>
      </c>
      <c r="BM18" s="61" t="n">
        <f aca="false">SUM(D70:D73)/AVERAGE(AG70:AG73)</f>
        <v>0.0916226415637359</v>
      </c>
      <c r="BN18" s="61" t="n">
        <f aca="false">(SUM(H70:H73)+SUM(J70:J73))/AVERAGE(AG70:AG73)</f>
        <v>0.00887370080572931</v>
      </c>
      <c r="BO18" s="63" t="n">
        <f aca="false">AL18-BN18</f>
        <v>-0.0598598818939569</v>
      </c>
      <c r="BP18" s="32" t="n">
        <f aca="false">BN18+BM18</f>
        <v>0.100496342369465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102480083.371224</v>
      </c>
      <c r="E19" s="9"/>
      <c r="F19" s="67" t="n">
        <f aca="false">'Low pensions'!I19</f>
        <v>18626968.2325262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2806275.73960396</v>
      </c>
      <c r="M19" s="67"/>
      <c r="N19" s="82" t="n">
        <f aca="false">'Low pensions'!L19</f>
        <v>762861.373951677</v>
      </c>
      <c r="O19" s="9"/>
      <c r="P19" s="82" t="n">
        <f aca="false">'Low pensions'!X19</f>
        <v>18758816.3522669</v>
      </c>
      <c r="Q19" s="67"/>
      <c r="R19" s="82" t="n">
        <f aca="false">'Low SIPA income'!G14</f>
        <v>21762421.3442765</v>
      </c>
      <c r="S19" s="67"/>
      <c r="T19" s="82" t="n">
        <f aca="false">'Low SIPA income'!J14</f>
        <v>83210504.1958952</v>
      </c>
      <c r="U19" s="9"/>
      <c r="V19" s="82" t="n">
        <f aca="false">'Low SIPA income'!F14</f>
        <v>135417.02832844</v>
      </c>
      <c r="W19" s="67"/>
      <c r="X19" s="82" t="n">
        <f aca="false">'Low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-0.0493663119740022</v>
      </c>
      <c r="AM19" s="9" t="n">
        <f aca="false">'Central scenario'!AM18</f>
        <v>10452476.7322336</v>
      </c>
      <c r="AN19" s="69" t="n">
        <f aca="false">AM19/AVERAGE(AG74:AG77)</f>
        <v>0.00177068656542747</v>
      </c>
      <c r="AO19" s="69" t="n">
        <f aca="false">'GDP evolution by scenario'!G73</f>
        <v>0.0232053197871875</v>
      </c>
      <c r="AP19" s="69"/>
      <c r="AQ19" s="9" t="n">
        <f aca="false">AQ18*(1+AO19)</f>
        <v>521176513.635989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336507648.40574</v>
      </c>
      <c r="AS19" s="70" t="n">
        <f aca="false">AQ19/AG77</f>
        <v>0.0877745656194095</v>
      </c>
      <c r="AT19" s="70" t="n">
        <f aca="false">AR19/AG77</f>
        <v>0.0566733379068816</v>
      </c>
      <c r="AU19" s="7"/>
      <c r="AV19" s="7"/>
      <c r="AW19" s="71" t="n">
        <f aca="false">workers_and_wage_low!C7</f>
        <v>11069250</v>
      </c>
      <c r="AX19" s="7"/>
      <c r="AY19" s="40" t="n">
        <f aca="false">(AW19-AW18)/AW18</f>
        <v>0.00169349251475223</v>
      </c>
      <c r="AZ19" s="39" t="n">
        <f aca="false">workers_and_wage_low!B7</f>
        <v>6491.33335148956</v>
      </c>
      <c r="BA19" s="40" t="n">
        <f aca="false">(AZ19-AZ18)/AZ18</f>
        <v>-0.026398297056091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0.059384054625066</v>
      </c>
      <c r="BL19" s="40" t="n">
        <f aca="false">SUM(P74:P77)/AVERAGE(AG74:AG77)</f>
        <v>0.0184033591233025</v>
      </c>
      <c r="BM19" s="40" t="n">
        <f aca="false">SUM(D74:D77)/AVERAGE(AG74:AG77)</f>
        <v>0.0903470074757657</v>
      </c>
      <c r="BN19" s="40" t="n">
        <f aca="false">(SUM(H74:H77)+SUM(J74:J77))/AVERAGE(AG74:AG77)</f>
        <v>0.00960142109497187</v>
      </c>
      <c r="BO19" s="69" t="n">
        <f aca="false">AL19-BN19</f>
        <v>-0.0589677330689741</v>
      </c>
      <c r="BP19" s="32" t="n">
        <f aca="false">BN19+BM19</f>
        <v>0.0999484285707375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98021013.4156225</v>
      </c>
      <c r="E20" s="9"/>
      <c r="F20" s="67" t="n">
        <f aca="false">'Low pensions'!I20</f>
        <v>17816479.4850812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2465377.23771734</v>
      </c>
      <c r="M20" s="67"/>
      <c r="N20" s="82" t="n">
        <f aca="false">'Low pensions'!L20</f>
        <v>732017.552874163</v>
      </c>
      <c r="O20" s="9"/>
      <c r="P20" s="82" t="n">
        <f aca="false">'Low pensions'!X20</f>
        <v>16820198.8022439</v>
      </c>
      <c r="Q20" s="67"/>
      <c r="R20" s="82" t="n">
        <f aca="false">'Low SIPA income'!G15</f>
        <v>19114622.6675472</v>
      </c>
      <c r="S20" s="67"/>
      <c r="T20" s="82" t="n">
        <f aca="false">'Low SIPA income'!J15</f>
        <v>73086416.466208</v>
      </c>
      <c r="U20" s="9"/>
      <c r="V20" s="82" t="n">
        <f aca="false">'Low SIPA income'!F15</f>
        <v>143638.968946757</v>
      </c>
      <c r="W20" s="67"/>
      <c r="X20" s="82" t="n">
        <f aca="false">'Low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-0.0488263618704524</v>
      </c>
      <c r="AM20" s="9" t="n">
        <f aca="false">'Central scenario'!AM19</f>
        <v>9649081.86791266</v>
      </c>
      <c r="AN20" s="69" t="n">
        <f aca="false">AM20/AVERAGE(AG78:AG81)</f>
        <v>0.00160845968379229</v>
      </c>
      <c r="AO20" s="69" t="n">
        <f aca="false">'GDP evolution by scenario'!G77</f>
        <v>0.0201067768757661</v>
      </c>
      <c r="AP20" s="69"/>
      <c r="AQ20" s="9" t="n">
        <f aca="false">AQ19*(1+AO20)</f>
        <v>531655693.508557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333536048.221237</v>
      </c>
      <c r="AS20" s="70" t="n">
        <f aca="false">AQ20/AG81</f>
        <v>0.0879179599684447</v>
      </c>
      <c r="AT20" s="70" t="n">
        <f aca="false">AR20/AG81</f>
        <v>0.0551556379318187</v>
      </c>
      <c r="AU20" s="7"/>
      <c r="AV20" s="7"/>
      <c r="AW20" s="71" t="n">
        <f aca="false">workers_and_wage_low!C8</f>
        <v>11180372</v>
      </c>
      <c r="AX20" s="7"/>
      <c r="AY20" s="40" t="n">
        <f aca="false">(AW20-AW19)/AW19</f>
        <v>0.0100388011834587</v>
      </c>
      <c r="AZ20" s="39" t="n">
        <f aca="false">workers_and_wage_low!B8</f>
        <v>6555.04048268191</v>
      </c>
      <c r="BA20" s="40" t="n">
        <f aca="false">(AZ20-AZ19)/AZ19</f>
        <v>0.00981418265597698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0.0593434836566347</v>
      </c>
      <c r="BL20" s="40" t="n">
        <f aca="false">SUM(P78:P81)/AVERAGE(AG78:AG81)</f>
        <v>0.0181844438533117</v>
      </c>
      <c r="BM20" s="40" t="n">
        <f aca="false">SUM(D78:D81)/AVERAGE(AG78:AG81)</f>
        <v>0.0899854016737754</v>
      </c>
      <c r="BN20" s="40" t="n">
        <f aca="false">(SUM(H78:H81)+SUM(J78:J81))/AVERAGE(AG78:AG81)</f>
        <v>0.0104578657632785</v>
      </c>
      <c r="BO20" s="69" t="n">
        <f aca="false">AL20-BN20</f>
        <v>-0.0592842276337309</v>
      </c>
      <c r="BP20" s="32" t="n">
        <f aca="false">BN20+BM20</f>
        <v>0.100443267437054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106853739.098329</v>
      </c>
      <c r="E21" s="9"/>
      <c r="F21" s="67" t="n">
        <f aca="false">'Low pensions'!I21</f>
        <v>19421931.9328745</v>
      </c>
      <c r="G21" s="82" t="n">
        <f aca="false">'Low pensions'!K21</f>
        <v>26222.2563016816</v>
      </c>
      <c r="H21" s="82" t="n">
        <f aca="false">'Low pensions'!V21</f>
        <v>144267.117355442</v>
      </c>
      <c r="I21" s="83" t="n">
        <f aca="false">'Low pensions'!M21</f>
        <v>810.997617577777</v>
      </c>
      <c r="J21" s="82" t="n">
        <f aca="false">'Low pensions'!W21</f>
        <v>4461.86960893116</v>
      </c>
      <c r="K21" s="9"/>
      <c r="L21" s="82" t="n">
        <f aca="false">'Low pensions'!N21</f>
        <v>3850141.96622837</v>
      </c>
      <c r="M21" s="67"/>
      <c r="N21" s="82" t="n">
        <f aca="false">'Low pensions'!L21</f>
        <v>799966.509301379</v>
      </c>
      <c r="O21" s="9"/>
      <c r="P21" s="82" t="n">
        <f aca="false">'Low pensions'!X21</f>
        <v>24379584.6714615</v>
      </c>
      <c r="Q21" s="67"/>
      <c r="R21" s="82" t="n">
        <f aca="false">'Low SIPA income'!G16</f>
        <v>22483835.7552593</v>
      </c>
      <c r="S21" s="67"/>
      <c r="T21" s="82" t="n">
        <f aca="false">'Low SIPA income'!J16</f>
        <v>85968894.7225016</v>
      </c>
      <c r="U21" s="9"/>
      <c r="V21" s="82" t="n">
        <f aca="false">'Low SIPA income'!F16</f>
        <v>144531.021624542</v>
      </c>
      <c r="W21" s="67"/>
      <c r="X21" s="82" t="n">
        <f aca="false">'Low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-0.0476218754267008</v>
      </c>
      <c r="AM21" s="9" t="n">
        <f aca="false">'Central scenario'!AM20</f>
        <v>8873587.4679367</v>
      </c>
      <c r="AN21" s="69" t="n">
        <f aca="false">AM21/AVERAGE(AG82:AG85)</f>
        <v>0.00145417464961069</v>
      </c>
      <c r="AO21" s="69" t="n">
        <f aca="false">'GDP evolution by scenario'!G81</f>
        <v>0.0189231522954239</v>
      </c>
      <c r="AP21" s="69"/>
      <c r="AQ21" s="9" t="n">
        <f aca="false">AQ20*(1+AO21)</f>
        <v>541716295.165549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330897313.071253</v>
      </c>
      <c r="AS21" s="70" t="n">
        <f aca="false">AQ21/AG85</f>
        <v>0.0884367251333098</v>
      </c>
      <c r="AT21" s="70" t="n">
        <f aca="false">AR21/AG85</f>
        <v>0.0540199270071619</v>
      </c>
      <c r="AU21" s="7"/>
      <c r="AW21" s="71" t="n">
        <f aca="false">workers_and_wage_low!C9</f>
        <v>11199265</v>
      </c>
      <c r="AY21" s="40" t="n">
        <f aca="false">(AW21-AW20)/AW20</f>
        <v>0.00168983643835822</v>
      </c>
      <c r="AZ21" s="39" t="n">
        <f aca="false">workers_and_wage_low!B9</f>
        <v>6632.17373407298</v>
      </c>
      <c r="BA21" s="40" t="n">
        <f aca="false">(AZ21-AZ20)/AZ20</f>
        <v>0.0117670137346752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0.0594623465831017</v>
      </c>
      <c r="BL21" s="40" t="n">
        <f aca="false">SUM(P82:P85)/AVERAGE(AG82:AG85)</f>
        <v>0.0176335519886874</v>
      </c>
      <c r="BM21" s="40" t="n">
        <f aca="false">SUM(D82:D85)/AVERAGE(AG82:AG85)</f>
        <v>0.0894506700211151</v>
      </c>
      <c r="BN21" s="40" t="n">
        <f aca="false">(SUM(H82:H85)+SUM(J82:J85))/AVERAGE(AG82:AG85)</f>
        <v>0.0114327497481154</v>
      </c>
      <c r="BO21" s="69" t="n">
        <f aca="false">AL21-BN21</f>
        <v>-0.0590546251748161</v>
      </c>
      <c r="BP21" s="32" t="n">
        <f aca="false">BN21+BM21</f>
        <v>0.10088341976923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101933805.465942</v>
      </c>
      <c r="E22" s="6"/>
      <c r="F22" s="8" t="n">
        <f aca="false">'Low pensions'!I22</f>
        <v>18527675.7568267</v>
      </c>
      <c r="G22" s="81" t="n">
        <f aca="false">'Low pensions'!K22</f>
        <v>58062.5172962223</v>
      </c>
      <c r="H22" s="81" t="n">
        <f aca="false">'Low pensions'!V22</f>
        <v>319442.838951631</v>
      </c>
      <c r="I22" s="81" t="n">
        <f aca="false">'Low pensions'!M22</f>
        <v>1795.74795761512</v>
      </c>
      <c r="J22" s="81" t="n">
        <f aca="false">'Low pensions'!W22</f>
        <v>9879.67543149374</v>
      </c>
      <c r="K22" s="6"/>
      <c r="L22" s="81" t="n">
        <f aca="false">'Low pensions'!N22</f>
        <v>4283437.70764497</v>
      </c>
      <c r="M22" s="8"/>
      <c r="N22" s="81" t="n">
        <f aca="false">'Low pensions'!L22</f>
        <v>762753.790596038</v>
      </c>
      <c r="O22" s="6"/>
      <c r="P22" s="81" t="n">
        <f aca="false">'Low pensions'!X22</f>
        <v>26423224.9346837</v>
      </c>
      <c r="Q22" s="8"/>
      <c r="R22" s="81" t="n">
        <f aca="false">'Low SIPA income'!G17</f>
        <v>19448141.128856</v>
      </c>
      <c r="S22" s="8"/>
      <c r="T22" s="81" t="n">
        <f aca="false">'Low SIPA income'!J17</f>
        <v>74361653.2096345</v>
      </c>
      <c r="U22" s="6"/>
      <c r="V22" s="81" t="n">
        <f aca="false">'Low SIPA income'!F17</f>
        <v>122346.756582245</v>
      </c>
      <c r="W22" s="8"/>
      <c r="X22" s="81" t="n">
        <f aca="false">'Low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-0.0467179042451173</v>
      </c>
      <c r="AM22" s="6" t="n">
        <f aca="false">'Central scenario'!AM21</f>
        <v>8126011.66426731</v>
      </c>
      <c r="AN22" s="63" t="n">
        <f aca="false">AM22/AVERAGE(AG86:AG89)</f>
        <v>0.00131418179521842</v>
      </c>
      <c r="AO22" s="63" t="n">
        <f aca="false">'GDP evolution by scenario'!G85</f>
        <v>0.0150376238283081</v>
      </c>
      <c r="AP22" s="63"/>
      <c r="AQ22" s="6" t="n">
        <f aca="false">AQ21*(1+AO22)</f>
        <v>549862421.033913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327691355.201585</v>
      </c>
      <c r="AS22" s="64" t="n">
        <f aca="false">AQ22/AG89</f>
        <v>0.0883707276982937</v>
      </c>
      <c r="AT22" s="64" t="n">
        <f aca="false">AR22/AG89</f>
        <v>0.052664671037445</v>
      </c>
      <c r="AU22" s="5"/>
      <c r="AV22" s="5"/>
      <c r="AW22" s="65" t="n">
        <f aca="false">workers_and_wage_low!C10</f>
        <v>11094069</v>
      </c>
      <c r="AX22" s="5"/>
      <c r="AY22" s="61" t="n">
        <f aca="false">(AW22-AW21)/AW21</f>
        <v>-0.00939311642326528</v>
      </c>
      <c r="AZ22" s="66" t="n">
        <f aca="false">workers_and_wage_low!B10</f>
        <v>6734.70062742595</v>
      </c>
      <c r="BA22" s="61" t="n">
        <f aca="false">(AZ22-AZ21)/AZ21</f>
        <v>0.0154590180329919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0.0600775373095875</v>
      </c>
      <c r="BL22" s="61" t="n">
        <f aca="false">SUM(P86:P89)/AVERAGE(AG86:AG89)</f>
        <v>0.0176217954533061</v>
      </c>
      <c r="BM22" s="61" t="n">
        <f aca="false">SUM(D86:D89)/AVERAGE(AG86:AG89)</f>
        <v>0.0891736461013987</v>
      </c>
      <c r="BN22" s="61" t="n">
        <f aca="false">(SUM(H86:H89)+SUM(J86:J89))/AVERAGE(AG86:AG89)</f>
        <v>0.0122264621345832</v>
      </c>
      <c r="BO22" s="63" t="n">
        <f aca="false">AL22-BN22</f>
        <v>-0.0589443663797005</v>
      </c>
      <c r="BP22" s="32" t="n">
        <f aca="false">BN22+BM22</f>
        <v>0.101400108235982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109074500.619169</v>
      </c>
      <c r="E23" s="9"/>
      <c r="F23" s="67" t="n">
        <f aca="false">'Low pensions'!I23</f>
        <v>19825581.626941</v>
      </c>
      <c r="G23" s="82" t="n">
        <f aca="false">'Low pensions'!K23</f>
        <v>104343.699773103</v>
      </c>
      <c r="H23" s="82" t="n">
        <f aca="false">'Low pensions'!V23</f>
        <v>574068.249782984</v>
      </c>
      <c r="I23" s="82" t="n">
        <f aca="false">'Low pensions'!M23</f>
        <v>3227.1247352506</v>
      </c>
      <c r="J23" s="82" t="n">
        <f aca="false">'Low pensions'!W23</f>
        <v>17754.6881376181</v>
      </c>
      <c r="K23" s="9"/>
      <c r="L23" s="82" t="n">
        <f aca="false">'Low pensions'!N23</f>
        <v>3935455.5931213</v>
      </c>
      <c r="M23" s="67"/>
      <c r="N23" s="82" t="n">
        <f aca="false">'Low pensions'!L23</f>
        <v>819071.376297761</v>
      </c>
      <c r="O23" s="9"/>
      <c r="P23" s="82" t="n">
        <f aca="false">'Low pensions'!X23</f>
        <v>24927386.8283398</v>
      </c>
      <c r="Q23" s="67"/>
      <c r="R23" s="82" t="n">
        <f aca="false">'Low SIPA income'!G18</f>
        <v>23093446.9389812</v>
      </c>
      <c r="S23" s="67"/>
      <c r="T23" s="82" t="n">
        <f aca="false">'Low SIPA income'!J18</f>
        <v>88299795.9194998</v>
      </c>
      <c r="U23" s="9"/>
      <c r="V23" s="82" t="n">
        <f aca="false">'Low SIPA income'!F18</f>
        <v>129644.505564317</v>
      </c>
      <c r="W23" s="67"/>
      <c r="X23" s="82" t="n">
        <f aca="false">'Low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-0.045840706944229</v>
      </c>
      <c r="AM23" s="9" t="n">
        <f aca="false">'Central scenario'!AM22</f>
        <v>7406781.38079157</v>
      </c>
      <c r="AN23" s="69" t="n">
        <f aca="false">AM23/AVERAGE(AG90:AG93)</f>
        <v>0.00118507845979385</v>
      </c>
      <c r="AO23" s="69" t="n">
        <f aca="false">'GDP evolution by scenario'!G89</f>
        <v>0.0191721052003588</v>
      </c>
      <c r="AP23" s="69"/>
      <c r="AQ23" s="9" t="n">
        <f aca="false">AQ22*(1+AO23)</f>
        <v>560404441.2157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326502245.142628</v>
      </c>
      <c r="AS23" s="70" t="n">
        <f aca="false">AQ23/AG93</f>
        <v>0.0892887835182936</v>
      </c>
      <c r="AT23" s="70" t="n">
        <f aca="false">AR23/AG93</f>
        <v>0.0520213369857216</v>
      </c>
      <c r="AU23" s="7"/>
      <c r="AV23" s="7"/>
      <c r="AW23" s="71" t="n">
        <f aca="false">workers_and_wage_low!C11</f>
        <v>11267029</v>
      </c>
      <c r="AX23" s="7"/>
      <c r="AY23" s="40" t="n">
        <f aca="false">(AW23-AW22)/AW22</f>
        <v>0.015590312265049</v>
      </c>
      <c r="AZ23" s="39" t="n">
        <f aca="false">workers_and_wage_low!B11</f>
        <v>6701.96580105074</v>
      </c>
      <c r="BA23" s="40" t="n">
        <f aca="false">(AZ23-AZ22)/AZ22</f>
        <v>-0.00486062086292303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0.0604436974075562</v>
      </c>
      <c r="BL23" s="40" t="n">
        <f aca="false">SUM(P90:P93)/AVERAGE(AG90:AG93)</f>
        <v>0.0171985420220242</v>
      </c>
      <c r="BM23" s="40" t="n">
        <f aca="false">SUM(D90:D93)/AVERAGE(AG90:AG93)</f>
        <v>0.089085862329761</v>
      </c>
      <c r="BN23" s="40" t="n">
        <f aca="false">(SUM(H90:H93)+SUM(J90:J93))/AVERAGE(AG90:AG93)</f>
        <v>0.0129298560277872</v>
      </c>
      <c r="BO23" s="69" t="n">
        <f aca="false">AL23-BN23</f>
        <v>-0.0587705629720162</v>
      </c>
      <c r="BP23" s="32" t="n">
        <f aca="false">BN23+BM23</f>
        <v>0.102015718357548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104729156.737732</v>
      </c>
      <c r="E24" s="9"/>
      <c r="F24" s="67" t="n">
        <f aca="false">'Low pensions'!I24</f>
        <v>19035763.9396765</v>
      </c>
      <c r="G24" s="82" t="n">
        <f aca="false">'Low pensions'!K24</f>
        <v>126373.771711172</v>
      </c>
      <c r="H24" s="82" t="n">
        <f aca="false">'Low pensions'!V24</f>
        <v>695271.205664184</v>
      </c>
      <c r="I24" s="82" t="n">
        <f aca="false">'Low pensions'!M24</f>
        <v>3908.46716632492</v>
      </c>
      <c r="J24" s="82" t="n">
        <f aca="false">'Low pensions'!W24</f>
        <v>21503.2331648717</v>
      </c>
      <c r="K24" s="9"/>
      <c r="L24" s="82" t="n">
        <f aca="false">'Low pensions'!N24</f>
        <v>3541186.58305837</v>
      </c>
      <c r="M24" s="67"/>
      <c r="N24" s="82" t="n">
        <f aca="false">'Low pensions'!L24</f>
        <v>787472.373751808</v>
      </c>
      <c r="O24" s="9"/>
      <c r="P24" s="82" t="n">
        <f aca="false">'Low pensions'!X24</f>
        <v>22707674.6720524</v>
      </c>
      <c r="Q24" s="67"/>
      <c r="R24" s="82" t="n">
        <f aca="false">'Low SIPA income'!G19</f>
        <v>20445833.258289</v>
      </c>
      <c r="S24" s="67"/>
      <c r="T24" s="82" t="n">
        <f aca="false">'Low SIPA income'!J19</f>
        <v>78176415.5381942</v>
      </c>
      <c r="U24" s="9"/>
      <c r="V24" s="82" t="n">
        <f aca="false">'Low SIPA income'!F19</f>
        <v>138597.576903819</v>
      </c>
      <c r="W24" s="67"/>
      <c r="X24" s="82" t="n">
        <f aca="false">'Low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-0.0434829928260038</v>
      </c>
      <c r="AM24" s="9" t="n">
        <f aca="false">'Central scenario'!AM23</f>
        <v>6738583.40306814</v>
      </c>
      <c r="AN24" s="69" t="n">
        <f aca="false">AM24/AVERAGE(AG94:AG97)</f>
        <v>0.00106107264617178</v>
      </c>
      <c r="AO24" s="69" t="n">
        <f aca="false">'GDP evolution by scenario'!G93</f>
        <v>0.0161114843255072</v>
      </c>
      <c r="AP24" s="69"/>
      <c r="AQ24" s="9" t="n">
        <f aca="false">AQ23*(1+AO24)</f>
        <v>569433388.586291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324974480.544986</v>
      </c>
      <c r="AS24" s="70" t="n">
        <f aca="false">AQ24/AG97</f>
        <v>0.0893127997199435</v>
      </c>
      <c r="AT24" s="70" t="n">
        <f aca="false">AR24/AG97</f>
        <v>0.0509706337506212</v>
      </c>
      <c r="AU24" s="7"/>
      <c r="AV24" s="7"/>
      <c r="AW24" s="71" t="n">
        <f aca="false">workers_and_wage_low!C12</f>
        <v>11480136</v>
      </c>
      <c r="AX24" s="7"/>
      <c r="AY24" s="40" t="n">
        <f aca="false">(AW24-AW23)/AW23</f>
        <v>0.0189142142085549</v>
      </c>
      <c r="AZ24" s="39" t="n">
        <f aca="false">workers_and_wage_low!B12</f>
        <v>6834.5291797154</v>
      </c>
      <c r="BA24" s="40" t="n">
        <f aca="false">(AZ24-AZ23)/AZ23</f>
        <v>0.0197797754569079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0.0605032702664459</v>
      </c>
      <c r="BL24" s="40" t="n">
        <f aca="false">SUM(P94:P97)/AVERAGE(AG94:AG97)</f>
        <v>0.0166360875318193</v>
      </c>
      <c r="BM24" s="40" t="n">
        <f aca="false">SUM(D94:D97)/AVERAGE(AG94:AG97)</f>
        <v>0.0873501755606303</v>
      </c>
      <c r="BN24" s="40" t="n">
        <f aca="false">(SUM(H94:H97)+SUM(J94:J97))/AVERAGE(AG94:AG97)</f>
        <v>0.0136533957906247</v>
      </c>
      <c r="BO24" s="69" t="n">
        <f aca="false">AL24-BN24</f>
        <v>-0.0571363886166284</v>
      </c>
      <c r="BP24" s="32" t="n">
        <f aca="false">BN24+BM24</f>
        <v>0.101003571351255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114007081.712307</v>
      </c>
      <c r="E25" s="9"/>
      <c r="F25" s="67" t="n">
        <f aca="false">'Low pensions'!I25</f>
        <v>20722136.6286911</v>
      </c>
      <c r="G25" s="82" t="n">
        <f aca="false">'Low pensions'!K25</f>
        <v>170128.835009028</v>
      </c>
      <c r="H25" s="82" t="n">
        <f aca="false">'Low pensions'!V25</f>
        <v>935998.654098198</v>
      </c>
      <c r="I25" s="82" t="n">
        <f aca="false">'Low pensions'!M25</f>
        <v>5261.71654667103</v>
      </c>
      <c r="J25" s="82" t="n">
        <f aca="false">'Low pensions'!W25</f>
        <v>28948.4119824189</v>
      </c>
      <c r="K25" s="9"/>
      <c r="L25" s="82" t="n">
        <f aca="false">'Low pensions'!N25</f>
        <v>4002808.92783046</v>
      </c>
      <c r="M25" s="67"/>
      <c r="N25" s="82" t="n">
        <f aca="false">'Low pensions'!L25</f>
        <v>859761.515001815</v>
      </c>
      <c r="O25" s="9"/>
      <c r="P25" s="82" t="n">
        <f aca="false">'Low pensions'!X25</f>
        <v>25500748.7399477</v>
      </c>
      <c r="Q25" s="67"/>
      <c r="R25" s="82" t="n">
        <f aca="false">'Low SIPA income'!G20</f>
        <v>24154273.6142832</v>
      </c>
      <c r="S25" s="67"/>
      <c r="T25" s="82" t="n">
        <f aca="false">'Low SIPA income'!J20</f>
        <v>92355958.6561681</v>
      </c>
      <c r="U25" s="9"/>
      <c r="V25" s="82" t="n">
        <f aca="false">'Low SIPA income'!F20</f>
        <v>140143.065168911</v>
      </c>
      <c r="W25" s="67"/>
      <c r="X25" s="82" t="n">
        <f aca="false">'Low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-0.0427693280191122</v>
      </c>
      <c r="AM25" s="9" t="n">
        <f aca="false">'Central scenario'!AM24</f>
        <v>6098422.29766839</v>
      </c>
      <c r="AN25" s="69" t="n">
        <f aca="false">AM25/AVERAGE(AG98:AG101)</f>
        <v>0.00095319373309513</v>
      </c>
      <c r="AO25" s="69" t="n">
        <f aca="false">'GDP evolution by scenario'!G97</f>
        <v>0.0228591912452791</v>
      </c>
      <c r="AP25" s="69"/>
      <c r="AQ25" s="9" t="n">
        <f aca="false">AQ24*(1+AO25)</f>
        <v>582450175.317432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326241078.830643</v>
      </c>
      <c r="AS25" s="70" t="n">
        <f aca="false">AQ25/AG101</f>
        <v>0.090564197001994</v>
      </c>
      <c r="AT25" s="70" t="n">
        <f aca="false">AR25/AG101</f>
        <v>0.0507266760066802</v>
      </c>
      <c r="AU25" s="7"/>
      <c r="AV25" s="7"/>
      <c r="AW25" s="71" t="n">
        <f aca="false">workers_and_wage_low!C13</f>
        <v>11579909</v>
      </c>
      <c r="AX25" s="7"/>
      <c r="AY25" s="40" t="n">
        <f aca="false">(AW25-AW24)/AW24</f>
        <v>0.00869092491587208</v>
      </c>
      <c r="AZ25" s="39" t="n">
        <f aca="false">workers_and_wage_low!B13</f>
        <v>6831.76913075884</v>
      </c>
      <c r="BA25" s="40" t="n">
        <f aca="false">(AZ25-AZ24)/AZ24</f>
        <v>-0.00040383893081554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0.0605327461491084</v>
      </c>
      <c r="BL25" s="40" t="n">
        <f aca="false">SUM(P98:P101)/AVERAGE(AG98:AG101)</f>
        <v>0.0167053110180343</v>
      </c>
      <c r="BM25" s="40" t="n">
        <f aca="false">SUM(D98:D101)/AVERAGE(AG98:AG101)</f>
        <v>0.0865967631501863</v>
      </c>
      <c r="BN25" s="40" t="n">
        <f aca="false">(SUM(H98:H101)+SUM(J98:J101))/AVERAGE(AG98:AG101)</f>
        <v>0.0148940487487508</v>
      </c>
      <c r="BO25" s="69" t="n">
        <f aca="false">AL25-BN25</f>
        <v>-0.057663376767863</v>
      </c>
      <c r="BP25" s="32" t="n">
        <f aca="false">BN25+BM25</f>
        <v>0.101490811898937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'Low pensions'!Q26</f>
        <v>106112612.65477</v>
      </c>
      <c r="E26" s="6"/>
      <c r="F26" s="8" t="n">
        <f aca="false">'Low pensions'!I26</f>
        <v>19287223.4288772</v>
      </c>
      <c r="G26" s="81" t="n">
        <f aca="false">'Low pensions'!K26</f>
        <v>183049.23783698</v>
      </c>
      <c r="H26" s="81" t="n">
        <f aca="false">'Low pensions'!V26</f>
        <v>1007082.89832246</v>
      </c>
      <c r="I26" s="81" t="n">
        <f aca="false">'Low pensions'!M26</f>
        <v>5661.31663413343</v>
      </c>
      <c r="J26" s="81" t="n">
        <f aca="false">'Low pensions'!W26</f>
        <v>31146.8937625503</v>
      </c>
      <c r="K26" s="6"/>
      <c r="L26" s="81" t="n">
        <f aca="false">'Low pensions'!N26</f>
        <v>4245386.95990992</v>
      </c>
      <c r="M26" s="8"/>
      <c r="N26" s="81" t="n">
        <f aca="false">'Low pensions'!L26</f>
        <v>799994.692332089</v>
      </c>
      <c r="O26" s="6"/>
      <c r="P26" s="81" t="n">
        <f aca="false">'Low pensions'!X26</f>
        <v>26430667.8773103</v>
      </c>
      <c r="Q26" s="8"/>
      <c r="R26" s="81" t="n">
        <f aca="false">'Low SIPA income'!G21</f>
        <v>19277046.1045286</v>
      </c>
      <c r="S26" s="8"/>
      <c r="T26" s="81" t="n">
        <f aca="false">'Low SIPA income'!J21</f>
        <v>73707456.5550218</v>
      </c>
      <c r="U26" s="6"/>
      <c r="V26" s="81" t="n">
        <f aca="false">'Low SIPA income'!F21</f>
        <v>123938.240955641</v>
      </c>
      <c r="W26" s="8"/>
      <c r="X26" s="81" t="n">
        <f aca="false">'Low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-0.0410552451917952</v>
      </c>
      <c r="AM26" s="6" t="n">
        <f aca="false">'Central scenario'!AM25</f>
        <v>5493111.4769607</v>
      </c>
      <c r="AN26" s="63" t="n">
        <f aca="false">AM26/AVERAGE(AG102:AG105)</f>
        <v>0.000845494452103371</v>
      </c>
      <c r="AO26" s="63" t="n">
        <f aca="false">'GDP evolution by scenario'!G101</f>
        <v>0.0193589060700625</v>
      </c>
      <c r="AP26" s="63"/>
      <c r="AQ26" s="6" t="n">
        <f aca="false">AQ25*(1+AO26)</f>
        <v>593725773.551894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327015067.032723</v>
      </c>
      <c r="AS26" s="64" t="n">
        <f aca="false">AQ26/AG105</f>
        <v>0.0910039456459788</v>
      </c>
      <c r="AT26" s="64" t="n">
        <f aca="false">AR26/AG105</f>
        <v>0.0501235801296421</v>
      </c>
      <c r="AU26" s="61" t="n">
        <f aca="false">AVERAGE(AH26:AH29)</f>
        <v>-0.0157471676160662</v>
      </c>
      <c r="AV26" s="5"/>
      <c r="AW26" s="65" t="n">
        <f aca="false">workers_and_wage_low!C14</f>
        <v>11497914</v>
      </c>
      <c r="AX26" s="5"/>
      <c r="AY26" s="61" t="n">
        <f aca="false">(AW26-AW25)/AW25</f>
        <v>-0.00708079830333727</v>
      </c>
      <c r="AZ26" s="66" t="n">
        <f aca="false">workers_and_wage_low!B14</f>
        <v>6789.76485539962</v>
      </c>
      <c r="BA26" s="61" t="n">
        <f aca="false">(AZ26-AZ25)/AZ25</f>
        <v>-0.00614837453597543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0.0608086857249204</v>
      </c>
      <c r="BL26" s="61" t="n">
        <f aca="false">SUM(P102:P105)/AVERAGE(AG102:AG105)</f>
        <v>0.0164039541826232</v>
      </c>
      <c r="BM26" s="61" t="n">
        <f aca="false">SUM(D102:D105)/AVERAGE(AG102:AG105)</f>
        <v>0.0854599767340924</v>
      </c>
      <c r="BN26" s="61" t="n">
        <f aca="false">(SUM(H102:H105)+SUM(J102:J105))/AVERAGE(AG102:AG105)</f>
        <v>0.0159280846567628</v>
      </c>
      <c r="BO26" s="63" t="n">
        <f aca="false">AL26-BN26</f>
        <v>-0.056983329848558</v>
      </c>
      <c r="BP26" s="32" t="n">
        <f aca="false">BN26+BM26</f>
        <v>0.101388061390855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'Low pensions'!Q27</f>
        <v>106535424.9393</v>
      </c>
      <c r="E27" s="9"/>
      <c r="F27" s="67" t="n">
        <f aca="false">'Low pensions'!I27</f>
        <v>19364074.5665146</v>
      </c>
      <c r="G27" s="82" t="n">
        <f aca="false">'Low pensions'!K27</f>
        <v>207795.382800816</v>
      </c>
      <c r="H27" s="82" t="n">
        <f aca="false">'Low pensions'!V27</f>
        <v>1143228.88662032</v>
      </c>
      <c r="I27" s="82" t="n">
        <f aca="false">'Low pensions'!M27</f>
        <v>6426.6613237366</v>
      </c>
      <c r="J27" s="82" t="n">
        <f aca="false">'Low pensions'!W27</f>
        <v>35357.5944315565</v>
      </c>
      <c r="K27" s="9"/>
      <c r="L27" s="82" t="n">
        <f aca="false">'Low pensions'!N27</f>
        <v>3638783.13527951</v>
      </c>
      <c r="M27" s="67"/>
      <c r="N27" s="82" t="n">
        <f aca="false">'Low pensions'!L27</f>
        <v>791925.673946198</v>
      </c>
      <c r="O27" s="9"/>
      <c r="P27" s="82" t="n">
        <f aca="false">'Low pensions'!X27</f>
        <v>23238604.389216</v>
      </c>
      <c r="Q27" s="67"/>
      <c r="R27" s="82" t="n">
        <f aca="false">'Low SIPA income'!G22</f>
        <v>21901408.3867087</v>
      </c>
      <c r="S27" s="67"/>
      <c r="T27" s="82" t="n">
        <f aca="false">'Low SIPA income'!J22</f>
        <v>83741933.1988778</v>
      </c>
      <c r="U27" s="9"/>
      <c r="V27" s="82" t="n">
        <f aca="false">'Low SIPA income'!F22</f>
        <v>128194.98488325</v>
      </c>
      <c r="W27" s="67"/>
      <c r="X27" s="82" t="n">
        <f aca="false">'Low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-0.0397984170339363</v>
      </c>
      <c r="AM27" s="9" t="n">
        <f aca="false">'Central scenario'!AM26</f>
        <v>4920541.96276278</v>
      </c>
      <c r="AN27" s="69" t="n">
        <f aca="false">AM27/AVERAGE(AG106:AG109)</f>
        <v>0.000750099219478936</v>
      </c>
      <c r="AO27" s="69" t="n">
        <f aca="false">'GDP evolution by scenario'!G105</f>
        <v>0.0199799689510327</v>
      </c>
      <c r="AP27" s="69"/>
      <c r="AQ27" s="9" t="n">
        <f aca="false">AQ26*(1+AO27)</f>
        <v>605588396.072888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328583377.112097</v>
      </c>
      <c r="AS27" s="70" t="n">
        <f aca="false">AQ27/AG109</f>
        <v>0.0918765758160925</v>
      </c>
      <c r="AT27" s="70" t="n">
        <f aca="false">AR27/AG109</f>
        <v>0.0498508818116682</v>
      </c>
      <c r="AU27" s="7"/>
      <c r="AV27" s="7"/>
      <c r="AW27" s="71" t="n">
        <f aca="false">workers_and_wage_low!C15</f>
        <v>11454626</v>
      </c>
      <c r="AX27" s="7"/>
      <c r="AY27" s="40" t="n">
        <f aca="false">(AW27-AW26)/AW26</f>
        <v>-0.00376485682533371</v>
      </c>
      <c r="AZ27" s="39" t="n">
        <f aca="false">workers_and_wage_low!B15</f>
        <v>6709.64745113228</v>
      </c>
      <c r="BA27" s="40" t="n">
        <f aca="false">(AZ27-AZ26)/AZ26</f>
        <v>-0.0117997317983137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0.0606817271637171</v>
      </c>
      <c r="BL27" s="40" t="n">
        <f aca="false">SUM(P106:P109)/AVERAGE(AG106:AG109)</f>
        <v>0.0161690220092914</v>
      </c>
      <c r="BM27" s="40" t="n">
        <f aca="false">SUM(D106:D109)/AVERAGE(AG106:AG109)</f>
        <v>0.084311122188362</v>
      </c>
      <c r="BN27" s="40" t="n">
        <f aca="false">(SUM(H106:H109)+SUM(J106:J109))/AVERAGE(AG106:AG109)</f>
        <v>0.0170117302163288</v>
      </c>
      <c r="BO27" s="69" t="n">
        <f aca="false">AL27-BN27</f>
        <v>-0.0568101472502651</v>
      </c>
      <c r="BP27" s="32" t="n">
        <f aca="false">BN27+BM27</f>
        <v>0.101322852404691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'Low pensions'!Q28</f>
        <v>99513356.6709483</v>
      </c>
      <c r="E28" s="9"/>
      <c r="F28" s="67" t="n">
        <f aca="false">'Low pensions'!I28</f>
        <v>18087730.5369396</v>
      </c>
      <c r="G28" s="82" t="n">
        <f aca="false">'Low pensions'!K28</f>
        <v>224136.505682143</v>
      </c>
      <c r="H28" s="82" t="n">
        <f aca="false">'Low pensions'!V28</f>
        <v>1233132.92330266</v>
      </c>
      <c r="I28" s="82" t="n">
        <f aca="false">'Low pensions'!M28</f>
        <v>6932.05687676731</v>
      </c>
      <c r="J28" s="82" t="n">
        <f aca="false">'Low pensions'!W28</f>
        <v>38138.131648536</v>
      </c>
      <c r="K28" s="9"/>
      <c r="L28" s="82" t="n">
        <f aca="false">'Low pensions'!N28</f>
        <v>3267878.84085963</v>
      </c>
      <c r="M28" s="67"/>
      <c r="N28" s="82" t="n">
        <f aca="false">'Low pensions'!L28</f>
        <v>750574.607033629</v>
      </c>
      <c r="O28" s="9"/>
      <c r="P28" s="82" t="n">
        <f aca="false">'Low pensions'!X28</f>
        <v>21086478.8726506</v>
      </c>
      <c r="Q28" s="67"/>
      <c r="R28" s="82" t="n">
        <f aca="false">'Low SIPA income'!G23</f>
        <v>18155178.8866792</v>
      </c>
      <c r="S28" s="67"/>
      <c r="T28" s="82" t="n">
        <f aca="false">'Low SIPA income'!J23</f>
        <v>69417900.0134358</v>
      </c>
      <c r="U28" s="9"/>
      <c r="V28" s="82" t="n">
        <f aca="false">'Low SIPA income'!F23</f>
        <v>114951.911089814</v>
      </c>
      <c r="W28" s="67"/>
      <c r="X28" s="82" t="n">
        <f aca="false">'Low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-0.039106092365974</v>
      </c>
      <c r="AM28" s="9" t="n">
        <f aca="false">'Central scenario'!AM27</f>
        <v>4379286.21321994</v>
      </c>
      <c r="AN28" s="69" t="n">
        <f aca="false">AM28/AVERAGE(AG110:AG113)</f>
        <v>0.000660071142907803</v>
      </c>
      <c r="AO28" s="69" t="n">
        <f aca="false">'GDP evolution by scenario'!G109</f>
        <v>0.0216118864491799</v>
      </c>
      <c r="AP28" s="69"/>
      <c r="AQ28" s="9" t="n">
        <f aca="false">AQ27*(1+AO28)</f>
        <v>618676303.723757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331262186.208351</v>
      </c>
      <c r="AS28" s="70" t="n">
        <f aca="false">AQ28/AG113</f>
        <v>0.0927108499302087</v>
      </c>
      <c r="AT28" s="70" t="n">
        <f aca="false">AR28/AG113</f>
        <v>0.0496408196794753</v>
      </c>
      <c r="AU28" s="9"/>
      <c r="AV28" s="7"/>
      <c r="AW28" s="71" t="n">
        <f aca="false">workers_and_wage_low!C16</f>
        <v>11584007</v>
      </c>
      <c r="AX28" s="7"/>
      <c r="AY28" s="40" t="n">
        <f aca="false">(AW28-AW27)/AW27</f>
        <v>0.0112950872424818</v>
      </c>
      <c r="AZ28" s="39" t="n">
        <f aca="false">workers_and_wage_low!B16</f>
        <v>6341.72956125173</v>
      </c>
      <c r="BA28" s="40" t="n">
        <f aca="false">(AZ28-AZ27)/AZ27</f>
        <v>-0.0548341611925482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0.0174220429814471</v>
      </c>
      <c r="BJ28" s="7" t="n">
        <f aca="false">BJ27+1</f>
        <v>2039</v>
      </c>
      <c r="BK28" s="40" t="n">
        <f aca="false">SUM(T110:T113)/AVERAGE(AG110:AG113)</f>
        <v>0.060728364053647</v>
      </c>
      <c r="BL28" s="40" t="n">
        <f aca="false">SUM(P110:P113)/AVERAGE(AG110:AG113)</f>
        <v>0.0159033753598046</v>
      </c>
      <c r="BM28" s="40" t="n">
        <f aca="false">SUM(D110:D113)/AVERAGE(AG110:AG113)</f>
        <v>0.0839310810598163</v>
      </c>
      <c r="BN28" s="40" t="n">
        <f aca="false">(SUM(H110:H113)+SUM(J110:J113))/AVERAGE(AG110:AG113)</f>
        <v>0.0180655500308387</v>
      </c>
      <c r="BO28" s="69" t="n">
        <f aca="false">AL28-BN28</f>
        <v>-0.0571716423968126</v>
      </c>
      <c r="BP28" s="32" t="n">
        <f aca="false">BN28+BM28</f>
        <v>0.101996631090655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'Low pensions'!Q29</f>
        <v>91115382.4441148</v>
      </c>
      <c r="E29" s="9"/>
      <c r="F29" s="67" t="n">
        <f aca="false">'Low pensions'!I29</f>
        <v>16561299.312502</v>
      </c>
      <c r="G29" s="82" t="n">
        <f aca="false">'Low pensions'!K29</f>
        <v>224867.318215857</v>
      </c>
      <c r="H29" s="82" t="n">
        <f aca="false">'Low pensions'!V29</f>
        <v>1237153.6382386</v>
      </c>
      <c r="I29" s="82" t="n">
        <f aca="false">'Low pensions'!M29</f>
        <v>6954.65932626362</v>
      </c>
      <c r="J29" s="82" t="n">
        <f aca="false">'Low pensions'!W29</f>
        <v>38262.4836568639</v>
      </c>
      <c r="K29" s="9"/>
      <c r="L29" s="82" t="n">
        <f aca="false">'Low pensions'!N29</f>
        <v>2997014.76629459</v>
      </c>
      <c r="M29" s="67"/>
      <c r="N29" s="82" t="n">
        <f aca="false">'Low pensions'!L29</f>
        <v>686034.660716327</v>
      </c>
      <c r="O29" s="9"/>
      <c r="P29" s="82" t="n">
        <f aca="false">'Low pensions'!X29</f>
        <v>19325884.1598239</v>
      </c>
      <c r="Q29" s="67"/>
      <c r="R29" s="82" t="n">
        <f aca="false">'Low SIPA income'!G24</f>
        <v>20001186.5760818</v>
      </c>
      <c r="S29" s="67"/>
      <c r="T29" s="82" t="n">
        <f aca="false">'Low SIPA income'!J24</f>
        <v>76476270.4104914</v>
      </c>
      <c r="U29" s="9"/>
      <c r="V29" s="82" t="n">
        <f aca="false">'Low SIPA income'!F24</f>
        <v>113858.881260517</v>
      </c>
      <c r="W29" s="67"/>
      <c r="X29" s="82" t="n">
        <f aca="false">'Low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-0.0376991283130595</v>
      </c>
      <c r="AM29" s="9" t="n">
        <f aca="false">'Central scenario'!AM28</f>
        <v>3887732.69163583</v>
      </c>
      <c r="AN29" s="69" t="n">
        <f aca="false">AM29/AVERAGE(AG114:AG117)</f>
        <v>0.000578546600427734</v>
      </c>
      <c r="AO29" s="69" t="n">
        <f aca="false">'GDP evolution by scenario'!G113</f>
        <v>0.0163938696551644</v>
      </c>
      <c r="AP29" s="69"/>
      <c r="AQ29" s="9" t="n">
        <f aca="false">AQ28*(1+AO29)</f>
        <v>628818802.405743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332775996.517647</v>
      </c>
      <c r="AS29" s="70" t="n">
        <f aca="false">AQ29/AG117</f>
        <v>0.0928788799388862</v>
      </c>
      <c r="AT29" s="70" t="n">
        <f aca="false">AR29/AG117</f>
        <v>0.0491522545268335</v>
      </c>
      <c r="AV29" s="7"/>
      <c r="AW29" s="71" t="n">
        <f aca="false">workers_and_wage_low!C17</f>
        <v>11550412</v>
      </c>
      <c r="AX29" s="7"/>
      <c r="AY29" s="40" t="n">
        <f aca="false">(AW29-AW28)/AW28</f>
        <v>-0.00290011910386449</v>
      </c>
      <c r="AZ29" s="39" t="n">
        <f aca="false">workers_and_wage_low!B17</f>
        <v>6044.1777289778</v>
      </c>
      <c r="BA29" s="40" t="n">
        <f aca="false">(AZ29-AZ28)/AZ28</f>
        <v>-0.0469196659050208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0.0133606840409188</v>
      </c>
      <c r="BJ29" s="7" t="n">
        <f aca="false">BJ28+1</f>
        <v>2040</v>
      </c>
      <c r="BK29" s="40" t="n">
        <f aca="false">SUM(T114:T117)/AVERAGE(AG114:AG117)</f>
        <v>0.060913888960351</v>
      </c>
      <c r="BL29" s="40" t="n">
        <f aca="false">SUM(P114:P117)/AVERAGE(AG114:AG117)</f>
        <v>0.0154544367279939</v>
      </c>
      <c r="BM29" s="40" t="n">
        <f aca="false">SUM(D114:D117)/AVERAGE(AG114:AG117)</f>
        <v>0.0831585805454165</v>
      </c>
      <c r="BN29" s="40" t="n">
        <f aca="false">(SUM(H114:H117)+SUM(J114:J117))/AVERAGE(AG114:AG117)</f>
        <v>0.0191390786409392</v>
      </c>
      <c r="BO29" s="69" t="n">
        <f aca="false">AL29-BN29</f>
        <v>-0.0568382069539987</v>
      </c>
      <c r="BP29" s="32" t="n">
        <f aca="false">BN29+BM29</f>
        <v>0.102297659186356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90494049.7984785</v>
      </c>
      <c r="E30" s="6"/>
      <c r="F30" s="8" t="n">
        <f aca="false">'Low pensions'!I30</f>
        <v>16448364.7493033</v>
      </c>
      <c r="G30" s="81" t="n">
        <f aca="false">'Low pensions'!K30</f>
        <v>175346.654802382</v>
      </c>
      <c r="H30" s="81" t="n">
        <f aca="false">'Low pensions'!V30</f>
        <v>964705.559095501</v>
      </c>
      <c r="I30" s="81" t="n">
        <f aca="false">'Low pensions'!M30</f>
        <v>5423.09241656851</v>
      </c>
      <c r="J30" s="81" t="n">
        <f aca="false">'Low pensions'!W30</f>
        <v>29836.2544050156</v>
      </c>
      <c r="K30" s="6"/>
      <c r="L30" s="81" t="n">
        <f aca="false">'Low pensions'!N30</f>
        <v>3514113.18561026</v>
      </c>
      <c r="M30" s="8"/>
      <c r="N30" s="81" t="n">
        <f aca="false">'Low pensions'!L30</f>
        <v>681523.578224169</v>
      </c>
      <c r="O30" s="6"/>
      <c r="P30" s="81" t="n">
        <f aca="false">'Low pensions'!X30</f>
        <v>21984291.670948</v>
      </c>
      <c r="Q30" s="8"/>
      <c r="R30" s="81" t="n">
        <f aca="false">'Low SIPA income'!G25</f>
        <v>15862738.8132122</v>
      </c>
      <c r="S30" s="8"/>
      <c r="T30" s="81" t="n">
        <f aca="false">'Low SIPA income'!J25</f>
        <v>60652556.7028565</v>
      </c>
      <c r="U30" s="6"/>
      <c r="V30" s="81" t="n">
        <f aca="false">'Low SIPA income'!F25</f>
        <v>109595.017329619</v>
      </c>
      <c r="W30" s="8"/>
      <c r="X30" s="81" t="n">
        <f aca="false">'Low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-0.426915747166944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11444480</v>
      </c>
      <c r="AX30" s="5"/>
      <c r="AY30" s="61" t="n">
        <f aca="false">(AW30-AW29)/AW29</f>
        <v>-0.00917127458310578</v>
      </c>
      <c r="AZ30" s="66" t="n">
        <f aca="false">workers_and_wage_low!B18</f>
        <v>6009.71845284106</v>
      </c>
      <c r="BA30" s="61" t="n">
        <f aca="false">(AZ30-AZ29)/AZ29</f>
        <v>-0.00570123475547884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0.0151457095185271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91674495.8027361</v>
      </c>
      <c r="E31" s="9"/>
      <c r="F31" s="67" t="n">
        <f aca="false">'Low pensions'!I31</f>
        <v>16662924.783782</v>
      </c>
      <c r="G31" s="82" t="n">
        <f aca="false">'Low pensions'!K31</f>
        <v>180975.053057989</v>
      </c>
      <c r="H31" s="82" t="n">
        <f aca="false">'Low pensions'!V31</f>
        <v>995671.345651895</v>
      </c>
      <c r="I31" s="82" t="n">
        <f aca="false">'Low pensions'!M31</f>
        <v>5597.16658942236</v>
      </c>
      <c r="J31" s="82" t="n">
        <f aca="false">'Low pensions'!W31</f>
        <v>30793.9591438731</v>
      </c>
      <c r="K31" s="9"/>
      <c r="L31" s="82" t="n">
        <f aca="false">'Low pensions'!N31</f>
        <v>3220351.57066625</v>
      </c>
      <c r="M31" s="67"/>
      <c r="N31" s="82" t="n">
        <f aca="false">'Low pensions'!L31</f>
        <v>692237.280121459</v>
      </c>
      <c r="O31" s="9"/>
      <c r="P31" s="82" t="n">
        <f aca="false">'Low pensions'!X31</f>
        <v>20518904.8813054</v>
      </c>
      <c r="Q31" s="67"/>
      <c r="R31" s="82" t="n">
        <f aca="false">'Low SIPA income'!G26</f>
        <v>18767862.8028863</v>
      </c>
      <c r="S31" s="67"/>
      <c r="T31" s="82" t="n">
        <f aca="false">'Low SIPA income'!J26</f>
        <v>71760550.0694104</v>
      </c>
      <c r="U31" s="9"/>
      <c r="V31" s="82" t="n">
        <f aca="false">'Low SIPA income'!F26</f>
        <v>107810.670661791</v>
      </c>
      <c r="W31" s="67"/>
      <c r="X31" s="82" t="n">
        <f aca="false">'Low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11554378</v>
      </c>
      <c r="AX31" s="7"/>
      <c r="AY31" s="40" t="n">
        <f aca="false">(AW31-AW30)/AW30</f>
        <v>0.00960270803042165</v>
      </c>
      <c r="AZ31" s="39" t="n">
        <f aca="false">workers_and_wage_low!B19</f>
        <v>5955.74185556688</v>
      </c>
      <c r="BA31" s="40" t="n">
        <f aca="false">(AZ31-AZ30)/AZ30</f>
        <v>-0.00898155174784707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0.0133038607914403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'Low pensions'!Q32</f>
        <v>94080276.8878</v>
      </c>
      <c r="E32" s="9"/>
      <c r="F32" s="67" t="n">
        <f aca="false">'Low pensions'!I32</f>
        <v>17100203.9737644</v>
      </c>
      <c r="G32" s="82" t="n">
        <f aca="false">'Low pensions'!K32</f>
        <v>193766.820082053</v>
      </c>
      <c r="H32" s="82" t="n">
        <f aca="false">'Low pensions'!V32</f>
        <v>1066047.87363685</v>
      </c>
      <c r="I32" s="82" t="n">
        <f aca="false">'Low pensions'!M32</f>
        <v>5992.7882499604</v>
      </c>
      <c r="J32" s="82" t="n">
        <f aca="false">'Low pensions'!W32</f>
        <v>32970.5527928924</v>
      </c>
      <c r="K32" s="9"/>
      <c r="L32" s="82" t="n">
        <f aca="false">'Low pensions'!N32</f>
        <v>3151590.38644392</v>
      </c>
      <c r="M32" s="67"/>
      <c r="N32" s="82" t="n">
        <f aca="false">'Low pensions'!L32</f>
        <v>712286.567573395</v>
      </c>
      <c r="O32" s="9"/>
      <c r="P32" s="82" t="n">
        <f aca="false">'Low pensions'!X32</f>
        <v>20272408.0335632</v>
      </c>
      <c r="Q32" s="67"/>
      <c r="R32" s="82" t="n">
        <f aca="false">'Low SIPA income'!G27</f>
        <v>15709287.9702997</v>
      </c>
      <c r="S32" s="67"/>
      <c r="T32" s="82" t="n">
        <f aca="false">'Low SIPA income'!J27</f>
        <v>60065824.1051349</v>
      </c>
      <c r="U32" s="9"/>
      <c r="V32" s="82" t="n">
        <f aca="false">'Low SIPA income'!F27</f>
        <v>110759.347632462</v>
      </c>
      <c r="W32" s="67"/>
      <c r="X32" s="82" t="n">
        <f aca="false">'Low SIPA income'!M27</f>
        <v>278195.548446746</v>
      </c>
      <c r="Y32" s="9"/>
      <c r="Z32" s="9" t="n">
        <f aca="false">R32+V32-N32-L32-F32</f>
        <v>-5144033.60984964</v>
      </c>
      <c r="AA32" s="9"/>
      <c r="AB32" s="9" t="n">
        <f aca="false">T32-P32-D32</f>
        <v>-54286860.8162282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-0.0106787579336846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11614513</v>
      </c>
      <c r="AX32" s="7"/>
      <c r="AY32" s="40" t="n">
        <f aca="false">(AW32-AW31)/AW31</f>
        <v>0.00520452074529672</v>
      </c>
      <c r="AZ32" s="39" t="n">
        <f aca="false">workers_and_wage_low!B20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0.0154418057892454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92375571.0792523</v>
      </c>
      <c r="E33" s="9"/>
      <c r="F33" s="67" t="n">
        <f aca="false">'Low pensions'!I33</f>
        <v>16790353.5140747</v>
      </c>
      <c r="G33" s="82" t="n">
        <f aca="false">'Low pensions'!K33</f>
        <v>203620.113530333</v>
      </c>
      <c r="H33" s="82" t="n">
        <f aca="false">'Low pensions'!V33</f>
        <v>1120257.78699772</v>
      </c>
      <c r="I33" s="82" t="n">
        <f aca="false">'Low pensions'!M33</f>
        <v>6297.5292844433</v>
      </c>
      <c r="J33" s="82" t="n">
        <f aca="false">'Low pensions'!W33</f>
        <v>34647.148051476</v>
      </c>
      <c r="K33" s="9"/>
      <c r="L33" s="82" t="n">
        <f aca="false">'Low pensions'!N33</f>
        <v>3305159.67618815</v>
      </c>
      <c r="M33" s="67"/>
      <c r="N33" s="82" t="n">
        <f aca="false">'Low pensions'!L33</f>
        <v>699437.487053532</v>
      </c>
      <c r="O33" s="9"/>
      <c r="P33" s="82" t="n">
        <f aca="false">'Low pensions'!X33</f>
        <v>20998587.9581551</v>
      </c>
      <c r="Q33" s="67"/>
      <c r="R33" s="82" t="n">
        <f aca="false">'Low SIPA income'!G28</f>
        <v>17842830.106962</v>
      </c>
      <c r="S33" s="67"/>
      <c r="T33" s="82" t="n">
        <f aca="false">'Low SIPA income'!J28</f>
        <v>68223607.3823874</v>
      </c>
      <c r="U33" s="9"/>
      <c r="V33" s="82" t="n">
        <f aca="false">'Low SIPA income'!F28</f>
        <v>108218.534622524</v>
      </c>
      <c r="W33" s="67"/>
      <c r="X33" s="82" t="n">
        <f aca="false">'Low SIPA income'!M28</f>
        <v>271813.758702499</v>
      </c>
      <c r="Y33" s="9"/>
      <c r="Z33" s="9" t="n">
        <f aca="false">R33+V33-N33-L33-F33</f>
        <v>-2843902.03573182</v>
      </c>
      <c r="AA33" s="9"/>
      <c r="AB33" s="9" t="n">
        <f aca="false">T33-P33-D33</f>
        <v>-45150551.6550199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-0.00896247745596408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11654037</v>
      </c>
      <c r="AX33" s="7"/>
      <c r="AY33" s="40" t="n">
        <f aca="false">(AW33-AW32)/AW32</f>
        <v>0.00340298383582678</v>
      </c>
      <c r="AZ33" s="39" t="n">
        <f aca="false">workers_and_wage_low!B21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0.0134968460765182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105670298.855559</v>
      </c>
      <c r="E34" s="6"/>
      <c r="F34" s="8" t="n">
        <f aca="false">'Low pensions'!I34</f>
        <v>19206827.6601025</v>
      </c>
      <c r="G34" s="81" t="n">
        <f aca="false">'Low pensions'!K34</f>
        <v>227496.203324326</v>
      </c>
      <c r="H34" s="81" t="n">
        <f aca="false">'Low pensions'!V34</f>
        <v>1251616.98845889</v>
      </c>
      <c r="I34" s="81" t="n">
        <f aca="false">'Low pensions'!M34</f>
        <v>7035.96505126779</v>
      </c>
      <c r="J34" s="81" t="n">
        <f aca="false">'Low pensions'!W34</f>
        <v>38709.8037667697</v>
      </c>
      <c r="K34" s="6"/>
      <c r="L34" s="81" t="n">
        <f aca="false">'Low pensions'!N34</f>
        <v>3797939.19645477</v>
      </c>
      <c r="M34" s="8"/>
      <c r="N34" s="81" t="n">
        <f aca="false">'Low pensions'!L34</f>
        <v>714826.376907792</v>
      </c>
      <c r="O34" s="6"/>
      <c r="P34" s="81" t="n">
        <f aca="false">'Low pensions'!X34</f>
        <v>23640288.3629154</v>
      </c>
      <c r="Q34" s="8"/>
      <c r="R34" s="81" t="n">
        <f aca="false">'Low SIPA income'!G29</f>
        <v>16354855.2154784</v>
      </c>
      <c r="S34" s="8"/>
      <c r="T34" s="81" t="n">
        <f aca="false">'Low SIPA income'!J29</f>
        <v>62534206.4194864</v>
      </c>
      <c r="U34" s="6"/>
      <c r="V34" s="81" t="n">
        <f aca="false">'Low SIPA income'!F29</f>
        <v>114223.960654247</v>
      </c>
      <c r="W34" s="8"/>
      <c r="X34" s="81" t="n">
        <f aca="false">'Low SIPA income'!M29</f>
        <v>286897.65748182</v>
      </c>
      <c r="Y34" s="6"/>
      <c r="Z34" s="6" t="n">
        <f aca="false">R34+V34-N34-L34-F34</f>
        <v>-7250514.05733245</v>
      </c>
      <c r="AA34" s="6"/>
      <c r="AB34" s="6" t="n">
        <f aca="false">T34-P34-D34</f>
        <v>-66776380.7989877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-0.0139300565326652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11459125</v>
      </c>
      <c r="AX34" s="5"/>
      <c r="AY34" s="61" t="n">
        <f aca="false">(AW34-AW33)/AW33</f>
        <v>-0.0167248482221225</v>
      </c>
      <c r="AZ34" s="66" t="n">
        <f aca="false">workers_and_wage_low!B22</f>
        <v>5987.4537603861</v>
      </c>
      <c r="BA34" s="61" t="n">
        <f aca="false">(AZ34-AZ33)/AZ33</f>
        <v>0.0542873610183224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0.0159004298564409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97675413.305956</v>
      </c>
      <c r="E35" s="9"/>
      <c r="F35" s="67" t="n">
        <f aca="false">'Low pensions'!I35</f>
        <v>17753662.574203</v>
      </c>
      <c r="G35" s="82" t="n">
        <f aca="false">'Low pensions'!K35</f>
        <v>279307.043137103</v>
      </c>
      <c r="H35" s="82" t="n">
        <f aca="false">'Low pensions'!V35</f>
        <v>1536664.94243967</v>
      </c>
      <c r="I35" s="82" t="n">
        <f aca="false">'Low pensions'!M35</f>
        <v>8638.3621588794</v>
      </c>
      <c r="J35" s="82" t="n">
        <f aca="false">'Low pensions'!W35</f>
        <v>47525.7198692677</v>
      </c>
      <c r="K35" s="9"/>
      <c r="L35" s="82" t="n">
        <f aca="false">'Low pensions'!N35</f>
        <v>2945031.41658614</v>
      </c>
      <c r="M35" s="67"/>
      <c r="N35" s="82" t="n">
        <f aca="false">'Low pensions'!L35</f>
        <v>730595.767970618</v>
      </c>
      <c r="O35" s="9"/>
      <c r="P35" s="82" t="n">
        <f aca="false">'Low pensions'!X35</f>
        <v>19301304.3755292</v>
      </c>
      <c r="Q35" s="67"/>
      <c r="R35" s="82" t="n">
        <f aca="false">'Low SIPA income'!G30</f>
        <v>18316763.5602497</v>
      </c>
      <c r="S35" s="67"/>
      <c r="T35" s="82" t="n">
        <f aca="false">'Low SIPA income'!J30</f>
        <v>70035733.0176511</v>
      </c>
      <c r="U35" s="9"/>
      <c r="V35" s="82" t="n">
        <f aca="false">'Low SIPA income'!F30</f>
        <v>83174.492669337</v>
      </c>
      <c r="W35" s="67"/>
      <c r="X35" s="82" t="n">
        <f aca="false">'Low SIPA income'!M30</f>
        <v>208910.345713742</v>
      </c>
      <c r="Y35" s="9"/>
      <c r="Z35" s="9" t="n">
        <f aca="false">R35+V35-N35-L35-F35</f>
        <v>-3029351.70584073</v>
      </c>
      <c r="AA35" s="9"/>
      <c r="AB35" s="9" t="n">
        <f aca="false">T35-P35-D35</f>
        <v>-46940984.6638341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-0.0116770085378938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9344932</v>
      </c>
      <c r="AX35" s="7"/>
      <c r="AY35" s="40" t="n">
        <f aca="false">(AW35-AW34)/AW34</f>
        <v>-0.184498641912013</v>
      </c>
      <c r="AZ35" s="39" t="n">
        <f aca="false">workers_and_wage_low!B23</f>
        <v>6406.04690793818</v>
      </c>
      <c r="BA35" s="40" t="n">
        <f aca="false">(AZ35-AZ34)/AZ34</f>
        <v>0.0699117127753969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0.013682644393702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96998018.6451087</v>
      </c>
      <c r="E36" s="9"/>
      <c r="F36" s="67" t="n">
        <f aca="false">'Low pensions'!I36</f>
        <v>17630538.076121</v>
      </c>
      <c r="G36" s="82" t="n">
        <f aca="false">'Low pensions'!K36</f>
        <v>300504.88446356</v>
      </c>
      <c r="H36" s="82" t="n">
        <f aca="false">'Low pensions'!V36</f>
        <v>1653289.2110435</v>
      </c>
      <c r="I36" s="82" t="n">
        <f aca="false">'Low pensions'!M36</f>
        <v>9293.96549887298</v>
      </c>
      <c r="J36" s="82" t="n">
        <f aca="false">'Low pensions'!W36</f>
        <v>51132.6560116548</v>
      </c>
      <c r="K36" s="9"/>
      <c r="L36" s="82" t="n">
        <f aca="false">'Low pensions'!N36</f>
        <v>2909983.196962</v>
      </c>
      <c r="M36" s="67"/>
      <c r="N36" s="82" t="n">
        <f aca="false">'Low pensions'!L36</f>
        <v>727300.870120924</v>
      </c>
      <c r="O36" s="9"/>
      <c r="P36" s="82" t="n">
        <f aca="false">'Low pensions'!X36</f>
        <v>19101311.4414703</v>
      </c>
      <c r="Q36" s="67"/>
      <c r="R36" s="82" t="n">
        <f aca="false">'Low SIPA income'!G31</f>
        <v>15597780.5352305</v>
      </c>
      <c r="S36" s="67"/>
      <c r="T36" s="82" t="n">
        <f aca="false">'Low SIPA income'!J31</f>
        <v>59639465.7626089</v>
      </c>
      <c r="U36" s="9"/>
      <c r="V36" s="82" t="n">
        <f aca="false">'Low SIPA income'!F31</f>
        <v>84398.6334716859</v>
      </c>
      <c r="W36" s="67"/>
      <c r="X36" s="82" t="n">
        <f aca="false">'Low SIPA income'!M31</f>
        <v>211985.034479656</v>
      </c>
      <c r="Y36" s="9"/>
      <c r="Z36" s="9" t="n">
        <f aca="false">R36+V36-N36-L36-F36</f>
        <v>-5585642.97450178</v>
      </c>
      <c r="AA36" s="9"/>
      <c r="AB36" s="9" t="n">
        <f aca="false">T36-P36-D36</f>
        <v>-56459864.3239701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-0.0126483763491163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9833529</v>
      </c>
      <c r="AX36" s="7"/>
      <c r="AY36" s="40" t="n">
        <f aca="false">(AW36-AW35)/AW35</f>
        <v>0.0522847036233115</v>
      </c>
      <c r="AZ36" s="39" t="n">
        <f aca="false">workers_and_wage_low!B24</f>
        <v>6099.20934338815</v>
      </c>
      <c r="BA36" s="40" t="n">
        <f aca="false">(AZ36-AZ35)/AZ35</f>
        <v>-0.0478981139163696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0.0158573472896459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94544421.150191</v>
      </c>
      <c r="E37" s="9"/>
      <c r="F37" s="67" t="n">
        <f aca="false">'Low pensions'!I37</f>
        <v>17184567.6876341</v>
      </c>
      <c r="G37" s="82" t="n">
        <f aca="false">'Low pensions'!K37</f>
        <v>313115.34061862</v>
      </c>
      <c r="H37" s="82" t="n">
        <f aca="false">'Low pensions'!V37</f>
        <v>1722668.22012256</v>
      </c>
      <c r="I37" s="82" t="n">
        <f aca="false">'Low pensions'!M37</f>
        <v>9683.97960676154</v>
      </c>
      <c r="J37" s="82" t="n">
        <f aca="false">'Low pensions'!W37</f>
        <v>53278.3985604922</v>
      </c>
      <c r="K37" s="9"/>
      <c r="L37" s="82" t="n">
        <f aca="false">'Low pensions'!N37</f>
        <v>2926673.67510381</v>
      </c>
      <c r="M37" s="67"/>
      <c r="N37" s="82" t="n">
        <f aca="false">'Low pensions'!L37</f>
        <v>710521.665003154</v>
      </c>
      <c r="O37" s="9"/>
      <c r="P37" s="82" t="n">
        <f aca="false">'Low pensions'!X37</f>
        <v>19095604.1759993</v>
      </c>
      <c r="Q37" s="67"/>
      <c r="R37" s="82" t="n">
        <f aca="false">'Low SIPA income'!G32</f>
        <v>18512406.3567963</v>
      </c>
      <c r="S37" s="67"/>
      <c r="T37" s="82" t="n">
        <f aca="false">'Low SIPA income'!J32</f>
        <v>70783790.2069408</v>
      </c>
      <c r="U37" s="9"/>
      <c r="V37" s="82" t="n">
        <f aca="false">'Low SIPA income'!F32</f>
        <v>89324.2409541209</v>
      </c>
      <c r="W37" s="67"/>
      <c r="X37" s="82" t="n">
        <f aca="false">'Low SIPA income'!M32</f>
        <v>224356.740383491</v>
      </c>
      <c r="Y37" s="9"/>
      <c r="Z37" s="9" t="n">
        <f aca="false">R37+V37-N37-L37-F37</f>
        <v>-2220032.42999058</v>
      </c>
      <c r="AA37" s="9"/>
      <c r="AB37" s="9" t="n">
        <f aca="false">T37-P37-D37</f>
        <v>-42856235.1192494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-0.00917001034101452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10346870</v>
      </c>
      <c r="AX37" s="7"/>
      <c r="AY37" s="40" t="n">
        <f aca="false">(AW37-AW36)/AW36</f>
        <v>0.0522031307377036</v>
      </c>
      <c r="AZ37" s="39" t="n">
        <f aca="false">workers_and_wage_low!B25</f>
        <v>5989.78897621345</v>
      </c>
      <c r="BA37" s="40" t="n">
        <f aca="false">(AZ37-AZ36)/AZ36</f>
        <v>-0.0179400904304613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0.0134977224981213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91855137.4737459</v>
      </c>
      <c r="E38" s="6"/>
      <c r="F38" s="8" t="n">
        <f aca="false">'Low pensions'!I38</f>
        <v>16695758.5457842</v>
      </c>
      <c r="G38" s="81" t="n">
        <f aca="false">'Low pensions'!K38</f>
        <v>306920.079089883</v>
      </c>
      <c r="H38" s="81" t="n">
        <f aca="false">'Low pensions'!V38</f>
        <v>1688583.71908912</v>
      </c>
      <c r="I38" s="81" t="n">
        <f aca="false">'Low pensions'!M38</f>
        <v>9492.37358009949</v>
      </c>
      <c r="J38" s="81" t="n">
        <f aca="false">'Low pensions'!W38</f>
        <v>52224.2387347151</v>
      </c>
      <c r="K38" s="6"/>
      <c r="L38" s="81" t="n">
        <f aca="false">'Low pensions'!N38</f>
        <v>3430207.73497466</v>
      </c>
      <c r="M38" s="8"/>
      <c r="N38" s="81" t="n">
        <f aca="false">'Low pensions'!L38</f>
        <v>691752.799354114</v>
      </c>
      <c r="O38" s="6"/>
      <c r="P38" s="81" t="n">
        <f aca="false">'Low pensions'!X38</f>
        <v>21605184.045279</v>
      </c>
      <c r="Q38" s="8"/>
      <c r="R38" s="81" t="n">
        <f aca="false">'Low SIPA income'!G33</f>
        <v>16178881.1706201</v>
      </c>
      <c r="S38" s="8"/>
      <c r="T38" s="81" t="n">
        <f aca="false">'Low SIPA income'!J33</f>
        <v>61861354.407001</v>
      </c>
      <c r="U38" s="6"/>
      <c r="V38" s="81" t="n">
        <f aca="false">'Low SIPA income'!F33</f>
        <v>96486.4262896837</v>
      </c>
      <c r="W38" s="8"/>
      <c r="X38" s="81" t="n">
        <f aca="false">'Low SIPA income'!M33</f>
        <v>242346.085031095</v>
      </c>
      <c r="Y38" s="6"/>
      <c r="Z38" s="6" t="n">
        <f aca="false">R38+V38-N38-L38-F38</f>
        <v>-4542351.4832032</v>
      </c>
      <c r="AA38" s="6"/>
      <c r="AB38" s="6" t="n">
        <f aca="false">T38-P38-D38</f>
        <v>-51598967.1120239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-0.0110968387617905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10799194</v>
      </c>
      <c r="AX38" s="5"/>
      <c r="AY38" s="61" t="n">
        <f aca="false">(AW38-AW37)/AW37</f>
        <v>0.043716022333324</v>
      </c>
      <c r="AZ38" s="66" t="n">
        <f aca="false">workers_and_wage_low!B26</f>
        <v>5870.31053640182</v>
      </c>
      <c r="BA38" s="61" t="n">
        <f aca="false">(AZ38-AZ37)/AZ37</f>
        <v>-0.0199470198843571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0.0155111288830351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93158035.0147348</v>
      </c>
      <c r="E39" s="9"/>
      <c r="F39" s="67" t="n">
        <f aca="false">'Low pensions'!I39</f>
        <v>16932575.5965503</v>
      </c>
      <c r="G39" s="82" t="n">
        <f aca="false">'Low pensions'!K39</f>
        <v>344523.188711971</v>
      </c>
      <c r="H39" s="82" t="n">
        <f aca="false">'Low pensions'!V39</f>
        <v>1895464.93351884</v>
      </c>
      <c r="I39" s="82" t="n">
        <f aca="false">'Low pensions'!M39</f>
        <v>10655.3563519166</v>
      </c>
      <c r="J39" s="82" t="n">
        <f aca="false">'Low pensions'!W39</f>
        <v>58622.6268098609</v>
      </c>
      <c r="K39" s="9"/>
      <c r="L39" s="82" t="n">
        <f aca="false">'Low pensions'!N39</f>
        <v>2913921.83210722</v>
      </c>
      <c r="M39" s="67"/>
      <c r="N39" s="82" t="n">
        <f aca="false">'Low pensions'!L39</f>
        <v>703132.567968991</v>
      </c>
      <c r="O39" s="9"/>
      <c r="P39" s="82" t="n">
        <f aca="false">'Low pensions'!X39</f>
        <v>18988782.1703244</v>
      </c>
      <c r="Q39" s="67"/>
      <c r="R39" s="82" t="n">
        <f aca="false">'Low SIPA income'!G34</f>
        <v>19157099.3680596</v>
      </c>
      <c r="S39" s="67"/>
      <c r="T39" s="82" t="n">
        <f aca="false">'Low SIPA income'!J34</f>
        <v>73248829.8121453</v>
      </c>
      <c r="U39" s="9"/>
      <c r="V39" s="82" t="n">
        <f aca="false">'Low SIPA income'!F34</f>
        <v>95046.7252244609</v>
      </c>
      <c r="W39" s="67"/>
      <c r="X39" s="82" t="n">
        <f aca="false">'Low SIPA income'!M34</f>
        <v>238729.97103259</v>
      </c>
      <c r="Y39" s="9"/>
      <c r="Z39" s="9" t="n">
        <f aca="false">R39+V39-N39-L39-F39</f>
        <v>-1297483.9033424</v>
      </c>
      <c r="AA39" s="9"/>
      <c r="AB39" s="9" t="n">
        <f aca="false">T39-P39-D39</f>
        <v>-38897987.3729139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-0.00820020153421567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11079402</v>
      </c>
      <c r="AX39" s="7"/>
      <c r="AY39" s="40" t="n">
        <f aca="false">(AW39-AW38)/AW38</f>
        <v>0.0259471216092608</v>
      </c>
      <c r="AZ39" s="39" t="n">
        <f aca="false">workers_and_wage_low!B27</f>
        <v>5861.19210876106</v>
      </c>
      <c r="BA39" s="40" t="n">
        <f aca="false">(AZ39-AZ38)/AZ38</f>
        <v>-0.00155331265428209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0.01353260128148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87237874.7392908</v>
      </c>
      <c r="E40" s="9"/>
      <c r="F40" s="67" t="n">
        <f aca="false">'Low pensions'!I40</f>
        <v>15856516.388219</v>
      </c>
      <c r="G40" s="82" t="n">
        <f aca="false">'Low pensions'!K40</f>
        <v>342399.987377204</v>
      </c>
      <c r="H40" s="82" t="n">
        <f aca="false">'Low pensions'!V40</f>
        <v>1883783.70622062</v>
      </c>
      <c r="I40" s="82" t="n">
        <f aca="false">'Low pensions'!M40</f>
        <v>10589.6903312537</v>
      </c>
      <c r="J40" s="82" t="n">
        <f aca="false">'Low pensions'!W40</f>
        <v>58261.3517387822</v>
      </c>
      <c r="K40" s="9"/>
      <c r="L40" s="82" t="n">
        <f aca="false">'Low pensions'!N40</f>
        <v>2605349.43893414</v>
      </c>
      <c r="M40" s="67"/>
      <c r="N40" s="82" t="n">
        <f aca="false">'Low pensions'!L40</f>
        <v>660171.94016852</v>
      </c>
      <c r="O40" s="9"/>
      <c r="P40" s="82" t="n">
        <f aca="false">'Low pensions'!X40</f>
        <v>17151241.8565341</v>
      </c>
      <c r="Q40" s="67"/>
      <c r="R40" s="82" t="n">
        <f aca="false">'Low SIPA income'!G35</f>
        <v>16859713.270727</v>
      </c>
      <c r="S40" s="67"/>
      <c r="T40" s="82" t="n">
        <f aca="false">'Low SIPA income'!J35</f>
        <v>64464574.9506353</v>
      </c>
      <c r="U40" s="9"/>
      <c r="V40" s="82" t="n">
        <f aca="false">'Low SIPA income'!F35</f>
        <v>98687.4709558501</v>
      </c>
      <c r="W40" s="67"/>
      <c r="X40" s="82" t="n">
        <f aca="false">'Low SIPA income'!M35</f>
        <v>247874.474653719</v>
      </c>
      <c r="Y40" s="9"/>
      <c r="Z40" s="9" t="n">
        <f aca="false">R40+V40-N40-L40-F40</f>
        <v>-2163637.02563887</v>
      </c>
      <c r="AA40" s="9"/>
      <c r="AB40" s="9" t="n">
        <f aca="false">T40-P40-D40</f>
        <v>-39924541.6451896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-0.00835893812490506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11518692</v>
      </c>
      <c r="AX40" s="7"/>
      <c r="AY40" s="40" t="n">
        <f aca="false">(AW40-AW39)/AW39</f>
        <v>0.0396492518278514</v>
      </c>
      <c r="AZ40" s="39" t="n">
        <f aca="false">workers_and_wage_low!B28</f>
        <v>5806.96654872282</v>
      </c>
      <c r="BA40" s="40" t="n">
        <f aca="false">(AZ40-AZ39)/AZ39</f>
        <v>-0.00925162646642916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0.0155455581238599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98713870.3957671</v>
      </c>
      <c r="E41" s="9"/>
      <c r="F41" s="67" t="n">
        <f aca="false">'Low pensions'!I41</f>
        <v>17942414.4427264</v>
      </c>
      <c r="G41" s="82" t="n">
        <f aca="false">'Low pensions'!K41</f>
        <v>406138.152632347</v>
      </c>
      <c r="H41" s="82" t="n">
        <f aca="false">'Low pensions'!V41</f>
        <v>2234452.28565536</v>
      </c>
      <c r="I41" s="82" t="n">
        <f aca="false">'Low pensions'!M41</f>
        <v>12560.973792753</v>
      </c>
      <c r="J41" s="82" t="n">
        <f aca="false">'Low pensions'!W41</f>
        <v>69106.7717212994</v>
      </c>
      <c r="K41" s="9"/>
      <c r="L41" s="82" t="n">
        <f aca="false">'Low pensions'!N41</f>
        <v>3140765.18598478</v>
      </c>
      <c r="M41" s="67"/>
      <c r="N41" s="82" t="n">
        <f aca="false">'Low pensions'!L41</f>
        <v>747942.940520585</v>
      </c>
      <c r="O41" s="9"/>
      <c r="P41" s="82" t="n">
        <f aca="false">'Low pensions'!X41</f>
        <v>20412406.8605445</v>
      </c>
      <c r="Q41" s="67"/>
      <c r="R41" s="82" t="n">
        <f aca="false">'Low SIPA income'!G36</f>
        <v>19979483.961534</v>
      </c>
      <c r="S41" s="67"/>
      <c r="T41" s="82" t="n">
        <f aca="false">'Low SIPA income'!J36</f>
        <v>76393288.5827654</v>
      </c>
      <c r="U41" s="9"/>
      <c r="V41" s="82" t="n">
        <f aca="false">'Low SIPA income'!F36</f>
        <v>95428.3566955186</v>
      </c>
      <c r="W41" s="67"/>
      <c r="X41" s="82" t="n">
        <f aca="false">'Low SIPA income'!M36</f>
        <v>239688.519260481</v>
      </c>
      <c r="Y41" s="9"/>
      <c r="Z41" s="9" t="n">
        <f aca="false">R41+V41-N41-L41-F41</f>
        <v>-1756210.25100228</v>
      </c>
      <c r="AA41" s="9"/>
      <c r="AB41" s="9" t="n">
        <f aca="false">T41-P41-D41</f>
        <v>-42732988.6735462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-0.00889440553699503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11612813</v>
      </c>
      <c r="AX41" s="7"/>
      <c r="AY41" s="40" t="n">
        <f aca="false">(AW41-AW40)/AW40</f>
        <v>0.00817115346082698</v>
      </c>
      <c r="AZ41" s="39" t="n">
        <f aca="false">workers_and_wage_low!B29</f>
        <v>5863.26324694265</v>
      </c>
      <c r="BA41" s="40" t="n">
        <f aca="false">(AZ41-AZ40)/AZ40</f>
        <v>0.00969468271385365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0.0135167875790425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93151329.7050623</v>
      </c>
      <c r="E42" s="6"/>
      <c r="F42" s="8" t="n">
        <f aca="false">'Low pensions'!I42</f>
        <v>16931356.827145</v>
      </c>
      <c r="G42" s="81" t="n">
        <f aca="false">'Low pensions'!K42</f>
        <v>403409.910798812</v>
      </c>
      <c r="H42" s="81" t="n">
        <f aca="false">'Low pensions'!V42</f>
        <v>2219442.30404872</v>
      </c>
      <c r="I42" s="81" t="n">
        <f aca="false">'Low pensions'!M42</f>
        <v>12476.5951793446</v>
      </c>
      <c r="J42" s="81" t="n">
        <f aca="false">'Low pensions'!W42</f>
        <v>68642.5454860427</v>
      </c>
      <c r="K42" s="6"/>
      <c r="L42" s="81" t="n">
        <f aca="false">'Low pensions'!N42</f>
        <v>3443027.77769217</v>
      </c>
      <c r="M42" s="8"/>
      <c r="N42" s="81" t="n">
        <f aca="false">'Low pensions'!L42</f>
        <v>707952.348146386</v>
      </c>
      <c r="O42" s="6"/>
      <c r="P42" s="81" t="n">
        <f aca="false">'Low pensions'!X42</f>
        <v>21760832.4456995</v>
      </c>
      <c r="Q42" s="8"/>
      <c r="R42" s="81" t="n">
        <f aca="false">'Low SIPA income'!G37</f>
        <v>17305102.3657362</v>
      </c>
      <c r="S42" s="8"/>
      <c r="T42" s="81" t="n">
        <f aca="false">'Low SIPA income'!J37</f>
        <v>66167558.7580331</v>
      </c>
      <c r="U42" s="6"/>
      <c r="V42" s="81" t="n">
        <f aca="false">'Low SIPA income'!F37</f>
        <v>100541.191084649</v>
      </c>
      <c r="W42" s="8"/>
      <c r="X42" s="81" t="n">
        <f aca="false">'Low SIPA income'!M37</f>
        <v>252530.485174919</v>
      </c>
      <c r="Y42" s="6"/>
      <c r="Z42" s="6" t="n">
        <f aca="false">R42+V42-N42-L42-F42</f>
        <v>-3676693.39616275</v>
      </c>
      <c r="AA42" s="6"/>
      <c r="AB42" s="6" t="n">
        <f aca="false">T42-P42-D42</f>
        <v>-48744603.3927287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-0.0100797896560416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11576804</v>
      </c>
      <c r="AX42" s="5"/>
      <c r="AY42" s="61" t="n">
        <f aca="false">(AW42-AW41)/AW41</f>
        <v>-0.00310079909148627</v>
      </c>
      <c r="AZ42" s="66" t="n">
        <f aca="false">workers_and_wage_low!B30</f>
        <v>5897.52452768741</v>
      </c>
      <c r="BA42" s="61" t="n">
        <f aca="false">(AZ42-AZ41)/AZ41</f>
        <v>0.00584338094705618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0.0157341316062581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104036306.916516</v>
      </c>
      <c r="E43" s="9"/>
      <c r="F43" s="67" t="n">
        <f aca="false">'Low pensions'!I43</f>
        <v>18909830.2832512</v>
      </c>
      <c r="G43" s="82" t="n">
        <f aca="false">'Low pensions'!K43</f>
        <v>469547.270597081</v>
      </c>
      <c r="H43" s="82" t="n">
        <f aca="false">'Low pensions'!V43</f>
        <v>2583310.54398291</v>
      </c>
      <c r="I43" s="82" t="n">
        <f aca="false">'Low pensions'!M43</f>
        <v>14522.0805339302</v>
      </c>
      <c r="J43" s="82" t="n">
        <f aca="false">'Low pensions'!W43</f>
        <v>79896.2023912233</v>
      </c>
      <c r="K43" s="9"/>
      <c r="L43" s="82" t="n">
        <f aca="false">'Low pensions'!N43</f>
        <v>3318341.58422764</v>
      </c>
      <c r="M43" s="67"/>
      <c r="N43" s="82" t="n">
        <f aca="false">'Low pensions'!L43</f>
        <v>791393.089180149</v>
      </c>
      <c r="O43" s="9"/>
      <c r="P43" s="82" t="n">
        <f aca="false">'Low pensions'!X43</f>
        <v>21572901.5332479</v>
      </c>
      <c r="Q43" s="67"/>
      <c r="R43" s="82" t="n">
        <f aca="false">'Low SIPA income'!G38</f>
        <v>20459524.8226261</v>
      </c>
      <c r="S43" s="67"/>
      <c r="T43" s="82" t="n">
        <f aca="false">'Low SIPA income'!J38</f>
        <v>78228766.4211086</v>
      </c>
      <c r="U43" s="9"/>
      <c r="V43" s="82" t="n">
        <f aca="false">'Low SIPA income'!F38</f>
        <v>96965.978356143</v>
      </c>
      <c r="W43" s="67"/>
      <c r="X43" s="82" t="n">
        <f aca="false">'Low SIPA income'!M38</f>
        <v>243550.581563343</v>
      </c>
      <c r="Y43" s="9"/>
      <c r="Z43" s="9" t="n">
        <f aca="false">R43+V43-N43-L43-F43</f>
        <v>-2463074.15567675</v>
      </c>
      <c r="AA43" s="9"/>
      <c r="AB43" s="9" t="n">
        <f aca="false">T43-P43-D43</f>
        <v>-47380442.0286551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-0.00960424353288261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11656890</v>
      </c>
      <c r="AX43" s="7"/>
      <c r="AY43" s="40" t="n">
        <f aca="false">(AW43-AW42)/AW42</f>
        <v>0.00691779872925205</v>
      </c>
      <c r="AZ43" s="39" t="n">
        <f aca="false">workers_and_wage_low!B31</f>
        <v>5926.10429193492</v>
      </c>
      <c r="BA43" s="40" t="n">
        <f aca="false">(AZ43-AZ42)/AZ42</f>
        <v>0.00484606110806979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0.0136848234877017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98835986.5226356</v>
      </c>
      <c r="E44" s="9"/>
      <c r="F44" s="67" t="n">
        <f aca="false">'Low pensions'!I44</f>
        <v>17964610.4943009</v>
      </c>
      <c r="G44" s="82" t="n">
        <f aca="false">'Low pensions'!K44</f>
        <v>467128.545805246</v>
      </c>
      <c r="H44" s="82" t="n">
        <f aca="false">'Low pensions'!V44</f>
        <v>2570003.43381742</v>
      </c>
      <c r="I44" s="82" t="n">
        <f aca="false">'Low pensions'!M44</f>
        <v>14447.2746125335</v>
      </c>
      <c r="J44" s="82" t="n">
        <f aca="false">'Low pensions'!W44</f>
        <v>79484.6422830134</v>
      </c>
      <c r="K44" s="9"/>
      <c r="L44" s="82" t="n">
        <f aca="false">'Low pensions'!N44</f>
        <v>3044366.77496719</v>
      </c>
      <c r="M44" s="67"/>
      <c r="N44" s="82" t="n">
        <f aca="false">'Low pensions'!L44</f>
        <v>754448.653140731</v>
      </c>
      <c r="O44" s="9"/>
      <c r="P44" s="82" t="n">
        <f aca="false">'Low pensions'!X44</f>
        <v>19947987.558856</v>
      </c>
      <c r="Q44" s="67"/>
      <c r="R44" s="82" t="n">
        <f aca="false">'Low SIPA income'!G39</f>
        <v>17703848.464138</v>
      </c>
      <c r="S44" s="67"/>
      <c r="T44" s="82" t="n">
        <f aca="false">'Low SIPA income'!J39</f>
        <v>67692199.0252745</v>
      </c>
      <c r="U44" s="9"/>
      <c r="V44" s="82" t="n">
        <f aca="false">'Low SIPA income'!F39</f>
        <v>99890.506251974</v>
      </c>
      <c r="W44" s="67"/>
      <c r="X44" s="82" t="n">
        <f aca="false">'Low SIPA income'!M39</f>
        <v>250896.152472882</v>
      </c>
      <c r="Y44" s="9"/>
      <c r="Z44" s="9" t="n">
        <f aca="false">R44+V44-N44-L44-F44</f>
        <v>-3959686.95201883</v>
      </c>
      <c r="AA44" s="9"/>
      <c r="AB44" s="9" t="n">
        <f aca="false">T44-P44-D44</f>
        <v>-51091775.0562171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-0.0101876229694911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11674108</v>
      </c>
      <c r="AX44" s="7"/>
      <c r="AY44" s="40" t="n">
        <f aca="false">(AW44-AW43)/AW43</f>
        <v>0.00147706635303241</v>
      </c>
      <c r="AZ44" s="39" t="n">
        <f aca="false">workers_and_wage_low!B32</f>
        <v>5933.10627014906</v>
      </c>
      <c r="BA44" s="40" t="n">
        <f aca="false">(AZ44-AZ43)/AZ43</f>
        <v>0.00118154825990169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0.0156198704821018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108425592.745923</v>
      </c>
      <c r="E45" s="9"/>
      <c r="F45" s="67" t="n">
        <f aca="false">'Low pensions'!I45</f>
        <v>19707634.9397099</v>
      </c>
      <c r="G45" s="82" t="n">
        <f aca="false">'Low pensions'!K45</f>
        <v>520003.039187629</v>
      </c>
      <c r="H45" s="82" t="n">
        <f aca="false">'Low pensions'!V45</f>
        <v>2860903.29590963</v>
      </c>
      <c r="I45" s="82" t="n">
        <f aca="false">'Low pensions'!M45</f>
        <v>16082.5682222979</v>
      </c>
      <c r="J45" s="82" t="n">
        <f aca="false">'Low pensions'!W45</f>
        <v>88481.5452343192</v>
      </c>
      <c r="K45" s="9"/>
      <c r="L45" s="82" t="n">
        <f aca="false">'Low pensions'!N45</f>
        <v>3475461.6889767</v>
      </c>
      <c r="M45" s="67"/>
      <c r="N45" s="82" t="n">
        <f aca="false">'Low pensions'!L45</f>
        <v>830427.457330458</v>
      </c>
      <c r="O45" s="9"/>
      <c r="P45" s="82" t="n">
        <f aca="false">'Low pensions'!X45</f>
        <v>22602954.0802707</v>
      </c>
      <c r="Q45" s="67"/>
      <c r="R45" s="82" t="n">
        <f aca="false">'Low SIPA income'!G40</f>
        <v>20538001.1450278</v>
      </c>
      <c r="S45" s="67" t="n">
        <f aca="false">SUM(T42:T45)/AVERAGE(AG42:AG45)</f>
        <v>0.0585715984930538</v>
      </c>
      <c r="T45" s="82" t="n">
        <f aca="false">'Low SIPA income'!J40</f>
        <v>78528827.4414878</v>
      </c>
      <c r="U45" s="9"/>
      <c r="V45" s="82" t="n">
        <f aca="false">'Low SIPA income'!F40</f>
        <v>98778.5497070359</v>
      </c>
      <c r="W45" s="67"/>
      <c r="X45" s="82" t="n">
        <f aca="false">'Low SIPA income'!M40</f>
        <v>248103.238217965</v>
      </c>
      <c r="Y45" s="9"/>
      <c r="Z45" s="9" t="n">
        <f aca="false">R45+V45-N45-L45-F45</f>
        <v>-3376744.39128221</v>
      </c>
      <c r="AA45" s="9"/>
      <c r="AB45" s="9" t="n">
        <f aca="false">T45-P45-D45</f>
        <v>-52499719.3847056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-0.0103698213793668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11701230</v>
      </c>
      <c r="AX45" s="7"/>
      <c r="AY45" s="40" t="n">
        <f aca="false">(AW45-AW44)/AW44</f>
        <v>0.00232326101488867</v>
      </c>
      <c r="AZ45" s="39" t="n">
        <f aca="false">workers_and_wage_low!B33</f>
        <v>5956.44277265208</v>
      </c>
      <c r="BA45" s="40" t="n">
        <f aca="false">(AZ45-AZ44)/AZ44</f>
        <v>0.00393326892195405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0.0135058279033059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103126043.982928</v>
      </c>
      <c r="E46" s="6"/>
      <c r="F46" s="8" t="n">
        <f aca="false">'Low pensions'!I46</f>
        <v>18744379.2200844</v>
      </c>
      <c r="G46" s="81" t="n">
        <f aca="false">'Low pensions'!K46</f>
        <v>506745.277329467</v>
      </c>
      <c r="H46" s="81" t="n">
        <f aca="false">'Low pensions'!V46</f>
        <v>2787963.00183816</v>
      </c>
      <c r="I46" s="81" t="n">
        <f aca="false">'Low pensions'!M46</f>
        <v>15672.5343503959</v>
      </c>
      <c r="J46" s="81" t="n">
        <f aca="false">'Low pensions'!W46</f>
        <v>86225.659850665</v>
      </c>
      <c r="K46" s="6"/>
      <c r="L46" s="81" t="n">
        <f aca="false">'Low pensions'!N46</f>
        <v>3877147.79346914</v>
      </c>
      <c r="M46" s="8"/>
      <c r="N46" s="81" t="n">
        <f aca="false">'Low pensions'!L46</f>
        <v>791240.020254914</v>
      </c>
      <c r="O46" s="6"/>
      <c r="P46" s="81" t="n">
        <f aca="false">'Low pensions'!X46</f>
        <v>24471707.469391</v>
      </c>
      <c r="Q46" s="8"/>
      <c r="R46" s="81" t="n">
        <f aca="false">'Low SIPA income'!G41</f>
        <v>17971102.361355</v>
      </c>
      <c r="S46" s="8"/>
      <c r="T46" s="81" t="n">
        <f aca="false">'Low SIPA income'!J41</f>
        <v>68714067.4646332</v>
      </c>
      <c r="U46" s="6"/>
      <c r="V46" s="81" t="n">
        <f aca="false">'Low SIPA income'!F41</f>
        <v>101591.182409637</v>
      </c>
      <c r="W46" s="8"/>
      <c r="X46" s="81" t="n">
        <f aca="false">'Low SIPA income'!M41</f>
        <v>255167.760662391</v>
      </c>
      <c r="Y46" s="6"/>
      <c r="Z46" s="6" t="n">
        <f aca="false">R46+V46-N46-L46-F46</f>
        <v>-5340073.49004391</v>
      </c>
      <c r="AA46" s="6"/>
      <c r="AB46" s="6" t="n">
        <f aca="false">T46-P46-D46</f>
        <v>-58883683.9876856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-0.0115965980008409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11754216</v>
      </c>
      <c r="AX46" s="5"/>
      <c r="AY46" s="61" t="n">
        <f aca="false">(AW46-AW45)/AW45</f>
        <v>0.00452824190277432</v>
      </c>
      <c r="AZ46" s="66" t="n">
        <f aca="false">workers_and_wage_low!B34</f>
        <v>5958.12466400225</v>
      </c>
      <c r="BA46" s="61" t="n">
        <f aca="false">(AZ46-AZ45)/AZ45</f>
        <v>0.000282365064915394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0.0157165810831527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111361917.933508</v>
      </c>
      <c r="E47" s="9"/>
      <c r="F47" s="67" t="n">
        <f aca="false">'Low pensions'!I47</f>
        <v>20241346.8004956</v>
      </c>
      <c r="G47" s="82" t="n">
        <f aca="false">'Low pensions'!K47</f>
        <v>562269.912608109</v>
      </c>
      <c r="H47" s="82" t="n">
        <f aca="false">'Low pensions'!V47</f>
        <v>3093443.16272532</v>
      </c>
      <c r="I47" s="82" t="n">
        <f aca="false">'Low pensions'!M47</f>
        <v>17389.7911115912</v>
      </c>
      <c r="J47" s="82" t="n">
        <f aca="false">'Low pensions'!W47</f>
        <v>95673.4998781036</v>
      </c>
      <c r="K47" s="9"/>
      <c r="L47" s="82" t="n">
        <f aca="false">'Low pensions'!N47</f>
        <v>3604074.44802552</v>
      </c>
      <c r="M47" s="67"/>
      <c r="N47" s="82" t="n">
        <f aca="false">'Low pensions'!L47</f>
        <v>854872.942759216</v>
      </c>
      <c r="O47" s="9"/>
      <c r="P47" s="82" t="n">
        <f aca="false">'Low pensions'!X47</f>
        <v>23404818.1466192</v>
      </c>
      <c r="Q47" s="67"/>
      <c r="R47" s="82" t="n">
        <f aca="false">'Low SIPA income'!G42</f>
        <v>20859536.9431898</v>
      </c>
      <c r="S47" s="67"/>
      <c r="T47" s="82" t="n">
        <f aca="false">'Low SIPA income'!J42</f>
        <v>79758247.4338143</v>
      </c>
      <c r="U47" s="9"/>
      <c r="V47" s="82" t="n">
        <f aca="false">'Low SIPA income'!F42</f>
        <v>103977.915287358</v>
      </c>
      <c r="W47" s="67"/>
      <c r="X47" s="82" t="n">
        <f aca="false">'Low SIPA income'!M42</f>
        <v>261162.545537043</v>
      </c>
      <c r="Y47" s="9"/>
      <c r="Z47" s="9" t="n">
        <f aca="false">R47+V47-N47-L47-F47</f>
        <v>-3736779.33280318</v>
      </c>
      <c r="AA47" s="9"/>
      <c r="AB47" s="9" t="n">
        <f aca="false">T47-P47-D47</f>
        <v>-55008488.6463133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-0.010721620460211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11840328</v>
      </c>
      <c r="AX47" s="7"/>
      <c r="AY47" s="40" t="n">
        <f aca="false">(AW47-AW46)/AW46</f>
        <v>0.00732605220118466</v>
      </c>
      <c r="AZ47" s="39" t="n">
        <f aca="false">workers_and_wage_low!B35</f>
        <v>5959.59105228831</v>
      </c>
      <c r="BA47" s="40" t="n">
        <f aca="false">(AZ47-AZ46)/AZ46</f>
        <v>0.000246115744258514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0.0136150980085902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106291234.011901</v>
      </c>
      <c r="E48" s="9"/>
      <c r="F48" s="67" t="n">
        <f aca="false">'Low pensions'!I48</f>
        <v>19319689.9749168</v>
      </c>
      <c r="G48" s="82" t="n">
        <f aca="false">'Low pensions'!K48</f>
        <v>540428.381841336</v>
      </c>
      <c r="H48" s="82" t="n">
        <f aca="false">'Low pensions'!V48</f>
        <v>2973277.50473995</v>
      </c>
      <c r="I48" s="82" t="n">
        <f aca="false">'Low pensions'!M48</f>
        <v>16714.279850763</v>
      </c>
      <c r="J48" s="82" t="n">
        <f aca="false">'Low pensions'!W48</f>
        <v>91957.0362290711</v>
      </c>
      <c r="K48" s="9"/>
      <c r="L48" s="82" t="n">
        <f aca="false">'Low pensions'!N48</f>
        <v>3296666.64895779</v>
      </c>
      <c r="M48" s="67"/>
      <c r="N48" s="82" t="n">
        <f aca="false">'Low pensions'!L48</f>
        <v>817430.985726684</v>
      </c>
      <c r="O48" s="9"/>
      <c r="P48" s="82" t="n">
        <f aca="false">'Low pensions'!X48</f>
        <v>21603683.0154718</v>
      </c>
      <c r="Q48" s="67"/>
      <c r="R48" s="82" t="n">
        <f aca="false">'Low SIPA income'!G43</f>
        <v>18260720.1938147</v>
      </c>
      <c r="S48" s="67"/>
      <c r="T48" s="82" t="n">
        <f aca="false">'Low SIPA income'!J43</f>
        <v>69821446.348713</v>
      </c>
      <c r="U48" s="9"/>
      <c r="V48" s="82" t="n">
        <f aca="false">'Low SIPA income'!F43</f>
        <v>104933.060944835</v>
      </c>
      <c r="W48" s="67"/>
      <c r="X48" s="82" t="n">
        <f aca="false">'Low SIPA income'!M43</f>
        <v>263561.596052491</v>
      </c>
      <c r="Y48" s="9"/>
      <c r="Z48" s="9" t="n">
        <f aca="false">R48+V48-N48-L48-F48</f>
        <v>-5068134.35484174</v>
      </c>
      <c r="AA48" s="9"/>
      <c r="AB48" s="9" t="n">
        <f aca="false">T48-P48-D48</f>
        <v>-58073470.6786594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-0.0112424879201269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11828714</v>
      </c>
      <c r="AX48" s="7"/>
      <c r="AY48" s="40" t="n">
        <f aca="false">(AW48-AW47)/AW47</f>
        <v>-0.000980884988996927</v>
      </c>
      <c r="AZ48" s="39" t="n">
        <f aca="false">workers_and_wage_low!B36</f>
        <v>5990.96279772013</v>
      </c>
      <c r="BA48" s="40" t="n">
        <f aca="false">(AZ48-AZ47)/AZ47</f>
        <v>0.00526407687315541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0.0157887764633611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114029820.109779</v>
      </c>
      <c r="E49" s="9"/>
      <c r="F49" s="67" t="n">
        <f aca="false">'Low pensions'!I49</f>
        <v>20726269.6015912</v>
      </c>
      <c r="G49" s="82" t="n">
        <f aca="false">'Low pensions'!K49</f>
        <v>601448.642312452</v>
      </c>
      <c r="H49" s="82" t="n">
        <f aca="false">'Low pensions'!V49</f>
        <v>3308992.97396453</v>
      </c>
      <c r="I49" s="82" t="n">
        <f aca="false">'Low pensions'!M49</f>
        <v>18601.5044014159</v>
      </c>
      <c r="J49" s="82" t="n">
        <f aca="false">'Low pensions'!W49</f>
        <v>102339.9888855</v>
      </c>
      <c r="K49" s="9"/>
      <c r="L49" s="82" t="n">
        <f aca="false">'Low pensions'!N49</f>
        <v>3650752.94993018</v>
      </c>
      <c r="M49" s="67"/>
      <c r="N49" s="82" t="n">
        <f aca="false">'Low pensions'!L49</f>
        <v>878008.279655293</v>
      </c>
      <c r="O49" s="9"/>
      <c r="P49" s="82" t="n">
        <f aca="false">'Low pensions'!X49</f>
        <v>23774316.912477</v>
      </c>
      <c r="Q49" s="67"/>
      <c r="R49" s="82" t="n">
        <f aca="false">'Low SIPA income'!G44</f>
        <v>21265626.8834152</v>
      </c>
      <c r="S49" s="67"/>
      <c r="T49" s="82" t="n">
        <f aca="false">'Low SIPA income'!J44</f>
        <v>81310967.5167715</v>
      </c>
      <c r="U49" s="9"/>
      <c r="V49" s="82" t="n">
        <f aca="false">'Low SIPA income'!F44</f>
        <v>102979.852490693</v>
      </c>
      <c r="W49" s="67"/>
      <c r="X49" s="82" t="n">
        <f aca="false">'Low SIPA income'!M44</f>
        <v>258655.69954131</v>
      </c>
      <c r="Y49" s="9"/>
      <c r="Z49" s="9" t="n">
        <f aca="false">R49+V49-N49-L49-F49</f>
        <v>-3886424.09527084</v>
      </c>
      <c r="AA49" s="9"/>
      <c r="AB49" s="9" t="n">
        <f aca="false">T49-P49-D49</f>
        <v>-56493169.505485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-0.0109317474751558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11872845</v>
      </c>
      <c r="AX49" s="7"/>
      <c r="AY49" s="40" t="n">
        <f aca="false">(AW49-AW48)/AW48</f>
        <v>0.00373083667421497</v>
      </c>
      <c r="AZ49" s="39" t="n">
        <f aca="false">workers_and_wage_low!B37</f>
        <v>6001.211699049</v>
      </c>
      <c r="BA49" s="40" t="n">
        <f aca="false">(AZ49-AZ48)/AZ48</f>
        <v>0.00171072691901433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0.0136160673565405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109448570.132829</v>
      </c>
      <c r="E50" s="6"/>
      <c r="F50" s="8" t="n">
        <f aca="false">'Low pensions'!I50</f>
        <v>19893573.1889936</v>
      </c>
      <c r="G50" s="81" t="n">
        <f aca="false">'Low pensions'!K50</f>
        <v>611157.16105914</v>
      </c>
      <c r="H50" s="81" t="n">
        <f aca="false">'Low pensions'!V50</f>
        <v>3362406.37963268</v>
      </c>
      <c r="I50" s="81" t="n">
        <f aca="false">'Low pensions'!M50</f>
        <v>18901.7678678085</v>
      </c>
      <c r="J50" s="81" t="n">
        <f aca="false">'Low pensions'!W50</f>
        <v>103991.949885547</v>
      </c>
      <c r="K50" s="6"/>
      <c r="L50" s="81" t="n">
        <f aca="false">'Low pensions'!N50</f>
        <v>4103075.00012398</v>
      </c>
      <c r="M50" s="8"/>
      <c r="N50" s="81" t="n">
        <f aca="false">'Low pensions'!L50</f>
        <v>844742.253992919</v>
      </c>
      <c r="O50" s="6"/>
      <c r="P50" s="81" t="n">
        <f aca="false">'Low pensions'!X50</f>
        <v>25938398.3230512</v>
      </c>
      <c r="Q50" s="8"/>
      <c r="R50" s="81" t="n">
        <f aca="false">'Low SIPA income'!G45</f>
        <v>18718448.8286126</v>
      </c>
      <c r="S50" s="8"/>
      <c r="T50" s="81" t="n">
        <f aca="false">'Low SIPA income'!J45</f>
        <v>71571611.4559818</v>
      </c>
      <c r="U50" s="6"/>
      <c r="V50" s="81" t="n">
        <f aca="false">'Low SIPA income'!F45</f>
        <v>104646.862306117</v>
      </c>
      <c r="W50" s="8"/>
      <c r="X50" s="81" t="n">
        <f aca="false">'Low SIPA income'!M45</f>
        <v>262842.747585388</v>
      </c>
      <c r="Y50" s="6"/>
      <c r="Z50" s="6" t="n">
        <f aca="false">R50+V50-N50-L50-F50</f>
        <v>-6018294.75219173</v>
      </c>
      <c r="AA50" s="6"/>
      <c r="AB50" s="6" t="n">
        <f aca="false">T50-P50-D50</f>
        <v>-63815356.9998979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-0.0122017917241583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11946204</v>
      </c>
      <c r="AX50" s="5"/>
      <c r="AY50" s="61" t="n">
        <f aca="false">(AW50-AW49)/AW49</f>
        <v>0.00617872127531354</v>
      </c>
      <c r="AZ50" s="66" t="n">
        <f aca="false">workers_and_wage_low!B38</f>
        <v>6034.60456481834</v>
      </c>
      <c r="BA50" s="61" t="n">
        <f aca="false">(AZ50-AZ49)/AZ49</f>
        <v>0.00556435390783382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0.0157369628045687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117285480.515597</v>
      </c>
      <c r="E51" s="9"/>
      <c r="F51" s="67" t="n">
        <f aca="false">'Low pensions'!I51</f>
        <v>21318024.4183334</v>
      </c>
      <c r="G51" s="82" t="n">
        <f aca="false">'Low pensions'!K51</f>
        <v>664996.537294224</v>
      </c>
      <c r="H51" s="82" t="n">
        <f aca="false">'Low pensions'!V51</f>
        <v>3658614.74249398</v>
      </c>
      <c r="I51" s="82" t="n">
        <f aca="false">'Low pensions'!M51</f>
        <v>20566.9032152853</v>
      </c>
      <c r="J51" s="82" t="n">
        <f aca="false">'Low pensions'!W51</f>
        <v>113153.03327301</v>
      </c>
      <c r="K51" s="9"/>
      <c r="L51" s="82" t="n">
        <f aca="false">'Low pensions'!N51</f>
        <v>3705218.72388095</v>
      </c>
      <c r="M51" s="67"/>
      <c r="N51" s="82" t="n">
        <f aca="false">'Low pensions'!L51</f>
        <v>907216.315598704</v>
      </c>
      <c r="O51" s="9"/>
      <c r="P51" s="82" t="n">
        <f aca="false">'Low pensions'!X51</f>
        <v>24217634.0684238</v>
      </c>
      <c r="Q51" s="67"/>
      <c r="R51" s="82" t="n">
        <f aca="false">'Low SIPA income'!G46</f>
        <v>21588029.24002</v>
      </c>
      <c r="S51" s="67"/>
      <c r="T51" s="82" t="n">
        <f aca="false">'Low SIPA income'!J46</f>
        <v>82543700.8704105</v>
      </c>
      <c r="U51" s="9"/>
      <c r="V51" s="82" t="n">
        <f aca="false">'Low SIPA income'!F46</f>
        <v>99644.484423385</v>
      </c>
      <c r="W51" s="67"/>
      <c r="X51" s="82" t="n">
        <f aca="false">'Low SIPA income'!M46</f>
        <v>250278.216569528</v>
      </c>
      <c r="Y51" s="9"/>
      <c r="Z51" s="9" t="n">
        <f aca="false">R51+V51-N51-L51-F51</f>
        <v>-4242785.73336966</v>
      </c>
      <c r="AA51" s="9"/>
      <c r="AB51" s="9" t="n">
        <f aca="false">T51-P51-D51</f>
        <v>-58959413.7136106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-0.0111569798324536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11898272</v>
      </c>
      <c r="AX51" s="7"/>
      <c r="AY51" s="40" t="n">
        <f aca="false">(AW51-AW50)/AW50</f>
        <v>-0.00401232056643265</v>
      </c>
      <c r="AZ51" s="39" t="n">
        <f aca="false">workers_and_wage_low!B39</f>
        <v>6044.9950235051</v>
      </c>
      <c r="BA51" s="40" t="n">
        <f aca="false">(AZ51-AZ50)/AZ50</f>
        <v>0.00172181268468316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0.0136397642877124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112957513.490225</v>
      </c>
      <c r="E52" s="9"/>
      <c r="F52" s="67" t="n">
        <f aca="false">'Low pensions'!I52</f>
        <v>20531365.1803525</v>
      </c>
      <c r="G52" s="82" t="n">
        <f aca="false">'Low pensions'!K52</f>
        <v>648562.348070925</v>
      </c>
      <c r="H52" s="82" t="n">
        <f aca="false">'Low pensions'!V52</f>
        <v>3568198.68225712</v>
      </c>
      <c r="I52" s="82" t="n">
        <f aca="false">'Low pensions'!M52</f>
        <v>20058.6293217813</v>
      </c>
      <c r="J52" s="82" t="n">
        <f aca="false">'Low pensions'!W52</f>
        <v>110356.660275994</v>
      </c>
      <c r="K52" s="9"/>
      <c r="L52" s="82" t="n">
        <f aca="false">'Low pensions'!N52</f>
        <v>3497606.33027164</v>
      </c>
      <c r="M52" s="67"/>
      <c r="N52" s="82" t="n">
        <f aca="false">'Low pensions'!L52</f>
        <v>875748.856427103</v>
      </c>
      <c r="O52" s="9"/>
      <c r="P52" s="82" t="n">
        <f aca="false">'Low pensions'!X52</f>
        <v>22967207.6950766</v>
      </c>
      <c r="Q52" s="67"/>
      <c r="R52" s="82" t="n">
        <f aca="false">'Low SIPA income'!G47</f>
        <v>18793291.4660719</v>
      </c>
      <c r="S52" s="67"/>
      <c r="T52" s="82" t="n">
        <f aca="false">'Low SIPA income'!J47</f>
        <v>71857778.7670458</v>
      </c>
      <c r="U52" s="9"/>
      <c r="V52" s="82" t="n">
        <f aca="false">'Low SIPA income'!F47</f>
        <v>100366.6869893</v>
      </c>
      <c r="W52" s="67"/>
      <c r="X52" s="82" t="n">
        <f aca="false">'Low SIPA income'!M47</f>
        <v>252092.181198328</v>
      </c>
      <c r="Y52" s="9"/>
      <c r="Z52" s="9" t="n">
        <f aca="false">R52+V52-N52-L52-F52</f>
        <v>-6011062.21399003</v>
      </c>
      <c r="AA52" s="9"/>
      <c r="AB52" s="9" t="n">
        <f aca="false">T52-P52-D52</f>
        <v>-64066942.4182557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-0.012041523039518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11924970</v>
      </c>
      <c r="AX52" s="7"/>
      <c r="AY52" s="40" t="n">
        <f aca="false">(AW52-AW51)/AW51</f>
        <v>0.00224385524217298</v>
      </c>
      <c r="AZ52" s="39" t="n">
        <f aca="false">workers_and_wage_low!B40</f>
        <v>6031.13319749655</v>
      </c>
      <c r="BA52" s="40" t="n">
        <f aca="false">(AZ52-AZ51)/AZ51</f>
        <v>-0.00229310792724331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0.0157483124986194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119794004.579333</v>
      </c>
      <c r="E53" s="9"/>
      <c r="F53" s="67" t="n">
        <f aca="false">'Low pensions'!I53</f>
        <v>21773978.3608811</v>
      </c>
      <c r="G53" s="82" t="n">
        <f aca="false">'Low pensions'!K53</f>
        <v>763314.42422718</v>
      </c>
      <c r="H53" s="82" t="n">
        <f aca="false">'Low pensions'!V53</f>
        <v>4199530.7479327</v>
      </c>
      <c r="I53" s="82" t="n">
        <f aca="false">'Low pensions'!M53</f>
        <v>23607.6626049645</v>
      </c>
      <c r="J53" s="82" t="n">
        <f aca="false">'Low pensions'!W53</f>
        <v>129882.39426596</v>
      </c>
      <c r="K53" s="9"/>
      <c r="L53" s="82" t="n">
        <f aca="false">'Low pensions'!N53</f>
        <v>3831979.58371812</v>
      </c>
      <c r="M53" s="67"/>
      <c r="N53" s="82" t="n">
        <f aca="false">'Low pensions'!L53</f>
        <v>931470.872692421</v>
      </c>
      <c r="O53" s="9"/>
      <c r="P53" s="82" t="n">
        <f aca="false">'Low pensions'!X53</f>
        <v>25008838.189593</v>
      </c>
      <c r="Q53" s="67"/>
      <c r="R53" s="82" t="n">
        <f aca="false">'Low SIPA income'!G48</f>
        <v>21879163.4827983</v>
      </c>
      <c r="S53" s="67"/>
      <c r="T53" s="82" t="n">
        <f aca="false">'Low SIPA income'!J48</f>
        <v>83656877.8807731</v>
      </c>
      <c r="U53" s="9"/>
      <c r="V53" s="82" t="n">
        <f aca="false">'Low SIPA income'!F48</f>
        <v>101827.909059892</v>
      </c>
      <c r="W53" s="67"/>
      <c r="X53" s="82" t="n">
        <f aca="false">'Low SIPA income'!M48</f>
        <v>255762.349757643</v>
      </c>
      <c r="Y53" s="9"/>
      <c r="Z53" s="9" t="n">
        <f aca="false">R53+V53-N53-L53-F53</f>
        <v>-4556437.42543339</v>
      </c>
      <c r="AA53" s="9"/>
      <c r="AB53" s="9" t="n">
        <f aca="false">T53-P53-D53</f>
        <v>-61145964.8881524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-0.0114874656981805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12021392</v>
      </c>
      <c r="AX53" s="7"/>
      <c r="AY53" s="40" t="n">
        <f aca="false">(AW53-AW52)/AW52</f>
        <v>0.00808572264752029</v>
      </c>
      <c r="AZ53" s="39" t="n">
        <f aca="false">workers_and_wage_low!B41</f>
        <v>6049.55803950894</v>
      </c>
      <c r="BA53" s="40" t="n">
        <f aca="false">(AZ53-AZ52)/AZ52</f>
        <v>0.00305495524788536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0.0136835277259496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115217754.232201</v>
      </c>
      <c r="E54" s="6"/>
      <c r="F54" s="8" t="n">
        <f aca="false">'Low pensions'!I54</f>
        <v>20942190.6901848</v>
      </c>
      <c r="G54" s="81" t="n">
        <f aca="false">'Low pensions'!K54</f>
        <v>808517.609613593</v>
      </c>
      <c r="H54" s="81" t="n">
        <f aca="false">'Low pensions'!V54</f>
        <v>4448225.33683286</v>
      </c>
      <c r="I54" s="81" t="n">
        <f aca="false">'Low pensions'!M54</f>
        <v>25005.6992663997</v>
      </c>
      <c r="J54" s="81" t="n">
        <f aca="false">'Low pensions'!W54</f>
        <v>137573.979489676</v>
      </c>
      <c r="K54" s="6"/>
      <c r="L54" s="81" t="n">
        <f aca="false">'Low pensions'!N54</f>
        <v>4254166.27675241</v>
      </c>
      <c r="M54" s="8"/>
      <c r="N54" s="81" t="n">
        <f aca="false">'Low pensions'!L54</f>
        <v>898007.037472494</v>
      </c>
      <c r="O54" s="6"/>
      <c r="P54" s="81" t="n">
        <f aca="false">'Low pensions'!X54</f>
        <v>27015458.7987866</v>
      </c>
      <c r="Q54" s="8"/>
      <c r="R54" s="81" t="n">
        <f aca="false">'Low SIPA income'!G49</f>
        <v>19088653.4626738</v>
      </c>
      <c r="S54" s="8"/>
      <c r="T54" s="81" t="n">
        <f aca="false">'Low SIPA income'!J49</f>
        <v>72987120.9605796</v>
      </c>
      <c r="U54" s="6"/>
      <c r="V54" s="81" t="n">
        <f aca="false">'Low SIPA income'!F49</f>
        <v>103702.445372865</v>
      </c>
      <c r="W54" s="8"/>
      <c r="X54" s="81" t="n">
        <f aca="false">'Low SIPA income'!M49</f>
        <v>260470.644532016</v>
      </c>
      <c r="Y54" s="6"/>
      <c r="Z54" s="6" t="n">
        <f aca="false">R54+V54-N54-L54-F54</f>
        <v>-6902008.09636307</v>
      </c>
      <c r="AA54" s="6"/>
      <c r="AB54" s="6" t="n">
        <f aca="false">T54-P54-D54</f>
        <v>-69246092.0704078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-0.0129172423551227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12054165</v>
      </c>
      <c r="AX54" s="5"/>
      <c r="AY54" s="61" t="n">
        <f aca="false">(AW54-AW53)/AW53</f>
        <v>0.00272622338577762</v>
      </c>
      <c r="AZ54" s="66" t="n">
        <f aca="false">workers_and_wage_low!B42</f>
        <v>6071.41139684433</v>
      </c>
      <c r="BA54" s="61" t="n">
        <f aca="false">(AZ54-AZ53)/AZ53</f>
        <v>0.0036123890691963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0.0158655869590487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121932483.043567</v>
      </c>
      <c r="E55" s="9"/>
      <c r="F55" s="67" t="n">
        <f aca="false">'Low pensions'!I55</f>
        <v>22162672.1354065</v>
      </c>
      <c r="G55" s="82" t="n">
        <f aca="false">'Low pensions'!K55</f>
        <v>916350.020340347</v>
      </c>
      <c r="H55" s="82" t="n">
        <f aca="false">'Low pensions'!V55</f>
        <v>5041487.44494669</v>
      </c>
      <c r="I55" s="82" t="n">
        <f aca="false">'Low pensions'!M55</f>
        <v>28340.7222785675</v>
      </c>
      <c r="J55" s="82" t="n">
        <f aca="false">'Low pensions'!W55</f>
        <v>155922.292111754</v>
      </c>
      <c r="K55" s="9"/>
      <c r="L55" s="82" t="n">
        <f aca="false">'Low pensions'!N55</f>
        <v>3863603.61550639</v>
      </c>
      <c r="M55" s="67"/>
      <c r="N55" s="82" t="n">
        <f aca="false">'Low pensions'!L55</f>
        <v>952825.094552245</v>
      </c>
      <c r="O55" s="9"/>
      <c r="P55" s="82" t="n">
        <f aca="false">'Low pensions'!X55</f>
        <v>25290420.0690353</v>
      </c>
      <c r="Q55" s="67"/>
      <c r="R55" s="82" t="n">
        <f aca="false">'Low SIPA income'!G50</f>
        <v>22257901.5435922</v>
      </c>
      <c r="S55" s="67"/>
      <c r="T55" s="82" t="n">
        <f aca="false">'Low SIPA income'!J50</f>
        <v>85105015.6820901</v>
      </c>
      <c r="U55" s="9"/>
      <c r="V55" s="82" t="n">
        <f aca="false">'Low SIPA income'!F50</f>
        <v>99516.1950499042</v>
      </c>
      <c r="W55" s="67"/>
      <c r="X55" s="82" t="n">
        <f aca="false">'Low SIPA income'!M50</f>
        <v>249955.990650197</v>
      </c>
      <c r="Y55" s="9"/>
      <c r="Z55" s="9" t="n">
        <f aca="false">R55+V55-N55-L55-F55</f>
        <v>-4621683.10682305</v>
      </c>
      <c r="AA55" s="9"/>
      <c r="AB55" s="9" t="n">
        <f aca="false">T55-P55-D55</f>
        <v>-62117887.4305126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-0.0115241790528568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12087750</v>
      </c>
      <c r="AX55" s="7"/>
      <c r="AY55" s="40" t="n">
        <f aca="false">(AW55-AW54)/AW54</f>
        <v>0.00278617390752491</v>
      </c>
      <c r="AZ55" s="39" t="n">
        <f aca="false">workers_and_wage_low!B43</f>
        <v>6077.01502443281</v>
      </c>
      <c r="BA55" s="40" t="n">
        <f aca="false">(AZ55-AZ54)/AZ54</f>
        <v>0.000922953037146676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0.0136981719825492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117909308.681669</v>
      </c>
      <c r="E56" s="9"/>
      <c r="F56" s="67" t="n">
        <f aca="false">'Low pensions'!I56</f>
        <v>21431412.5719112</v>
      </c>
      <c r="G56" s="82" t="n">
        <f aca="false">'Low pensions'!K56</f>
        <v>977457.49719702</v>
      </c>
      <c r="H56" s="82" t="n">
        <f aca="false">'Low pensions'!V56</f>
        <v>5377682.75299161</v>
      </c>
      <c r="I56" s="82" t="n">
        <f aca="false">'Low pensions'!M56</f>
        <v>30230.6442432068</v>
      </c>
      <c r="J56" s="82" t="n">
        <f aca="false">'Low pensions'!W56</f>
        <v>166320.085144071</v>
      </c>
      <c r="K56" s="9"/>
      <c r="L56" s="82" t="n">
        <f aca="false">'Low pensions'!N56</f>
        <v>3577412.70116993</v>
      </c>
      <c r="M56" s="67"/>
      <c r="N56" s="82" t="n">
        <f aca="false">'Low pensions'!L56</f>
        <v>923305.183329921</v>
      </c>
      <c r="O56" s="9"/>
      <c r="P56" s="82" t="n">
        <f aca="false">'Low pensions'!X56</f>
        <v>23642964.2122858</v>
      </c>
      <c r="Q56" s="67"/>
      <c r="R56" s="82" t="n">
        <f aca="false">'Low SIPA income'!G51</f>
        <v>19420356.3374489</v>
      </c>
      <c r="S56" s="67"/>
      <c r="T56" s="82" t="n">
        <f aca="false">'Low SIPA income'!J51</f>
        <v>74255415.6515342</v>
      </c>
      <c r="U56" s="9"/>
      <c r="V56" s="82" t="n">
        <f aca="false">'Low SIPA income'!F51</f>
        <v>99732.8756186434</v>
      </c>
      <c r="W56" s="67"/>
      <c r="X56" s="82" t="n">
        <f aca="false">'Low SIPA income'!M51</f>
        <v>250500.229768128</v>
      </c>
      <c r="Y56" s="9"/>
      <c r="Z56" s="9" t="n">
        <f aca="false">R56+V56-N56-L56-F56</f>
        <v>-6412041.24334355</v>
      </c>
      <c r="AA56" s="9"/>
      <c r="AB56" s="9" t="n">
        <f aca="false">T56-P56-D56</f>
        <v>-67296857.2424201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-0.0123400903901256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12142889</v>
      </c>
      <c r="AX56" s="7"/>
      <c r="AY56" s="40" t="n">
        <f aca="false">(AW56-AW55)/AW55</f>
        <v>0.00456156025728527</v>
      </c>
      <c r="AZ56" s="39" t="n">
        <f aca="false">workers_and_wage_low!B44</f>
        <v>6074.54283889873</v>
      </c>
      <c r="BA56" s="40" t="n">
        <f aca="false">(AZ56-AZ55)/AZ55</f>
        <v>-0.000406809185783268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0.0158128564314016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123640217.530184</v>
      </c>
      <c r="E57" s="9"/>
      <c r="F57" s="67" t="n">
        <f aca="false">'Low pensions'!I57</f>
        <v>22473073.0931865</v>
      </c>
      <c r="G57" s="82" t="n">
        <f aca="false">'Low pensions'!K57</f>
        <v>1082204.03361248</v>
      </c>
      <c r="H57" s="82" t="n">
        <f aca="false">'Low pensions'!V57</f>
        <v>5953967.29112481</v>
      </c>
      <c r="I57" s="82" t="n">
        <f aca="false">'Low pensions'!M57</f>
        <v>33470.2278436851</v>
      </c>
      <c r="J57" s="82" t="n">
        <f aca="false">'Low pensions'!W57</f>
        <v>184143.318282212</v>
      </c>
      <c r="K57" s="9"/>
      <c r="L57" s="82" t="n">
        <f aca="false">'Low pensions'!N57</f>
        <v>3872947.57943961</v>
      </c>
      <c r="M57" s="67"/>
      <c r="N57" s="82" t="n">
        <f aca="false">'Low pensions'!L57</f>
        <v>970298.93369225</v>
      </c>
      <c r="O57" s="9"/>
      <c r="P57" s="82" t="n">
        <f aca="false">'Low pensions'!X57</f>
        <v>25435041.8496364</v>
      </c>
      <c r="Q57" s="67"/>
      <c r="R57" s="82" t="n">
        <f aca="false">'Low SIPA income'!G52</f>
        <v>22563974.7520329</v>
      </c>
      <c r="S57" s="67"/>
      <c r="T57" s="82" t="n">
        <f aca="false">'Low SIPA income'!J52</f>
        <v>86275313.1224484</v>
      </c>
      <c r="U57" s="9"/>
      <c r="V57" s="82" t="n">
        <f aca="false">'Low SIPA income'!F52</f>
        <v>99753.8688332152</v>
      </c>
      <c r="W57" s="67"/>
      <c r="X57" s="82" t="n">
        <f aca="false">'Low SIPA income'!M52</f>
        <v>250552.958670621</v>
      </c>
      <c r="Y57" s="9"/>
      <c r="Z57" s="9" t="n">
        <f aca="false">R57+V57-N57-L57-F57</f>
        <v>-4652590.98545223</v>
      </c>
      <c r="AA57" s="9"/>
      <c r="AB57" s="9" t="n">
        <f aca="false">T57-P57-D57</f>
        <v>-62799946.2573721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-0.0114549618264327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12144796</v>
      </c>
      <c r="AX57" s="7"/>
      <c r="AY57" s="40" t="n">
        <f aca="false">(AW57-AW56)/AW56</f>
        <v>0.000157046646807032</v>
      </c>
      <c r="AZ57" s="39" t="n">
        <f aca="false">workers_and_wage_low!B45</f>
        <v>6112.28209526332</v>
      </c>
      <c r="BA57" s="40" t="n">
        <f aca="false">(AZ57-AZ56)/AZ56</f>
        <v>0.00621269079261803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0.0137814822259123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119552546.743162</v>
      </c>
      <c r="E58" s="6"/>
      <c r="F58" s="8" t="n">
        <f aca="false">'Low pensions'!I58</f>
        <v>21730090.5409663</v>
      </c>
      <c r="G58" s="81" t="n">
        <f aca="false">'Low pensions'!K58</f>
        <v>1141767.59307731</v>
      </c>
      <c r="H58" s="81" t="n">
        <f aca="false">'Low pensions'!V58</f>
        <v>6281668.4212091</v>
      </c>
      <c r="I58" s="81" t="n">
        <f aca="false">'Low pensions'!M58</f>
        <v>35312.3997858963</v>
      </c>
      <c r="J58" s="81" t="n">
        <f aca="false">'Low pensions'!W58</f>
        <v>194278.404779663</v>
      </c>
      <c r="K58" s="6"/>
      <c r="L58" s="81" t="n">
        <f aca="false">'Low pensions'!N58</f>
        <v>4384321.44449986</v>
      </c>
      <c r="M58" s="8"/>
      <c r="N58" s="81" t="n">
        <f aca="false">'Low pensions'!L58</f>
        <v>940068.417738173</v>
      </c>
      <c r="O58" s="6"/>
      <c r="P58" s="81" t="n">
        <f aca="false">'Low pensions'!X58</f>
        <v>27922243.887068</v>
      </c>
      <c r="Q58" s="8"/>
      <c r="R58" s="81" t="n">
        <f aca="false">'Low SIPA income'!G53</f>
        <v>19582490.6419314</v>
      </c>
      <c r="S58" s="8"/>
      <c r="T58" s="81" t="n">
        <f aca="false">'Low SIPA income'!J53</f>
        <v>74875350.217179</v>
      </c>
      <c r="U58" s="6"/>
      <c r="V58" s="81" t="n">
        <f aca="false">'Low SIPA income'!F53</f>
        <v>99561.2393019026</v>
      </c>
      <c r="W58" s="8"/>
      <c r="X58" s="81" t="n">
        <f aca="false">'Low SIPA income'!M53</f>
        <v>250069.128824599</v>
      </c>
      <c r="Y58" s="6"/>
      <c r="Z58" s="6" t="n">
        <f aca="false">R58+V58-N58-L58-F58</f>
        <v>-7372428.52197103</v>
      </c>
      <c r="AA58" s="6"/>
      <c r="AB58" s="6" t="n">
        <f aca="false">T58-P58-D58</f>
        <v>-72599440.4130508</v>
      </c>
      <c r="AC58" s="50"/>
      <c r="AD58" s="6"/>
      <c r="AE58" s="6"/>
      <c r="AF58" s="6"/>
      <c r="AG58" s="6" t="n">
        <f aca="false">BF58/100*$AG$57</f>
        <v>5489490040.8676</v>
      </c>
      <c r="AH58" s="61" t="n">
        <f aca="false">(AG58-AG57)/AG57</f>
        <v>0.00130497894079418</v>
      </c>
      <c r="AI58" s="61"/>
      <c r="AJ58" s="61" t="n">
        <f aca="false">AB58/AG58</f>
        <v>-0.0132251702567215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0.00468841443540043</v>
      </c>
      <c r="AV58" s="5"/>
      <c r="AW58" s="65" t="n">
        <f aca="false">workers_and_wage_low!C46</f>
        <v>12187073</v>
      </c>
      <c r="AX58" s="5"/>
      <c r="AY58" s="61" t="n">
        <f aca="false">(AW58-AW57)/AW57</f>
        <v>0.00348107946811128</v>
      </c>
      <c r="AZ58" s="66" t="n">
        <f aca="false">workers_and_wage_low!B46</f>
        <v>6099.02729598234</v>
      </c>
      <c r="BA58" s="61" t="n">
        <f aca="false">(AZ58-AZ57)/AZ57</f>
        <v>-0.00216855162677358</v>
      </c>
      <c r="BB58" s="61"/>
      <c r="BC58" s="61"/>
      <c r="BD58" s="61"/>
      <c r="BE58" s="61"/>
      <c r="BF58" s="5" t="n">
        <f aca="false">BF57*(1+AY58)*(1+BA58)*(1-BE58)</f>
        <v>100.130497894079</v>
      </c>
      <c r="BG58" s="5"/>
      <c r="BH58" s="5"/>
      <c r="BI58" s="61" t="n">
        <f aca="false">T65/AG65</f>
        <v>0.0158253124186567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126175014.5354</v>
      </c>
      <c r="E59" s="9"/>
      <c r="F59" s="67" t="n">
        <f aca="false">'Low pensions'!I59</f>
        <v>22933802.4538471</v>
      </c>
      <c r="G59" s="82" t="n">
        <f aca="false">'Low pensions'!K59</f>
        <v>1262388.28985377</v>
      </c>
      <c r="H59" s="82" t="n">
        <f aca="false">'Low pensions'!V59</f>
        <v>6945287.90601403</v>
      </c>
      <c r="I59" s="82" t="n">
        <f aca="false">'Low pensions'!M59</f>
        <v>39042.9367996016</v>
      </c>
      <c r="J59" s="82" t="n">
        <f aca="false">'Low pensions'!W59</f>
        <v>214802.718742704</v>
      </c>
      <c r="K59" s="9"/>
      <c r="L59" s="82" t="n">
        <f aca="false">'Low pensions'!N59</f>
        <v>3947627.48200375</v>
      </c>
      <c r="M59" s="67"/>
      <c r="N59" s="82" t="n">
        <f aca="false">'Low pensions'!L59</f>
        <v>993853.022050019</v>
      </c>
      <c r="O59" s="9"/>
      <c r="P59" s="82" t="n">
        <f aca="false">'Low pensions'!X59</f>
        <v>25952143.8636199</v>
      </c>
      <c r="Q59" s="67"/>
      <c r="R59" s="82" t="n">
        <f aca="false">'Low SIPA income'!G54</f>
        <v>22651489.998889</v>
      </c>
      <c r="S59" s="67"/>
      <c r="T59" s="82" t="n">
        <f aca="false">'Low SIPA income'!J54</f>
        <v>86609935.2538978</v>
      </c>
      <c r="U59" s="9"/>
      <c r="V59" s="82" t="n">
        <f aca="false">'Low SIPA income'!F54</f>
        <v>101988.995748987</v>
      </c>
      <c r="W59" s="67"/>
      <c r="X59" s="82" t="n">
        <f aca="false">'Low SIPA income'!M54</f>
        <v>256166.953078069</v>
      </c>
      <c r="Y59" s="9"/>
      <c r="Z59" s="9" t="n">
        <f aca="false">R59+V59-N59-L59-F59</f>
        <v>-5121803.96326288</v>
      </c>
      <c r="AA59" s="9"/>
      <c r="AB59" s="9" t="n">
        <f aca="false">T59-P59-D59</f>
        <v>-65517223.1451225</v>
      </c>
      <c r="AC59" s="50"/>
      <c r="AD59" s="9"/>
      <c r="AE59" s="9"/>
      <c r="AF59" s="9"/>
      <c r="AG59" s="9" t="n">
        <f aca="false">BF59/100*$AG$57</f>
        <v>5499632755.0327</v>
      </c>
      <c r="AH59" s="40" t="n">
        <f aca="false">(AG59-AG58)/AG58</f>
        <v>0.00184766054580335</v>
      </c>
      <c r="AI59" s="40"/>
      <c r="AJ59" s="40" t="n">
        <f aca="false">AB59/AG59</f>
        <v>-0.0119130178438129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12213421</v>
      </c>
      <c r="AX59" s="7"/>
      <c r="AY59" s="40" t="n">
        <f aca="false">(AW59-AW58)/AW58</f>
        <v>0.00216196292579851</v>
      </c>
      <c r="AZ59" s="39" t="n">
        <f aca="false">workers_and_wage_low!B47</f>
        <v>6097.11449259756</v>
      </c>
      <c r="BA59" s="40" t="n">
        <f aca="false">(AZ59-AZ58)/AZ58</f>
        <v>-0.000313624335808603</v>
      </c>
      <c r="BB59" s="40"/>
      <c r="BC59" s="40"/>
      <c r="BD59" s="40"/>
      <c r="BE59" s="40"/>
      <c r="BF59" s="7" t="n">
        <f aca="false">BF58*(1+AY59)*(1+BA59)*(1-BE59)</f>
        <v>100.31550506447</v>
      </c>
      <c r="BG59" s="7"/>
      <c r="BH59" s="7"/>
      <c r="BI59" s="40" t="n">
        <f aca="false">T66/AG66</f>
        <v>0.0137186716530039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122330072.40176</v>
      </c>
      <c r="E60" s="9"/>
      <c r="F60" s="67" t="n">
        <f aca="false">'Low pensions'!I60</f>
        <v>22234938.7076128</v>
      </c>
      <c r="G60" s="82" t="n">
        <f aca="false">'Low pensions'!K60</f>
        <v>1297488.44279038</v>
      </c>
      <c r="H60" s="82" t="n">
        <f aca="false">'Low pensions'!V60</f>
        <v>7138398.59125182</v>
      </c>
      <c r="I60" s="82" t="n">
        <f aca="false">'Low pensions'!M60</f>
        <v>40128.5085399083</v>
      </c>
      <c r="J60" s="82" t="n">
        <f aca="false">'Low pensions'!W60</f>
        <v>220775.214162426</v>
      </c>
      <c r="K60" s="9"/>
      <c r="L60" s="82" t="n">
        <f aca="false">'Low pensions'!N60</f>
        <v>3737375.39356678</v>
      </c>
      <c r="M60" s="67"/>
      <c r="N60" s="82" t="n">
        <f aca="false">'Low pensions'!L60</f>
        <v>964552.676712438</v>
      </c>
      <c r="O60" s="9"/>
      <c r="P60" s="82" t="n">
        <f aca="false">'Low pensions'!X60</f>
        <v>24699942.9221762</v>
      </c>
      <c r="Q60" s="67"/>
      <c r="R60" s="82" t="n">
        <f aca="false">'Low SIPA income'!G55</f>
        <v>19762856.5060331</v>
      </c>
      <c r="S60" s="67"/>
      <c r="T60" s="82" t="n">
        <f aca="false">'Low SIPA income'!J55</f>
        <v>75564994.7311878</v>
      </c>
      <c r="U60" s="9"/>
      <c r="V60" s="82" t="n">
        <f aca="false">'Low SIPA income'!F55</f>
        <v>98076.8172144127</v>
      </c>
      <c r="W60" s="67"/>
      <c r="X60" s="82" t="n">
        <f aca="false">'Low SIPA income'!M55</f>
        <v>246340.688511587</v>
      </c>
      <c r="Y60" s="9"/>
      <c r="Z60" s="9" t="n">
        <f aca="false">R60+V60-N60-L60-F60</f>
        <v>-7075933.45464452</v>
      </c>
      <c r="AA60" s="9"/>
      <c r="AB60" s="9" t="n">
        <f aca="false">T60-P60-D60</f>
        <v>-71465020.5927488</v>
      </c>
      <c r="AC60" s="50"/>
      <c r="AD60" s="9"/>
      <c r="AE60" s="9"/>
      <c r="AF60" s="9"/>
      <c r="AG60" s="9" t="n">
        <f aca="false">BF60/100*$AG$57</f>
        <v>5522332854.84453</v>
      </c>
      <c r="AH60" s="40" t="n">
        <f aca="false">(AG60-AG59)/AG59</f>
        <v>0.00412756647997297</v>
      </c>
      <c r="AI60" s="40"/>
      <c r="AJ60" s="40" t="n">
        <f aca="false">AB60/AG60</f>
        <v>-0.0129410925547625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12228299</v>
      </c>
      <c r="AX60" s="7"/>
      <c r="AY60" s="40" t="n">
        <f aca="false">(AW60-AW59)/AW59</f>
        <v>0.00121816811194832</v>
      </c>
      <c r="AZ60" s="39" t="n">
        <f aca="false">workers_and_wage_low!B48</f>
        <v>6114.83184483845</v>
      </c>
      <c r="BA60" s="40" t="n">
        <f aca="false">(AZ60-AZ59)/AZ59</f>
        <v>0.00290585854380891</v>
      </c>
      <c r="BB60" s="40"/>
      <c r="BC60" s="40"/>
      <c r="BD60" s="40"/>
      <c r="BE60" s="40"/>
      <c r="BF60" s="7" t="n">
        <f aca="false">BF59*(1+AY60)*(1+BA60)*(1-BE60)</f>
        <v>100.729563980596</v>
      </c>
      <c r="BG60" s="7"/>
      <c r="BH60" s="7"/>
      <c r="BI60" s="40" t="n">
        <f aca="false">T67/AG67</f>
        <v>0.015815912063826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128715356.167976</v>
      </c>
      <c r="E61" s="9"/>
      <c r="F61" s="67" t="n">
        <f aca="false">'Low pensions'!I61</f>
        <v>23395539.6161632</v>
      </c>
      <c r="G61" s="82" t="n">
        <f aca="false">'Low pensions'!K61</f>
        <v>1410252.83451822</v>
      </c>
      <c r="H61" s="82" t="n">
        <f aca="false">'Low pensions'!V61</f>
        <v>7758795.00366398</v>
      </c>
      <c r="I61" s="82" t="n">
        <f aca="false">'Low pensions'!M61</f>
        <v>43616.0670469552</v>
      </c>
      <c r="J61" s="82" t="n">
        <f aca="false">'Low pensions'!W61</f>
        <v>239962.732072082</v>
      </c>
      <c r="K61" s="9"/>
      <c r="L61" s="82" t="n">
        <f aca="false">'Low pensions'!N61</f>
        <v>4042865.18880159</v>
      </c>
      <c r="M61" s="67"/>
      <c r="N61" s="82" t="n">
        <f aca="false">'Low pensions'!L61</f>
        <v>1016382.60986853</v>
      </c>
      <c r="O61" s="9"/>
      <c r="P61" s="82" t="n">
        <f aca="false">'Low pensions'!X61</f>
        <v>26570283.9218093</v>
      </c>
      <c r="Q61" s="67"/>
      <c r="R61" s="82" t="n">
        <f aca="false">'Low SIPA income'!G56</f>
        <v>23177269.6187564</v>
      </c>
      <c r="S61" s="67"/>
      <c r="T61" s="82" t="n">
        <f aca="false">'Low SIPA income'!J56</f>
        <v>88620299.2006744</v>
      </c>
      <c r="U61" s="9"/>
      <c r="V61" s="82" t="n">
        <f aca="false">'Low SIPA income'!F56</f>
        <v>97759.0461519756</v>
      </c>
      <c r="W61" s="67"/>
      <c r="X61" s="82" t="n">
        <f aca="false">'Low SIPA income'!M56</f>
        <v>245542.539218685</v>
      </c>
      <c r="Y61" s="9"/>
      <c r="Z61" s="9" t="n">
        <f aca="false">R61+V61-N61-L61-F61</f>
        <v>-5179758.74992488</v>
      </c>
      <c r="AA61" s="9"/>
      <c r="AB61" s="9" t="n">
        <f aca="false">T61-P61-D61</f>
        <v>-66665340.8891106</v>
      </c>
      <c r="AC61" s="50"/>
      <c r="AD61" s="9"/>
      <c r="AE61" s="9"/>
      <c r="AF61" s="9"/>
      <c r="AG61" s="9" t="n">
        <f aca="false">BF61/100*$AG$57</f>
        <v>5585693074.54026</v>
      </c>
      <c r="AH61" s="40" t="n">
        <f aca="false">(AG61-AG60)/AG60</f>
        <v>0.0114734517750312</v>
      </c>
      <c r="AI61" s="40" t="n">
        <f aca="false">(AG61-AG57)/AG57</f>
        <v>0.0188527977524691</v>
      </c>
      <c r="AJ61" s="40" t="n">
        <f aca="false">AB61/AG61</f>
        <v>-0.0119350168366703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12306365</v>
      </c>
      <c r="AX61" s="7"/>
      <c r="AY61" s="40" t="n">
        <f aca="false">(AW61-AW60)/AW60</f>
        <v>0.00638404409313184</v>
      </c>
      <c r="AZ61" s="39" t="n">
        <f aca="false">workers_and_wage_low!B49</f>
        <v>6145.75530029992</v>
      </c>
      <c r="BA61" s="40" t="n">
        <f aca="false">(AZ61-AZ60)/AZ60</f>
        <v>0.00505712278704254</v>
      </c>
      <c r="BB61" s="40"/>
      <c r="BC61" s="40"/>
      <c r="BD61" s="40"/>
      <c r="BE61" s="40"/>
      <c r="BF61" s="7" t="n">
        <f aca="false">BF60*(1+AY61)*(1+BA61)*(1-BE61)</f>
        <v>101.885279775247</v>
      </c>
      <c r="BG61" s="7"/>
      <c r="BH61" s="7"/>
      <c r="BI61" s="40" t="n">
        <f aca="false">T68/AG68</f>
        <v>0.0137653398949991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125917495.096231</v>
      </c>
      <c r="E62" s="6"/>
      <c r="F62" s="8" t="n">
        <f aca="false">'Low pensions'!I62</f>
        <v>22886995.2474626</v>
      </c>
      <c r="G62" s="81" t="n">
        <f aca="false">'Low pensions'!K62</f>
        <v>1458192.39241238</v>
      </c>
      <c r="H62" s="81" t="n">
        <f aca="false">'Low pensions'!V62</f>
        <v>8022544.30674136</v>
      </c>
      <c r="I62" s="81" t="n">
        <f aca="false">'Low pensions'!M62</f>
        <v>45098.7337859497</v>
      </c>
      <c r="J62" s="81" t="n">
        <f aca="false">'Low pensions'!W62</f>
        <v>248119.927012618</v>
      </c>
      <c r="K62" s="6"/>
      <c r="L62" s="81" t="n">
        <f aca="false">'Low pensions'!N62</f>
        <v>4621381.28431733</v>
      </c>
      <c r="M62" s="8"/>
      <c r="N62" s="81" t="n">
        <f aca="false">'Low pensions'!L62</f>
        <v>996130.96166097</v>
      </c>
      <c r="O62" s="6"/>
      <c r="P62" s="81" t="n">
        <f aca="false">'Low pensions'!X62</f>
        <v>29460788.0983545</v>
      </c>
      <c r="Q62" s="8"/>
      <c r="R62" s="81" t="n">
        <f aca="false">'Low SIPA income'!G57</f>
        <v>20037595.896911</v>
      </c>
      <c r="S62" s="8"/>
      <c r="T62" s="81" t="n">
        <f aca="false">'Low SIPA income'!J57</f>
        <v>76615484.6043394</v>
      </c>
      <c r="U62" s="6"/>
      <c r="V62" s="81" t="n">
        <f aca="false">'Low SIPA income'!F57</f>
        <v>102923.256483485</v>
      </c>
      <c r="W62" s="8"/>
      <c r="X62" s="81" t="n">
        <f aca="false">'Low SIPA income'!M57</f>
        <v>258513.546688283</v>
      </c>
      <c r="Y62" s="6"/>
      <c r="Z62" s="6" t="n">
        <f aca="false">R62+V62-N62-L62-F62</f>
        <v>-8363988.34004641</v>
      </c>
      <c r="AA62" s="6"/>
      <c r="AB62" s="6" t="n">
        <f aca="false">T62-P62-D62</f>
        <v>-78762798.5902464</v>
      </c>
      <c r="AC62" s="50"/>
      <c r="AD62" s="6"/>
      <c r="AE62" s="6"/>
      <c r="AF62" s="6"/>
      <c r="AG62" s="6" t="n">
        <f aca="false">BF62/100*$AG$57</f>
        <v>5593117439.46153</v>
      </c>
      <c r="AH62" s="61" t="n">
        <f aca="false">(AG62-AG61)/AG61</f>
        <v>0.00132917523791518</v>
      </c>
      <c r="AI62" s="61"/>
      <c r="AJ62" s="61" t="n">
        <f aca="false">AB62/AG62</f>
        <v>-0.0140820927582435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0.00452220940516116</v>
      </c>
      <c r="AV62" s="5"/>
      <c r="AW62" s="65" t="n">
        <f aca="false">workers_and_wage_low!C50</f>
        <v>12283321</v>
      </c>
      <c r="AX62" s="5"/>
      <c r="AY62" s="61" t="n">
        <f aca="false">(AW62-AW61)/AW61</f>
        <v>-0.00187252694032722</v>
      </c>
      <c r="AZ62" s="66" t="n">
        <f aca="false">workers_and_wage_low!B50</f>
        <v>6165.46909303983</v>
      </c>
      <c r="BA62" s="61" t="n">
        <f aca="false">(AZ62-AZ61)/AZ61</f>
        <v>0.00320770869919817</v>
      </c>
      <c r="BB62" s="61"/>
      <c r="BC62" s="61"/>
      <c r="BD62" s="61"/>
      <c r="BE62" s="61"/>
      <c r="BF62" s="5" t="n">
        <f aca="false">BF61*(1+AY62)*(1+BA62)*(1-BE62)</f>
        <v>102.020703166232</v>
      </c>
      <c r="BG62" s="5"/>
      <c r="BH62" s="5"/>
      <c r="BI62" s="61" t="n">
        <f aca="false">T69/AG69</f>
        <v>0.0158559259176629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130156134.788076</v>
      </c>
      <c r="E63" s="9"/>
      <c r="F63" s="67" t="n">
        <f aca="false">'Low pensions'!I63</f>
        <v>23657418.1851871</v>
      </c>
      <c r="G63" s="82" t="n">
        <f aca="false">'Low pensions'!K63</f>
        <v>1634377.09488957</v>
      </c>
      <c r="H63" s="82" t="n">
        <f aca="false">'Low pensions'!V63</f>
        <v>8991860.55687962</v>
      </c>
      <c r="I63" s="82" t="n">
        <f aca="false">'Low pensions'!M63</f>
        <v>50547.7452027705</v>
      </c>
      <c r="J63" s="82" t="n">
        <f aca="false">'Low pensions'!W63</f>
        <v>278098.780109681</v>
      </c>
      <c r="K63" s="9"/>
      <c r="L63" s="82" t="n">
        <f aca="false">'Low pensions'!N63</f>
        <v>4015969.61059608</v>
      </c>
      <c r="M63" s="67"/>
      <c r="N63" s="82" t="n">
        <f aca="false">'Low pensions'!L63</f>
        <v>1030851.93613594</v>
      </c>
      <c r="O63" s="9"/>
      <c r="P63" s="82" t="n">
        <f aca="false">'Low pensions'!X63</f>
        <v>26510328.6026265</v>
      </c>
      <c r="Q63" s="67"/>
      <c r="R63" s="82" t="n">
        <f aca="false">'Low SIPA income'!G58</f>
        <v>23120737.1814352</v>
      </c>
      <c r="S63" s="67"/>
      <c r="T63" s="82" t="n">
        <f aca="false">'Low SIPA income'!J58</f>
        <v>88404142.5268142</v>
      </c>
      <c r="U63" s="9"/>
      <c r="V63" s="82" t="n">
        <f aca="false">'Low SIPA income'!F58</f>
        <v>101552.837286167</v>
      </c>
      <c r="W63" s="67"/>
      <c r="X63" s="82" t="n">
        <f aca="false">'Low SIPA income'!M58</f>
        <v>255071.448767439</v>
      </c>
      <c r="Y63" s="9"/>
      <c r="Z63" s="9" t="n">
        <f aca="false">R63+V63-N63-L63-F63</f>
        <v>-5481949.71319778</v>
      </c>
      <c r="AA63" s="9"/>
      <c r="AB63" s="9" t="n">
        <f aca="false">T63-P63-D63</f>
        <v>-68262320.8638884</v>
      </c>
      <c r="AC63" s="50"/>
      <c r="AD63" s="9"/>
      <c r="AE63" s="9"/>
      <c r="AF63" s="9"/>
      <c r="AG63" s="9" t="n">
        <f aca="false">BF63/100*$AG$57</f>
        <v>5590649792.48525</v>
      </c>
      <c r="AH63" s="40" t="n">
        <f aca="false">(AG63-AG62)/AG62</f>
        <v>-0.000441193485205592</v>
      </c>
      <c r="AI63" s="40"/>
      <c r="AJ63" s="40" t="n">
        <f aca="false">AB63/AG63</f>
        <v>-0.0122100870914226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12245186</v>
      </c>
      <c r="AX63" s="7"/>
      <c r="AY63" s="40" t="n">
        <f aca="false">(AW63-AW62)/AW62</f>
        <v>-0.00310461641440454</v>
      </c>
      <c r="AZ63" s="39" t="n">
        <f aca="false">workers_and_wage_low!B51</f>
        <v>6181.94148525075</v>
      </c>
      <c r="BA63" s="40" t="n">
        <f aca="false">(AZ63-AZ62)/AZ62</f>
        <v>0.0026717175874757</v>
      </c>
      <c r="BB63" s="40"/>
      <c r="BC63" s="40"/>
      <c r="BD63" s="40"/>
      <c r="BE63" s="40"/>
      <c r="BF63" s="7" t="n">
        <f aca="false">BF62*(1+AY63)*(1+BA63)*(1-BE63)</f>
        <v>101.975692296639</v>
      </c>
      <c r="BG63" s="7"/>
      <c r="BH63" s="7"/>
      <c r="BI63" s="40" t="n">
        <f aca="false">T70/AG70</f>
        <v>0.0137508714518849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128163560.7981</v>
      </c>
      <c r="E64" s="9"/>
      <c r="F64" s="67" t="n">
        <f aca="false">'Low pensions'!I64</f>
        <v>23295244.2759622</v>
      </c>
      <c r="G64" s="82" t="n">
        <f aca="false">'Low pensions'!K64</f>
        <v>1675683.41309895</v>
      </c>
      <c r="H64" s="82" t="n">
        <f aca="false">'Low pensions'!V64</f>
        <v>9219115.73233344</v>
      </c>
      <c r="I64" s="82" t="n">
        <f aca="false">'Low pensions'!M64</f>
        <v>51825.2601989363</v>
      </c>
      <c r="J64" s="82" t="n">
        <f aca="false">'Low pensions'!W64</f>
        <v>285127.290690724</v>
      </c>
      <c r="K64" s="9"/>
      <c r="L64" s="82" t="n">
        <f aca="false">'Low pensions'!N64</f>
        <v>3833058.08578254</v>
      </c>
      <c r="M64" s="67"/>
      <c r="N64" s="82" t="n">
        <f aca="false">'Low pensions'!L64</f>
        <v>1016750.03299376</v>
      </c>
      <c r="O64" s="9"/>
      <c r="P64" s="82" t="n">
        <f aca="false">'Low pensions'!X64</f>
        <v>25483615.3204901</v>
      </c>
      <c r="Q64" s="67"/>
      <c r="R64" s="82" t="n">
        <f aca="false">'Low SIPA income'!G59</f>
        <v>20348441.7558322</v>
      </c>
      <c r="S64" s="67"/>
      <c r="T64" s="82" t="n">
        <f aca="false">'Low SIPA income'!J59</f>
        <v>77804030.6874639</v>
      </c>
      <c r="U64" s="9"/>
      <c r="V64" s="82" t="n">
        <f aca="false">'Low SIPA income'!F59</f>
        <v>102118.356771705</v>
      </c>
      <c r="W64" s="67"/>
      <c r="X64" s="82" t="n">
        <f aca="false">'Low SIPA income'!M59</f>
        <v>256491.870671319</v>
      </c>
      <c r="Y64" s="9"/>
      <c r="Z64" s="9" t="n">
        <f aca="false">R64+V64-N64-L64-F64</f>
        <v>-7694492.28213458</v>
      </c>
      <c r="AA64" s="9"/>
      <c r="AB64" s="9" t="n">
        <f aca="false">T64-P64-D64</f>
        <v>-75843145.4311258</v>
      </c>
      <c r="AC64" s="50"/>
      <c r="AD64" s="9"/>
      <c r="AE64" s="9"/>
      <c r="AF64" s="9"/>
      <c r="AG64" s="9" t="n">
        <f aca="false">BF64/100*$AG$57</f>
        <v>5645548817.75887</v>
      </c>
      <c r="AH64" s="40" t="n">
        <f aca="false">(AG64-AG63)/AG63</f>
        <v>0.00981979328188488</v>
      </c>
      <c r="AI64" s="40"/>
      <c r="AJ64" s="40" t="n">
        <f aca="false">AB64/AG64</f>
        <v>-0.013434149252691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12359705</v>
      </c>
      <c r="AX64" s="7"/>
      <c r="AY64" s="40" t="n">
        <f aca="false">(AW64-AW63)/AW63</f>
        <v>0.00935216500590518</v>
      </c>
      <c r="AZ64" s="39" t="n">
        <f aca="false">workers_and_wage_low!B52</f>
        <v>6184.80555067724</v>
      </c>
      <c r="BA64" s="40" t="n">
        <f aca="false">(AZ64-AZ63)/AZ63</f>
        <v>0.00046329546038756</v>
      </c>
      <c r="BB64" s="40"/>
      <c r="BC64" s="40"/>
      <c r="BD64" s="40"/>
      <c r="BE64" s="40"/>
      <c r="BF64" s="7" t="n">
        <f aca="false">BF63*(1+AY64)*(1+BA64)*(1-BE64)</f>
        <v>102.977072514769</v>
      </c>
      <c r="BG64" s="7"/>
      <c r="BH64" s="7"/>
      <c r="BI64" s="40" t="n">
        <f aca="false">T71/AG71</f>
        <v>0.0158866418024613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131741792.63183</v>
      </c>
      <c r="E65" s="9"/>
      <c r="F65" s="67" t="n">
        <f aca="false">'Low pensions'!I65</f>
        <v>23945630.268078</v>
      </c>
      <c r="G65" s="82" t="n">
        <f aca="false">'Low pensions'!K65</f>
        <v>1786346.86493472</v>
      </c>
      <c r="H65" s="82" t="n">
        <f aca="false">'Low pensions'!V65</f>
        <v>9827953.39333693</v>
      </c>
      <c r="I65" s="82" t="n">
        <f aca="false">'Low pensions'!M65</f>
        <v>55247.8411835476</v>
      </c>
      <c r="J65" s="82" t="n">
        <f aca="false">'Low pensions'!W65</f>
        <v>303957.321443408</v>
      </c>
      <c r="K65" s="9"/>
      <c r="L65" s="82" t="n">
        <f aca="false">'Low pensions'!N65</f>
        <v>4066578.11663526</v>
      </c>
      <c r="M65" s="67"/>
      <c r="N65" s="82" t="n">
        <f aca="false">'Low pensions'!L65</f>
        <v>1046389.51121353</v>
      </c>
      <c r="O65" s="9"/>
      <c r="P65" s="82" t="n">
        <f aca="false">'Low pensions'!X65</f>
        <v>26858419.5347977</v>
      </c>
      <c r="Q65" s="67"/>
      <c r="R65" s="82" t="n">
        <f aca="false">'Low SIPA income'!G60</f>
        <v>23538636.5401074</v>
      </c>
      <c r="S65" s="67"/>
      <c r="T65" s="82" t="n">
        <f aca="false">'Low SIPA income'!J60</f>
        <v>90002016.9447453</v>
      </c>
      <c r="U65" s="9"/>
      <c r="V65" s="82" t="n">
        <f aca="false">'Low SIPA income'!F60</f>
        <v>104630.937323197</v>
      </c>
      <c r="W65" s="67"/>
      <c r="X65" s="82" t="n">
        <f aca="false">'Low SIPA income'!M60</f>
        <v>262802.748619593</v>
      </c>
      <c r="Y65" s="9"/>
      <c r="Z65" s="9" t="n">
        <f aca="false">R65+V65-N65-L65-F65</f>
        <v>-5415330.4184962</v>
      </c>
      <c r="AA65" s="9"/>
      <c r="AB65" s="9" t="n">
        <f aca="false">T65-P65-D65</f>
        <v>-68598195.221882</v>
      </c>
      <c r="AC65" s="50"/>
      <c r="AD65" s="9"/>
      <c r="AE65" s="9"/>
      <c r="AF65" s="9"/>
      <c r="AG65" s="9" t="n">
        <f aca="false">BF65/100*$AG$57</f>
        <v>5687218966.91535</v>
      </c>
      <c r="AH65" s="40" t="n">
        <f aca="false">(AG65-AG64)/AG64</f>
        <v>0.00738106258605018</v>
      </c>
      <c r="AI65" s="40" t="n">
        <f aca="false">(AG65-AG61)/AG61</f>
        <v>0.018176059984006</v>
      </c>
      <c r="AJ65" s="40" t="n">
        <f aca="false">AB65/AG65</f>
        <v>-0.0120618171413731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12460751</v>
      </c>
      <c r="AX65" s="7"/>
      <c r="AY65" s="40" t="n">
        <f aca="false">(AW65-AW64)/AW64</f>
        <v>0.00817543784418803</v>
      </c>
      <c r="AZ65" s="39" t="n">
        <f aca="false">workers_and_wage_low!B53</f>
        <v>6179.93233484453</v>
      </c>
      <c r="BA65" s="40" t="n">
        <f aca="false">(AZ65-AZ64)/AZ64</f>
        <v>-0.000787933556322672</v>
      </c>
      <c r="BB65" s="40"/>
      <c r="BC65" s="40"/>
      <c r="BD65" s="40"/>
      <c r="BE65" s="40"/>
      <c r="BF65" s="7" t="n">
        <f aca="false">BF64*(1+AY65)*(1+BA65)*(1-BE65)</f>
        <v>103.737152731929</v>
      </c>
      <c r="BG65" s="7"/>
      <c r="BH65" s="7"/>
      <c r="BI65" s="40" t="n">
        <f aca="false">T72/AG72</f>
        <v>0.0137881637732795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128800631.130427</v>
      </c>
      <c r="E66" s="6"/>
      <c r="F66" s="8" t="n">
        <f aca="false">'Low pensions'!I66</f>
        <v>23411039.3500076</v>
      </c>
      <c r="G66" s="81" t="n">
        <f aca="false">'Low pensions'!K66</f>
        <v>1847357.9285434</v>
      </c>
      <c r="H66" s="81" t="n">
        <f aca="false">'Low pensions'!V66</f>
        <v>10163618.2641379</v>
      </c>
      <c r="I66" s="81" t="n">
        <f aca="false">'Low pensions'!M66</f>
        <v>57134.7812951566</v>
      </c>
      <c r="J66" s="81" t="n">
        <f aca="false">'Low pensions'!W66</f>
        <v>314338.70920014</v>
      </c>
      <c r="K66" s="6"/>
      <c r="L66" s="81" t="n">
        <f aca="false">'Low pensions'!N66</f>
        <v>4688107.58479174</v>
      </c>
      <c r="M66" s="8"/>
      <c r="N66" s="81" t="n">
        <f aca="false">'Low pensions'!L66</f>
        <v>1024863.68829774</v>
      </c>
      <c r="O66" s="6"/>
      <c r="P66" s="81" t="n">
        <f aca="false">'Low pensions'!X66</f>
        <v>29965110.1731503</v>
      </c>
      <c r="Q66" s="8"/>
      <c r="R66" s="81" t="n">
        <f aca="false">'Low SIPA income'!G61</f>
        <v>20533849.556173</v>
      </c>
      <c r="S66" s="8"/>
      <c r="T66" s="81" t="n">
        <f aca="false">'Low SIPA income'!J61</f>
        <v>78512953.481676</v>
      </c>
      <c r="U66" s="6"/>
      <c r="V66" s="81" t="n">
        <f aca="false">'Low SIPA income'!F61</f>
        <v>109760.246027768</v>
      </c>
      <c r="W66" s="8"/>
      <c r="X66" s="81" t="n">
        <f aca="false">'Low SIPA income'!M61</f>
        <v>275686.093264741</v>
      </c>
      <c r="Y66" s="6"/>
      <c r="Z66" s="6" t="n">
        <f aca="false">R66+V66-N66-L66-F66</f>
        <v>-8480400.8208963</v>
      </c>
      <c r="AA66" s="6"/>
      <c r="AB66" s="6" t="n">
        <f aca="false">T66-P66-D66</f>
        <v>-80252787.8219011</v>
      </c>
      <c r="AC66" s="50"/>
      <c r="AD66" s="6"/>
      <c r="AE66" s="6"/>
      <c r="AF66" s="6"/>
      <c r="AG66" s="6" t="n">
        <f aca="false">BF66/100*$AG$57</f>
        <v>5723072573.46481</v>
      </c>
      <c r="AH66" s="61" t="n">
        <f aca="false">(AG66-AG65)/AG65</f>
        <v>0.00630424232969363</v>
      </c>
      <c r="AI66" s="61"/>
      <c r="AJ66" s="61" t="n">
        <f aca="false">AB66/AG66</f>
        <v>-0.0140226751961867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0.00482910704146128</v>
      </c>
      <c r="AV66" s="5"/>
      <c r="AW66" s="65" t="n">
        <f aca="false">workers_and_wage_low!C54</f>
        <v>12518751</v>
      </c>
      <c r="AX66" s="5"/>
      <c r="AY66" s="61" t="n">
        <f aca="false">(AW66-AW65)/AW65</f>
        <v>0.00465461511910478</v>
      </c>
      <c r="AZ66" s="66" t="n">
        <f aca="false">workers_and_wage_low!B54</f>
        <v>6190.07968736324</v>
      </c>
      <c r="BA66" s="61" t="n">
        <f aca="false">(AZ66-AZ65)/AZ65</f>
        <v>0.00164198440515112</v>
      </c>
      <c r="BB66" s="61"/>
      <c r="BC66" s="61"/>
      <c r="BD66" s="61"/>
      <c r="BE66" s="61"/>
      <c r="BF66" s="5" t="n">
        <f aca="false">BF65*(1+AY66)*(1+BA66)*(1-BE66)</f>
        <v>104.391136881344</v>
      </c>
      <c r="BG66" s="5"/>
      <c r="BH66" s="5"/>
      <c r="BI66" s="61" t="n">
        <f aca="false">T73/AG73</f>
        <v>0.0158909600870985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132191480.415817</v>
      </c>
      <c r="E67" s="9"/>
      <c r="F67" s="67" t="n">
        <f aca="false">'Low pensions'!I67</f>
        <v>24027366.3458732</v>
      </c>
      <c r="G67" s="82" t="n">
        <f aca="false">'Low pensions'!K67</f>
        <v>1995812.49359652</v>
      </c>
      <c r="H67" s="82" t="n">
        <f aca="false">'Low pensions'!V67</f>
        <v>10980371.4798822</v>
      </c>
      <c r="I67" s="82" t="n">
        <f aca="false">'Low pensions'!M67</f>
        <v>61726.1595957689</v>
      </c>
      <c r="J67" s="82" t="n">
        <f aca="false">'Low pensions'!W67</f>
        <v>339599.117934502</v>
      </c>
      <c r="K67" s="9"/>
      <c r="L67" s="82" t="n">
        <f aca="false">'Low pensions'!N67</f>
        <v>4044320.89915245</v>
      </c>
      <c r="M67" s="67"/>
      <c r="N67" s="82" t="n">
        <f aca="false">'Low pensions'!L67</f>
        <v>1053055.99970106</v>
      </c>
      <c r="O67" s="9"/>
      <c r="P67" s="82" t="n">
        <f aca="false">'Low pensions'!X67</f>
        <v>26779603.7801993</v>
      </c>
      <c r="Q67" s="67"/>
      <c r="R67" s="82" t="n">
        <f aca="false">'Low SIPA income'!G62</f>
        <v>23726387.4165527</v>
      </c>
      <c r="S67" s="67"/>
      <c r="T67" s="82" t="n">
        <f aca="false">'Low SIPA income'!J62</f>
        <v>90719898.6935214</v>
      </c>
      <c r="U67" s="9"/>
      <c r="V67" s="82" t="n">
        <f aca="false">'Low SIPA income'!F62</f>
        <v>106920.107915947</v>
      </c>
      <c r="W67" s="67"/>
      <c r="X67" s="82" t="n">
        <f aca="false">'Low SIPA income'!M62</f>
        <v>268552.485162385</v>
      </c>
      <c r="Y67" s="9"/>
      <c r="Z67" s="9" t="n">
        <f aca="false">R67+V67-N67-L67-F67</f>
        <v>-5291435.72025812</v>
      </c>
      <c r="AA67" s="9"/>
      <c r="AB67" s="9" t="n">
        <f aca="false">T67-P67-D67</f>
        <v>-68251185.502495</v>
      </c>
      <c r="AC67" s="50"/>
      <c r="AD67" s="9"/>
      <c r="AE67" s="9"/>
      <c r="AF67" s="9"/>
      <c r="AG67" s="9" t="n">
        <f aca="false">BF67/100*$AG$57</f>
        <v>5735989067.68172</v>
      </c>
      <c r="AH67" s="40" t="n">
        <f aca="false">(AG67-AG66)/AG66</f>
        <v>0.00225691602737844</v>
      </c>
      <c r="AI67" s="40"/>
      <c r="AJ67" s="40" t="n">
        <f aca="false">AB67/AG67</f>
        <v>-0.0118987649204289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12523063</v>
      </c>
      <c r="AX67" s="7"/>
      <c r="AY67" s="40" t="n">
        <f aca="false">(AW67-AW66)/AW66</f>
        <v>0.00034444330748331</v>
      </c>
      <c r="AZ67" s="39" t="n">
        <f aca="false">workers_and_wage_low!B55</f>
        <v>6201.91396965996</v>
      </c>
      <c r="BA67" s="40" t="n">
        <f aca="false">(AZ67-AZ66)/AZ66</f>
        <v>0.00191181420828625</v>
      </c>
      <c r="BB67" s="40"/>
      <c r="BC67" s="40"/>
      <c r="BD67" s="40"/>
      <c r="BE67" s="40"/>
      <c r="BF67" s="7" t="n">
        <f aca="false">BF66*(1+AY67)*(1+BA67)*(1-BE67)</f>
        <v>104.626738911287</v>
      </c>
      <c r="BG67" s="7"/>
      <c r="BH67" s="7"/>
      <c r="BI67" s="40" t="n">
        <f aca="false">T74/AG74</f>
        <v>0.0138040881238602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130115334.817178</v>
      </c>
      <c r="E68" s="9"/>
      <c r="F68" s="67" t="n">
        <f aca="false">'Low pensions'!I68</f>
        <v>23650002.307518</v>
      </c>
      <c r="G68" s="82" t="n">
        <f aca="false">'Low pensions'!K68</f>
        <v>1994116.87746649</v>
      </c>
      <c r="H68" s="82" t="n">
        <f aca="false">'Low pensions'!V68</f>
        <v>10971042.7002224</v>
      </c>
      <c r="I68" s="82" t="n">
        <f aca="false">'Low pensions'!M68</f>
        <v>61673.7178597886</v>
      </c>
      <c r="J68" s="82" t="n">
        <f aca="false">'Low pensions'!W68</f>
        <v>339310.598975952</v>
      </c>
      <c r="K68" s="9"/>
      <c r="L68" s="82" t="n">
        <f aca="false">'Low pensions'!N68</f>
        <v>3917672.22448873</v>
      </c>
      <c r="M68" s="67"/>
      <c r="N68" s="82" t="n">
        <f aca="false">'Low pensions'!L68</f>
        <v>1037851.68919281</v>
      </c>
      <c r="O68" s="9"/>
      <c r="P68" s="82" t="n">
        <f aca="false">'Low pensions'!X68</f>
        <v>26038773.5748873</v>
      </c>
      <c r="Q68" s="67"/>
      <c r="R68" s="82" t="n">
        <f aca="false">'Low SIPA income'!G63</f>
        <v>20811650.781576</v>
      </c>
      <c r="S68" s="67"/>
      <c r="T68" s="82" t="n">
        <f aca="false">'Low SIPA income'!J63</f>
        <v>79575150.544509</v>
      </c>
      <c r="U68" s="9"/>
      <c r="V68" s="82" t="n">
        <f aca="false">'Low SIPA income'!F63</f>
        <v>110471.637512632</v>
      </c>
      <c r="W68" s="67"/>
      <c r="X68" s="82" t="n">
        <f aca="false">'Low SIPA income'!M63</f>
        <v>277472.903574863</v>
      </c>
      <c r="Y68" s="9"/>
      <c r="Z68" s="9" t="n">
        <f aca="false">R68+V68-N68-L68-F68</f>
        <v>-7683403.8021109</v>
      </c>
      <c r="AA68" s="9"/>
      <c r="AB68" s="9" t="n">
        <f aca="false">T68-P68-D68</f>
        <v>-76578957.8475566</v>
      </c>
      <c r="AC68" s="50"/>
      <c r="AD68" s="9"/>
      <c r="AE68" s="9"/>
      <c r="AF68" s="9"/>
      <c r="AG68" s="9" t="n">
        <f aca="false">BF68/100*$AG$57</f>
        <v>5780834411.02811</v>
      </c>
      <c r="AH68" s="40" t="n">
        <f aca="false">(AG68-AG67)/AG67</f>
        <v>0.00781824072836374</v>
      </c>
      <c r="AI68" s="40"/>
      <c r="AJ68" s="40" t="n">
        <f aca="false">AB68/AG68</f>
        <v>-0.0132470422784411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12585485</v>
      </c>
      <c r="AX68" s="7"/>
      <c r="AY68" s="40" t="n">
        <f aca="false">(AW68-AW67)/AW67</f>
        <v>0.00498456328136335</v>
      </c>
      <c r="AZ68" s="39" t="n">
        <f aca="false">workers_and_wage_low!B56</f>
        <v>6219.40102805485</v>
      </c>
      <c r="BA68" s="40" t="n">
        <f aca="false">(AZ68-AZ67)/AZ67</f>
        <v>0.00281962285843264</v>
      </c>
      <c r="BB68" s="40"/>
      <c r="BC68" s="40"/>
      <c r="BD68" s="40"/>
      <c r="BE68" s="40"/>
      <c r="BF68" s="7" t="n">
        <f aca="false">BF67*(1+AY68)*(1+BA68)*(1-BE68)</f>
        <v>105.444735942719</v>
      </c>
      <c r="BG68" s="7"/>
      <c r="BH68" s="7"/>
      <c r="BI68" s="40" t="n">
        <f aca="false">T75/AG75</f>
        <v>0.0159125678367621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133788697.157917</v>
      </c>
      <c r="E69" s="9"/>
      <c r="F69" s="67" t="n">
        <f aca="false">'Low pensions'!I69</f>
        <v>24317679.3953638</v>
      </c>
      <c r="G69" s="82" t="n">
        <f aca="false">'Low pensions'!K69</f>
        <v>2151190.22691622</v>
      </c>
      <c r="H69" s="82" t="n">
        <f aca="false">'Low pensions'!V69</f>
        <v>11835213.9247643</v>
      </c>
      <c r="I69" s="82" t="n">
        <f aca="false">'Low pensions'!M69</f>
        <v>66531.6565025635</v>
      </c>
      <c r="J69" s="82" t="n">
        <f aca="false">'Low pensions'!W69</f>
        <v>366037.544064876</v>
      </c>
      <c r="K69" s="9"/>
      <c r="L69" s="82" t="n">
        <f aca="false">'Low pensions'!N69</f>
        <v>3996848.77057601</v>
      </c>
      <c r="M69" s="67"/>
      <c r="N69" s="82" t="n">
        <f aca="false">'Low pensions'!L69</f>
        <v>1068493.13830754</v>
      </c>
      <c r="O69" s="9"/>
      <c r="P69" s="82" t="n">
        <f aca="false">'Low pensions'!X69</f>
        <v>26618201.2612638</v>
      </c>
      <c r="Q69" s="67"/>
      <c r="R69" s="82" t="n">
        <f aca="false">'Low SIPA income'!G64</f>
        <v>24042790.0707961</v>
      </c>
      <c r="S69" s="67"/>
      <c r="T69" s="82" t="n">
        <f aca="false">'Low SIPA income'!J64</f>
        <v>91929691.6651771</v>
      </c>
      <c r="U69" s="9"/>
      <c r="V69" s="82" t="n">
        <f aca="false">'Low SIPA income'!F64</f>
        <v>108446.00583462</v>
      </c>
      <c r="W69" s="67"/>
      <c r="X69" s="82" t="n">
        <f aca="false">'Low SIPA income'!M64</f>
        <v>272385.100805514</v>
      </c>
      <c r="Y69" s="9"/>
      <c r="Z69" s="9" t="n">
        <f aca="false">R69+V69-N69-L69-F69</f>
        <v>-5231785.22761666</v>
      </c>
      <c r="AA69" s="9"/>
      <c r="AB69" s="9" t="n">
        <f aca="false">T69-P69-D69</f>
        <v>-68477206.7540036</v>
      </c>
      <c r="AC69" s="50"/>
      <c r="AD69" s="9"/>
      <c r="AE69" s="9"/>
      <c r="AF69" s="9"/>
      <c r="AG69" s="9" t="n">
        <f aca="false">BF69/100*$AG$57</f>
        <v>5797812889.80233</v>
      </c>
      <c r="AH69" s="40" t="n">
        <f aca="false">(AG69-AG68)/AG68</f>
        <v>0.00293702908040932</v>
      </c>
      <c r="AI69" s="40" t="n">
        <f aca="false">(AG69-AG65)/AG65</f>
        <v>0.0194460462187849</v>
      </c>
      <c r="AJ69" s="40" t="n">
        <f aca="false">AB69/AG69</f>
        <v>-0.0118108686940289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12600762</v>
      </c>
      <c r="AX69" s="7"/>
      <c r="AY69" s="40" t="n">
        <f aca="false">(AW69-AW68)/AW68</f>
        <v>0.00121385866337293</v>
      </c>
      <c r="AZ69" s="39" t="n">
        <f aca="false">workers_and_wage_low!B57</f>
        <v>6230.10512266011</v>
      </c>
      <c r="BA69" s="40" t="n">
        <f aca="false">(AZ69-AZ68)/AZ68</f>
        <v>0.00172108126762911</v>
      </c>
      <c r="BB69" s="40"/>
      <c r="BC69" s="40"/>
      <c r="BD69" s="40"/>
      <c r="BE69" s="40"/>
      <c r="BF69" s="7" t="n">
        <f aca="false">BF68*(1+AY69)*(1+BA69)*(1-BE69)</f>
        <v>105.754430198559</v>
      </c>
      <c r="BG69" s="7"/>
      <c r="BH69" s="7"/>
      <c r="BI69" s="40" t="n">
        <f aca="false">T76/AG76</f>
        <v>0.0138188024101127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131466834.772712</v>
      </c>
      <c r="E70" s="6"/>
      <c r="F70" s="8" t="n">
        <f aca="false">'Low pensions'!I70</f>
        <v>23895653.4224454</v>
      </c>
      <c r="G70" s="81" t="n">
        <f aca="false">'Low pensions'!K70</f>
        <v>2176839.57944802</v>
      </c>
      <c r="H70" s="81" t="n">
        <f aca="false">'Low pensions'!V70</f>
        <v>11976329.0946118</v>
      </c>
      <c r="I70" s="81" t="n">
        <f aca="false">'Low pensions'!M70</f>
        <v>67324.9354468463</v>
      </c>
      <c r="J70" s="81" t="n">
        <f aca="false">'Low pensions'!W70</f>
        <v>370401.930761192</v>
      </c>
      <c r="K70" s="6"/>
      <c r="L70" s="81" t="n">
        <f aca="false">'Low pensions'!N70</f>
        <v>4679910.18961636</v>
      </c>
      <c r="M70" s="8"/>
      <c r="N70" s="81" t="n">
        <f aca="false">'Low pensions'!L70</f>
        <v>1050665.22077008</v>
      </c>
      <c r="O70" s="6"/>
      <c r="P70" s="81" t="n">
        <f aca="false">'Low pensions'!X70</f>
        <v>30064526.2695964</v>
      </c>
      <c r="Q70" s="8"/>
      <c r="R70" s="81" t="n">
        <f aca="false">'Low SIPA income'!G65</f>
        <v>20885993.2511693</v>
      </c>
      <c r="S70" s="8"/>
      <c r="T70" s="81" t="n">
        <f aca="false">'Low SIPA income'!J65</f>
        <v>79859405.4203872</v>
      </c>
      <c r="U70" s="6"/>
      <c r="V70" s="81" t="n">
        <f aca="false">'Low SIPA income'!F65</f>
        <v>108050.504630079</v>
      </c>
      <c r="W70" s="8"/>
      <c r="X70" s="81" t="n">
        <f aca="false">'Low SIPA income'!M65</f>
        <v>271391.715805869</v>
      </c>
      <c r="Y70" s="6"/>
      <c r="Z70" s="6" t="n">
        <f aca="false">R70+V70-N70-L70-F70</f>
        <v>-8632185.07703245</v>
      </c>
      <c r="AA70" s="6"/>
      <c r="AB70" s="6" t="n">
        <f aca="false">T70-P70-D70</f>
        <v>-81671955.6219217</v>
      </c>
      <c r="AC70" s="50"/>
      <c r="AD70" s="6"/>
      <c r="AE70" s="6"/>
      <c r="AF70" s="6"/>
      <c r="AG70" s="6" t="n">
        <f aca="false">BF70/100*$AG$57</f>
        <v>5807588682.63876</v>
      </c>
      <c r="AH70" s="61" t="n">
        <f aca="false">(AG70-AG69)/AG69</f>
        <v>0.00168611733807814</v>
      </c>
      <c r="AI70" s="61"/>
      <c r="AJ70" s="61" t="n">
        <f aca="false">AB70/AG70</f>
        <v>-0.0140629717572927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0.00210802462504608</v>
      </c>
      <c r="AV70" s="5"/>
      <c r="AW70" s="65" t="n">
        <f aca="false">workers_and_wage_low!C58</f>
        <v>12653115</v>
      </c>
      <c r="AX70" s="5"/>
      <c r="AY70" s="61" t="n">
        <f aca="false">(AW70-AW69)/AW69</f>
        <v>0.00415474873662402</v>
      </c>
      <c r="AZ70" s="66" t="n">
        <f aca="false">workers_and_wage_low!B58</f>
        <v>6214.78892449305</v>
      </c>
      <c r="BA70" s="61" t="n">
        <f aca="false">(AZ70-AZ69)/AZ69</f>
        <v>-0.00245841729240611</v>
      </c>
      <c r="BB70" s="61"/>
      <c r="BC70" s="61"/>
      <c r="BD70" s="61"/>
      <c r="BE70" s="61"/>
      <c r="BF70" s="5" t="n">
        <f aca="false">BF69*(1+AY70)*(1+BA70)*(1-BE70)</f>
        <v>105.932744576896</v>
      </c>
      <c r="BG70" s="5"/>
      <c r="BH70" s="5"/>
      <c r="BI70" s="61" t="n">
        <f aca="false">T77/AG77</f>
        <v>0.0158411310624302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134649263.109464</v>
      </c>
      <c r="E71" s="9"/>
      <c r="F71" s="67" t="n">
        <f aca="false">'Low pensions'!I71</f>
        <v>24474097.4437703</v>
      </c>
      <c r="G71" s="82" t="n">
        <f aca="false">'Low pensions'!K71</f>
        <v>2257369.08448261</v>
      </c>
      <c r="H71" s="82" t="n">
        <f aca="false">'Low pensions'!V71</f>
        <v>12419378.6712669</v>
      </c>
      <c r="I71" s="82" t="n">
        <f aca="false">'Low pensions'!M71</f>
        <v>69815.5386953386</v>
      </c>
      <c r="J71" s="82" t="n">
        <f aca="false">'Low pensions'!W71</f>
        <v>384104.494987637</v>
      </c>
      <c r="K71" s="9"/>
      <c r="L71" s="82" t="n">
        <f aca="false">'Low pensions'!N71</f>
        <v>3993521.05392876</v>
      </c>
      <c r="M71" s="67"/>
      <c r="N71" s="82" t="n">
        <f aca="false">'Low pensions'!L71</f>
        <v>1077111.52798615</v>
      </c>
      <c r="O71" s="9"/>
      <c r="P71" s="82" t="n">
        <f aca="false">'Low pensions'!X71</f>
        <v>26648349.5609375</v>
      </c>
      <c r="Q71" s="67"/>
      <c r="R71" s="82" t="n">
        <f aca="false">'Low SIPA income'!G66</f>
        <v>24097212.4523025</v>
      </c>
      <c r="S71" s="67"/>
      <c r="T71" s="82" t="n">
        <f aca="false">'Low SIPA income'!J66</f>
        <v>92137780.3577472</v>
      </c>
      <c r="U71" s="9"/>
      <c r="V71" s="82" t="n">
        <f aca="false">'Low SIPA income'!F66</f>
        <v>108274.366232578</v>
      </c>
      <c r="W71" s="67"/>
      <c r="X71" s="82" t="n">
        <f aca="false">'Low SIPA income'!M66</f>
        <v>271953.991610257</v>
      </c>
      <c r="Y71" s="9"/>
      <c r="Z71" s="9" t="n">
        <f aca="false">R71+V71-N71-L71-F71</f>
        <v>-5339243.20715007</v>
      </c>
      <c r="AA71" s="9"/>
      <c r="AB71" s="9" t="n">
        <f aca="false">T71-P71-D71</f>
        <v>-69159832.312654</v>
      </c>
      <c r="AC71" s="50"/>
      <c r="AD71" s="9"/>
      <c r="AE71" s="9"/>
      <c r="AF71" s="9"/>
      <c r="AG71" s="9" t="n">
        <f aca="false">BF71/100*$AG$57</f>
        <v>5799701504.15755</v>
      </c>
      <c r="AH71" s="40" t="n">
        <f aca="false">(AG71-AG70)/AG70</f>
        <v>-0.00135808145380447</v>
      </c>
      <c r="AI71" s="40"/>
      <c r="AJ71" s="40" t="n">
        <f aca="false">AB71/AG71</f>
        <v>-0.0119247227228981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12642291</v>
      </c>
      <c r="AX71" s="7"/>
      <c r="AY71" s="40" t="n">
        <f aca="false">(AW71-AW70)/AW70</f>
        <v>-0.000855441525663838</v>
      </c>
      <c r="AZ71" s="39" t="n">
        <f aca="false">workers_and_wage_low!B59</f>
        <v>6211.6624489176</v>
      </c>
      <c r="BA71" s="40" t="n">
        <f aca="false">(AZ71-AZ70)/AZ70</f>
        <v>-0.000503070275344519</v>
      </c>
      <c r="BB71" s="40"/>
      <c r="BC71" s="40"/>
      <c r="BD71" s="40"/>
      <c r="BE71" s="40"/>
      <c r="BF71" s="7" t="n">
        <f aca="false">BF70*(1+AY71)*(1+BA71)*(1-BE71)</f>
        <v>105.788879281135</v>
      </c>
      <c r="BG71" s="7"/>
      <c r="BH71" s="7"/>
      <c r="BI71" s="40" t="n">
        <f aca="false">T78/AG78</f>
        <v>0.0137952376163907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132163418.489705</v>
      </c>
      <c r="E72" s="9"/>
      <c r="F72" s="67" t="n">
        <f aca="false">'Low pensions'!I72</f>
        <v>24022265.758627</v>
      </c>
      <c r="G72" s="82" t="n">
        <f aca="false">'Low pensions'!K72</f>
        <v>2286549.91225848</v>
      </c>
      <c r="H72" s="82" t="n">
        <f aca="false">'Low pensions'!V72</f>
        <v>12579922.9759536</v>
      </c>
      <c r="I72" s="82" t="n">
        <f aca="false">'Low pensions'!M72</f>
        <v>70718.0385234579</v>
      </c>
      <c r="J72" s="82" t="n">
        <f aca="false">'Low pensions'!W72</f>
        <v>389069.782761451</v>
      </c>
      <c r="K72" s="9"/>
      <c r="L72" s="82" t="n">
        <f aca="false">'Low pensions'!N72</f>
        <v>3822697.55031064</v>
      </c>
      <c r="M72" s="67"/>
      <c r="N72" s="82" t="n">
        <f aca="false">'Low pensions'!L72</f>
        <v>1058662.53413742</v>
      </c>
      <c r="O72" s="9"/>
      <c r="P72" s="82" t="n">
        <f aca="false">'Low pensions'!X72</f>
        <v>25660444.6677799</v>
      </c>
      <c r="Q72" s="67"/>
      <c r="R72" s="82" t="n">
        <f aca="false">'Low SIPA income'!G67</f>
        <v>20951700.0055273</v>
      </c>
      <c r="S72" s="67"/>
      <c r="T72" s="82" t="n">
        <f aca="false">'Low SIPA income'!J67</f>
        <v>80110640.8905909</v>
      </c>
      <c r="U72" s="9"/>
      <c r="V72" s="82" t="n">
        <f aca="false">'Low SIPA income'!F67</f>
        <v>108522.589445679</v>
      </c>
      <c r="W72" s="67"/>
      <c r="X72" s="82" t="n">
        <f aca="false">'Low SIPA income'!M67</f>
        <v>272577.456756828</v>
      </c>
      <c r="Y72" s="9"/>
      <c r="Z72" s="9" t="n">
        <f aca="false">R72+V72-N72-L72-F72</f>
        <v>-7843403.24810212</v>
      </c>
      <c r="AA72" s="9"/>
      <c r="AB72" s="9" t="n">
        <f aca="false">T72-P72-D72</f>
        <v>-77713222.2668939</v>
      </c>
      <c r="AC72" s="50"/>
      <c r="AD72" s="9"/>
      <c r="AE72" s="9"/>
      <c r="AF72" s="9"/>
      <c r="AG72" s="9" t="n">
        <f aca="false">BF72/100*$AG$57</f>
        <v>5810102215.77435</v>
      </c>
      <c r="AH72" s="40" t="n">
        <f aca="false">(AG72-AG71)/AG71</f>
        <v>0.00179331843360358</v>
      </c>
      <c r="AI72" s="40"/>
      <c r="AJ72" s="40" t="n">
        <f aca="false">AB72/AG72</f>
        <v>-0.0133755344365377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12647808</v>
      </c>
      <c r="AX72" s="7"/>
      <c r="AY72" s="40" t="n">
        <f aca="false">(AW72-AW71)/AW71</f>
        <v>0.000436392422860698</v>
      </c>
      <c r="AZ72" s="39" t="n">
        <f aca="false">workers_and_wage_low!B60</f>
        <v>6220.08753861918</v>
      </c>
      <c r="BA72" s="40" t="n">
        <f aca="false">(AZ72-AZ71)/AZ71</f>
        <v>0.00135633411681147</v>
      </c>
      <c r="BB72" s="40"/>
      <c r="BC72" s="40"/>
      <c r="BD72" s="40"/>
      <c r="BE72" s="40"/>
      <c r="BF72" s="7" t="n">
        <f aca="false">BF71*(1+AY72)*(1+BA72)*(1-BE72)</f>
        <v>105.97859242842</v>
      </c>
      <c r="BG72" s="7"/>
      <c r="BH72" s="7"/>
      <c r="BI72" s="40" t="n">
        <f aca="false">T79/AG79</f>
        <v>0.0158663794855464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134601447.606991</v>
      </c>
      <c r="E73" s="9"/>
      <c r="F73" s="67" t="n">
        <f aca="false">'Low pensions'!I73</f>
        <v>24465406.4101929</v>
      </c>
      <c r="G73" s="82" t="n">
        <f aca="false">'Low pensions'!K73</f>
        <v>2378512.79181772</v>
      </c>
      <c r="H73" s="82" t="n">
        <f aca="false">'Low pensions'!V73</f>
        <v>13085875.6058525</v>
      </c>
      <c r="I73" s="82" t="n">
        <f aca="false">'Low pensions'!M73</f>
        <v>73562.2512933314</v>
      </c>
      <c r="J73" s="82" t="n">
        <f aca="false">'Low pensions'!W73</f>
        <v>404717.802242858</v>
      </c>
      <c r="K73" s="9"/>
      <c r="L73" s="82" t="n">
        <f aca="false">'Low pensions'!N73</f>
        <v>3924153.90379007</v>
      </c>
      <c r="M73" s="67"/>
      <c r="N73" s="82" t="n">
        <f aca="false">'Low pensions'!L73</f>
        <v>1079579.48384621</v>
      </c>
      <c r="O73" s="9"/>
      <c r="P73" s="82" t="n">
        <f aca="false">'Low pensions'!X73</f>
        <v>26301981.0540877</v>
      </c>
      <c r="Q73" s="67"/>
      <c r="R73" s="82" t="n">
        <f aca="false">'Low SIPA income'!G68</f>
        <v>24299373.7099437</v>
      </c>
      <c r="S73" s="67"/>
      <c r="T73" s="82" t="n">
        <f aca="false">'Low SIPA income'!J68</f>
        <v>92910761.447998</v>
      </c>
      <c r="U73" s="9"/>
      <c r="V73" s="82" t="n">
        <f aca="false">'Low SIPA income'!F68</f>
        <v>109786.262723339</v>
      </c>
      <c r="W73" s="67"/>
      <c r="X73" s="82" t="n">
        <f aca="false">'Low SIPA income'!M68</f>
        <v>275751.439703195</v>
      </c>
      <c r="Y73" s="9"/>
      <c r="Z73" s="9" t="n">
        <f aca="false">R73+V73-N73-L73-F73</f>
        <v>-5059979.82516219</v>
      </c>
      <c r="AA73" s="9"/>
      <c r="AB73" s="9" t="n">
        <f aca="false">T73-P73-D73</f>
        <v>-67992667.2130802</v>
      </c>
      <c r="AC73" s="50"/>
      <c r="AD73" s="9"/>
      <c r="AE73" s="9"/>
      <c r="AF73" s="9"/>
      <c r="AG73" s="9" t="n">
        <f aca="false">BF73/100*$AG$57</f>
        <v>5846768284.53116</v>
      </c>
      <c r="AH73" s="40" t="n">
        <f aca="false">(AG73-AG72)/AG72</f>
        <v>0.00631074418230706</v>
      </c>
      <c r="AI73" s="40" t="n">
        <f aca="false">(AG73-AG69)/AG69</f>
        <v>0.00844376934187207</v>
      </c>
      <c r="AJ73" s="40" t="n">
        <f aca="false">AB73/AG73</f>
        <v>-0.0116291024210706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12674493</v>
      </c>
      <c r="AX73" s="7"/>
      <c r="AY73" s="40" t="n">
        <f aca="false">(AW73-AW72)/AW72</f>
        <v>0.0021098517624556</v>
      </c>
      <c r="AZ73" s="39" t="n">
        <f aca="false">workers_and_wage_low!B61</f>
        <v>6246.16244302796</v>
      </c>
      <c r="BA73" s="40" t="n">
        <f aca="false">(AZ73-AZ72)/AZ72</f>
        <v>0.00419204782036922</v>
      </c>
      <c r="BB73" s="40"/>
      <c r="BC73" s="40"/>
      <c r="BD73" s="40"/>
      <c r="BE73" s="40"/>
      <c r="BF73" s="7" t="n">
        <f aca="false">BF72*(1+AY73)*(1+BA73)*(1-BE73)</f>
        <v>106.647396214037</v>
      </c>
      <c r="BG73" s="7"/>
      <c r="BH73" s="7"/>
      <c r="BI73" s="40" t="n">
        <f aca="false">T80/AG80</f>
        <v>0.0137903726336704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131836583.034103</v>
      </c>
      <c r="E74" s="6"/>
      <c r="F74" s="8" t="n">
        <f aca="false">'Low pensions'!I74</f>
        <v>23962859.5457465</v>
      </c>
      <c r="G74" s="81" t="n">
        <f aca="false">'Low pensions'!K74</f>
        <v>2389678.96561749</v>
      </c>
      <c r="H74" s="81" t="n">
        <f aca="false">'Low pensions'!V74</f>
        <v>13147308.5995449</v>
      </c>
      <c r="I74" s="81" t="n">
        <f aca="false">'Low pensions'!M74</f>
        <v>73907.5968747679</v>
      </c>
      <c r="J74" s="81" t="n">
        <f aca="false">'Low pensions'!W74</f>
        <v>406617.791738503</v>
      </c>
      <c r="K74" s="6"/>
      <c r="L74" s="81" t="n">
        <f aca="false">'Low pensions'!N74</f>
        <v>4679935.85745542</v>
      </c>
      <c r="M74" s="8"/>
      <c r="N74" s="81" t="n">
        <f aca="false">'Low pensions'!L74</f>
        <v>1058815.22510259</v>
      </c>
      <c r="O74" s="6"/>
      <c r="P74" s="81" t="n">
        <f aca="false">'Low pensions'!X74</f>
        <v>30109498.3793328</v>
      </c>
      <c r="Q74" s="8"/>
      <c r="R74" s="81" t="n">
        <f aca="false">'Low SIPA income'!G69</f>
        <v>21203697.2860647</v>
      </c>
      <c r="S74" s="8"/>
      <c r="T74" s="81" t="n">
        <f aca="false">'Low SIPA income'!J69</f>
        <v>81074174.3337585</v>
      </c>
      <c r="U74" s="6"/>
      <c r="V74" s="81" t="n">
        <f aca="false">'Low SIPA income'!F69</f>
        <v>111327.885804867</v>
      </c>
      <c r="W74" s="8"/>
      <c r="X74" s="81" t="n">
        <f aca="false">'Low SIPA income'!M69</f>
        <v>279623.552421725</v>
      </c>
      <c r="Y74" s="6"/>
      <c r="Z74" s="6" t="n">
        <f aca="false">R74+V74-N74-L74-F74</f>
        <v>-8386585.45643488</v>
      </c>
      <c r="AA74" s="6"/>
      <c r="AB74" s="6" t="n">
        <f aca="false">T74-P74-D74</f>
        <v>-80871907.0796769</v>
      </c>
      <c r="AC74" s="50"/>
      <c r="AD74" s="6"/>
      <c r="AE74" s="6"/>
      <c r="AF74" s="6"/>
      <c r="AG74" s="6" t="n">
        <f aca="false">BF74/100*$AG$57</f>
        <v>5873200287.2122</v>
      </c>
      <c r="AH74" s="61" t="n">
        <f aca="false">(AG74-AG73)/AG73</f>
        <v>0.00452078847574256</v>
      </c>
      <c r="AI74" s="61"/>
      <c r="AJ74" s="61" t="n">
        <f aca="false">AB74/AG74</f>
        <v>-0.0137696491052349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0.00386466424310586</v>
      </c>
      <c r="AV74" s="5"/>
      <c r="AW74" s="65" t="n">
        <f aca="false">workers_and_wage_low!C62</f>
        <v>12748907</v>
      </c>
      <c r="AX74" s="5"/>
      <c r="AY74" s="61" t="n">
        <f aca="false">(AW74-AW73)/AW73</f>
        <v>0.00587116186817098</v>
      </c>
      <c r="AZ74" s="66" t="n">
        <f aca="false">workers_and_wage_low!B62</f>
        <v>6237.77702361481</v>
      </c>
      <c r="BA74" s="61" t="n">
        <f aca="false">(AZ74-AZ73)/AZ73</f>
        <v>-0.00134249140806505</v>
      </c>
      <c r="BB74" s="61"/>
      <c r="BC74" s="61"/>
      <c r="BD74" s="61"/>
      <c r="BE74" s="61"/>
      <c r="BF74" s="5" t="n">
        <f aca="false">BF73*(1+AY74)*(1+BA74)*(1-BE74)</f>
        <v>107.129526533809</v>
      </c>
      <c r="BG74" s="5"/>
      <c r="BH74" s="5"/>
      <c r="BI74" s="61" t="n">
        <f aca="false">T81/AG81</f>
        <v>0.0158806570763493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134251489.306209</v>
      </c>
      <c r="E75" s="9"/>
      <c r="F75" s="67" t="n">
        <f aca="false">'Low pensions'!I75</f>
        <v>24401797.3464906</v>
      </c>
      <c r="G75" s="82" t="n">
        <f aca="false">'Low pensions'!K75</f>
        <v>2504893.62349717</v>
      </c>
      <c r="H75" s="82" t="n">
        <f aca="false">'Low pensions'!V75</f>
        <v>13781185.653379</v>
      </c>
      <c r="I75" s="82" t="n">
        <f aca="false">'Low pensions'!M75</f>
        <v>77470.9368091906</v>
      </c>
      <c r="J75" s="82" t="n">
        <f aca="false">'Low pensions'!W75</f>
        <v>426222.236702444</v>
      </c>
      <c r="K75" s="9"/>
      <c r="L75" s="82" t="n">
        <f aca="false">'Low pensions'!N75</f>
        <v>3955162.96802954</v>
      </c>
      <c r="M75" s="67"/>
      <c r="N75" s="82" t="n">
        <f aca="false">'Low pensions'!L75</f>
        <v>1079312.04388938</v>
      </c>
      <c r="O75" s="9"/>
      <c r="P75" s="82" t="n">
        <f aca="false">'Low pensions'!X75</f>
        <v>26461415.8601022</v>
      </c>
      <c r="Q75" s="67"/>
      <c r="R75" s="82" t="n">
        <f aca="false">'Low SIPA income'!G70</f>
        <v>24514309.8529615</v>
      </c>
      <c r="S75" s="67"/>
      <c r="T75" s="82" t="n">
        <f aca="false">'Low SIPA income'!J70</f>
        <v>93732588.4197077</v>
      </c>
      <c r="U75" s="9"/>
      <c r="V75" s="82" t="n">
        <f aca="false">'Low SIPA income'!F70</f>
        <v>113969.143912124</v>
      </c>
      <c r="W75" s="67"/>
      <c r="X75" s="82" t="n">
        <f aca="false">'Low SIPA income'!M70</f>
        <v>286257.631291311</v>
      </c>
      <c r="Y75" s="9"/>
      <c r="Z75" s="9" t="n">
        <f aca="false">R75+V75-N75-L75-F75</f>
        <v>-4807993.3615359</v>
      </c>
      <c r="AA75" s="9"/>
      <c r="AB75" s="9" t="n">
        <f aca="false">T75-P75-D75</f>
        <v>-66980316.7466031</v>
      </c>
      <c r="AC75" s="50"/>
      <c r="AD75" s="9"/>
      <c r="AE75" s="9"/>
      <c r="AF75" s="9"/>
      <c r="AG75" s="9" t="n">
        <f aca="false">BF75/100*$AG$57</f>
        <v>5890475338.81751</v>
      </c>
      <c r="AH75" s="40" t="n">
        <f aca="false">(AG75-AG74)/AG74</f>
        <v>0.00294133534708752</v>
      </c>
      <c r="AI75" s="40"/>
      <c r="AJ75" s="40" t="n">
        <f aca="false">AB75/AG75</f>
        <v>-0.0113709527489592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12750518</v>
      </c>
      <c r="AX75" s="7"/>
      <c r="AY75" s="40" t="n">
        <f aca="false">(AW75-AW74)/AW74</f>
        <v>0.00012636377377292</v>
      </c>
      <c r="AZ75" s="39" t="n">
        <f aca="false">workers_and_wage_low!B63</f>
        <v>6255.33397005496</v>
      </c>
      <c r="BA75" s="40" t="n">
        <f aca="false">(AZ75-AZ74)/AZ74</f>
        <v>0.00281461590782674</v>
      </c>
      <c r="BB75" s="40"/>
      <c r="BC75" s="40"/>
      <c r="BD75" s="40"/>
      <c r="BE75" s="40"/>
      <c r="BF75" s="7" t="n">
        <f aca="false">BF74*(1+AY75)*(1+BA75)*(1-BE75)</f>
        <v>107.44463039692</v>
      </c>
      <c r="BG75" s="7"/>
      <c r="BH75" s="7"/>
      <c r="BI75" s="40" t="n">
        <f aca="false">T82/AG82</f>
        <v>0.0138054171605153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131940605.236604</v>
      </c>
      <c r="E76" s="9"/>
      <c r="F76" s="67" t="n">
        <f aca="false">'Low pensions'!I76</f>
        <v>23981766.8123852</v>
      </c>
      <c r="G76" s="82" t="n">
        <f aca="false">'Low pensions'!K76</f>
        <v>2491031.81456921</v>
      </c>
      <c r="H76" s="82" t="n">
        <f aca="false">'Low pensions'!V76</f>
        <v>13704922.0705523</v>
      </c>
      <c r="I76" s="82" t="n">
        <f aca="false">'Low pensions'!M76</f>
        <v>77042.2210691511</v>
      </c>
      <c r="J76" s="82" t="n">
        <f aca="false">'Low pensions'!W76</f>
        <v>423863.56919234</v>
      </c>
      <c r="K76" s="9"/>
      <c r="L76" s="82" t="n">
        <f aca="false">'Low pensions'!N76</f>
        <v>3830504.96990224</v>
      </c>
      <c r="M76" s="67"/>
      <c r="N76" s="82" t="n">
        <f aca="false">'Low pensions'!L76</f>
        <v>1061845.6859898</v>
      </c>
      <c r="O76" s="9"/>
      <c r="P76" s="82" t="n">
        <f aca="false">'Low pensions'!X76</f>
        <v>25718470.1674657</v>
      </c>
      <c r="Q76" s="67"/>
      <c r="R76" s="82" t="n">
        <f aca="false">'Low SIPA income'!G71</f>
        <v>21362587.4241018</v>
      </c>
      <c r="S76" s="67"/>
      <c r="T76" s="82" t="n">
        <f aca="false">'Low SIPA income'!J71</f>
        <v>81681704.5478218</v>
      </c>
      <c r="U76" s="9"/>
      <c r="V76" s="82" t="n">
        <f aca="false">'Low SIPA income'!F71</f>
        <v>114870.547529156</v>
      </c>
      <c r="W76" s="67"/>
      <c r="X76" s="82" t="n">
        <f aca="false">'Low SIPA income'!M71</f>
        <v>288521.697295423</v>
      </c>
      <c r="Y76" s="9"/>
      <c r="Z76" s="9" t="n">
        <f aca="false">R76+V76-N76-L76-F76</f>
        <v>-7396659.49664628</v>
      </c>
      <c r="AA76" s="9"/>
      <c r="AB76" s="9" t="n">
        <f aca="false">T76-P76-D76</f>
        <v>-75977370.8562475</v>
      </c>
      <c r="AC76" s="50"/>
      <c r="AD76" s="9"/>
      <c r="AE76" s="9"/>
      <c r="AF76" s="9"/>
      <c r="AG76" s="9" t="n">
        <f aca="false">BF76/100*$AG$57</f>
        <v>5910910520.58511</v>
      </c>
      <c r="AH76" s="40" t="n">
        <f aca="false">(AG76-AG75)/AG75</f>
        <v>0.00346919061572865</v>
      </c>
      <c r="AI76" s="40"/>
      <c r="AJ76" s="40" t="n">
        <f aca="false">AB76/AG76</f>
        <v>-0.0128537508039839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12804479</v>
      </c>
      <c r="AX76" s="7"/>
      <c r="AY76" s="40" t="n">
        <f aca="false">(AW76-AW75)/AW75</f>
        <v>0.0042320633561711</v>
      </c>
      <c r="AZ76" s="39" t="n">
        <f aca="false">workers_and_wage_low!B64</f>
        <v>6250.58205668528</v>
      </c>
      <c r="BA76" s="40" t="n">
        <f aca="false">(AZ76-AZ75)/AZ75</f>
        <v>-0.000759657820417436</v>
      </c>
      <c r="BB76" s="40"/>
      <c r="BC76" s="40"/>
      <c r="BD76" s="40"/>
      <c r="BE76" s="40"/>
      <c r="BF76" s="7" t="n">
        <f aca="false">BF75*(1+AY76)*(1+BA76)*(1-BE76)</f>
        <v>107.817376300403</v>
      </c>
      <c r="BG76" s="7"/>
      <c r="BH76" s="7"/>
      <c r="BI76" s="40" t="n">
        <f aca="false">T83/AG83</f>
        <v>0.0159360115631348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135295521.016864</v>
      </c>
      <c r="E77" s="9"/>
      <c r="F77" s="67" t="n">
        <f aca="false">'Low pensions'!I77</f>
        <v>24591562.4683405</v>
      </c>
      <c r="G77" s="82" t="n">
        <f aca="false">'Low pensions'!K77</f>
        <v>2607201.97484496</v>
      </c>
      <c r="H77" s="82" t="n">
        <f aca="false">'Low pensions'!V77</f>
        <v>14344056.0166509</v>
      </c>
      <c r="I77" s="82" t="n">
        <f aca="false">'Low pensions'!M77</f>
        <v>80635.1126240711</v>
      </c>
      <c r="J77" s="82" t="n">
        <f aca="false">'Low pensions'!W77</f>
        <v>443630.59845312</v>
      </c>
      <c r="K77" s="9"/>
      <c r="L77" s="82" t="n">
        <f aca="false">'Low pensions'!N77</f>
        <v>3921427.36967904</v>
      </c>
      <c r="M77" s="67"/>
      <c r="N77" s="82" t="n">
        <f aca="false">'Low pensions'!L77</f>
        <v>1090302.63685607</v>
      </c>
      <c r="O77" s="9"/>
      <c r="P77" s="82" t="n">
        <f aca="false">'Low pensions'!X77</f>
        <v>26346828.6796427</v>
      </c>
      <c r="Q77" s="67"/>
      <c r="R77" s="82" t="n">
        <f aca="false">'Low SIPA income'!G72</f>
        <v>24599789.7655264</v>
      </c>
      <c r="S77" s="67"/>
      <c r="T77" s="82" t="n">
        <f aca="false">'Low SIPA income'!J72</f>
        <v>94059428.2740887</v>
      </c>
      <c r="U77" s="9"/>
      <c r="V77" s="82" t="n">
        <f aca="false">'Low SIPA income'!F72</f>
        <v>115275.557493364</v>
      </c>
      <c r="W77" s="67"/>
      <c r="X77" s="82" t="n">
        <f aca="false">'Low SIPA income'!M72</f>
        <v>289538.965557901</v>
      </c>
      <c r="Y77" s="9"/>
      <c r="Z77" s="9" t="n">
        <f aca="false">R77+V77-N77-L77-F77</f>
        <v>-4888227.15185589</v>
      </c>
      <c r="AA77" s="9"/>
      <c r="AB77" s="9" t="n">
        <f aca="false">T77-P77-D77</f>
        <v>-67582921.4224178</v>
      </c>
      <c r="AC77" s="50"/>
      <c r="AD77" s="9"/>
      <c r="AE77" s="9"/>
      <c r="AF77" s="9"/>
      <c r="AG77" s="9" t="n">
        <f aca="false">BF77/100*$AG$57</f>
        <v>5937671237.19883</v>
      </c>
      <c r="AH77" s="40" t="n">
        <f aca="false">(AG77-AG76)/AG76</f>
        <v>0.00452734253386469</v>
      </c>
      <c r="AI77" s="40" t="n">
        <f aca="false">(AG77-AG73)/AG73</f>
        <v>0.0155475552038158</v>
      </c>
      <c r="AJ77" s="40" t="n">
        <f aca="false">AB77/AG77</f>
        <v>-0.0113820585078909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12830192</v>
      </c>
      <c r="AX77" s="7"/>
      <c r="AY77" s="40" t="n">
        <f aca="false">(AW77-AW76)/AW76</f>
        <v>0.00200812543798151</v>
      </c>
      <c r="AZ77" s="39" t="n">
        <f aca="false">workers_and_wage_low!B65</f>
        <v>6266.29707213941</v>
      </c>
      <c r="BA77" s="40" t="n">
        <f aca="false">(AZ77-AZ76)/AZ76</f>
        <v>0.00251416833050333</v>
      </c>
      <c r="BB77" s="40"/>
      <c r="BC77" s="40"/>
      <c r="BD77" s="40"/>
      <c r="BE77" s="40"/>
      <c r="BF77" s="7" t="n">
        <f aca="false">BF76*(1+AY77)*(1+BA77)*(1-BE77)</f>
        <v>108.305502494018</v>
      </c>
      <c r="BG77" s="7"/>
      <c r="BH77" s="7"/>
      <c r="BI77" s="40" t="n">
        <f aca="false">T84/AG84</f>
        <v>0.0138013360226683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132798883.409497</v>
      </c>
      <c r="E78" s="6"/>
      <c r="F78" s="8" t="n">
        <f aca="false">'Low pensions'!I78</f>
        <v>24137769.0299405</v>
      </c>
      <c r="G78" s="81" t="n">
        <f aca="false">'Low pensions'!K78</f>
        <v>2653144.34148797</v>
      </c>
      <c r="H78" s="81" t="n">
        <f aca="false">'Low pensions'!V78</f>
        <v>14596817.3627311</v>
      </c>
      <c r="I78" s="81" t="n">
        <f aca="false">'Low pensions'!M78</f>
        <v>82056.010561483</v>
      </c>
      <c r="J78" s="81" t="n">
        <f aca="false">'Low pensions'!W78</f>
        <v>451447.959672092</v>
      </c>
      <c r="K78" s="6"/>
      <c r="L78" s="81" t="n">
        <f aca="false">'Low pensions'!N78</f>
        <v>4648020.70619</v>
      </c>
      <c r="M78" s="8"/>
      <c r="N78" s="81" t="n">
        <f aca="false">'Low pensions'!L78</f>
        <v>1071130.59139851</v>
      </c>
      <c r="O78" s="6"/>
      <c r="P78" s="81" t="n">
        <f aca="false">'Low pensions'!X78</f>
        <v>30011646.019438</v>
      </c>
      <c r="Q78" s="8"/>
      <c r="R78" s="81" t="n">
        <f aca="false">'Low SIPA income'!G73</f>
        <v>21524692.9173693</v>
      </c>
      <c r="S78" s="8"/>
      <c r="T78" s="81" t="n">
        <f aca="false">'Low SIPA income'!J73</f>
        <v>82301528.9512886</v>
      </c>
      <c r="U78" s="6"/>
      <c r="V78" s="81" t="n">
        <f aca="false">'Low SIPA income'!F73</f>
        <v>116111.304430144</v>
      </c>
      <c r="W78" s="8"/>
      <c r="X78" s="81" t="n">
        <f aca="false">'Low SIPA income'!M73</f>
        <v>291638.120910565</v>
      </c>
      <c r="Y78" s="6"/>
      <c r="Z78" s="6" t="n">
        <f aca="false">R78+V78-N78-L78-F78</f>
        <v>-8216116.10572955</v>
      </c>
      <c r="AA78" s="6"/>
      <c r="AB78" s="6" t="n">
        <f aca="false">T78-P78-D78</f>
        <v>-80509000.4776464</v>
      </c>
      <c r="AC78" s="50"/>
      <c r="AD78" s="6"/>
      <c r="AE78" s="6"/>
      <c r="AF78" s="6"/>
      <c r="AG78" s="6" t="n">
        <f aca="false">BF78/100*$AG$57</f>
        <v>5965937756.19366</v>
      </c>
      <c r="AH78" s="61" t="n">
        <f aca="false">(AG78-AG77)/AG77</f>
        <v>0.00476053958962032</v>
      </c>
      <c r="AI78" s="61"/>
      <c r="AJ78" s="61" t="n">
        <f aca="false">AB78/AG78</f>
        <v>-0.0134947771444756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0.0045811139896295</v>
      </c>
      <c r="AV78" s="5"/>
      <c r="AW78" s="65" t="n">
        <f aca="false">workers_and_wage_low!C66</f>
        <v>12844975</v>
      </c>
      <c r="AX78" s="5"/>
      <c r="AY78" s="61" t="n">
        <f aca="false">(AW78-AW77)/AW77</f>
        <v>0.00115220411354717</v>
      </c>
      <c r="AZ78" s="66" t="n">
        <f aca="false">workers_and_wage_low!B66</f>
        <v>6288.8819517772</v>
      </c>
      <c r="BA78" s="61" t="n">
        <f aca="false">(AZ78-AZ77)/AZ77</f>
        <v>0.00360418272191484</v>
      </c>
      <c r="BB78" s="61"/>
      <c r="BC78" s="61"/>
      <c r="BD78" s="61"/>
      <c r="BE78" s="61"/>
      <c r="BF78" s="5" t="n">
        <f aca="false">BF77*(1+AY78)*(1+BA78)*(1-BE78)</f>
        <v>108.821095126414</v>
      </c>
      <c r="BG78" s="5"/>
      <c r="BH78" s="5"/>
      <c r="BI78" s="61" t="n">
        <f aca="false">T85/AG85</f>
        <v>0.015917650472109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135887397.433239</v>
      </c>
      <c r="E79" s="9"/>
      <c r="F79" s="67" t="n">
        <f aca="false">'Low pensions'!I79</f>
        <v>24699143.013191</v>
      </c>
      <c r="G79" s="82" t="n">
        <f aca="false">'Low pensions'!K79</f>
        <v>2765544.68392822</v>
      </c>
      <c r="H79" s="82" t="n">
        <f aca="false">'Low pensions'!V79</f>
        <v>15215210.8833748</v>
      </c>
      <c r="I79" s="82" t="n">
        <f aca="false">'Low pensions'!M79</f>
        <v>85532.3098122133</v>
      </c>
      <c r="J79" s="82" t="n">
        <f aca="false">'Low pensions'!W79</f>
        <v>470573.532475512</v>
      </c>
      <c r="K79" s="9"/>
      <c r="L79" s="82" t="n">
        <f aca="false">'Low pensions'!N79</f>
        <v>3951784.89470197</v>
      </c>
      <c r="M79" s="67"/>
      <c r="N79" s="82" t="n">
        <f aca="false">'Low pensions'!L79</f>
        <v>1097406.99886366</v>
      </c>
      <c r="O79" s="9"/>
      <c r="P79" s="82" t="n">
        <f aca="false">'Low pensions'!X79</f>
        <v>26543440.1249404</v>
      </c>
      <c r="Q79" s="67"/>
      <c r="R79" s="82" t="n">
        <f aca="false">'Low SIPA income'!G74</f>
        <v>24822101.4471406</v>
      </c>
      <c r="S79" s="67"/>
      <c r="T79" s="82" t="n">
        <f aca="false">'Low SIPA income'!J74</f>
        <v>94909456.256872</v>
      </c>
      <c r="U79" s="9"/>
      <c r="V79" s="82" t="n">
        <f aca="false">'Low SIPA income'!F74</f>
        <v>114935.11504372</v>
      </c>
      <c r="W79" s="67"/>
      <c r="X79" s="82" t="n">
        <f aca="false">'Low SIPA income'!M74</f>
        <v>288683.872276678</v>
      </c>
      <c r="Y79" s="9"/>
      <c r="Z79" s="9" t="n">
        <f aca="false">R79+V79-N79-L79-F79</f>
        <v>-4811298.34457232</v>
      </c>
      <c r="AA79" s="9"/>
      <c r="AB79" s="9" t="n">
        <f aca="false">T79-P79-D79</f>
        <v>-67521381.3013073</v>
      </c>
      <c r="AC79" s="50"/>
      <c r="AD79" s="9"/>
      <c r="AE79" s="9"/>
      <c r="AF79" s="9"/>
      <c r="AG79" s="9" t="n">
        <f aca="false">BF79/100*$AG$57</f>
        <v>5981796687.97978</v>
      </c>
      <c r="AH79" s="40" t="n">
        <f aca="false">(AG79-AG78)/AG78</f>
        <v>0.00265824626977631</v>
      </c>
      <c r="AI79" s="40"/>
      <c r="AJ79" s="40" t="n">
        <f aca="false">AB79/AG79</f>
        <v>-0.011287809469852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12839229</v>
      </c>
      <c r="AX79" s="7"/>
      <c r="AY79" s="40" t="n">
        <f aca="false">(AW79-AW78)/AW78</f>
        <v>-0.000447334463476963</v>
      </c>
      <c r="AZ79" s="39" t="n">
        <f aca="false">workers_and_wage_low!B67</f>
        <v>6308.4213230345</v>
      </c>
      <c r="BA79" s="40" t="n">
        <f aca="false">(AZ79-AZ78)/AZ78</f>
        <v>0.00310697058827453</v>
      </c>
      <c r="BB79" s="40"/>
      <c r="BC79" s="40"/>
      <c r="BD79" s="40"/>
      <c r="BE79" s="40"/>
      <c r="BF79" s="7" t="n">
        <f aca="false">BF78*(1+AY79)*(1+BA79)*(1-BE79)</f>
        <v>109.110368396607</v>
      </c>
      <c r="BG79" s="7"/>
      <c r="BH79" s="7"/>
      <c r="BI79" s="40" t="n">
        <f aca="false">T86/AG86</f>
        <v>0.0138993738889073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133869143.809993</v>
      </c>
      <c r="E80" s="9"/>
      <c r="F80" s="67" t="n">
        <f aca="false">'Low pensions'!I80</f>
        <v>24332301.5266438</v>
      </c>
      <c r="G80" s="82" t="n">
        <f aca="false">'Low pensions'!K80</f>
        <v>2762480.39788782</v>
      </c>
      <c r="H80" s="82" t="n">
        <f aca="false">'Low pensions'!V80</f>
        <v>15198352.0856911</v>
      </c>
      <c r="I80" s="82" t="n">
        <f aca="false">'Low pensions'!M80</f>
        <v>85437.5380790057</v>
      </c>
      <c r="J80" s="82" t="n">
        <f aca="false">'Low pensions'!W80</f>
        <v>470052.126361585</v>
      </c>
      <c r="K80" s="9"/>
      <c r="L80" s="82" t="n">
        <f aca="false">'Low pensions'!N80</f>
        <v>3859878.89126114</v>
      </c>
      <c r="M80" s="67"/>
      <c r="N80" s="82" t="n">
        <f aca="false">'Low pensions'!L80</f>
        <v>1083046.07604743</v>
      </c>
      <c r="O80" s="9"/>
      <c r="P80" s="82" t="n">
        <f aca="false">'Low pensions'!X80</f>
        <v>25987529.8760056</v>
      </c>
      <c r="Q80" s="67"/>
      <c r="R80" s="82" t="n">
        <f aca="false">'Low SIPA income'!G75</f>
        <v>21643261.7845483</v>
      </c>
      <c r="S80" s="67"/>
      <c r="T80" s="82" t="n">
        <f aca="false">'Low SIPA income'!J75</f>
        <v>82754887.291513</v>
      </c>
      <c r="U80" s="9"/>
      <c r="V80" s="82" t="n">
        <f aca="false">'Low SIPA income'!F75</f>
        <v>115667.24086529</v>
      </c>
      <c r="W80" s="67"/>
      <c r="X80" s="82" t="n">
        <f aca="false">'Low SIPA income'!M75</f>
        <v>290522.761262729</v>
      </c>
      <c r="Y80" s="9"/>
      <c r="Z80" s="9" t="n">
        <f aca="false">R80+V80-N80-L80-F80</f>
        <v>-7516297.46853874</v>
      </c>
      <c r="AA80" s="9"/>
      <c r="AB80" s="9" t="n">
        <f aca="false">T80-P80-D80</f>
        <v>-77101786.3944856</v>
      </c>
      <c r="AC80" s="50"/>
      <c r="AD80" s="9"/>
      <c r="AE80" s="9"/>
      <c r="AF80" s="9"/>
      <c r="AG80" s="9" t="n">
        <f aca="false">BF80/100*$AG$57</f>
        <v>6000917414.62154</v>
      </c>
      <c r="AH80" s="40" t="n">
        <f aca="false">(AG80-AG79)/AG79</f>
        <v>0.00319648554424832</v>
      </c>
      <c r="AI80" s="40"/>
      <c r="AJ80" s="40" t="n">
        <f aca="false">AB80/AG80</f>
        <v>-0.012848333190959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12884425</v>
      </c>
      <c r="AX80" s="7"/>
      <c r="AY80" s="40" t="n">
        <f aca="false">(AW80-AW79)/AW79</f>
        <v>0.00352014906814109</v>
      </c>
      <c r="AZ80" s="39" t="n">
        <f aca="false">workers_and_wage_low!B68</f>
        <v>6306.38667940776</v>
      </c>
      <c r="BA80" s="40" t="n">
        <f aca="false">(AZ80-AZ79)/AZ79</f>
        <v>-0.000322528176632262</v>
      </c>
      <c r="BB80" s="40"/>
      <c r="BC80" s="40"/>
      <c r="BD80" s="40"/>
      <c r="BE80" s="40"/>
      <c r="BF80" s="7" t="n">
        <f aca="false">BF79*(1+AY80)*(1+BA80)*(1-BE80)</f>
        <v>109.459138111915</v>
      </c>
      <c r="BG80" s="7"/>
      <c r="BH80" s="7"/>
      <c r="BI80" s="40" t="n">
        <f aca="false">T87/AG87</f>
        <v>0.0160343016008964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137263208.301824</v>
      </c>
      <c r="E81" s="9"/>
      <c r="F81" s="67" t="n">
        <f aca="false">'Low pensions'!I81</f>
        <v>24949212.9243392</v>
      </c>
      <c r="G81" s="82" t="n">
        <f aca="false">'Low pensions'!K81</f>
        <v>2879803.07524112</v>
      </c>
      <c r="H81" s="82" t="n">
        <f aca="false">'Low pensions'!V81</f>
        <v>15843826.8407028</v>
      </c>
      <c r="I81" s="82" t="n">
        <f aca="false">'Low pensions'!M81</f>
        <v>89066.0744919931</v>
      </c>
      <c r="J81" s="82" t="n">
        <f aca="false">'Low pensions'!W81</f>
        <v>490015.263114519</v>
      </c>
      <c r="K81" s="9"/>
      <c r="L81" s="82" t="n">
        <f aca="false">'Low pensions'!N81</f>
        <v>3935924.27520815</v>
      </c>
      <c r="M81" s="67"/>
      <c r="N81" s="82" t="n">
        <f aca="false">'Low pensions'!L81</f>
        <v>1112667.20078462</v>
      </c>
      <c r="O81" s="9"/>
      <c r="P81" s="82" t="n">
        <f aca="false">'Low pensions'!X81</f>
        <v>26545096.4234704</v>
      </c>
      <c r="Q81" s="67"/>
      <c r="R81" s="82" t="n">
        <f aca="false">'Low SIPA income'!G76</f>
        <v>25115995.4420933</v>
      </c>
      <c r="S81" s="67"/>
      <c r="T81" s="82" t="n">
        <f aca="false">'Low SIPA income'!J76</f>
        <v>96033185.4188657</v>
      </c>
      <c r="U81" s="9"/>
      <c r="V81" s="82" t="n">
        <f aca="false">'Low SIPA income'!F76</f>
        <v>116424.177498453</v>
      </c>
      <c r="W81" s="67"/>
      <c r="X81" s="82" t="n">
        <f aca="false">'Low SIPA income'!M76</f>
        <v>292423.967854347</v>
      </c>
      <c r="Y81" s="9"/>
      <c r="Z81" s="9" t="n">
        <f aca="false">R81+V81-N81-L81-F81</f>
        <v>-4765384.78074021</v>
      </c>
      <c r="AA81" s="9"/>
      <c r="AB81" s="9" t="n">
        <f aca="false">T81-P81-D81</f>
        <v>-67775119.3064286</v>
      </c>
      <c r="AC81" s="50"/>
      <c r="AD81" s="9"/>
      <c r="AE81" s="9"/>
      <c r="AF81" s="9"/>
      <c r="AG81" s="9" t="n">
        <f aca="false">BF81/100*$AG$57</f>
        <v>6047179594.46941</v>
      </c>
      <c r="AH81" s="40" t="n">
        <f aca="false">(AG81-AG80)/AG80</f>
        <v>0.00770918455487302</v>
      </c>
      <c r="AI81" s="40" t="n">
        <f aca="false">(AG81-AG77)/AG77</f>
        <v>0.0184429809088327</v>
      </c>
      <c r="AJ81" s="40" t="n">
        <f aca="false">AB81/AG81</f>
        <v>-0.0112077239062676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12951620</v>
      </c>
      <c r="AX81" s="7"/>
      <c r="AY81" s="40" t="n">
        <f aca="false">(AW81-AW80)/AW80</f>
        <v>0.0052152113889444</v>
      </c>
      <c r="AZ81" s="39" t="n">
        <f aca="false">workers_and_wage_low!B69</f>
        <v>6322.0330394849</v>
      </c>
      <c r="BA81" s="40" t="n">
        <f aca="false">(AZ81-AZ80)/AZ80</f>
        <v>0.00248103404890048</v>
      </c>
      <c r="BB81" s="40"/>
      <c r="BC81" s="40"/>
      <c r="BD81" s="40"/>
      <c r="BE81" s="40"/>
      <c r="BF81" s="7" t="n">
        <f aca="false">BF80*(1+AY81)*(1+BA81)*(1-BE81)</f>
        <v>110.302978808837</v>
      </c>
      <c r="BG81" s="7"/>
      <c r="BH81" s="7"/>
      <c r="BI81" s="40" t="n">
        <f aca="false">T88/AG88</f>
        <v>0.0139938982629799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134600275.913371</v>
      </c>
      <c r="E82" s="6"/>
      <c r="F82" s="8" t="n">
        <f aca="false">'Low pensions'!I82</f>
        <v>24465193.441008</v>
      </c>
      <c r="G82" s="81" t="n">
        <f aca="false">'Low pensions'!K82</f>
        <v>2939113.84397961</v>
      </c>
      <c r="H82" s="81" t="n">
        <f aca="false">'Low pensions'!V82</f>
        <v>16170137.1907961</v>
      </c>
      <c r="I82" s="81" t="n">
        <f aca="false">'Low pensions'!M82</f>
        <v>90900.4281643177</v>
      </c>
      <c r="J82" s="81" t="n">
        <f aca="false">'Low pensions'!W82</f>
        <v>500107.335797817</v>
      </c>
      <c r="K82" s="6"/>
      <c r="L82" s="81" t="n">
        <f aca="false">'Low pensions'!N82</f>
        <v>4552505.31109656</v>
      </c>
      <c r="M82" s="8"/>
      <c r="N82" s="81" t="n">
        <f aca="false">'Low pensions'!L82</f>
        <v>1091990.28289568</v>
      </c>
      <c r="O82" s="6"/>
      <c r="P82" s="81" t="n">
        <f aca="false">'Low pensions'!X82</f>
        <v>29630780.0482504</v>
      </c>
      <c r="Q82" s="8"/>
      <c r="R82" s="81" t="n">
        <f aca="false">'Low SIPA income'!G77</f>
        <v>21927265.0209516</v>
      </c>
      <c r="S82" s="8"/>
      <c r="T82" s="81" t="n">
        <f aca="false">'Low SIPA income'!J77</f>
        <v>83840798.2809443</v>
      </c>
      <c r="U82" s="6"/>
      <c r="V82" s="81" t="n">
        <f aca="false">'Low SIPA income'!F77</f>
        <v>117788.045986366</v>
      </c>
      <c r="W82" s="8"/>
      <c r="X82" s="81" t="n">
        <f aca="false">'Low SIPA income'!M77</f>
        <v>295849.612281789</v>
      </c>
      <c r="Y82" s="6"/>
      <c r="Z82" s="6" t="n">
        <f aca="false">R82+V82-N82-L82-F82</f>
        <v>-8064635.96806226</v>
      </c>
      <c r="AA82" s="6"/>
      <c r="AB82" s="6" t="n">
        <f aca="false">T82-P82-D82</f>
        <v>-80390257.6806774</v>
      </c>
      <c r="AC82" s="50"/>
      <c r="AD82" s="6"/>
      <c r="AE82" s="6"/>
      <c r="AF82" s="6"/>
      <c r="AG82" s="6" t="n">
        <f aca="false">BF82/100*$AG$57</f>
        <v>6073036207.89789</v>
      </c>
      <c r="AH82" s="61" t="n">
        <f aca="false">(AG82-AG81)/AG81</f>
        <v>0.00427581371192036</v>
      </c>
      <c r="AI82" s="61"/>
      <c r="AJ82" s="61" t="n">
        <f aca="false">AB82/AG82</f>
        <v>-0.0132372432715173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0.00322412748336407</v>
      </c>
      <c r="AV82" s="5"/>
      <c r="AW82" s="65" t="n">
        <f aca="false">workers_and_wage_low!C70</f>
        <v>12966870</v>
      </c>
      <c r="AX82" s="5"/>
      <c r="AY82" s="61" t="n">
        <f aca="false">(AW82-AW81)/AW81</f>
        <v>0.00117745888159165</v>
      </c>
      <c r="AZ82" s="66" t="n">
        <f aca="false">workers_and_wage_low!B70</f>
        <v>6341.59790426648</v>
      </c>
      <c r="BA82" s="61" t="n">
        <f aca="false">(AZ82-AZ81)/AZ81</f>
        <v>0.0030947109354518</v>
      </c>
      <c r="BB82" s="61"/>
      <c r="BC82" s="61"/>
      <c r="BD82" s="61"/>
      <c r="BE82" s="61"/>
      <c r="BF82" s="5" t="n">
        <f aca="false">BF81*(1+AY82)*(1+BA82)*(1-BE82)</f>
        <v>110.774613798093</v>
      </c>
      <c r="BG82" s="5"/>
      <c r="BH82" s="5"/>
      <c r="BI82" s="61" t="n">
        <f aca="false">T89/AG89</f>
        <v>0.0161362743704156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137785803.014194</v>
      </c>
      <c r="E83" s="9"/>
      <c r="F83" s="67" t="n">
        <f aca="false">'Low pensions'!I83</f>
        <v>25044200.6993836</v>
      </c>
      <c r="G83" s="82" t="n">
        <f aca="false">'Low pensions'!K83</f>
        <v>3054675.07580844</v>
      </c>
      <c r="H83" s="82" t="n">
        <f aca="false">'Low pensions'!V83</f>
        <v>16805920.9922427</v>
      </c>
      <c r="I83" s="82" t="n">
        <f aca="false">'Low pensions'!M83</f>
        <v>94474.4868806731</v>
      </c>
      <c r="J83" s="82" t="n">
        <f aca="false">'Low pensions'!W83</f>
        <v>519770.752337401</v>
      </c>
      <c r="K83" s="9"/>
      <c r="L83" s="82" t="n">
        <f aca="false">'Low pensions'!N83</f>
        <v>3867019.54770607</v>
      </c>
      <c r="M83" s="67"/>
      <c r="N83" s="82" t="n">
        <f aca="false">'Low pensions'!L83</f>
        <v>1118425.49301902</v>
      </c>
      <c r="O83" s="9"/>
      <c r="P83" s="82" t="n">
        <f aca="false">'Low pensions'!X83</f>
        <v>26219229.8898056</v>
      </c>
      <c r="Q83" s="67"/>
      <c r="R83" s="82" t="n">
        <f aca="false">'Low SIPA income'!G78</f>
        <v>25359517.5185673</v>
      </c>
      <c r="S83" s="67"/>
      <c r="T83" s="82" t="n">
        <f aca="false">'Low SIPA income'!J78</f>
        <v>96964313.1847365</v>
      </c>
      <c r="U83" s="9"/>
      <c r="V83" s="82" t="n">
        <f aca="false">'Low SIPA income'!F78</f>
        <v>118628.960870355</v>
      </c>
      <c r="W83" s="67"/>
      <c r="X83" s="82" t="n">
        <f aca="false">'Low SIPA income'!M78</f>
        <v>297961.748027882</v>
      </c>
      <c r="Y83" s="9"/>
      <c r="Z83" s="9" t="n">
        <f aca="false">R83+V83-N83-L83-F83</f>
        <v>-4551499.26067106</v>
      </c>
      <c r="AA83" s="9"/>
      <c r="AB83" s="9" t="n">
        <f aca="false">T83-P83-D83</f>
        <v>-67040719.719263</v>
      </c>
      <c r="AC83" s="50"/>
      <c r="AD83" s="9"/>
      <c r="AE83" s="9"/>
      <c r="AF83" s="9"/>
      <c r="AG83" s="9" t="n">
        <f aca="false">BF83/100*$AG$57</f>
        <v>6084603591.09219</v>
      </c>
      <c r="AH83" s="40" t="n">
        <f aca="false">(AG83-AG82)/AG82</f>
        <v>0.0019047117122828</v>
      </c>
      <c r="AI83" s="40"/>
      <c r="AJ83" s="40" t="n">
        <f aca="false">AB83/AG83</f>
        <v>-0.01101809160048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12944740</v>
      </c>
      <c r="AX83" s="7"/>
      <c r="AY83" s="40" t="n">
        <f aca="false">(AW83-AW82)/AW82</f>
        <v>-0.00170665704213893</v>
      </c>
      <c r="AZ83" s="39" t="n">
        <f aca="false">workers_and_wage_low!B71</f>
        <v>6364.53890521188</v>
      </c>
      <c r="BA83" s="40" t="n">
        <f aca="false">(AZ83-AZ82)/AZ82</f>
        <v>0.00361754265907621</v>
      </c>
      <c r="BB83" s="40"/>
      <c r="BC83" s="40"/>
      <c r="BD83" s="40"/>
      <c r="BE83" s="40"/>
      <c r="BF83" s="7" t="n">
        <f aca="false">BF82*(1+AY83)*(1+BA83)*(1-BE83)</f>
        <v>110.985607502418</v>
      </c>
      <c r="BG83" s="7"/>
      <c r="BH83" s="7"/>
      <c r="BI83" s="40" t="n">
        <f aca="false">T90/AG90</f>
        <v>0.0140774211766174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135285062.877327</v>
      </c>
      <c r="E84" s="9"/>
      <c r="F84" s="67" t="n">
        <f aca="false">'Low pensions'!I84</f>
        <v>24589661.5776844</v>
      </c>
      <c r="G84" s="82" t="n">
        <f aca="false">'Low pensions'!K84</f>
        <v>3093737.29389338</v>
      </c>
      <c r="H84" s="82" t="n">
        <f aca="false">'Low pensions'!V84</f>
        <v>17020829.7909284</v>
      </c>
      <c r="I84" s="82" t="n">
        <f aca="false">'Low pensions'!M84</f>
        <v>95682.5967183523</v>
      </c>
      <c r="J84" s="82" t="n">
        <f aca="false">'Low pensions'!W84</f>
        <v>526417.416214283</v>
      </c>
      <c r="K84" s="9"/>
      <c r="L84" s="82" t="n">
        <f aca="false">'Low pensions'!N84</f>
        <v>3727390.01221611</v>
      </c>
      <c r="M84" s="67"/>
      <c r="N84" s="82" t="n">
        <f aca="false">'Low pensions'!L84</f>
        <v>1099062.34378068</v>
      </c>
      <c r="O84" s="9"/>
      <c r="P84" s="82" t="n">
        <f aca="false">'Low pensions'!X84</f>
        <v>25388161.2323206</v>
      </c>
      <c r="Q84" s="67"/>
      <c r="R84" s="82" t="n">
        <f aca="false">'Low SIPA income'!G79</f>
        <v>22110082.2164516</v>
      </c>
      <c r="S84" s="67"/>
      <c r="T84" s="82" t="n">
        <f aca="false">'Low SIPA income'!J79</f>
        <v>84539815.6730154</v>
      </c>
      <c r="U84" s="9"/>
      <c r="V84" s="82" t="n">
        <f aca="false">'Low SIPA income'!F79</f>
        <v>122312.22254431</v>
      </c>
      <c r="W84" s="67"/>
      <c r="X84" s="82" t="n">
        <f aca="false">'Low SIPA income'!M79</f>
        <v>307213.03943905</v>
      </c>
      <c r="Y84" s="9"/>
      <c r="Z84" s="9" t="n">
        <f aca="false">R84+V84-N84-L84-F84</f>
        <v>-7183719.49468532</v>
      </c>
      <c r="AA84" s="9"/>
      <c r="AB84" s="9" t="n">
        <f aca="false">T84-P84-D84</f>
        <v>-76133408.4366325</v>
      </c>
      <c r="AC84" s="50"/>
      <c r="AD84" s="9"/>
      <c r="AE84" s="9"/>
      <c r="AF84" s="9"/>
      <c r="AG84" s="9" t="n">
        <f aca="false">BF84/100*$AG$57</f>
        <v>6125480571.89254</v>
      </c>
      <c r="AH84" s="40" t="n">
        <f aca="false">(AG84-AG83)/AG83</f>
        <v>0.00671810088995749</v>
      </c>
      <c r="AI84" s="40"/>
      <c r="AJ84" s="40" t="n">
        <f aca="false">AB84/AG84</f>
        <v>-0.0124289690487273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13024474</v>
      </c>
      <c r="AX84" s="7"/>
      <c r="AY84" s="40" t="n">
        <f aca="false">(AW84-AW83)/AW83</f>
        <v>0.00615956751545415</v>
      </c>
      <c r="AZ84" s="39" t="n">
        <f aca="false">workers_and_wage_low!B72</f>
        <v>6368.07195057233</v>
      </c>
      <c r="BA84" s="40" t="n">
        <f aca="false">(AZ84-AZ83)/AZ83</f>
        <v>0.000555114111653681</v>
      </c>
      <c r="BB84" s="40"/>
      <c r="BC84" s="40"/>
      <c r="BD84" s="40"/>
      <c r="BE84" s="40"/>
      <c r="BF84" s="7" t="n">
        <f aca="false">BF83*(1+AY84)*(1+BA84)*(1-BE84)</f>
        <v>111.731220010952</v>
      </c>
      <c r="BG84" s="7"/>
      <c r="BH84" s="7"/>
      <c r="BI84" s="40" t="n">
        <f aca="false">T91/AG91</f>
        <v>0.0162069342406525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138169995.44118</v>
      </c>
      <c r="E85" s="9"/>
      <c r="F85" s="67" t="n">
        <f aca="false">'Low pensions'!I85</f>
        <v>25114032.2207605</v>
      </c>
      <c r="G85" s="82" t="n">
        <f aca="false">'Low pensions'!K85</f>
        <v>3212549.94783295</v>
      </c>
      <c r="H85" s="82" t="n">
        <f aca="false">'Low pensions'!V85</f>
        <v>17674501.9575037</v>
      </c>
      <c r="I85" s="82" t="n">
        <f aca="false">'Low pensions'!M85</f>
        <v>99357.2148814313</v>
      </c>
      <c r="J85" s="82" t="n">
        <f aca="false">'Low pensions'!W85</f>
        <v>546634.081159906</v>
      </c>
      <c r="K85" s="9"/>
      <c r="L85" s="82" t="n">
        <f aca="false">'Low pensions'!N85</f>
        <v>3889732.52581783</v>
      </c>
      <c r="M85" s="67"/>
      <c r="N85" s="82" t="n">
        <f aca="false">'Low pensions'!L85</f>
        <v>1123381.6771239</v>
      </c>
      <c r="O85" s="9"/>
      <c r="P85" s="82" t="n">
        <f aca="false">'Low pensions'!X85</f>
        <v>26364355.1038349</v>
      </c>
      <c r="Q85" s="67"/>
      <c r="R85" s="82" t="n">
        <f aca="false">'Low SIPA income'!G80</f>
        <v>25500416.4243814</v>
      </c>
      <c r="S85" s="67"/>
      <c r="T85" s="82" t="n">
        <f aca="false">'Low SIPA income'!J80</f>
        <v>97503052.3630645</v>
      </c>
      <c r="U85" s="9"/>
      <c r="V85" s="82" t="n">
        <f aca="false">'Low SIPA income'!F80</f>
        <v>121405.5648797</v>
      </c>
      <c r="W85" s="67"/>
      <c r="X85" s="82" t="n">
        <f aca="false">'Low SIPA income'!M80</f>
        <v>304935.776782208</v>
      </c>
      <c r="Y85" s="9"/>
      <c r="Z85" s="9" t="n">
        <f aca="false">R85+V85-N85-L85-F85</f>
        <v>-4505324.43444113</v>
      </c>
      <c r="AA85" s="9"/>
      <c r="AB85" s="9" t="n">
        <f aca="false">T85-P85-D85</f>
        <v>-67031298.1819502</v>
      </c>
      <c r="AC85" s="50"/>
      <c r="AD85" s="9"/>
      <c r="AE85" s="9"/>
      <c r="AF85" s="9"/>
      <c r="AG85" s="9" t="n">
        <f aca="false">BF85/100*$AG$57</f>
        <v>6125467608.04365</v>
      </c>
      <c r="AH85" s="40" t="n">
        <f aca="false">(AG85-AG84)/AG84</f>
        <v>-2.11638070438581E-006</v>
      </c>
      <c r="AI85" s="40" t="n">
        <f aca="false">(AG85-AG81)/AG81</f>
        <v>0.0129462028291413</v>
      </c>
      <c r="AJ85" s="40" t="n">
        <f aca="false">AB85/AG85</f>
        <v>-0.010943049979389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13005082</v>
      </c>
      <c r="AX85" s="7"/>
      <c r="AY85" s="40" t="n">
        <f aca="false">(AW85-AW84)/AW84</f>
        <v>-0.00148888930178677</v>
      </c>
      <c r="AZ85" s="39" t="n">
        <f aca="false">workers_and_wage_low!B73</f>
        <v>6377.55394514823</v>
      </c>
      <c r="BA85" s="40" t="n">
        <f aca="false">(AZ85-AZ84)/AZ84</f>
        <v>0.00148898986215865</v>
      </c>
      <c r="BB85" s="40"/>
      <c r="BC85" s="40"/>
      <c r="BD85" s="40"/>
      <c r="BE85" s="40"/>
      <c r="BF85" s="7" t="n">
        <f aca="false">BF84*(1+AY85)*(1+BA85)*(1-BE85)</f>
        <v>111.730983545154</v>
      </c>
      <c r="BG85" s="7"/>
      <c r="BH85" s="7"/>
      <c r="BI85" s="40" t="n">
        <f aca="false">T92/AG92</f>
        <v>0.0140143488783115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135636860.384952</v>
      </c>
      <c r="E86" s="6"/>
      <c r="F86" s="8" t="n">
        <f aca="false">'Low pensions'!I86</f>
        <v>24653604.9390014</v>
      </c>
      <c r="G86" s="81" t="n">
        <f aca="false">'Low pensions'!K86</f>
        <v>3245204.32855021</v>
      </c>
      <c r="H86" s="81" t="n">
        <f aca="false">'Low pensions'!V86</f>
        <v>17854156.7256101</v>
      </c>
      <c r="I86" s="81" t="n">
        <f aca="false">'Low pensions'!M86</f>
        <v>100367.144181964</v>
      </c>
      <c r="J86" s="81" t="n">
        <f aca="false">'Low pensions'!W86</f>
        <v>552190.414194122</v>
      </c>
      <c r="K86" s="6"/>
      <c r="L86" s="81" t="n">
        <f aca="false">'Low pensions'!N86</f>
        <v>4597258.09409608</v>
      </c>
      <c r="M86" s="8"/>
      <c r="N86" s="81" t="n">
        <f aca="false">'Low pensions'!L86</f>
        <v>1104677.70246027</v>
      </c>
      <c r="O86" s="6"/>
      <c r="P86" s="81" t="n">
        <f aca="false">'Low pensions'!X86</f>
        <v>29932804.8910311</v>
      </c>
      <c r="Q86" s="8"/>
      <c r="R86" s="81" t="n">
        <f aca="false">'Low SIPA income'!G81</f>
        <v>22358968.4644825</v>
      </c>
      <c r="S86" s="8"/>
      <c r="T86" s="81" t="n">
        <f aca="false">'Low SIPA income'!J81</f>
        <v>85491453.813756</v>
      </c>
      <c r="U86" s="6"/>
      <c r="V86" s="81" t="n">
        <f aca="false">'Low SIPA income'!F81</f>
        <v>119548.886433269</v>
      </c>
      <c r="W86" s="8"/>
      <c r="X86" s="81" t="n">
        <f aca="false">'Low SIPA income'!M81</f>
        <v>300272.335820022</v>
      </c>
      <c r="Y86" s="6"/>
      <c r="Z86" s="6" t="n">
        <f aca="false">R86+V86-N86-L86-F86</f>
        <v>-7877023.38464194</v>
      </c>
      <c r="AA86" s="6"/>
      <c r="AB86" s="6" t="n">
        <f aca="false">T86-P86-D86</f>
        <v>-80078211.4622268</v>
      </c>
      <c r="AC86" s="50"/>
      <c r="AD86" s="6"/>
      <c r="AE86" s="6"/>
      <c r="AF86" s="6"/>
      <c r="AG86" s="6" t="n">
        <f aca="false">BF86/100*$AG$57</f>
        <v>6150741356.9171</v>
      </c>
      <c r="AH86" s="61" t="n">
        <f aca="false">(AG86-AG85)/AG85</f>
        <v>0.00412601134977067</v>
      </c>
      <c r="AI86" s="61"/>
      <c r="AJ86" s="61" t="n">
        <f aca="false">AB86/AG86</f>
        <v>-0.0130192779724303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0.00392996960882636</v>
      </c>
      <c r="AV86" s="5"/>
      <c r="AW86" s="65" t="n">
        <f aca="false">workers_and_wage_low!C74</f>
        <v>13012898</v>
      </c>
      <c r="AX86" s="5"/>
      <c r="AY86" s="61" t="n">
        <f aca="false">(AW86-AW85)/AW85</f>
        <v>0.000600995826093215</v>
      </c>
      <c r="AZ86" s="66" t="n">
        <f aca="false">workers_and_wage_low!B74</f>
        <v>6400.02141894999</v>
      </c>
      <c r="BA86" s="61" t="n">
        <f aca="false">(AZ86-AZ85)/AZ85</f>
        <v>0.00352289827651752</v>
      </c>
      <c r="BB86" s="61"/>
      <c r="BC86" s="61"/>
      <c r="BD86" s="61"/>
      <c r="BE86" s="61"/>
      <c r="BF86" s="5" t="n">
        <f aca="false">BF85*(1+AY86)*(1+BA86)*(1-BE86)</f>
        <v>112.191986851383</v>
      </c>
      <c r="BG86" s="5"/>
      <c r="BH86" s="5"/>
      <c r="BI86" s="61" t="n">
        <f aca="false">T93/AG93</f>
        <v>0.0161325050471264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139109114.445374</v>
      </c>
      <c r="E87" s="9"/>
      <c r="F87" s="67" t="n">
        <f aca="false">'Low pensions'!I87</f>
        <v>25284728.2163357</v>
      </c>
      <c r="G87" s="82" t="n">
        <f aca="false">'Low pensions'!K87</f>
        <v>3351939.48183773</v>
      </c>
      <c r="H87" s="82" t="n">
        <f aca="false">'Low pensions'!V87</f>
        <v>18441382.0470366</v>
      </c>
      <c r="I87" s="82" t="n">
        <f aca="false">'Low pensions'!M87</f>
        <v>103668.231397045</v>
      </c>
      <c r="J87" s="82" t="n">
        <f aca="false">'Low pensions'!W87</f>
        <v>570352.022073304</v>
      </c>
      <c r="K87" s="9"/>
      <c r="L87" s="82" t="n">
        <f aca="false">'Low pensions'!N87</f>
        <v>3926824.32335711</v>
      </c>
      <c r="M87" s="67"/>
      <c r="N87" s="82" t="n">
        <f aca="false">'Low pensions'!L87</f>
        <v>1134403.36719983</v>
      </c>
      <c r="O87" s="9"/>
      <c r="P87" s="82" t="n">
        <f aca="false">'Low pensions'!X87</f>
        <v>26617462.7044666</v>
      </c>
      <c r="Q87" s="67"/>
      <c r="R87" s="82" t="n">
        <f aca="false">'Low SIPA income'!G82</f>
        <v>25926271.9702938</v>
      </c>
      <c r="S87" s="67"/>
      <c r="T87" s="82" t="n">
        <f aca="false">'Low SIPA income'!J82</f>
        <v>99131347.9524847</v>
      </c>
      <c r="U87" s="9"/>
      <c r="V87" s="82" t="n">
        <f aca="false">'Low SIPA income'!F82</f>
        <v>117257.221571426</v>
      </c>
      <c r="W87" s="67"/>
      <c r="X87" s="82" t="n">
        <f aca="false">'Low SIPA income'!M82</f>
        <v>294516.334392384</v>
      </c>
      <c r="Y87" s="9"/>
      <c r="Z87" s="9" t="n">
        <f aca="false">R87+V87-N87-L87-F87</f>
        <v>-4302426.71502744</v>
      </c>
      <c r="AA87" s="9"/>
      <c r="AB87" s="9" t="n">
        <f aca="false">T87-P87-D87</f>
        <v>-66595229.1973558</v>
      </c>
      <c r="AC87" s="50"/>
      <c r="AD87" s="9"/>
      <c r="AE87" s="9"/>
      <c r="AF87" s="9"/>
      <c r="AG87" s="9" t="n">
        <f aca="false">BF87/100*$AG$57</f>
        <v>6182454990.55242</v>
      </c>
      <c r="AH87" s="40" t="n">
        <f aca="false">(AG87-AG86)/AG86</f>
        <v>0.00515606685357715</v>
      </c>
      <c r="AI87" s="40"/>
      <c r="AJ87" s="40" t="n">
        <f aca="false">AB87/AG87</f>
        <v>-0.0107716480425853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13046215</v>
      </c>
      <c r="AX87" s="7"/>
      <c r="AY87" s="40" t="n">
        <f aca="false">(AW87-AW86)/AW86</f>
        <v>0.00256030593646396</v>
      </c>
      <c r="AZ87" s="39" t="n">
        <f aca="false">workers_and_wage_low!B75</f>
        <v>6416.59191886867</v>
      </c>
      <c r="BA87" s="40" t="n">
        <f aca="false">(AZ87-AZ86)/AZ86</f>
        <v>0.00258913194721841</v>
      </c>
      <c r="BB87" s="40"/>
      <c r="BC87" s="40"/>
      <c r="BD87" s="40"/>
      <c r="BE87" s="40"/>
      <c r="BF87" s="7" t="n">
        <f aca="false">BF86*(1+AY87)*(1+BA87)*(1-BE87)</f>
        <v>112.770456236024</v>
      </c>
      <c r="BG87" s="7"/>
      <c r="BH87" s="7"/>
      <c r="BI87" s="40" t="n">
        <f aca="false">T94/AG94</f>
        <v>0.0140858552313657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136662453.034589</v>
      </c>
      <c r="E88" s="9"/>
      <c r="F88" s="67" t="n">
        <f aca="false">'Low pensions'!I88</f>
        <v>24840018.5432439</v>
      </c>
      <c r="G88" s="82" t="n">
        <f aca="false">'Low pensions'!K88</f>
        <v>3294461.94477988</v>
      </c>
      <c r="H88" s="82" t="n">
        <f aca="false">'Low pensions'!V88</f>
        <v>18125157.5967594</v>
      </c>
      <c r="I88" s="82" t="n">
        <f aca="false">'Low pensions'!M88</f>
        <v>101890.575611749</v>
      </c>
      <c r="J88" s="82" t="n">
        <f aca="false">'Low pensions'!W88</f>
        <v>560571.884435858</v>
      </c>
      <c r="K88" s="9"/>
      <c r="L88" s="82" t="n">
        <f aca="false">'Low pensions'!N88</f>
        <v>3771307.99519462</v>
      </c>
      <c r="M88" s="67"/>
      <c r="N88" s="82" t="n">
        <f aca="false">'Low pensions'!L88</f>
        <v>1114942.0271438</v>
      </c>
      <c r="O88" s="9"/>
      <c r="P88" s="82" t="n">
        <f aca="false">'Low pensions'!X88</f>
        <v>25703417.1873733</v>
      </c>
      <c r="Q88" s="67"/>
      <c r="R88" s="82" t="n">
        <f aca="false">'Low SIPA income'!G83</f>
        <v>22610331.6430043</v>
      </c>
      <c r="S88" s="67"/>
      <c r="T88" s="82" t="n">
        <f aca="false">'Low SIPA income'!J83</f>
        <v>86452562.712908</v>
      </c>
      <c r="U88" s="9"/>
      <c r="V88" s="82" t="n">
        <f aca="false">'Low SIPA income'!F83</f>
        <v>115893.46591258</v>
      </c>
      <c r="W88" s="67"/>
      <c r="X88" s="82" t="n">
        <f aca="false">'Low SIPA income'!M83</f>
        <v>291090.973359031</v>
      </c>
      <c r="Y88" s="9"/>
      <c r="Z88" s="9" t="n">
        <f aca="false">R88+V88-N88-L88-F88</f>
        <v>-7000043.45666545</v>
      </c>
      <c r="AA88" s="9"/>
      <c r="AB88" s="9" t="n">
        <f aca="false">T88-P88-D88</f>
        <v>-75913307.5090541</v>
      </c>
      <c r="AC88" s="50"/>
      <c r="AD88" s="9"/>
      <c r="AE88" s="9"/>
      <c r="AF88" s="9"/>
      <c r="AG88" s="9" t="n">
        <f aca="false">BF88/100*$AG$57</f>
        <v>6177875606.08567</v>
      </c>
      <c r="AH88" s="40" t="n">
        <f aca="false">(AG88-AG87)/AG87</f>
        <v>-0.000740706478858461</v>
      </c>
      <c r="AI88" s="40"/>
      <c r="AJ88" s="40" t="n">
        <f aca="false">AB88/AG88</f>
        <v>-0.0122879307304721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13000484</v>
      </c>
      <c r="AX88" s="7"/>
      <c r="AY88" s="40" t="n">
        <f aca="false">(AW88-AW87)/AW87</f>
        <v>-0.00350530786132223</v>
      </c>
      <c r="AZ88" s="39" t="n">
        <f aca="false">workers_and_wage_low!B76</f>
        <v>6434.39363826523</v>
      </c>
      <c r="BA88" s="40" t="n">
        <f aca="false">(AZ88-AZ87)/AZ87</f>
        <v>0.0027743262500782</v>
      </c>
      <c r="BB88" s="40"/>
      <c r="BC88" s="40"/>
      <c r="BD88" s="40"/>
      <c r="BE88" s="40"/>
      <c r="BF88" s="7" t="n">
        <f aca="false">BF87*(1+AY88)*(1+BA88)*(1-BE88)</f>
        <v>112.686926428466</v>
      </c>
      <c r="BG88" s="7"/>
      <c r="BH88" s="7"/>
      <c r="BI88" s="40" t="n">
        <f aca="false">T95/AG95</f>
        <v>0.0161821212716821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139981106.674161</v>
      </c>
      <c r="E89" s="9"/>
      <c r="F89" s="67" t="n">
        <f aca="false">'Low pensions'!I89</f>
        <v>25443223.125886</v>
      </c>
      <c r="G89" s="82" t="n">
        <f aca="false">'Low pensions'!K89</f>
        <v>3437384.17553784</v>
      </c>
      <c r="H89" s="82" t="n">
        <f aca="false">'Low pensions'!V89</f>
        <v>18911473.5415142</v>
      </c>
      <c r="I89" s="82" t="n">
        <f aca="false">'Low pensions'!M89</f>
        <v>106310.85078983</v>
      </c>
      <c r="J89" s="82" t="n">
        <f aca="false">'Low pensions'!W89</f>
        <v>584890.934273632</v>
      </c>
      <c r="K89" s="9"/>
      <c r="L89" s="82" t="n">
        <f aca="false">'Low pensions'!N89</f>
        <v>3935106.02127173</v>
      </c>
      <c r="M89" s="67"/>
      <c r="N89" s="82" t="n">
        <f aca="false">'Low pensions'!L89</f>
        <v>1142972.93007533</v>
      </c>
      <c r="O89" s="9"/>
      <c r="P89" s="82" t="n">
        <f aca="false">'Low pensions'!X89</f>
        <v>26707583.6808263</v>
      </c>
      <c r="Q89" s="67"/>
      <c r="R89" s="82" t="n">
        <f aca="false">'Low SIPA income'!G84</f>
        <v>26258985.2554557</v>
      </c>
      <c r="S89" s="67"/>
      <c r="T89" s="82" t="n">
        <f aca="false">'Low SIPA income'!J84</f>
        <v>100403506.035127</v>
      </c>
      <c r="U89" s="9"/>
      <c r="V89" s="82" t="n">
        <f aca="false">'Low SIPA income'!F84</f>
        <v>115222.532672886</v>
      </c>
      <c r="W89" s="67"/>
      <c r="X89" s="82" t="n">
        <f aca="false">'Low SIPA income'!M84</f>
        <v>289405.78249634</v>
      </c>
      <c r="Y89" s="9"/>
      <c r="Z89" s="9" t="n">
        <f aca="false">R89+V89-N89-L89-F89</f>
        <v>-4147094.28910441</v>
      </c>
      <c r="AA89" s="9"/>
      <c r="AB89" s="9" t="n">
        <f aca="false">T89-P89-D89</f>
        <v>-66285184.3198596</v>
      </c>
      <c r="AC89" s="50"/>
      <c r="AD89" s="9"/>
      <c r="AE89" s="9"/>
      <c r="AF89" s="9"/>
      <c r="AG89" s="9" t="n">
        <f aca="false">BF89/100*$AG$57</f>
        <v>6222223527.58254</v>
      </c>
      <c r="AH89" s="40" t="n">
        <f aca="false">(AG89-AG88)/AG88</f>
        <v>0.00717850671081608</v>
      </c>
      <c r="AI89" s="40" t="n">
        <f aca="false">(AG89-AG85)/AG85</f>
        <v>0.0157956789146729</v>
      </c>
      <c r="AJ89" s="40" t="n">
        <f aca="false">AB89/AG89</f>
        <v>-0.0106529738165181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13075905</v>
      </c>
      <c r="AX89" s="7"/>
      <c r="AY89" s="40" t="n">
        <f aca="false">(AW89-AW88)/AW88</f>
        <v>0.00580139939405333</v>
      </c>
      <c r="AZ89" s="39" t="n">
        <f aca="false">workers_and_wage_low!B77</f>
        <v>6443.20337999309</v>
      </c>
      <c r="BA89" s="40" t="n">
        <f aca="false">(AZ89-AZ88)/AZ88</f>
        <v>0.00136916424812334</v>
      </c>
      <c r="BB89" s="40"/>
      <c r="BC89" s="40"/>
      <c r="BD89" s="40"/>
      <c r="BE89" s="40"/>
      <c r="BF89" s="7" t="n">
        <f aca="false">BF88*(1+AY89)*(1+BA89)*(1-BE89)</f>
        <v>113.495850286054</v>
      </c>
      <c r="BG89" s="7"/>
      <c r="BH89" s="7"/>
      <c r="BI89" s="40" t="n">
        <f aca="false">T96/AG96</f>
        <v>0.0140280328897504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137535497.078145</v>
      </c>
      <c r="E90" s="6"/>
      <c r="F90" s="8" t="n">
        <f aca="false">'Low pensions'!I90</f>
        <v>24998704.6325791</v>
      </c>
      <c r="G90" s="81" t="n">
        <f aca="false">'Low pensions'!K90</f>
        <v>3455497.1319244</v>
      </c>
      <c r="H90" s="81" t="n">
        <f aca="false">'Low pensions'!V90</f>
        <v>19011125.6833669</v>
      </c>
      <c r="I90" s="81" t="n">
        <f aca="false">'Low pensions'!M90</f>
        <v>106871.04531725</v>
      </c>
      <c r="J90" s="81" t="n">
        <f aca="false">'Low pensions'!W90</f>
        <v>587972.959279391</v>
      </c>
      <c r="K90" s="6"/>
      <c r="L90" s="81" t="n">
        <f aca="false">'Low pensions'!N90</f>
        <v>4561756.13264866</v>
      </c>
      <c r="M90" s="8"/>
      <c r="N90" s="81" t="n">
        <f aca="false">'Low pensions'!L90</f>
        <v>1124471.65679504</v>
      </c>
      <c r="O90" s="6"/>
      <c r="P90" s="81" t="n">
        <f aca="false">'Low pensions'!X90</f>
        <v>29857485.5409005</v>
      </c>
      <c r="Q90" s="8"/>
      <c r="R90" s="81" t="n">
        <f aca="false">'Low SIPA income'!G85</f>
        <v>22960055.6980905</v>
      </c>
      <c r="S90" s="8"/>
      <c r="T90" s="81" t="n">
        <f aca="false">'Low SIPA income'!J85</f>
        <v>87789762.9487083</v>
      </c>
      <c r="U90" s="6"/>
      <c r="V90" s="81" t="n">
        <f aca="false">'Low SIPA income'!F85</f>
        <v>111065.722250632</v>
      </c>
      <c r="W90" s="8"/>
      <c r="X90" s="81" t="n">
        <f aca="false">'Low SIPA income'!M85</f>
        <v>278965.073157337</v>
      </c>
      <c r="Y90" s="6"/>
      <c r="Z90" s="6" t="n">
        <f aca="false">R90+V90-N90-L90-F90</f>
        <v>-7613811.00168167</v>
      </c>
      <c r="AA90" s="6"/>
      <c r="AB90" s="6" t="n">
        <f aca="false">T90-P90-D90</f>
        <v>-79603219.6703373</v>
      </c>
      <c r="AC90" s="50"/>
      <c r="AD90" s="6"/>
      <c r="AE90" s="6"/>
      <c r="AF90" s="6"/>
      <c r="AG90" s="6" t="n">
        <f aca="false">BF90/100*$AG$57</f>
        <v>6236210584.82834</v>
      </c>
      <c r="AH90" s="61" t="n">
        <f aca="false">(AG90-AG89)/AG89</f>
        <v>0.00224791944291229</v>
      </c>
      <c r="AI90" s="61"/>
      <c r="AJ90" s="61" t="n">
        <f aca="false">AB90/AG90</f>
        <v>-0.0127646779382336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0.00217786581048698</v>
      </c>
      <c r="AV90" s="5"/>
      <c r="AW90" s="65" t="n">
        <f aca="false">workers_and_wage_low!C78</f>
        <v>13058898</v>
      </c>
      <c r="AX90" s="5"/>
      <c r="AY90" s="61" t="n">
        <f aca="false">(AW90-AW89)/AW89</f>
        <v>-0.00130063655249866</v>
      </c>
      <c r="AZ90" s="66" t="n">
        <f aca="false">workers_and_wage_low!B78</f>
        <v>6466.09722454788</v>
      </c>
      <c r="BA90" s="61" t="n">
        <f aca="false">(AZ90-AZ89)/AZ89</f>
        <v>0.00355317738779906</v>
      </c>
      <c r="BB90" s="61"/>
      <c r="BC90" s="61"/>
      <c r="BD90" s="61"/>
      <c r="BE90" s="61"/>
      <c r="BF90" s="5" t="n">
        <f aca="false">BF89*(1+AY90)*(1+BA90)*(1-BE90)</f>
        <v>113.750979814602</v>
      </c>
      <c r="BG90" s="5"/>
      <c r="BH90" s="5"/>
      <c r="BI90" s="61" t="n">
        <f aca="false">T97/AG97</f>
        <v>0.0161954466190033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140526694.312277</v>
      </c>
      <c r="E91" s="9"/>
      <c r="F91" s="67" t="n">
        <f aca="false">'Low pensions'!I91</f>
        <v>25542390.1373572</v>
      </c>
      <c r="G91" s="82" t="n">
        <f aca="false">'Low pensions'!K91</f>
        <v>3551069.99706213</v>
      </c>
      <c r="H91" s="82" t="n">
        <f aca="false">'Low pensions'!V91</f>
        <v>19536939.3888007</v>
      </c>
      <c r="I91" s="82" t="n">
        <f aca="false">'Low pensions'!M91</f>
        <v>109826.907125633</v>
      </c>
      <c r="J91" s="82" t="n">
        <f aca="false">'Low pensions'!W91</f>
        <v>604235.238828886</v>
      </c>
      <c r="K91" s="9"/>
      <c r="L91" s="82" t="n">
        <f aca="false">'Low pensions'!N91</f>
        <v>3851825.2801699</v>
      </c>
      <c r="M91" s="67"/>
      <c r="N91" s="82" t="n">
        <f aca="false">'Low pensions'!L91</f>
        <v>1149181.32257669</v>
      </c>
      <c r="O91" s="9"/>
      <c r="P91" s="82" t="n">
        <f aca="false">'Low pensions'!X91</f>
        <v>26309596.2631195</v>
      </c>
      <c r="Q91" s="67"/>
      <c r="R91" s="82" t="n">
        <f aca="false">'Low SIPA income'!G86</f>
        <v>26536817.7476348</v>
      </c>
      <c r="S91" s="67"/>
      <c r="T91" s="82" t="n">
        <f aca="false">'Low SIPA income'!J86</f>
        <v>101465822.649188</v>
      </c>
      <c r="U91" s="9"/>
      <c r="V91" s="82" t="n">
        <f aca="false">'Low SIPA income'!F86</f>
        <v>115003.330573293</v>
      </c>
      <c r="W91" s="67"/>
      <c r="X91" s="82" t="n">
        <f aca="false">'Low SIPA income'!M86</f>
        <v>288855.21001988</v>
      </c>
      <c r="Y91" s="9"/>
      <c r="Z91" s="9" t="n">
        <f aca="false">R91+V91-N91-L91-F91</f>
        <v>-3891575.66189573</v>
      </c>
      <c r="AA91" s="9"/>
      <c r="AB91" s="9" t="n">
        <f aca="false">T91-P91-D91</f>
        <v>-65370467.9262079</v>
      </c>
      <c r="AC91" s="50"/>
      <c r="AD91" s="9"/>
      <c r="AE91" s="9"/>
      <c r="AF91" s="9"/>
      <c r="AG91" s="9" t="n">
        <f aca="false">BF91/100*$AG$57</f>
        <v>6260642583.14059</v>
      </c>
      <c r="AH91" s="40" t="n">
        <f aca="false">(AG91-AG90)/AG90</f>
        <v>0.0039177635167881</v>
      </c>
      <c r="AI91" s="40"/>
      <c r="AJ91" s="40" t="n">
        <f aca="false">AB91/AG91</f>
        <v>-0.0104414949516916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13087995</v>
      </c>
      <c r="AX91" s="7"/>
      <c r="AY91" s="40" t="n">
        <f aca="false">(AW91-AW90)/AW90</f>
        <v>0.00222813594225179</v>
      </c>
      <c r="AZ91" s="39" t="n">
        <f aca="false">workers_and_wage_low!B79</f>
        <v>6476.99823179206</v>
      </c>
      <c r="BA91" s="40" t="n">
        <f aca="false">(AZ91-AZ90)/AZ90</f>
        <v>0.00168587122426755</v>
      </c>
      <c r="BB91" s="40"/>
      <c r="BC91" s="40"/>
      <c r="BD91" s="40"/>
      <c r="BE91" s="40"/>
      <c r="BF91" s="7" t="n">
        <f aca="false">BF90*(1+AY91)*(1+BA91)*(1-BE91)</f>
        <v>114.196629253319</v>
      </c>
      <c r="BG91" s="7"/>
      <c r="BH91" s="7"/>
      <c r="BI91" s="40" t="n">
        <f aca="false">T98/AG98</f>
        <v>0.0141197306892345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137870311.367332</v>
      </c>
      <c r="E92" s="9"/>
      <c r="F92" s="67" t="n">
        <f aca="false">'Low pensions'!I92</f>
        <v>25059561.0929109</v>
      </c>
      <c r="G92" s="82" t="n">
        <f aca="false">'Low pensions'!K92</f>
        <v>3544765.85412878</v>
      </c>
      <c r="H92" s="82" t="n">
        <f aca="false">'Low pensions'!V92</f>
        <v>19502255.8544042</v>
      </c>
      <c r="I92" s="82" t="n">
        <f aca="false">'Low pensions'!M92</f>
        <v>109631.933632849</v>
      </c>
      <c r="J92" s="82" t="n">
        <f aca="false">'Low pensions'!W92</f>
        <v>603162.552198072</v>
      </c>
      <c r="K92" s="9"/>
      <c r="L92" s="82" t="n">
        <f aca="false">'Low pensions'!N92</f>
        <v>3687413.3477363</v>
      </c>
      <c r="M92" s="67"/>
      <c r="N92" s="82" t="n">
        <f aca="false">'Low pensions'!L92</f>
        <v>1128224.6337724</v>
      </c>
      <c r="O92" s="9"/>
      <c r="P92" s="82" t="n">
        <f aca="false">'Low pensions'!X92</f>
        <v>25341164.4455617</v>
      </c>
      <c r="Q92" s="67"/>
      <c r="R92" s="82" t="n">
        <f aca="false">'Low SIPA income'!G87</f>
        <v>22823321.4210036</v>
      </c>
      <c r="S92" s="67"/>
      <c r="T92" s="82" t="n">
        <f aca="false">'Low SIPA income'!J87</f>
        <v>87266947.5892745</v>
      </c>
      <c r="U92" s="9"/>
      <c r="V92" s="82" t="n">
        <f aca="false">'Low SIPA income'!F87</f>
        <v>118848.134259872</v>
      </c>
      <c r="W92" s="67"/>
      <c r="X92" s="82" t="n">
        <f aca="false">'Low SIPA income'!M87</f>
        <v>298512.248392907</v>
      </c>
      <c r="Y92" s="9"/>
      <c r="Z92" s="9" t="n">
        <f aca="false">R92+V92-N92-L92-F92</f>
        <v>-6933029.51915608</v>
      </c>
      <c r="AA92" s="9"/>
      <c r="AB92" s="9" t="n">
        <f aca="false">T92-P92-D92</f>
        <v>-75944528.2236193</v>
      </c>
      <c r="AC92" s="50"/>
      <c r="AD92" s="9"/>
      <c r="AE92" s="9"/>
      <c r="AF92" s="9"/>
      <c r="AG92" s="9" t="n">
        <f aca="false">BF92/100*$AG$57</f>
        <v>6226971252.60871</v>
      </c>
      <c r="AH92" s="40" t="n">
        <f aca="false">(AG92-AG91)/AG91</f>
        <v>-0.00537825472141749</v>
      </c>
      <c r="AI92" s="40"/>
      <c r="AJ92" s="40" t="n">
        <f aca="false">AB92/AG92</f>
        <v>-0.0121960621211802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13043432</v>
      </c>
      <c r="AX92" s="7"/>
      <c r="AY92" s="40" t="n">
        <f aca="false">(AW92-AW91)/AW91</f>
        <v>-0.00340487599513906</v>
      </c>
      <c r="AZ92" s="39" t="n">
        <f aca="false">workers_and_wage_low!B80</f>
        <v>6464.17299292334</v>
      </c>
      <c r="BA92" s="40" t="n">
        <f aca="false">(AZ92-AZ91)/AZ91</f>
        <v>-0.00198012079203075</v>
      </c>
      <c r="BB92" s="40"/>
      <c r="BC92" s="40"/>
      <c r="BD92" s="40"/>
      <c r="BE92" s="40"/>
      <c r="BF92" s="7" t="n">
        <f aca="false">BF91*(1+AY92)*(1+BA92)*(1-BE92)</f>
        <v>113.582450692867</v>
      </c>
      <c r="BG92" s="7"/>
      <c r="BH92" s="7"/>
      <c r="BI92" s="40" t="n">
        <f aca="false">T99/AG99</f>
        <v>0.0161589094480361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140857219.427066</v>
      </c>
      <c r="E93" s="9"/>
      <c r="F93" s="67" t="n">
        <f aca="false">'Low pensions'!I93</f>
        <v>25602466.9894704</v>
      </c>
      <c r="G93" s="82" t="n">
        <f aca="false">'Low pensions'!K93</f>
        <v>3696556.86839937</v>
      </c>
      <c r="H93" s="82" t="n">
        <f aca="false">'Low pensions'!V93</f>
        <v>20337365.2293314</v>
      </c>
      <c r="I93" s="82" t="n">
        <f aca="false">'Low pensions'!M93</f>
        <v>114326.501084516</v>
      </c>
      <c r="J93" s="82" t="n">
        <f aca="false">'Low pensions'!W93</f>
        <v>628990.677195815</v>
      </c>
      <c r="K93" s="9"/>
      <c r="L93" s="82" t="n">
        <f aca="false">'Low pensions'!N93</f>
        <v>3785249.66062146</v>
      </c>
      <c r="M93" s="67"/>
      <c r="N93" s="82" t="n">
        <f aca="false">'Low pensions'!L93</f>
        <v>1152653.23716182</v>
      </c>
      <c r="O93" s="9"/>
      <c r="P93" s="82" t="n">
        <f aca="false">'Low pensions'!X93</f>
        <v>25983236.5064624</v>
      </c>
      <c r="Q93" s="67"/>
      <c r="R93" s="82" t="n">
        <f aca="false">'Low SIPA income'!G88</f>
        <v>26481070.2168835</v>
      </c>
      <c r="S93" s="67"/>
      <c r="T93" s="82" t="n">
        <f aca="false">'Low SIPA income'!J88</f>
        <v>101252667.133628</v>
      </c>
      <c r="U93" s="9"/>
      <c r="V93" s="82" t="n">
        <f aca="false">'Low SIPA income'!F88</f>
        <v>119236.297437567</v>
      </c>
      <c r="W93" s="67"/>
      <c r="X93" s="82" t="n">
        <f aca="false">'Low SIPA income'!M88</f>
        <v>299487.202384727</v>
      </c>
      <c r="Y93" s="9"/>
      <c r="Z93" s="9" t="n">
        <f aca="false">R93+V93-N93-L93-F93</f>
        <v>-3940063.37293254</v>
      </c>
      <c r="AA93" s="9"/>
      <c r="AB93" s="9" t="n">
        <f aca="false">T93-P93-D93</f>
        <v>-65587788.7999011</v>
      </c>
      <c r="AC93" s="50"/>
      <c r="AD93" s="9"/>
      <c r="AE93" s="9"/>
      <c r="AF93" s="9"/>
      <c r="AG93" s="9" t="n">
        <f aca="false">BF93/100*$AG$57</f>
        <v>6276313990.78119</v>
      </c>
      <c r="AH93" s="40" t="n">
        <f aca="false">(AG93-AG92)/AG92</f>
        <v>0.00792403500366503</v>
      </c>
      <c r="AI93" s="40" t="n">
        <f aca="false">(AG93-AG89)/AG89</f>
        <v>0.00869310833319846</v>
      </c>
      <c r="AJ93" s="40" t="n">
        <f aca="false">AB93/AG93</f>
        <v>-0.0104500490090582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13121127</v>
      </c>
      <c r="AX93" s="7"/>
      <c r="AY93" s="40" t="n">
        <f aca="false">(AW93-AW92)/AW92</f>
        <v>0.00595663779287537</v>
      </c>
      <c r="AZ93" s="39" t="n">
        <f aca="false">workers_and_wage_low!B81</f>
        <v>6476.81528329506</v>
      </c>
      <c r="BA93" s="40" t="n">
        <f aca="false">(AZ93-AZ92)/AZ92</f>
        <v>0.00195574753113233</v>
      </c>
      <c r="BB93" s="40"/>
      <c r="BC93" s="40"/>
      <c r="BD93" s="40"/>
      <c r="BE93" s="40"/>
      <c r="BF93" s="7" t="n">
        <f aca="false">BF92*(1+AY93)*(1+BA93)*(1-BE93)</f>
        <v>114.482482007959</v>
      </c>
      <c r="BG93" s="7"/>
      <c r="BH93" s="7"/>
      <c r="BI93" s="40" t="n">
        <f aca="false">T100/AG100</f>
        <v>0.0140557810591391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137498088.24634</v>
      </c>
      <c r="E94" s="6"/>
      <c r="F94" s="8" t="n">
        <f aca="false">'Low pensions'!I94</f>
        <v>24991905.1345817</v>
      </c>
      <c r="G94" s="81" t="n">
        <f aca="false">'Low pensions'!K94</f>
        <v>3659427.45780808</v>
      </c>
      <c r="H94" s="81" t="n">
        <f aca="false">'Low pensions'!V94</f>
        <v>20133090.1672053</v>
      </c>
      <c r="I94" s="81" t="n">
        <f aca="false">'Low pensions'!M94</f>
        <v>113178.168798189</v>
      </c>
      <c r="J94" s="81" t="n">
        <f aca="false">'Low pensions'!W94</f>
        <v>622672.89176924</v>
      </c>
      <c r="K94" s="6"/>
      <c r="L94" s="81" t="n">
        <f aca="false">'Low pensions'!N94</f>
        <v>4436651.46470548</v>
      </c>
      <c r="M94" s="8"/>
      <c r="N94" s="81" t="n">
        <f aca="false">'Low pensions'!L94</f>
        <v>1125066.00272565</v>
      </c>
      <c r="O94" s="6"/>
      <c r="P94" s="81" t="n">
        <f aca="false">'Low pensions'!X94</f>
        <v>29211586.7401705</v>
      </c>
      <c r="Q94" s="8"/>
      <c r="R94" s="81" t="n">
        <f aca="false">'Low SIPA income'!G89</f>
        <v>23311657.3918103</v>
      </c>
      <c r="S94" s="8"/>
      <c r="T94" s="81" t="n">
        <f aca="false">'Low SIPA income'!J89</f>
        <v>89134142.4985626</v>
      </c>
      <c r="U94" s="6"/>
      <c r="V94" s="81" t="n">
        <f aca="false">'Low SIPA income'!F89</f>
        <v>116510.464622984</v>
      </c>
      <c r="W94" s="8"/>
      <c r="X94" s="81" t="n">
        <f aca="false">'Low SIPA income'!M89</f>
        <v>292640.696233902</v>
      </c>
      <c r="Y94" s="6"/>
      <c r="Z94" s="6" t="n">
        <f aca="false">R94+V94-N94-L94-F94</f>
        <v>-7125454.74557956</v>
      </c>
      <c r="AA94" s="6"/>
      <c r="AB94" s="6" t="n">
        <f aca="false">T94-P94-D94</f>
        <v>-77575532.4879479</v>
      </c>
      <c r="AC94" s="50"/>
      <c r="AD94" s="6"/>
      <c r="AE94" s="6"/>
      <c r="AF94" s="6"/>
      <c r="AG94" s="6" t="n">
        <f aca="false">BF94/100*$AG$57</f>
        <v>6327918400.01897</v>
      </c>
      <c r="AH94" s="61" t="n">
        <f aca="false">(AG94-AG93)/AG93</f>
        <v>0.00822208852418418</v>
      </c>
      <c r="AI94" s="61"/>
      <c r="AJ94" s="61" t="n">
        <f aca="false">AB94/AG94</f>
        <v>-0.0122592498170829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0.0039463058723444</v>
      </c>
      <c r="AV94" s="5"/>
      <c r="AW94" s="65" t="n">
        <f aca="false">workers_and_wage_low!C82</f>
        <v>13190360</v>
      </c>
      <c r="AX94" s="5"/>
      <c r="AY94" s="61" t="n">
        <f aca="false">(AW94-AW93)/AW93</f>
        <v>0.00527645224377449</v>
      </c>
      <c r="AZ94" s="66" t="n">
        <f aca="false">workers_and_wage_low!B82</f>
        <v>6495.79348778538</v>
      </c>
      <c r="BA94" s="61" t="n">
        <f aca="false">(AZ94-AZ93)/AZ93</f>
        <v>0.002930175350109</v>
      </c>
      <c r="BB94" s="61"/>
      <c r="BC94" s="61"/>
      <c r="BD94" s="61"/>
      <c r="BE94" s="61"/>
      <c r="BF94" s="5" t="n">
        <f aca="false">BF93*(1+AY94)*(1+BA94)*(1-BE94)</f>
        <v>115.423767109497</v>
      </c>
      <c r="BG94" s="5"/>
      <c r="BH94" s="5"/>
      <c r="BI94" s="61" t="n">
        <f aca="false">T101/AG101</f>
        <v>0.0161901724285695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140492203.300613</v>
      </c>
      <c r="E95" s="9"/>
      <c r="F95" s="67" t="n">
        <f aca="false">'Low pensions'!I95</f>
        <v>25536120.9877095</v>
      </c>
      <c r="G95" s="82" t="n">
        <f aca="false">'Low pensions'!K95</f>
        <v>3787197.86432158</v>
      </c>
      <c r="H95" s="82" t="n">
        <f aca="false">'Low pensions'!V95</f>
        <v>20836045.245478</v>
      </c>
      <c r="I95" s="82" t="n">
        <f aca="false">'Low pensions'!M95</f>
        <v>117129.830855308</v>
      </c>
      <c r="J95" s="82" t="n">
        <f aca="false">'Low pensions'!W95</f>
        <v>644413.770478707</v>
      </c>
      <c r="K95" s="9"/>
      <c r="L95" s="82" t="n">
        <f aca="false">'Low pensions'!N95</f>
        <v>3708696.43833798</v>
      </c>
      <c r="M95" s="67"/>
      <c r="N95" s="82" t="n">
        <f aca="false">'Low pensions'!L95</f>
        <v>1149383.88240512</v>
      </c>
      <c r="O95" s="9"/>
      <c r="P95" s="82" t="n">
        <f aca="false">'Low pensions'!X95</f>
        <v>25568014.4468589</v>
      </c>
      <c r="Q95" s="67"/>
      <c r="R95" s="82" t="n">
        <f aca="false">'Low SIPA income'!G90</f>
        <v>26921022.9955342</v>
      </c>
      <c r="S95" s="67"/>
      <c r="T95" s="82" t="n">
        <f aca="false">'Low SIPA income'!J90</f>
        <v>102934864.714254</v>
      </c>
      <c r="U95" s="9"/>
      <c r="V95" s="82" t="n">
        <f aca="false">'Low SIPA income'!F90</f>
        <v>118329.467850807</v>
      </c>
      <c r="W95" s="67"/>
      <c r="X95" s="82" t="n">
        <f aca="false">'Low SIPA income'!M90</f>
        <v>297209.50790901</v>
      </c>
      <c r="Y95" s="9"/>
      <c r="Z95" s="9" t="n">
        <f aca="false">R95+V95-N95-L95-F95</f>
        <v>-3354848.84506756</v>
      </c>
      <c r="AA95" s="9"/>
      <c r="AB95" s="9" t="n">
        <f aca="false">T95-P95-D95</f>
        <v>-63125353.0332183</v>
      </c>
      <c r="AC95" s="50"/>
      <c r="AD95" s="9"/>
      <c r="AE95" s="9"/>
      <c r="AF95" s="9"/>
      <c r="AG95" s="9" t="n">
        <f aca="false">BF95/100*$AG$57</f>
        <v>6361024181.32191</v>
      </c>
      <c r="AH95" s="40" t="n">
        <f aca="false">(AG95-AG94)/AG94</f>
        <v>0.00523170167662691</v>
      </c>
      <c r="AI95" s="40"/>
      <c r="AJ95" s="40" t="n">
        <f aca="false">AB95/AG95</f>
        <v>-0.00992377190116262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13245309</v>
      </c>
      <c r="AX95" s="7"/>
      <c r="AY95" s="40" t="n">
        <f aca="false">(AW95-AW94)/AW94</f>
        <v>0.00416584535979306</v>
      </c>
      <c r="AZ95" s="39" t="n">
        <f aca="false">workers_and_wage_low!B83</f>
        <v>6502.6883473883</v>
      </c>
      <c r="BA95" s="40" t="n">
        <f aca="false">(AZ95-AZ94)/AZ94</f>
        <v>0.0010614345446613</v>
      </c>
      <c r="BB95" s="40"/>
      <c r="BC95" s="40"/>
      <c r="BD95" s="40"/>
      <c r="BE95" s="40"/>
      <c r="BF95" s="7" t="n">
        <f aca="false">BF94*(1+AY95)*(1+BA95)*(1-BE95)</f>
        <v>116.027629825406</v>
      </c>
      <c r="BG95" s="7"/>
      <c r="BH95" s="7"/>
      <c r="BI95" s="40" t="n">
        <f aca="false">T102/AG102</f>
        <v>0.0140923368981441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137060851.925969</v>
      </c>
      <c r="E96" s="9"/>
      <c r="F96" s="67" t="n">
        <f aca="false">'Low pensions'!I96</f>
        <v>24912432.2576896</v>
      </c>
      <c r="G96" s="82" t="n">
        <f aca="false">'Low pensions'!K96</f>
        <v>3830466.57128767</v>
      </c>
      <c r="H96" s="82" t="n">
        <f aca="false">'Low pensions'!V96</f>
        <v>21074096.904873</v>
      </c>
      <c r="I96" s="82" t="n">
        <f aca="false">'Low pensions'!M96</f>
        <v>118468.038287248</v>
      </c>
      <c r="J96" s="82" t="n">
        <f aca="false">'Low pensions'!W96</f>
        <v>651776.192934218</v>
      </c>
      <c r="K96" s="9"/>
      <c r="L96" s="82" t="n">
        <f aca="false">'Low pensions'!N96</f>
        <v>3664699.77329978</v>
      </c>
      <c r="M96" s="67"/>
      <c r="N96" s="82" t="n">
        <f aca="false">'Low pensions'!L96</f>
        <v>1121030.26400745</v>
      </c>
      <c r="O96" s="9"/>
      <c r="P96" s="82" t="n">
        <f aca="false">'Low pensions'!X96</f>
        <v>25183722.3000703</v>
      </c>
      <c r="Q96" s="67"/>
      <c r="R96" s="82" t="n">
        <f aca="false">'Low SIPA income'!G91</f>
        <v>23253861.4089604</v>
      </c>
      <c r="S96" s="67"/>
      <c r="T96" s="82" t="n">
        <f aca="false">'Low SIPA income'!J91</f>
        <v>88913154.5488598</v>
      </c>
      <c r="U96" s="9"/>
      <c r="V96" s="82" t="n">
        <f aca="false">'Low SIPA income'!F91</f>
        <v>118455.072708857</v>
      </c>
      <c r="W96" s="67"/>
      <c r="X96" s="82" t="n">
        <f aca="false">'Low SIPA income'!M91</f>
        <v>297524.991099547</v>
      </c>
      <c r="Y96" s="9"/>
      <c r="Z96" s="9" t="n">
        <f aca="false">R96+V96-N96-L96-F96</f>
        <v>-6325845.81332762</v>
      </c>
      <c r="AA96" s="9"/>
      <c r="AB96" s="9" t="n">
        <f aca="false">T96-P96-D96</f>
        <v>-73331419.6771797</v>
      </c>
      <c r="AC96" s="50"/>
      <c r="AD96" s="9"/>
      <c r="AE96" s="9"/>
      <c r="AF96" s="9"/>
      <c r="AG96" s="9" t="n">
        <f aca="false">BF96/100*$AG$57</f>
        <v>6338248223.94195</v>
      </c>
      <c r="AH96" s="40" t="n">
        <f aca="false">(AG96-AG95)/AG95</f>
        <v>-0.00358054878125396</v>
      </c>
      <c r="AI96" s="40"/>
      <c r="AJ96" s="40" t="n">
        <f aca="false">AB96/AG96</f>
        <v>-0.0115696667416999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13256978</v>
      </c>
      <c r="AX96" s="7"/>
      <c r="AY96" s="40" t="n">
        <f aca="false">(AW96-AW95)/AW95</f>
        <v>0.000880991149394854</v>
      </c>
      <c r="AZ96" s="39" t="n">
        <f aca="false">workers_and_wage_low!B84</f>
        <v>6473.70188049066</v>
      </c>
      <c r="BA96" s="40" t="n">
        <f aca="false">(AZ96-AZ95)/AZ95</f>
        <v>-0.00445761281321284</v>
      </c>
      <c r="BB96" s="40"/>
      <c r="BC96" s="40"/>
      <c r="BD96" s="40"/>
      <c r="BE96" s="40"/>
      <c r="BF96" s="7" t="n">
        <f aca="false">BF95*(1+AY96)*(1+BA96)*(1-BE96)</f>
        <v>115.612187236843</v>
      </c>
      <c r="BG96" s="7"/>
      <c r="BH96" s="7"/>
      <c r="BI96" s="40" t="n">
        <f aca="false">T103/AG103</f>
        <v>0.0162446235636028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139686032.545712</v>
      </c>
      <c r="E97" s="9"/>
      <c r="F97" s="67" t="n">
        <f aca="false">'Low pensions'!I97</f>
        <v>25389589.9101816</v>
      </c>
      <c r="G97" s="82" t="n">
        <f aca="false">'Low pensions'!K97</f>
        <v>4010483.33600726</v>
      </c>
      <c r="H97" s="82" t="n">
        <f aca="false">'Low pensions'!V97</f>
        <v>22064496.0308278</v>
      </c>
      <c r="I97" s="82" t="n">
        <f aca="false">'Low pensions'!M97</f>
        <v>124035.567093008</v>
      </c>
      <c r="J97" s="82" t="n">
        <f aca="false">'Low pensions'!W97</f>
        <v>682407.093736942</v>
      </c>
      <c r="K97" s="9"/>
      <c r="L97" s="82" t="n">
        <f aca="false">'Low pensions'!N97</f>
        <v>3738684.35651814</v>
      </c>
      <c r="M97" s="67"/>
      <c r="N97" s="82" t="n">
        <f aca="false">'Low pensions'!L97</f>
        <v>1142897.86659972</v>
      </c>
      <c r="O97" s="9"/>
      <c r="P97" s="82" t="n">
        <f aca="false">'Low pensions'!X97</f>
        <v>25687937.7515751</v>
      </c>
      <c r="Q97" s="67"/>
      <c r="R97" s="82" t="n">
        <f aca="false">'Low SIPA income'!G92</f>
        <v>27005437.3267428</v>
      </c>
      <c r="S97" s="67"/>
      <c r="T97" s="82" t="n">
        <f aca="false">'Low SIPA income'!J92</f>
        <v>103257630.225963</v>
      </c>
      <c r="U97" s="9"/>
      <c r="V97" s="82" t="n">
        <f aca="false">'Low SIPA income'!F92</f>
        <v>114893.858082582</v>
      </c>
      <c r="W97" s="67"/>
      <c r="X97" s="82" t="n">
        <f aca="false">'Low SIPA income'!M92</f>
        <v>288580.246685011</v>
      </c>
      <c r="Y97" s="9"/>
      <c r="Z97" s="9" t="n">
        <f aca="false">R97+V97-N97-L97-F97</f>
        <v>-3150840.94847407</v>
      </c>
      <c r="AA97" s="9"/>
      <c r="AB97" s="9" t="n">
        <f aca="false">T97-P97-D97</f>
        <v>-62116340.0713238</v>
      </c>
      <c r="AC97" s="50"/>
      <c r="AD97" s="9"/>
      <c r="AE97" s="9"/>
      <c r="AF97" s="9"/>
      <c r="AG97" s="9" t="n">
        <f aca="false">BF97/100*$AG$57</f>
        <v>6375719833.79597</v>
      </c>
      <c r="AH97" s="40" t="n">
        <f aca="false">(AG97-AG96)/AG96</f>
        <v>0.00591198206982048</v>
      </c>
      <c r="AI97" s="40" t="n">
        <f aca="false">(AG97-AG93)/AG93</f>
        <v>0.0158382520633581</v>
      </c>
      <c r="AJ97" s="40" t="n">
        <f aca="false">AB97/AG97</f>
        <v>-0.00974263952786348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13270979</v>
      </c>
      <c r="AX97" s="7"/>
      <c r="AY97" s="40" t="n">
        <f aca="false">(AW97-AW96)/AW96</f>
        <v>0.00105612304704737</v>
      </c>
      <c r="AZ97" s="39" t="n">
        <f aca="false">workers_and_wage_low!B85</f>
        <v>6505.10409957048</v>
      </c>
      <c r="BA97" s="40" t="n">
        <f aca="false">(AZ97-AZ96)/AZ96</f>
        <v>0.00485073604863684</v>
      </c>
      <c r="BB97" s="40"/>
      <c r="BC97" s="40"/>
      <c r="BD97" s="40"/>
      <c r="BE97" s="40"/>
      <c r="BF97" s="7" t="n">
        <f aca="false">BF96*(1+AY97)*(1+BA97)*(1-BE97)</f>
        <v>116.29568441484</v>
      </c>
      <c r="BG97" s="7"/>
      <c r="BH97" s="7"/>
      <c r="BI97" s="40" t="n">
        <f aca="false">T104/AG104</f>
        <v>0.0141542082882376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136770485.803431</v>
      </c>
      <c r="E98" s="6"/>
      <c r="F98" s="8" t="n">
        <f aca="false">'Low pensions'!I98</f>
        <v>24859654.7777892</v>
      </c>
      <c r="G98" s="81" t="n">
        <f aca="false">'Low pensions'!K98</f>
        <v>4021291.82135087</v>
      </c>
      <c r="H98" s="81" t="n">
        <f aca="false">'Low pensions'!V98</f>
        <v>22123961.1281696</v>
      </c>
      <c r="I98" s="81" t="n">
        <f aca="false">'Low pensions'!M98</f>
        <v>124369.850144872</v>
      </c>
      <c r="J98" s="81" t="n">
        <f aca="false">'Low pensions'!W98</f>
        <v>684246.220458854</v>
      </c>
      <c r="K98" s="6"/>
      <c r="L98" s="81" t="n">
        <f aca="false">'Low pensions'!N98</f>
        <v>4455425.18546174</v>
      </c>
      <c r="M98" s="8"/>
      <c r="N98" s="81" t="n">
        <f aca="false">'Low pensions'!L98</f>
        <v>1120771.62247992</v>
      </c>
      <c r="O98" s="6"/>
      <c r="P98" s="81" t="n">
        <f aca="false">'Low pensions'!X98</f>
        <v>29285377.2533563</v>
      </c>
      <c r="Q98" s="8"/>
      <c r="R98" s="81" t="n">
        <f aca="false">'Low SIPA income'!G93</f>
        <v>23538668.5780297</v>
      </c>
      <c r="S98" s="8"/>
      <c r="T98" s="81" t="n">
        <f aca="false">'Low SIPA income'!J93</f>
        <v>90002139.4445178</v>
      </c>
      <c r="U98" s="6"/>
      <c r="V98" s="81" t="n">
        <f aca="false">'Low SIPA income'!F93</f>
        <v>115956.967852916</v>
      </c>
      <c r="W98" s="8"/>
      <c r="X98" s="81" t="n">
        <f aca="false">'Low SIPA income'!M93</f>
        <v>291250.471925036</v>
      </c>
      <c r="Y98" s="6"/>
      <c r="Z98" s="6" t="n">
        <f aca="false">R98+V98-N98-L98-F98</f>
        <v>-6781226.0398483</v>
      </c>
      <c r="AA98" s="6"/>
      <c r="AB98" s="6" t="n">
        <f aca="false">T98-P98-D98</f>
        <v>-76053723.6122698</v>
      </c>
      <c r="AC98" s="50"/>
      <c r="AD98" s="6"/>
      <c r="AE98" s="6"/>
      <c r="AF98" s="6"/>
      <c r="AG98" s="6" t="n">
        <f aca="false">BF98/100*$AG$57</f>
        <v>6374210771.1119</v>
      </c>
      <c r="AH98" s="61" t="n">
        <f aca="false">(AG98-AG97)/AG97</f>
        <v>-0.000236688989384833</v>
      </c>
      <c r="AI98" s="61"/>
      <c r="AJ98" s="61" t="n">
        <f aca="false">AB98/AG98</f>
        <v>-0.0119314729843806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0.00217648550857868</v>
      </c>
      <c r="AV98" s="5"/>
      <c r="AW98" s="65" t="n">
        <f aca="false">workers_and_wage_low!C86</f>
        <v>13271889</v>
      </c>
      <c r="AX98" s="5"/>
      <c r="AY98" s="61" t="n">
        <f aca="false">(AW98-AW97)/AW97</f>
        <v>6.85706759086877E-005</v>
      </c>
      <c r="AZ98" s="66" t="n">
        <f aca="false">workers_and_wage_low!B86</f>
        <v>6503.11848982495</v>
      </c>
      <c r="BA98" s="61" t="n">
        <f aca="false">(AZ98-AZ97)/AZ97</f>
        <v>-0.00030523873486704</v>
      </c>
      <c r="BB98" s="61"/>
      <c r="BC98" s="61"/>
      <c r="BD98" s="61"/>
      <c r="BE98" s="61"/>
      <c r="BF98" s="5" t="n">
        <f aca="false">BF97*(1+AY98)*(1+BA98)*(1-BE98)</f>
        <v>116.268158506826</v>
      </c>
      <c r="BG98" s="5"/>
      <c r="BH98" s="5"/>
      <c r="BI98" s="61" t="n">
        <f aca="false">T105/AG105</f>
        <v>0.0163111997760703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139930408.842584</v>
      </c>
      <c r="E99" s="9"/>
      <c r="F99" s="67" t="n">
        <f aca="false">'Low pensions'!I99</f>
        <v>25434008.1948753</v>
      </c>
      <c r="G99" s="82" t="n">
        <f aca="false">'Low pensions'!K99</f>
        <v>4200530.0681817</v>
      </c>
      <c r="H99" s="82" t="n">
        <f aca="false">'Low pensions'!V99</f>
        <v>23110077.0784003</v>
      </c>
      <c r="I99" s="82" t="n">
        <f aca="false">'Low pensions'!M99</f>
        <v>129913.301077784</v>
      </c>
      <c r="J99" s="82" t="n">
        <f aca="false">'Low pensions'!W99</f>
        <v>714744.651909285</v>
      </c>
      <c r="K99" s="9"/>
      <c r="L99" s="82" t="n">
        <f aca="false">'Low pensions'!N99</f>
        <v>3823808.91736391</v>
      </c>
      <c r="M99" s="67"/>
      <c r="N99" s="82" t="n">
        <f aca="false">'Low pensions'!L99</f>
        <v>1147382.14481099</v>
      </c>
      <c r="O99" s="9"/>
      <c r="P99" s="82" t="n">
        <f aca="false">'Low pensions'!X99</f>
        <v>26154320.6781114</v>
      </c>
      <c r="Q99" s="67"/>
      <c r="R99" s="82" t="n">
        <f aca="false">'Low SIPA income'!G94</f>
        <v>27002488.0008389</v>
      </c>
      <c r="S99" s="67"/>
      <c r="T99" s="82" t="n">
        <f aca="false">'Low SIPA income'!J94</f>
        <v>103246353.222747</v>
      </c>
      <c r="U99" s="9"/>
      <c r="V99" s="82" t="n">
        <f aca="false">'Low SIPA income'!F94</f>
        <v>118678.709375839</v>
      </c>
      <c r="W99" s="67"/>
      <c r="X99" s="82" t="n">
        <f aca="false">'Low SIPA income'!M94</f>
        <v>298086.701930765</v>
      </c>
      <c r="Y99" s="9"/>
      <c r="Z99" s="9" t="n">
        <f aca="false">R99+V99-N99-L99-F99</f>
        <v>-3284032.54683546</v>
      </c>
      <c r="AA99" s="9"/>
      <c r="AB99" s="9" t="n">
        <f aca="false">T99-P99-D99</f>
        <v>-62838376.2979488</v>
      </c>
      <c r="AC99" s="50"/>
      <c r="AD99" s="9"/>
      <c r="AE99" s="9"/>
      <c r="AF99" s="9"/>
      <c r="AG99" s="9" t="n">
        <f aca="false">BF99/100*$AG$57</f>
        <v>6389438195.36626</v>
      </c>
      <c r="AH99" s="40" t="n">
        <f aca="false">(AG99-AG98)/AG98</f>
        <v>0.00238891131798851</v>
      </c>
      <c r="AI99" s="40"/>
      <c r="AJ99" s="40" t="n">
        <f aca="false">AB99/AG99</f>
        <v>-0.00983472636819938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13315133</v>
      </c>
      <c r="AX99" s="7"/>
      <c r="AY99" s="40" t="n">
        <f aca="false">(AW99-AW98)/AW98</f>
        <v>0.00325831537620605</v>
      </c>
      <c r="AZ99" s="39" t="n">
        <f aca="false">workers_and_wage_low!B87</f>
        <v>6497.48301437513</v>
      </c>
      <c r="BA99" s="40" t="n">
        <f aca="false">(AZ99-AZ98)/AZ98</f>
        <v>-0.000866580465761294</v>
      </c>
      <c r="BB99" s="40"/>
      <c r="BC99" s="40"/>
      <c r="BD99" s="40"/>
      <c r="BE99" s="40"/>
      <c r="BF99" s="7" t="n">
        <f aca="false">BF98*(1+AY99)*(1+BA99)*(1-BE99)</f>
        <v>116.545912826605</v>
      </c>
      <c r="BG99" s="7"/>
      <c r="BH99" s="7"/>
      <c r="BI99" s="40" t="n">
        <f aca="false">T106/AG106</f>
        <v>0.0141181394764452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136851058.105452</v>
      </c>
      <c r="E100" s="9"/>
      <c r="F100" s="67" t="n">
        <f aca="false">'Low pensions'!I100</f>
        <v>24874299.7474339</v>
      </c>
      <c r="G100" s="82" t="n">
        <f aca="false">'Low pensions'!K100</f>
        <v>4193616.37612738</v>
      </c>
      <c r="H100" s="82" t="n">
        <f aca="false">'Low pensions'!V100</f>
        <v>23072039.9845864</v>
      </c>
      <c r="I100" s="82" t="n">
        <f aca="false">'Low pensions'!M100</f>
        <v>129699.475550333</v>
      </c>
      <c r="J100" s="82" t="n">
        <f aca="false">'Low pensions'!W100</f>
        <v>713568.246945977</v>
      </c>
      <c r="K100" s="9"/>
      <c r="L100" s="82" t="n">
        <f aca="false">'Low pensions'!N100</f>
        <v>3686731.7433708</v>
      </c>
      <c r="M100" s="67"/>
      <c r="N100" s="82" t="n">
        <f aca="false">'Low pensions'!L100</f>
        <v>1123073.25801789</v>
      </c>
      <c r="O100" s="9"/>
      <c r="P100" s="82" t="n">
        <f aca="false">'Low pensions'!X100</f>
        <v>25309286.2477691</v>
      </c>
      <c r="Q100" s="67"/>
      <c r="R100" s="82" t="n">
        <f aca="false">'Low SIPA income'!G95</f>
        <v>23514117.6529406</v>
      </c>
      <c r="S100" s="67"/>
      <c r="T100" s="82" t="n">
        <f aca="false">'Low SIPA income'!J95</f>
        <v>89908266.8545692</v>
      </c>
      <c r="U100" s="9"/>
      <c r="V100" s="82" t="n">
        <f aca="false">'Low SIPA income'!F95</f>
        <v>117843.480545978</v>
      </c>
      <c r="W100" s="67"/>
      <c r="X100" s="82" t="n">
        <f aca="false">'Low SIPA income'!M95</f>
        <v>295988.847913307</v>
      </c>
      <c r="Y100" s="9"/>
      <c r="Z100" s="9" t="n">
        <f aca="false">R100+V100-N100-L100-F100</f>
        <v>-6052143.61533602</v>
      </c>
      <c r="AA100" s="9"/>
      <c r="AB100" s="9" t="n">
        <f aca="false">T100-P100-D100</f>
        <v>-72252077.4986515</v>
      </c>
      <c r="AC100" s="50"/>
      <c r="AD100" s="9"/>
      <c r="AE100" s="9"/>
      <c r="AF100" s="9"/>
      <c r="AG100" s="9" t="n">
        <f aca="false">BF100/100*$AG$57</f>
        <v>6396532962.22276</v>
      </c>
      <c r="AH100" s="40" t="n">
        <f aca="false">(AG100-AG99)/AG99</f>
        <v>0.00111038977756182</v>
      </c>
      <c r="AI100" s="40"/>
      <c r="AJ100" s="40" t="n">
        <f aca="false">AB100/AG100</f>
        <v>-0.0112955061633176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13290965</v>
      </c>
      <c r="AX100" s="7"/>
      <c r="AY100" s="40" t="n">
        <f aca="false">(AW100-AW99)/AW99</f>
        <v>-0.00181507762633689</v>
      </c>
      <c r="AZ100" s="39" t="n">
        <f aca="false">workers_and_wage_low!B88</f>
        <v>6516.52575319024</v>
      </c>
      <c r="BA100" s="40" t="n">
        <f aca="false">(AZ100-AZ99)/AZ99</f>
        <v>0.0029307870098278</v>
      </c>
      <c r="BB100" s="40"/>
      <c r="BC100" s="40"/>
      <c r="BD100" s="40"/>
      <c r="BE100" s="40"/>
      <c r="BF100" s="7" t="n">
        <f aca="false">BF99*(1+AY100)*(1+BA100)*(1-BE100)</f>
        <v>116.675324216824</v>
      </c>
      <c r="BG100" s="7"/>
      <c r="BH100" s="7"/>
      <c r="BI100" s="40" t="n">
        <f aca="false">T107/AG107</f>
        <v>0.0162025811287036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140484034.860611</v>
      </c>
      <c r="E101" s="9"/>
      <c r="F101" s="67" t="n">
        <f aca="false">'Low pensions'!I101</f>
        <v>25534636.2770475</v>
      </c>
      <c r="G101" s="82" t="n">
        <f aca="false">'Low pensions'!K101</f>
        <v>4385112.73771302</v>
      </c>
      <c r="H101" s="82" t="n">
        <f aca="false">'Low pensions'!V101</f>
        <v>24125596.4654695</v>
      </c>
      <c r="I101" s="82" t="n">
        <f aca="false">'Low pensions'!M101</f>
        <v>135622.043434423</v>
      </c>
      <c r="J101" s="82" t="n">
        <f aca="false">'Low pensions'!W101</f>
        <v>746152.468004213</v>
      </c>
      <c r="K101" s="9"/>
      <c r="L101" s="82" t="n">
        <f aca="false">'Low pensions'!N101</f>
        <v>3812367.61326349</v>
      </c>
      <c r="M101" s="67"/>
      <c r="N101" s="82" t="n">
        <f aca="false">'Low pensions'!L101</f>
        <v>1153688.38111487</v>
      </c>
      <c r="O101" s="9"/>
      <c r="P101" s="82" t="n">
        <f aca="false">'Low pensions'!X101</f>
        <v>26129646.748248</v>
      </c>
      <c r="Q101" s="67"/>
      <c r="R101" s="82" t="n">
        <f aca="false">'Low SIPA income'!G96</f>
        <v>27232202.9235542</v>
      </c>
      <c r="S101" s="67"/>
      <c r="T101" s="82" t="n">
        <f aca="false">'Low SIPA income'!J96</f>
        <v>104124688.139532</v>
      </c>
      <c r="U101" s="9"/>
      <c r="V101" s="82" t="n">
        <f aca="false">'Low SIPA income'!F96</f>
        <v>118625.601272946</v>
      </c>
      <c r="W101" s="67"/>
      <c r="X101" s="82" t="n">
        <f aca="false">'Low SIPA income'!M96</f>
        <v>297953.309687787</v>
      </c>
      <c r="Y101" s="9"/>
      <c r="Z101" s="9" t="n">
        <f aca="false">R101+V101-N101-L101-F101</f>
        <v>-3149863.74659867</v>
      </c>
      <c r="AA101" s="9"/>
      <c r="AB101" s="9" t="n">
        <f aca="false">T101-P101-D101</f>
        <v>-62488993.4693277</v>
      </c>
      <c r="AC101" s="50"/>
      <c r="AD101" s="9"/>
      <c r="AE101" s="9"/>
      <c r="AF101" s="9"/>
      <c r="AG101" s="9" t="n">
        <f aca="false">BF101/100*$AG$57</f>
        <v>6431351401.53242</v>
      </c>
      <c r="AH101" s="40" t="n">
        <f aca="false">(AG101-AG100)/AG100</f>
        <v>0.0054433299281492</v>
      </c>
      <c r="AI101" s="40" t="n">
        <f aca="false">(AG101-AG97)/AG97</f>
        <v>0.00872553518452322</v>
      </c>
      <c r="AJ101" s="40" t="n">
        <f aca="false">AB101/AG101</f>
        <v>-0.00971630837252001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13337982</v>
      </c>
      <c r="AX101" s="7"/>
      <c r="AY101" s="40" t="n">
        <f aca="false">(AW101-AW100)/AW100</f>
        <v>0.00353751589895843</v>
      </c>
      <c r="AZ101" s="39" t="n">
        <f aca="false">workers_and_wage_low!B89</f>
        <v>6528.9012608372</v>
      </c>
      <c r="BA101" s="40" t="n">
        <f aca="false">(AZ101-AZ100)/AZ100</f>
        <v>0.00189909594708433</v>
      </c>
      <c r="BB101" s="40"/>
      <c r="BC101" s="40"/>
      <c r="BD101" s="40"/>
      <c r="BE101" s="40"/>
      <c r="BF101" s="7" t="n">
        <f aca="false">BF100*(1+AY101)*(1+BA101)*(1-BE101)</f>
        <v>117.31042650101</v>
      </c>
      <c r="BG101" s="7"/>
      <c r="BH101" s="7"/>
      <c r="BI101" s="40" t="n">
        <f aca="false">T108/AG108</f>
        <v>0.0141422756065241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137423816.829077</v>
      </c>
      <c r="E102" s="6"/>
      <c r="F102" s="8" t="n">
        <f aca="false">'Low pensions'!I102</f>
        <v>24978405.4253266</v>
      </c>
      <c r="G102" s="81" t="n">
        <f aca="false">'Low pensions'!K102</f>
        <v>4374305.11815711</v>
      </c>
      <c r="H102" s="81" t="n">
        <f aca="false">'Low pensions'!V102</f>
        <v>24066136.1314362</v>
      </c>
      <c r="I102" s="81" t="n">
        <f aca="false">'Low pensions'!M102</f>
        <v>135287.787159498</v>
      </c>
      <c r="J102" s="81" t="n">
        <f aca="false">'Low pensions'!W102</f>
        <v>744313.488601118</v>
      </c>
      <c r="K102" s="6"/>
      <c r="L102" s="81" t="n">
        <f aca="false">'Low pensions'!N102</f>
        <v>4497998.54891102</v>
      </c>
      <c r="M102" s="8"/>
      <c r="N102" s="81" t="n">
        <f aca="false">'Low pensions'!L102</f>
        <v>1129040.1916963</v>
      </c>
      <c r="O102" s="6"/>
      <c r="P102" s="81" t="n">
        <f aca="false">'Low pensions'!X102</f>
        <v>29551781.8668861</v>
      </c>
      <c r="Q102" s="8"/>
      <c r="R102" s="81" t="n">
        <f aca="false">'Low SIPA income'!G97</f>
        <v>23846746.17752</v>
      </c>
      <c r="S102" s="8"/>
      <c r="T102" s="81" t="n">
        <f aca="false">'Low SIPA income'!J97</f>
        <v>91180100.8477786</v>
      </c>
      <c r="U102" s="6"/>
      <c r="V102" s="81" t="n">
        <f aca="false">'Low SIPA income'!F97</f>
        <v>120548.296400049</v>
      </c>
      <c r="W102" s="8"/>
      <c r="X102" s="81" t="n">
        <f aca="false">'Low SIPA income'!M97</f>
        <v>302782.565518683</v>
      </c>
      <c r="Y102" s="6"/>
      <c r="Z102" s="6" t="n">
        <f aca="false">R102+V102-N102-L102-F102</f>
        <v>-6638149.69201383</v>
      </c>
      <c r="AA102" s="6"/>
      <c r="AB102" s="6" t="n">
        <f aca="false">T102-P102-D102</f>
        <v>-75795497.8481841</v>
      </c>
      <c r="AC102" s="50"/>
      <c r="AD102" s="6"/>
      <c r="AE102" s="6"/>
      <c r="AF102" s="6"/>
      <c r="AG102" s="6" t="n">
        <f aca="false">BF102/100*$AG$57</f>
        <v>6470190253.52612</v>
      </c>
      <c r="AH102" s="61" t="n">
        <f aca="false">(AG102-AG101)/AG101</f>
        <v>0.00603898769774134</v>
      </c>
      <c r="AI102" s="61"/>
      <c r="AJ102" s="61" t="n">
        <f aca="false">AB102/AG102</f>
        <v>-0.0117145701870014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0.00358992122872521</v>
      </c>
      <c r="AV102" s="5"/>
      <c r="AW102" s="65" t="n">
        <f aca="false">workers_and_wage_low!C90</f>
        <v>13370850</v>
      </c>
      <c r="AX102" s="5"/>
      <c r="AY102" s="61" t="n">
        <f aca="false">(AW102-AW101)/AW101</f>
        <v>0.00246424084243029</v>
      </c>
      <c r="AZ102" s="66" t="n">
        <f aca="false">workers_and_wage_low!B90</f>
        <v>6552.18305813223</v>
      </c>
      <c r="BA102" s="61" t="n">
        <f aca="false">(AZ102-AZ101)/AZ101</f>
        <v>0.00356595947233697</v>
      </c>
      <c r="BB102" s="61"/>
      <c r="BC102" s="61"/>
      <c r="BD102" s="61"/>
      <c r="BE102" s="61"/>
      <c r="BF102" s="5" t="n">
        <f aca="false">BF101*(1+AY102)*(1+BA102)*(1-BE102)</f>
        <v>118.018862723467</v>
      </c>
      <c r="BG102" s="5"/>
      <c r="BH102" s="5"/>
      <c r="BI102" s="61" t="n">
        <f aca="false">T109/AG109</f>
        <v>0.0162138378726252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139892918.655175</v>
      </c>
      <c r="E103" s="9"/>
      <c r="F103" s="67" t="n">
        <f aca="false">'Low pensions'!I103</f>
        <v>25427193.909534</v>
      </c>
      <c r="G103" s="82" t="n">
        <f aca="false">'Low pensions'!K103</f>
        <v>4571737.79053106</v>
      </c>
      <c r="H103" s="82" t="n">
        <f aca="false">'Low pensions'!V103</f>
        <v>25152352.4427818</v>
      </c>
      <c r="I103" s="82" t="n">
        <f aca="false">'Low pensions'!M103</f>
        <v>141393.952284466</v>
      </c>
      <c r="J103" s="82" t="n">
        <f aca="false">'Low pensions'!W103</f>
        <v>777907.807508719</v>
      </c>
      <c r="K103" s="9"/>
      <c r="L103" s="82" t="n">
        <f aca="false">'Low pensions'!N103</f>
        <v>3751846.86095325</v>
      </c>
      <c r="M103" s="67"/>
      <c r="N103" s="82" t="n">
        <f aca="false">'Low pensions'!L103</f>
        <v>1149126.41880588</v>
      </c>
      <c r="O103" s="9"/>
      <c r="P103" s="82" t="n">
        <f aca="false">'Low pensions'!X103</f>
        <v>25790505.7061791</v>
      </c>
      <c r="Q103" s="67"/>
      <c r="R103" s="82" t="n">
        <f aca="false">'Low SIPA income'!G98</f>
        <v>27562943.7947202</v>
      </c>
      <c r="S103" s="67"/>
      <c r="T103" s="82" t="n">
        <f aca="false">'Low SIPA income'!J98</f>
        <v>105389304.526308</v>
      </c>
      <c r="U103" s="9"/>
      <c r="V103" s="82" t="n">
        <f aca="false">'Low SIPA income'!F98</f>
        <v>117585.879599827</v>
      </c>
      <c r="W103" s="67"/>
      <c r="X103" s="82" t="n">
        <f aca="false">'Low SIPA income'!M98</f>
        <v>295341.828604991</v>
      </c>
      <c r="Y103" s="9"/>
      <c r="Z103" s="9" t="n">
        <f aca="false">R103+V103-N103-L103-F103</f>
        <v>-2647637.51497305</v>
      </c>
      <c r="AA103" s="9"/>
      <c r="AB103" s="9" t="n">
        <f aca="false">T103-P103-D103</f>
        <v>-60294119.8350461</v>
      </c>
      <c r="AC103" s="50"/>
      <c r="AD103" s="9"/>
      <c r="AE103" s="9"/>
      <c r="AF103" s="9"/>
      <c r="AG103" s="9" t="n">
        <f aca="false">BF103/100*$AG$57</f>
        <v>6487642149.02713</v>
      </c>
      <c r="AH103" s="40" t="n">
        <f aca="false">(AG103-AG102)/AG102</f>
        <v>0.00269727702234015</v>
      </c>
      <c r="AI103" s="40"/>
      <c r="AJ103" s="40" t="n">
        <f aca="false">AB103/AG103</f>
        <v>-0.00929368766803632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13341394</v>
      </c>
      <c r="AX103" s="7"/>
      <c r="AY103" s="40" t="n">
        <f aca="false">(AW103-AW102)/AW102</f>
        <v>-0.00220300130507784</v>
      </c>
      <c r="AZ103" s="39" t="n">
        <f aca="false">workers_and_wage_low!B91</f>
        <v>6584.36146784787</v>
      </c>
      <c r="BA103" s="40" t="n">
        <f aca="false">(AZ103-AZ102)/AZ102</f>
        <v>0.00491109748157928</v>
      </c>
      <c r="BB103" s="40"/>
      <c r="BC103" s="40"/>
      <c r="BD103" s="40"/>
      <c r="BE103" s="40"/>
      <c r="BF103" s="7" t="n">
        <f aca="false">BF102*(1+AY103)*(1+BA103)*(1-BE103)</f>
        <v>118.337192290093</v>
      </c>
      <c r="BG103" s="7"/>
      <c r="BH103" s="7"/>
      <c r="BI103" s="40" t="n">
        <f aca="false">T110/AG110</f>
        <v>0.0141046711362158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137477867.098481</v>
      </c>
      <c r="E104" s="9"/>
      <c r="F104" s="67" t="n">
        <f aca="false">'Low pensions'!I104</f>
        <v>24988229.701596</v>
      </c>
      <c r="G104" s="82" t="n">
        <f aca="false">'Low pensions'!K104</f>
        <v>4567992.92291775</v>
      </c>
      <c r="H104" s="82" t="n">
        <f aca="false">'Low pensions'!V104</f>
        <v>25131749.2860879</v>
      </c>
      <c r="I104" s="82" t="n">
        <f aca="false">'Low pensions'!M104</f>
        <v>141278.131636632</v>
      </c>
      <c r="J104" s="82" t="n">
        <f aca="false">'Low pensions'!W104</f>
        <v>777270.596476948</v>
      </c>
      <c r="K104" s="9"/>
      <c r="L104" s="82" t="n">
        <f aca="false">'Low pensions'!N104</f>
        <v>3675550.89205197</v>
      </c>
      <c r="M104" s="67"/>
      <c r="N104" s="82" t="n">
        <f aca="false">'Low pensions'!L104</f>
        <v>1130677.35247165</v>
      </c>
      <c r="O104" s="9"/>
      <c r="P104" s="82" t="n">
        <f aca="false">'Low pensions'!X104</f>
        <v>25293104.2412383</v>
      </c>
      <c r="Q104" s="67"/>
      <c r="R104" s="82" t="n">
        <f aca="false">'Low SIPA income'!G99</f>
        <v>24082817.4134606</v>
      </c>
      <c r="S104" s="67"/>
      <c r="T104" s="82" t="n">
        <f aca="false">'Low SIPA income'!J99</f>
        <v>92082739.6790928</v>
      </c>
      <c r="U104" s="9"/>
      <c r="V104" s="82" t="n">
        <f aca="false">'Low SIPA income'!F99</f>
        <v>116652.96605509</v>
      </c>
      <c r="W104" s="67"/>
      <c r="X104" s="82" t="n">
        <f aca="false">'Low SIPA income'!M99</f>
        <v>292998.618747049</v>
      </c>
      <c r="Y104" s="9"/>
      <c r="Z104" s="9" t="n">
        <f aca="false">R104+V104-N104-L104-F104</f>
        <v>-5594987.56660394</v>
      </c>
      <c r="AA104" s="9"/>
      <c r="AB104" s="9" t="n">
        <f aca="false">T104-P104-D104</f>
        <v>-70688231.6606264</v>
      </c>
      <c r="AC104" s="50"/>
      <c r="AD104" s="9"/>
      <c r="AE104" s="9"/>
      <c r="AF104" s="9"/>
      <c r="AG104" s="9" t="n">
        <f aca="false">BF104/100*$AG$57</f>
        <v>6505679286.6059</v>
      </c>
      <c r="AH104" s="40" t="n">
        <f aca="false">(AG104-AG103)/AG103</f>
        <v>0.00278023003803862</v>
      </c>
      <c r="AI104" s="40"/>
      <c r="AJ104" s="40" t="n">
        <f aca="false">AB104/AG104</f>
        <v>-0.0108656188764426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13366847</v>
      </c>
      <c r="AX104" s="7"/>
      <c r="AY104" s="40" t="n">
        <f aca="false">(AW104-AW103)/AW103</f>
        <v>0.00190782162643574</v>
      </c>
      <c r="AZ104" s="39" t="n">
        <f aca="false">workers_and_wage_low!B92</f>
        <v>6590.09478203665</v>
      </c>
      <c r="BA104" s="40" t="n">
        <f aca="false">(AZ104-AZ103)/AZ103</f>
        <v>0.000870747181299243</v>
      </c>
      <c r="BB104" s="40"/>
      <c r="BC104" s="40"/>
      <c r="BD104" s="40"/>
      <c r="BE104" s="40"/>
      <c r="BF104" s="7" t="n">
        <f aca="false">BF103*(1+AY104)*(1+BA104)*(1-BE104)</f>
        <v>118.666196906715</v>
      </c>
      <c r="BG104" s="7"/>
      <c r="BH104" s="7"/>
      <c r="BI104" s="40" t="n">
        <f aca="false">T111/AG111</f>
        <v>0.0162630402347665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140432197.369637</v>
      </c>
      <c r="E105" s="9"/>
      <c r="F105" s="67" t="n">
        <f aca="false">'Low pensions'!I105</f>
        <v>25525214.1994509</v>
      </c>
      <c r="G105" s="82" t="n">
        <f aca="false">'Low pensions'!K105</f>
        <v>4731038.78464765</v>
      </c>
      <c r="H105" s="82" t="n">
        <f aca="false">'Low pensions'!V105</f>
        <v>26028779.5110194</v>
      </c>
      <c r="I105" s="82" t="n">
        <f aca="false">'Low pensions'!M105</f>
        <v>146320.787154051</v>
      </c>
      <c r="J105" s="82" t="n">
        <f aca="false">'Low pensions'!W105</f>
        <v>805013.799309874</v>
      </c>
      <c r="K105" s="9"/>
      <c r="L105" s="82" t="n">
        <f aca="false">'Low pensions'!N105</f>
        <v>3774002.31383472</v>
      </c>
      <c r="M105" s="67"/>
      <c r="N105" s="82" t="n">
        <f aca="false">'Low pensions'!L105</f>
        <v>1155369.56845478</v>
      </c>
      <c r="O105" s="9"/>
      <c r="P105" s="82" t="n">
        <f aca="false">'Low pensions'!X105</f>
        <v>25939818.423845</v>
      </c>
      <c r="Q105" s="67"/>
      <c r="R105" s="82" t="n">
        <f aca="false">'Low SIPA income'!G100</f>
        <v>27831758.508164</v>
      </c>
      <c r="S105" s="67"/>
      <c r="T105" s="82" t="n">
        <f aca="false">'Low SIPA income'!J100</f>
        <v>106417140.881789</v>
      </c>
      <c r="U105" s="9"/>
      <c r="V105" s="82" t="n">
        <f aca="false">'Low SIPA income'!F100</f>
        <v>116292.151173071</v>
      </c>
      <c r="W105" s="67"/>
      <c r="X105" s="82" t="n">
        <f aca="false">'Low SIPA income'!M100</f>
        <v>292092.355789233</v>
      </c>
      <c r="Y105" s="9"/>
      <c r="Z105" s="9" t="n">
        <f aca="false">R105+V105-N105-L105-F105</f>
        <v>-2506535.42240335</v>
      </c>
      <c r="AA105" s="9"/>
      <c r="AB105" s="9" t="n">
        <f aca="false">T105-P105-D105</f>
        <v>-59954874.9116934</v>
      </c>
      <c r="AC105" s="50"/>
      <c r="AD105" s="9"/>
      <c r="AE105" s="9"/>
      <c r="AF105" s="9"/>
      <c r="AG105" s="9" t="n">
        <f aca="false">BF105/100*$AG$57</f>
        <v>6524176169.91675</v>
      </c>
      <c r="AH105" s="40" t="n">
        <f aca="false">(AG105-AG104)/AG104</f>
        <v>0.00284319015678073</v>
      </c>
      <c r="AI105" s="40" t="n">
        <f aca="false">(AG105-AG101)/AG101</f>
        <v>0.0144331669331914</v>
      </c>
      <c r="AJ105" s="40" t="n">
        <f aca="false">AB105/AG105</f>
        <v>-0.00918964683819359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13385737</v>
      </c>
      <c r="AX105" s="7"/>
      <c r="AY105" s="40" t="n">
        <f aca="false">(AW105-AW104)/AW104</f>
        <v>0.00141319789176909</v>
      </c>
      <c r="AZ105" s="39" t="n">
        <f aca="false">workers_and_wage_low!B93</f>
        <v>6599.50526772213</v>
      </c>
      <c r="BA105" s="40" t="n">
        <f aca="false">(AZ105-AZ104)/AZ104</f>
        <v>0.00142797425480537</v>
      </c>
      <c r="BB105" s="40"/>
      <c r="BC105" s="40"/>
      <c r="BD105" s="40"/>
      <c r="BE105" s="40"/>
      <c r="BF105" s="7" t="n">
        <f aca="false">BF104*(1+AY105)*(1+BA105)*(1-BE105)</f>
        <v>119.003587469703</v>
      </c>
      <c r="BG105" s="7"/>
      <c r="BH105" s="7"/>
      <c r="BI105" s="40" t="n">
        <f aca="false">T112/AG112</f>
        <v>0.0141129996851419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137003360.484062</v>
      </c>
      <c r="E106" s="6"/>
      <c r="F106" s="8" t="n">
        <f aca="false">'Low pensions'!I106</f>
        <v>24901982.5075838</v>
      </c>
      <c r="G106" s="81" t="n">
        <f aca="false">'Low pensions'!K106</f>
        <v>4722344.00736202</v>
      </c>
      <c r="H106" s="81" t="n">
        <f aca="false">'Low pensions'!V106</f>
        <v>25980943.4117678</v>
      </c>
      <c r="I106" s="81" t="n">
        <f aca="false">'Low pensions'!M106</f>
        <v>146051.876516353</v>
      </c>
      <c r="J106" s="81" t="n">
        <f aca="false">'Low pensions'!W106</f>
        <v>803534.332322729</v>
      </c>
      <c r="K106" s="6"/>
      <c r="L106" s="81" t="n">
        <f aca="false">'Low pensions'!N106</f>
        <v>4429970.38611109</v>
      </c>
      <c r="M106" s="8"/>
      <c r="N106" s="81" t="n">
        <f aca="false">'Low pensions'!L106</f>
        <v>1126239.25223839</v>
      </c>
      <c r="O106" s="6"/>
      <c r="P106" s="81" t="n">
        <f aca="false">'Low pensions'!X106</f>
        <v>29183373.4642383</v>
      </c>
      <c r="Q106" s="8"/>
      <c r="R106" s="81" t="n">
        <f aca="false">'Low SIPA income'!G101</f>
        <v>24163762.542258</v>
      </c>
      <c r="S106" s="8"/>
      <c r="T106" s="81" t="n">
        <f aca="false">'Low SIPA income'!J101</f>
        <v>92392240.3947015</v>
      </c>
      <c r="U106" s="6"/>
      <c r="V106" s="81" t="n">
        <f aca="false">'Low SIPA income'!F101</f>
        <v>120179.89884478</v>
      </c>
      <c r="W106" s="8"/>
      <c r="X106" s="81" t="n">
        <f aca="false">'Low SIPA income'!M101</f>
        <v>301857.257071811</v>
      </c>
      <c r="Y106" s="6"/>
      <c r="Z106" s="6" t="n">
        <f aca="false">R106+V106-N106-L106-F106</f>
        <v>-6174249.70483048</v>
      </c>
      <c r="AA106" s="6"/>
      <c r="AB106" s="6" t="n">
        <f aca="false">T106-P106-D106</f>
        <v>-73794493.5535986</v>
      </c>
      <c r="AC106" s="50"/>
      <c r="AD106" s="6"/>
      <c r="AE106" s="6"/>
      <c r="AF106" s="6"/>
      <c r="AG106" s="6" t="n">
        <f aca="false">BF106/100*$AG$57</f>
        <v>6544222101.56297</v>
      </c>
      <c r="AH106" s="61" t="n">
        <f aca="false">(AG106-AG105)/AG105</f>
        <v>0.00307256136623896</v>
      </c>
      <c r="AI106" s="61"/>
      <c r="AJ106" s="61" t="n">
        <f aca="false">AB106/AG106</f>
        <v>-0.0112762819489232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0.00256471671155616</v>
      </c>
      <c r="AV106" s="5"/>
      <c r="AW106" s="65" t="n">
        <f aca="false">workers_and_wage_low!C94</f>
        <v>13440202</v>
      </c>
      <c r="AX106" s="5"/>
      <c r="AY106" s="61" t="n">
        <f aca="false">(AW106-AW105)/AW105</f>
        <v>0.00406888317019825</v>
      </c>
      <c r="AZ106" s="66" t="n">
        <f aca="false">workers_and_wage_low!B94</f>
        <v>6592.95668215815</v>
      </c>
      <c r="BA106" s="61" t="n">
        <f aca="false">(AZ106-AZ105)/AZ105</f>
        <v>-0.000992284315009827</v>
      </c>
      <c r="BB106" s="61"/>
      <c r="BC106" s="61"/>
      <c r="BD106" s="61"/>
      <c r="BE106" s="61"/>
      <c r="BF106" s="5" t="n">
        <f aca="false">BF105*(1+AY106)*(1+BA106)*(1-BE106)</f>
        <v>119.369233295006</v>
      </c>
      <c r="BG106" s="5"/>
      <c r="BH106" s="5"/>
      <c r="BI106" s="61" t="n">
        <f aca="false">T113/AG113</f>
        <v>0.0162468460598535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139673325.629283</v>
      </c>
      <c r="E107" s="9"/>
      <c r="F107" s="67" t="n">
        <f aca="false">'Low pensions'!I107</f>
        <v>25387280.277706</v>
      </c>
      <c r="G107" s="82" t="n">
        <f aca="false">'Low pensions'!K107</f>
        <v>4936298.56323923</v>
      </c>
      <c r="H107" s="82" t="n">
        <f aca="false">'Low pensions'!V107</f>
        <v>27158058.2514047</v>
      </c>
      <c r="I107" s="82" t="n">
        <f aca="false">'Low pensions'!M107</f>
        <v>152669.027729049</v>
      </c>
      <c r="J107" s="82" t="n">
        <f aca="false">'Low pensions'!W107</f>
        <v>839939.945919737</v>
      </c>
      <c r="K107" s="9"/>
      <c r="L107" s="82" t="n">
        <f aca="false">'Low pensions'!N107</f>
        <v>3739055.32644008</v>
      </c>
      <c r="M107" s="67"/>
      <c r="N107" s="82" t="n">
        <f aca="false">'Low pensions'!L107</f>
        <v>1148628.25148722</v>
      </c>
      <c r="O107" s="9"/>
      <c r="P107" s="82" t="n">
        <f aca="false">'Low pensions'!X107</f>
        <v>25721389.6031777</v>
      </c>
      <c r="Q107" s="67"/>
      <c r="R107" s="82" t="n">
        <f aca="false">'Low SIPA income'!G102</f>
        <v>27728767.6782385</v>
      </c>
      <c r="S107" s="67"/>
      <c r="T107" s="82" t="n">
        <f aca="false">'Low SIPA income'!J102</f>
        <v>106023346.517179</v>
      </c>
      <c r="U107" s="9"/>
      <c r="V107" s="82" t="n">
        <f aca="false">'Low SIPA income'!F102</f>
        <v>122465.200759966</v>
      </c>
      <c r="W107" s="67"/>
      <c r="X107" s="82" t="n">
        <f aca="false">'Low SIPA income'!M102</f>
        <v>307597.276611933</v>
      </c>
      <c r="Y107" s="9"/>
      <c r="Z107" s="9" t="n">
        <f aca="false">R107+V107-N107-L107-F107</f>
        <v>-2423730.97663476</v>
      </c>
      <c r="AA107" s="9"/>
      <c r="AB107" s="9" t="n">
        <f aca="false">T107-P107-D107</f>
        <v>-59371368.7152821</v>
      </c>
      <c r="AC107" s="50"/>
      <c r="AD107" s="9"/>
      <c r="AE107" s="9"/>
      <c r="AF107" s="9"/>
      <c r="AG107" s="9" t="n">
        <f aca="false">BF107/100*$AG$57</f>
        <v>6543608433.43369</v>
      </c>
      <c r="AH107" s="40" t="n">
        <f aca="false">(AG107-AG106)/AG106</f>
        <v>-9.3772509513348E-005</v>
      </c>
      <c r="AI107" s="40"/>
      <c r="AJ107" s="40" t="n">
        <f aca="false">AB107/AG107</f>
        <v>-0.0090731848213796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13465365</v>
      </c>
      <c r="AX107" s="7"/>
      <c r="AY107" s="40" t="n">
        <f aca="false">(AW107-AW106)/AW106</f>
        <v>0.00187221888480545</v>
      </c>
      <c r="AZ107" s="39" t="n">
        <f aca="false">workers_and_wage_low!B95</f>
        <v>6580.01920784164</v>
      </c>
      <c r="BA107" s="40" t="n">
        <f aca="false">(AZ107-AZ106)/AZ106</f>
        <v>-0.00196231750642517</v>
      </c>
      <c r="BB107" s="40"/>
      <c r="BC107" s="40"/>
      <c r="BD107" s="40"/>
      <c r="BE107" s="40"/>
      <c r="BF107" s="7" t="n">
        <f aca="false">BF106*(1+AY107)*(1+BA107)*(1-BE107)</f>
        <v>119.358039742442</v>
      </c>
      <c r="BG107" s="7"/>
      <c r="BH107" s="7"/>
      <c r="BI107" s="40" t="n">
        <f aca="false">T114/AG114</f>
        <v>0.0141569669495533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136794394.34291</v>
      </c>
      <c r="E108" s="9"/>
      <c r="F108" s="67" t="n">
        <f aca="false">'Low pensions'!I108</f>
        <v>24864000.4378502</v>
      </c>
      <c r="G108" s="82" t="n">
        <f aca="false">'Low pensions'!K108</f>
        <v>4909901.78760698</v>
      </c>
      <c r="H108" s="82" t="n">
        <f aca="false">'Low pensions'!V108</f>
        <v>27012830.9801839</v>
      </c>
      <c r="I108" s="82" t="n">
        <f aca="false">'Low pensions'!M108</f>
        <v>151852.632606402</v>
      </c>
      <c r="J108" s="82" t="n">
        <f aca="false">'Low pensions'!W108</f>
        <v>835448.380830434</v>
      </c>
      <c r="K108" s="9"/>
      <c r="L108" s="82" t="n">
        <f aca="false">'Low pensions'!N108</f>
        <v>3674325.38414507</v>
      </c>
      <c r="M108" s="67"/>
      <c r="N108" s="82" t="n">
        <f aca="false">'Low pensions'!L108</f>
        <v>1124765.32839321</v>
      </c>
      <c r="O108" s="9"/>
      <c r="P108" s="82" t="n">
        <f aca="false">'Low pensions'!X108</f>
        <v>25254218.862733</v>
      </c>
      <c r="Q108" s="67"/>
      <c r="R108" s="82" t="n">
        <f aca="false">'Low SIPA income'!G103</f>
        <v>24264404.2689626</v>
      </c>
      <c r="S108" s="67"/>
      <c r="T108" s="82" t="n">
        <f aca="false">'Low SIPA income'!J103</f>
        <v>92777052.759546</v>
      </c>
      <c r="U108" s="9"/>
      <c r="V108" s="82" t="n">
        <f aca="false">'Low SIPA income'!F103</f>
        <v>115973.891487654</v>
      </c>
      <c r="W108" s="67"/>
      <c r="X108" s="82" t="n">
        <f aca="false">'Low SIPA income'!M103</f>
        <v>291292.979216279</v>
      </c>
      <c r="Y108" s="9"/>
      <c r="Z108" s="9" t="n">
        <f aca="false">R108+V108-N108-L108-F108</f>
        <v>-5282712.98993818</v>
      </c>
      <c r="AA108" s="9"/>
      <c r="AB108" s="9" t="n">
        <f aca="false">T108-P108-D108</f>
        <v>-69271560.4460966</v>
      </c>
      <c r="AC108" s="50"/>
      <c r="AD108" s="9"/>
      <c r="AE108" s="9"/>
      <c r="AF108" s="9"/>
      <c r="AG108" s="9" t="n">
        <f aca="false">BF108/100*$AG$57</f>
        <v>6560263379.16555</v>
      </c>
      <c r="AH108" s="40" t="n">
        <f aca="false">(AG108-AG107)/AG107</f>
        <v>0.00254522346519975</v>
      </c>
      <c r="AI108" s="40"/>
      <c r="AJ108" s="40" t="n">
        <f aca="false">AB108/AG108</f>
        <v>-0.0105592651456789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13453018</v>
      </c>
      <c r="AX108" s="7"/>
      <c r="AY108" s="40" t="n">
        <f aca="false">(AW108-AW107)/AW107</f>
        <v>-0.000916945066101067</v>
      </c>
      <c r="AZ108" s="39" t="n">
        <f aca="false">workers_and_wage_low!B96</f>
        <v>6602.82125149982</v>
      </c>
      <c r="BA108" s="40" t="n">
        <f aca="false">(AZ108-AZ107)/AZ107</f>
        <v>0.0034653460632756</v>
      </c>
      <c r="BB108" s="40"/>
      <c r="BC108" s="40"/>
      <c r="BD108" s="40"/>
      <c r="BE108" s="40"/>
      <c r="BF108" s="7" t="n">
        <f aca="false">BF107*(1+AY108)*(1+BA108)*(1-BE108)</f>
        <v>119.661832625954</v>
      </c>
      <c r="BG108" s="7"/>
      <c r="BH108" s="7"/>
      <c r="BI108" s="40" t="n">
        <f aca="false">T115/AG115</f>
        <v>0.0162750982986457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139597638.830828</v>
      </c>
      <c r="E109" s="9"/>
      <c r="F109" s="67" t="n">
        <f aca="false">'Low pensions'!I109</f>
        <v>25373523.3061652</v>
      </c>
      <c r="G109" s="82" t="n">
        <f aca="false">'Low pensions'!K109</f>
        <v>5106564.82947923</v>
      </c>
      <c r="H109" s="82" t="n">
        <f aca="false">'Low pensions'!V109</f>
        <v>28094813.0115869</v>
      </c>
      <c r="I109" s="82" t="n">
        <f aca="false">'Low pensions'!M109</f>
        <v>157934.994726161</v>
      </c>
      <c r="J109" s="82" t="n">
        <f aca="false">'Low pensions'!W109</f>
        <v>868911.742626397</v>
      </c>
      <c r="K109" s="9"/>
      <c r="L109" s="82" t="n">
        <f aca="false">'Low pensions'!N109</f>
        <v>3775586.0490888</v>
      </c>
      <c r="M109" s="67"/>
      <c r="N109" s="82" t="n">
        <f aca="false">'Low pensions'!L109</f>
        <v>1147993.34936192</v>
      </c>
      <c r="O109" s="9"/>
      <c r="P109" s="82" t="n">
        <f aca="false">'Low pensions'!X109</f>
        <v>25907454.6524947</v>
      </c>
      <c r="Q109" s="67"/>
      <c r="R109" s="82" t="n">
        <f aca="false">'Low SIPA income'!G104</f>
        <v>27950374.4783485</v>
      </c>
      <c r="S109" s="67"/>
      <c r="T109" s="82" t="n">
        <f aca="false">'Low SIPA income'!J104</f>
        <v>106870679.324437</v>
      </c>
      <c r="U109" s="9"/>
      <c r="V109" s="82" t="n">
        <f aca="false">'Low SIPA income'!F104</f>
        <v>119441.571167946</v>
      </c>
      <c r="W109" s="67"/>
      <c r="X109" s="82" t="n">
        <f aca="false">'Low SIPA income'!M104</f>
        <v>300002.790813379</v>
      </c>
      <c r="Y109" s="9"/>
      <c r="Z109" s="9" t="n">
        <f aca="false">R109+V109-N109-L109-F109</f>
        <v>-2227286.6550994</v>
      </c>
      <c r="AA109" s="9"/>
      <c r="AB109" s="9" t="n">
        <f aca="false">T109-P109-D109</f>
        <v>-58634414.1588857</v>
      </c>
      <c r="AC109" s="50"/>
      <c r="AD109" s="9"/>
      <c r="AE109" s="9"/>
      <c r="AF109" s="9"/>
      <c r="AG109" s="9" t="n">
        <f aca="false">BF109/100*$AG$57</f>
        <v>6591325271.90699</v>
      </c>
      <c r="AH109" s="40" t="n">
        <f aca="false">(AG109-AG108)/AG108</f>
        <v>0.00473485452429929</v>
      </c>
      <c r="AI109" s="40" t="n">
        <f aca="false">(AG109-AG105)/AG105</f>
        <v>0.0102923495996116</v>
      </c>
      <c r="AJ109" s="40" t="n">
        <f aca="false">AB109/AG109</f>
        <v>-0.00889569422537719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13482269</v>
      </c>
      <c r="AX109" s="7"/>
      <c r="AY109" s="40" t="n">
        <f aca="false">(AW109-AW108)/AW108</f>
        <v>0.00217430765349455</v>
      </c>
      <c r="AZ109" s="39" t="n">
        <f aca="false">workers_and_wage_low!B97</f>
        <v>6619.69140389236</v>
      </c>
      <c r="BA109" s="40" t="n">
        <f aca="false">(AZ109-AZ108)/AZ108</f>
        <v>0.00255499153315974</v>
      </c>
      <c r="BB109" s="40"/>
      <c r="BC109" s="40"/>
      <c r="BD109" s="40"/>
      <c r="BE109" s="40"/>
      <c r="BF109" s="7" t="n">
        <f aca="false">BF108*(1+AY109)*(1+BA109)*(1-BE109)</f>
        <v>120.228413995549</v>
      </c>
      <c r="BG109" s="7"/>
      <c r="BH109" s="7"/>
      <c r="BI109" s="40" t="n">
        <f aca="false">T116/AG116</f>
        <v>0.0141750220583023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137477602.05846</v>
      </c>
      <c r="E110" s="6"/>
      <c r="F110" s="8" t="n">
        <f aca="false">'Low pensions'!I110</f>
        <v>24988181.527435</v>
      </c>
      <c r="G110" s="81" t="n">
        <f aca="false">'Low pensions'!K110</f>
        <v>5085882.36751568</v>
      </c>
      <c r="H110" s="81" t="n">
        <f aca="false">'Low pensions'!V110</f>
        <v>27981024.2081763</v>
      </c>
      <c r="I110" s="81" t="n">
        <f aca="false">'Low pensions'!M110</f>
        <v>157295.330954094</v>
      </c>
      <c r="J110" s="81" t="n">
        <f aca="false">'Low pensions'!W110</f>
        <v>865392.501283804</v>
      </c>
      <c r="K110" s="6"/>
      <c r="L110" s="81" t="n">
        <f aca="false">'Low pensions'!N110</f>
        <v>4509164.49149456</v>
      </c>
      <c r="M110" s="8"/>
      <c r="N110" s="81" t="n">
        <f aca="false">'Low pensions'!L110</f>
        <v>1131537.34965671</v>
      </c>
      <c r="O110" s="6"/>
      <c r="P110" s="81" t="n">
        <f aca="false">'Low pensions'!X110</f>
        <v>29623460.6223501</v>
      </c>
      <c r="Q110" s="8"/>
      <c r="R110" s="81" t="n">
        <f aca="false">'Low SIPA income'!G105</f>
        <v>24452493.2641796</v>
      </c>
      <c r="S110" s="8"/>
      <c r="T110" s="81" t="n">
        <f aca="false">'Low SIPA income'!J105</f>
        <v>93496227.3347513</v>
      </c>
      <c r="U110" s="6"/>
      <c r="V110" s="81" t="n">
        <f aca="false">'Low SIPA income'!F105</f>
        <v>124426.409872666</v>
      </c>
      <c r="W110" s="8"/>
      <c r="X110" s="81" t="n">
        <f aca="false">'Low SIPA income'!M105</f>
        <v>312523.26847076</v>
      </c>
      <c r="Y110" s="6"/>
      <c r="Z110" s="6" t="n">
        <f aca="false">R110+V110-N110-L110-F110</f>
        <v>-6051963.69453392</v>
      </c>
      <c r="AA110" s="6"/>
      <c r="AB110" s="6" t="n">
        <f aca="false">T110-P110-D110</f>
        <v>-73604835.3460591</v>
      </c>
      <c r="AC110" s="50"/>
      <c r="AD110" s="6"/>
      <c r="AE110" s="6"/>
      <c r="AF110" s="6"/>
      <c r="AG110" s="6" t="n">
        <f aca="false">BF110/100*$AG$57</f>
        <v>6628742097.69317</v>
      </c>
      <c r="AH110" s="61" t="n">
        <f aca="false">(AG110-AG109)/AG109</f>
        <v>0.00567667718442837</v>
      </c>
      <c r="AI110" s="61"/>
      <c r="AJ110" s="61" t="n">
        <f aca="false">AB110/AG110</f>
        <v>-0.0111038918487527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0.00310005585811857</v>
      </c>
      <c r="AV110" s="5"/>
      <c r="AW110" s="65" t="n">
        <f aca="false">workers_and_wage_low!C98</f>
        <v>13521095</v>
      </c>
      <c r="AX110" s="5"/>
      <c r="AY110" s="61" t="n">
        <f aca="false">(AW110-AW109)/AW109</f>
        <v>0.00287978232744058</v>
      </c>
      <c r="AZ110" s="66" t="n">
        <f aca="false">workers_and_wage_low!B98</f>
        <v>6638.15281987527</v>
      </c>
      <c r="BA110" s="61" t="n">
        <f aca="false">(AZ110-AZ109)/AZ109</f>
        <v>0.00278886353705977</v>
      </c>
      <c r="BB110" s="61"/>
      <c r="BC110" s="61"/>
      <c r="BD110" s="61"/>
      <c r="BE110" s="61"/>
      <c r="BF110" s="5" t="n">
        <f aca="false">BF109*(1+AY110)*(1+BA110)*(1-BE110)</f>
        <v>120.910911890198</v>
      </c>
      <c r="BG110" s="5"/>
      <c r="BH110" s="5"/>
      <c r="BI110" s="61" t="n">
        <f aca="false">T117/AG117</f>
        <v>0.016302401921444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140151293.38091</v>
      </c>
      <c r="E111" s="9"/>
      <c r="F111" s="67" t="n">
        <f aca="false">'Low pensions'!I111</f>
        <v>25474156.5743759</v>
      </c>
      <c r="G111" s="82" t="n">
        <f aca="false">'Low pensions'!K111</f>
        <v>5301159.26229923</v>
      </c>
      <c r="H111" s="82" t="n">
        <f aca="false">'Low pensions'!V111</f>
        <v>29165414.1663227</v>
      </c>
      <c r="I111" s="82" t="n">
        <f aca="false">'Low pensions'!M111</f>
        <v>163953.379246367</v>
      </c>
      <c r="J111" s="82" t="n">
        <f aca="false">'Low pensions'!W111</f>
        <v>902023.118546058</v>
      </c>
      <c r="K111" s="9"/>
      <c r="L111" s="82" t="n">
        <f aca="false">'Low pensions'!N111</f>
        <v>3690375.54768527</v>
      </c>
      <c r="M111" s="67"/>
      <c r="N111" s="82" t="n">
        <f aca="false">'Low pensions'!L111</f>
        <v>1155202.20175194</v>
      </c>
      <c r="O111" s="9"/>
      <c r="P111" s="82" t="n">
        <f aca="false">'Low pensions'!X111</f>
        <v>25504957.9345327</v>
      </c>
      <c r="Q111" s="67"/>
      <c r="R111" s="82" t="n">
        <f aca="false">'Low SIPA income'!G106</f>
        <v>28066606.7369132</v>
      </c>
      <c r="S111" s="67"/>
      <c r="T111" s="82" t="n">
        <f aca="false">'Low SIPA income'!J106</f>
        <v>107315103.439107</v>
      </c>
      <c r="U111" s="9"/>
      <c r="V111" s="82" t="n">
        <f aca="false">'Low SIPA income'!F106</f>
        <v>120748.870840147</v>
      </c>
      <c r="W111" s="67"/>
      <c r="X111" s="82" t="n">
        <f aca="false">'Low SIPA income'!M106</f>
        <v>303286.350684995</v>
      </c>
      <c r="Y111" s="9"/>
      <c r="Z111" s="9" t="n">
        <f aca="false">R111+V111-N111-L111-F111</f>
        <v>-2132378.7160598</v>
      </c>
      <c r="AA111" s="9"/>
      <c r="AB111" s="9" t="n">
        <f aca="false">T111-P111-D111</f>
        <v>-58341147.8763356</v>
      </c>
      <c r="AC111" s="50"/>
      <c r="AD111" s="9"/>
      <c r="AE111" s="9"/>
      <c r="AF111" s="9"/>
      <c r="AG111" s="9" t="n">
        <f aca="false">BF111/100*$AG$57</f>
        <v>6598711058.32306</v>
      </c>
      <c r="AH111" s="40" t="n">
        <f aca="false">(AG111-AG110)/AG110</f>
        <v>-0.00453042808537679</v>
      </c>
      <c r="AI111" s="40"/>
      <c r="AJ111" s="40" t="n">
        <f aca="false">AB111/AG111</f>
        <v>-0.00884129451353216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13469184</v>
      </c>
      <c r="AX111" s="7"/>
      <c r="AY111" s="40" t="n">
        <f aca="false">(AW111-AW110)/AW110</f>
        <v>-0.00383926005992858</v>
      </c>
      <c r="AZ111" s="39" t="n">
        <f aca="false">workers_and_wage_low!B99</f>
        <v>6633.54705818121</v>
      </c>
      <c r="BA111" s="40" t="n">
        <f aca="false">(AZ111-AZ110)/AZ110</f>
        <v>-0.000693831826266986</v>
      </c>
      <c r="BB111" s="40"/>
      <c r="BC111" s="40"/>
      <c r="BD111" s="40"/>
      <c r="BE111" s="40"/>
      <c r="BF111" s="7" t="n">
        <f aca="false">BF110*(1+AY111)*(1+BA111)*(1-BE111)</f>
        <v>120.363133699142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137847554.678765</v>
      </c>
      <c r="E112" s="9"/>
      <c r="F112" s="67" t="n">
        <f aca="false">'Low pensions'!I112</f>
        <v>25055424.7953878</v>
      </c>
      <c r="G112" s="82" t="n">
        <f aca="false">'Low pensions'!K112</f>
        <v>5269555.35756234</v>
      </c>
      <c r="H112" s="82" t="n">
        <f aca="false">'Low pensions'!V112</f>
        <v>28991538.8071197</v>
      </c>
      <c r="I112" s="82" t="n">
        <f aca="false">'Low pensions'!M112</f>
        <v>162975.93889368</v>
      </c>
      <c r="J112" s="82" t="n">
        <f aca="false">'Low pensions'!W112</f>
        <v>896645.530117104</v>
      </c>
      <c r="K112" s="9"/>
      <c r="L112" s="82" t="n">
        <f aca="false">'Low pensions'!N112</f>
        <v>3588484.54327395</v>
      </c>
      <c r="M112" s="67"/>
      <c r="N112" s="82" t="n">
        <f aca="false">'Low pensions'!L112</f>
        <v>1137481.69134216</v>
      </c>
      <c r="O112" s="9"/>
      <c r="P112" s="82" t="n">
        <f aca="false">'Low pensions'!X112</f>
        <v>24878752.0083941</v>
      </c>
      <c r="Q112" s="67"/>
      <c r="R112" s="82" t="n">
        <f aca="false">'Low SIPA income'!G107</f>
        <v>24499750.7158134</v>
      </c>
      <c r="S112" s="67"/>
      <c r="T112" s="82" t="n">
        <f aca="false">'Low SIPA income'!J107</f>
        <v>93676920.2969567</v>
      </c>
      <c r="U112" s="9"/>
      <c r="V112" s="82" t="n">
        <f aca="false">'Low SIPA income'!F107</f>
        <v>123841.213946844</v>
      </c>
      <c r="W112" s="67"/>
      <c r="X112" s="82" t="n">
        <f aca="false">'Low SIPA income'!M107</f>
        <v>311053.425021762</v>
      </c>
      <c r="Y112" s="9"/>
      <c r="Z112" s="9" t="n">
        <f aca="false">R112+V112-N112-L112-F112</f>
        <v>-5157799.10024365</v>
      </c>
      <c r="AA112" s="9"/>
      <c r="AB112" s="9" t="n">
        <f aca="false">T112-P112-D112</f>
        <v>-69049386.3902026</v>
      </c>
      <c r="AC112" s="50"/>
      <c r="AD112" s="9"/>
      <c r="AE112" s="9"/>
      <c r="AF112" s="9"/>
      <c r="AG112" s="9" t="n">
        <f aca="false">BF112/100*$AG$57</f>
        <v>6637633556.78235</v>
      </c>
      <c r="AH112" s="40" t="n">
        <f aca="false">(AG112-AG111)/AG111</f>
        <v>0.00589850019424682</v>
      </c>
      <c r="AI112" s="40"/>
      <c r="AJ112" s="40" t="n">
        <f aca="false">AB112/AG112</f>
        <v>-0.0104027114180848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13532690</v>
      </c>
      <c r="AX112" s="7"/>
      <c r="AY112" s="40" t="n">
        <f aca="false">(AW112-AW111)/AW111</f>
        <v>0.00471491071767971</v>
      </c>
      <c r="AZ112" s="39" t="n">
        <f aca="false">workers_and_wage_low!B100</f>
        <v>6641.3616097586</v>
      </c>
      <c r="BA112" s="40" t="n">
        <f aca="false">(AZ112-AZ111)/AZ111</f>
        <v>0.00117803514603136</v>
      </c>
      <c r="BB112" s="40"/>
      <c r="BC112" s="40"/>
      <c r="BD112" s="40"/>
      <c r="BE112" s="40"/>
      <c r="BF112" s="7" t="n">
        <f aca="false">BF111*(1+AY112)*(1+BA112)*(1-BE112)</f>
        <v>121.073095666646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141369929.389837</v>
      </c>
      <c r="E113" s="9"/>
      <c r="F113" s="67" t="n">
        <f aca="false">'Low pensions'!I113</f>
        <v>25695658.094267</v>
      </c>
      <c r="G113" s="82" t="n">
        <f aca="false">'Low pensions'!K113</f>
        <v>5475286.63304485</v>
      </c>
      <c r="H113" s="82" t="n">
        <f aca="false">'Low pensions'!V113</f>
        <v>30123411.5842848</v>
      </c>
      <c r="I113" s="82" t="n">
        <f aca="false">'Low pensions'!M113</f>
        <v>169338.761846748</v>
      </c>
      <c r="J113" s="82" t="n">
        <f aca="false">'Low pensions'!W113</f>
        <v>931651.904668605</v>
      </c>
      <c r="K113" s="9"/>
      <c r="L113" s="82" t="n">
        <f aca="false">'Low pensions'!N113</f>
        <v>3677562.87899498</v>
      </c>
      <c r="M113" s="67"/>
      <c r="N113" s="82" t="n">
        <f aca="false">'Low pensions'!L113</f>
        <v>1167264.94037244</v>
      </c>
      <c r="O113" s="9"/>
      <c r="P113" s="82" t="n">
        <f aca="false">'Low pensions'!X113</f>
        <v>25504838.5645966</v>
      </c>
      <c r="Q113" s="67"/>
      <c r="R113" s="82" t="n">
        <f aca="false">'Low SIPA income'!G108</f>
        <v>28355091.0464314</v>
      </c>
      <c r="S113" s="67"/>
      <c r="T113" s="82" t="n">
        <f aca="false">'Low SIPA income'!J108</f>
        <v>108418148.199975</v>
      </c>
      <c r="U113" s="9"/>
      <c r="V113" s="82" t="n">
        <f aca="false">'Low SIPA income'!F108</f>
        <v>124122.323849116</v>
      </c>
      <c r="W113" s="67"/>
      <c r="X113" s="82" t="n">
        <f aca="false">'Low SIPA income'!M108</f>
        <v>311759.492050034</v>
      </c>
      <c r="Y113" s="9"/>
      <c r="Z113" s="9" t="n">
        <f aca="false">R113+V113-N113-L113-F113</f>
        <v>-2061272.5433539</v>
      </c>
      <c r="AA113" s="9"/>
      <c r="AB113" s="9" t="n">
        <f aca="false">T113-P113-D113</f>
        <v>-58456619.7544579</v>
      </c>
      <c r="AC113" s="50"/>
      <c r="AD113" s="9"/>
      <c r="AE113" s="9"/>
      <c r="AF113" s="9"/>
      <c r="AG113" s="9" t="n">
        <f aca="false">BF113/100*$AG$57</f>
        <v>6673181231.64103</v>
      </c>
      <c r="AH113" s="40" t="n">
        <f aca="false">(AG113-AG112)/AG112</f>
        <v>0.0053554741391759</v>
      </c>
      <c r="AI113" s="40" t="n">
        <f aca="false">(AG113-AG109)/AG109</f>
        <v>0.0124187407474674</v>
      </c>
      <c r="AJ113" s="40" t="n">
        <f aca="false">AB113/AG113</f>
        <v>-0.00875993289037088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13520017</v>
      </c>
      <c r="AX113" s="7"/>
      <c r="AY113" s="40" t="n">
        <f aca="false">(AW113-AW112)/AW112</f>
        <v>-0.000936473088499035</v>
      </c>
      <c r="AZ113" s="39" t="n">
        <f aca="false">workers_and_wage_low!B101</f>
        <v>6683.18787569956</v>
      </c>
      <c r="BA113" s="40" t="n">
        <f aca="false">(AZ113-AZ112)/AZ112</f>
        <v>0.00629784499002354</v>
      </c>
      <c r="BB113" s="40"/>
      <c r="BC113" s="40"/>
      <c r="BD113" s="40"/>
      <c r="BE113" s="40"/>
      <c r="BF113" s="7" t="n">
        <f aca="false">BF112*(1+AY113)*(1+BA113)*(1-BE113)</f>
        <v>121.721499499439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138265945.996168</v>
      </c>
      <c r="E114" s="6"/>
      <c r="F114" s="8" t="n">
        <f aca="false">'Low pensions'!I114</f>
        <v>25131472.3699179</v>
      </c>
      <c r="G114" s="81" t="n">
        <f aca="false">'Low pensions'!K114</f>
        <v>5492845.21084832</v>
      </c>
      <c r="H114" s="81" t="n">
        <f aca="false">'Low pensions'!V114</f>
        <v>30220013.6987416</v>
      </c>
      <c r="I114" s="81" t="n">
        <f aca="false">'Low pensions'!M114</f>
        <v>169881.810644792</v>
      </c>
      <c r="J114" s="81" t="n">
        <f aca="false">'Low pensions'!W114</f>
        <v>934639.598930145</v>
      </c>
      <c r="K114" s="6"/>
      <c r="L114" s="81" t="n">
        <f aca="false">'Low pensions'!N114</f>
        <v>4356259.7708874</v>
      </c>
      <c r="M114" s="8"/>
      <c r="N114" s="81" t="n">
        <f aca="false">'Low pensions'!L114</f>
        <v>1142758.87086491</v>
      </c>
      <c r="O114" s="6"/>
      <c r="P114" s="81" t="n">
        <f aca="false">'Low pensions'!X114</f>
        <v>28891774.7990447</v>
      </c>
      <c r="Q114" s="8"/>
      <c r="R114" s="81" t="n">
        <f aca="false">'Low SIPA income'!G109</f>
        <v>24753389.1483704</v>
      </c>
      <c r="S114" s="8"/>
      <c r="T114" s="81" t="n">
        <f aca="false">'Low SIPA income'!J109</f>
        <v>94646728.8271125</v>
      </c>
      <c r="U114" s="6"/>
      <c r="V114" s="81" t="n">
        <f aca="false">'Low SIPA income'!F109</f>
        <v>123278.375801314</v>
      </c>
      <c r="W114" s="8"/>
      <c r="X114" s="81" t="n">
        <f aca="false">'Low SIPA income'!M109</f>
        <v>309639.737870929</v>
      </c>
      <c r="Y114" s="6"/>
      <c r="Z114" s="6" t="n">
        <f aca="false">R114+V114-N114-L114-F114</f>
        <v>-5753823.48749847</v>
      </c>
      <c r="AA114" s="6"/>
      <c r="AB114" s="6" t="n">
        <f aca="false">T114-P114-D114</f>
        <v>-72510991.9680999</v>
      </c>
      <c r="AC114" s="50"/>
      <c r="AD114" s="6"/>
      <c r="AE114" s="6"/>
      <c r="AF114" s="6"/>
      <c r="AG114" s="6" t="n">
        <f aca="false">BF114/100*$AG$57</f>
        <v>6685523047.72451</v>
      </c>
      <c r="AH114" s="61" t="n">
        <f aca="false">(AG114-AG113)/AG113</f>
        <v>0.0018494651433956</v>
      </c>
      <c r="AI114" s="61"/>
      <c r="AJ114" s="61" t="n">
        <f aca="false">AB114/AG114</f>
        <v>-0.0108459714296819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0.00362488678024095</v>
      </c>
      <c r="AV114" s="5"/>
      <c r="AW114" s="65" t="n">
        <f aca="false">workers_and_wage_low!C102</f>
        <v>13541517</v>
      </c>
      <c r="AX114" s="5"/>
      <c r="AY114" s="61" t="n">
        <f aca="false">(AW114-AW113)/AW113</f>
        <v>0.00159023468683508</v>
      </c>
      <c r="AZ114" s="66" t="n">
        <f aca="false">workers_and_wage_low!B102</f>
        <v>6684.91761085901</v>
      </c>
      <c r="BA114" s="61" t="n">
        <f aca="false">(AZ114-AZ113)/AZ113</f>
        <v>0.000258818873809677</v>
      </c>
      <c r="BB114" s="61"/>
      <c r="BC114" s="61"/>
      <c r="BD114" s="61"/>
      <c r="BE114" s="61"/>
      <c r="BF114" s="5" t="n">
        <f aca="false">BF113*(1+AY114)*(1+BA114)*(1-BE114)</f>
        <v>121.946619169965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141026926.241037</v>
      </c>
      <c r="E115" s="9"/>
      <c r="F115" s="67" t="n">
        <f aca="false">'Low pensions'!I115</f>
        <v>25633313.2117672</v>
      </c>
      <c r="G115" s="82" t="n">
        <f aca="false">'Low pensions'!K115</f>
        <v>5689381.7488291</v>
      </c>
      <c r="H115" s="82" t="n">
        <f aca="false">'Low pensions'!V115</f>
        <v>31301299.7430583</v>
      </c>
      <c r="I115" s="82" t="n">
        <f aca="false">'Low pensions'!M115</f>
        <v>175960.260273066</v>
      </c>
      <c r="J115" s="82" t="n">
        <f aca="false">'Low pensions'!W115</f>
        <v>968081.435352326</v>
      </c>
      <c r="K115" s="9"/>
      <c r="L115" s="82" t="n">
        <f aca="false">'Low pensions'!N115</f>
        <v>3627225.66872734</v>
      </c>
      <c r="M115" s="67"/>
      <c r="N115" s="82" t="n">
        <f aca="false">'Low pensions'!L115</f>
        <v>1166418.78412224</v>
      </c>
      <c r="O115" s="9"/>
      <c r="P115" s="82" t="n">
        <f aca="false">'Low pensions'!X115</f>
        <v>25238983.2391926</v>
      </c>
      <c r="Q115" s="67"/>
      <c r="R115" s="82" t="n">
        <f aca="false">'Low SIPA income'!G110</f>
        <v>28443935.4850438</v>
      </c>
      <c r="S115" s="67"/>
      <c r="T115" s="82" t="n">
        <f aca="false">'Low SIPA income'!J110</f>
        <v>108757852.611308</v>
      </c>
      <c r="U115" s="9"/>
      <c r="V115" s="82" t="n">
        <f aca="false">'Low SIPA income'!F110</f>
        <v>123060.702871523</v>
      </c>
      <c r="W115" s="67"/>
      <c r="X115" s="82" t="n">
        <f aca="false">'Low SIPA income'!M110</f>
        <v>309093.006228143</v>
      </c>
      <c r="Y115" s="9"/>
      <c r="Z115" s="9" t="n">
        <f aca="false">R115+V115-N115-L115-F115</f>
        <v>-1859961.47670151</v>
      </c>
      <c r="AA115" s="9"/>
      <c r="AB115" s="9" t="n">
        <f aca="false">T115-P115-D115</f>
        <v>-57508056.8689213</v>
      </c>
      <c r="AC115" s="50"/>
      <c r="AD115" s="9"/>
      <c r="AE115" s="9"/>
      <c r="AF115" s="9"/>
      <c r="AG115" s="9" t="n">
        <f aca="false">BF115/100*$AG$57</f>
        <v>6682469783.93722</v>
      </c>
      <c r="AH115" s="40" t="n">
        <f aca="false">(AG115-AG114)/AG114</f>
        <v>-0.00045669781788082</v>
      </c>
      <c r="AI115" s="40"/>
      <c r="AJ115" s="40" t="n">
        <f aca="false">AB115/AG115</f>
        <v>-0.00860580873963015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13555122</v>
      </c>
      <c r="AX115" s="7"/>
      <c r="AY115" s="40" t="n">
        <f aca="false">(AW115-AW114)/AW114</f>
        <v>0.00100468802719813</v>
      </c>
      <c r="AZ115" s="39" t="n">
        <f aca="false">workers_and_wage_low!B103</f>
        <v>6675.15817207827</v>
      </c>
      <c r="BA115" s="40" t="n">
        <f aca="false">(AZ115-AZ114)/AZ114</f>
        <v>-0.00145991908185657</v>
      </c>
      <c r="BB115" s="40"/>
      <c r="BC115" s="40"/>
      <c r="BD115" s="40"/>
      <c r="BE115" s="40"/>
      <c r="BF115" s="7" t="n">
        <f aca="false">BF114*(1+AY115)*(1+BA115)*(1-BE115)</f>
        <v>121.890926415092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138145079.764236</v>
      </c>
      <c r="E116" s="9"/>
      <c r="F116" s="67" t="n">
        <f aca="false">'Low pensions'!I116</f>
        <v>25109503.5015434</v>
      </c>
      <c r="G116" s="82" t="n">
        <f aca="false">'Low pensions'!K116</f>
        <v>5630448.93612712</v>
      </c>
      <c r="H116" s="82" t="n">
        <f aca="false">'Low pensions'!V116</f>
        <v>30977068.7955629</v>
      </c>
      <c r="I116" s="82" t="n">
        <f aca="false">'Low pensions'!M116</f>
        <v>174137.595962697</v>
      </c>
      <c r="J116" s="82" t="n">
        <f aca="false">'Low pensions'!W116</f>
        <v>958053.674089585</v>
      </c>
      <c r="K116" s="9"/>
      <c r="L116" s="82" t="n">
        <f aca="false">'Low pensions'!N116</f>
        <v>3511825.77340903</v>
      </c>
      <c r="M116" s="67"/>
      <c r="N116" s="82" t="n">
        <f aca="false">'Low pensions'!L116</f>
        <v>1142968.08754824</v>
      </c>
      <c r="O116" s="9"/>
      <c r="P116" s="82" t="n">
        <f aca="false">'Low pensions'!X116</f>
        <v>24511153.8203218</v>
      </c>
      <c r="Q116" s="67"/>
      <c r="R116" s="82" t="n">
        <f aca="false">'Low SIPA income'!G111</f>
        <v>24990635.6373577</v>
      </c>
      <c r="S116" s="67"/>
      <c r="T116" s="82" t="n">
        <f aca="false">'Low SIPA income'!J111</f>
        <v>95553861.3403121</v>
      </c>
      <c r="U116" s="9"/>
      <c r="V116" s="82" t="n">
        <f aca="false">'Low SIPA income'!F111</f>
        <v>122515.760226513</v>
      </c>
      <c r="W116" s="67"/>
      <c r="X116" s="82" t="n">
        <f aca="false">'Low SIPA income'!M111</f>
        <v>307724.2674152</v>
      </c>
      <c r="Y116" s="9"/>
      <c r="Z116" s="9" t="n">
        <f aca="false">R116+V116-N116-L116-F116</f>
        <v>-4651145.96491643</v>
      </c>
      <c r="AA116" s="9"/>
      <c r="AB116" s="9" t="n">
        <f aca="false">T116-P116-D116</f>
        <v>-67102372.2442453</v>
      </c>
      <c r="AC116" s="50"/>
      <c r="AD116" s="9"/>
      <c r="AE116" s="9"/>
      <c r="AF116" s="9"/>
      <c r="AG116" s="9" t="n">
        <f aca="false">BF116/100*$AG$57</f>
        <v>6741002655.74869</v>
      </c>
      <c r="AH116" s="40" t="n">
        <f aca="false">(AG116-AG115)/AG115</f>
        <v>0.00875916744916134</v>
      </c>
      <c r="AI116" s="40"/>
      <c r="AJ116" s="40" t="n">
        <f aca="false">AB116/AG116</f>
        <v>-0.0099543607488451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13604757</v>
      </c>
      <c r="AX116" s="7"/>
      <c r="AY116" s="40" t="n">
        <f aca="false">(AW116-AW115)/AW115</f>
        <v>0.00366171547552283</v>
      </c>
      <c r="AZ116" s="39" t="n">
        <f aca="false">workers_and_wage_low!B104</f>
        <v>6709.06033021976</v>
      </c>
      <c r="BA116" s="40" t="n">
        <f aca="false">(AZ116-AZ115)/AZ115</f>
        <v>0.00507885465295781</v>
      </c>
      <c r="BB116" s="40"/>
      <c r="BC116" s="40"/>
      <c r="BD116" s="40"/>
      <c r="BE116" s="40"/>
      <c r="BF116" s="7" t="n">
        <f aca="false">BF115*(1+AY116)*(1+BA116)*(1-BE116)</f>
        <v>122.958589450096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141373268.974406</v>
      </c>
      <c r="E117" s="9"/>
      <c r="F117" s="67" t="n">
        <f aca="false">'Low pensions'!I117</f>
        <v>25696265.1032939</v>
      </c>
      <c r="G117" s="82" t="n">
        <f aca="false">'Low pensions'!K117</f>
        <v>5862648.85224608</v>
      </c>
      <c r="H117" s="82" t="n">
        <f aca="false">'Low pensions'!V117</f>
        <v>32254564.2239982</v>
      </c>
      <c r="I117" s="82" t="n">
        <f aca="false">'Low pensions'!M117</f>
        <v>181319.036667404</v>
      </c>
      <c r="J117" s="82" t="n">
        <f aca="false">'Low pensions'!W117</f>
        <v>997563.84197932</v>
      </c>
      <c r="K117" s="9"/>
      <c r="L117" s="82" t="n">
        <f aca="false">'Low pensions'!N117</f>
        <v>3619001.62098403</v>
      </c>
      <c r="M117" s="67"/>
      <c r="N117" s="82" t="n">
        <f aca="false">'Low pensions'!L117</f>
        <v>1168765.4586901</v>
      </c>
      <c r="O117" s="9"/>
      <c r="P117" s="82" t="n">
        <f aca="false">'Low pensions'!X117</f>
        <v>25209219.3274485</v>
      </c>
      <c r="Q117" s="67"/>
      <c r="R117" s="82" t="n">
        <f aca="false">'Low SIPA income'!G112</f>
        <v>28866172.7743933</v>
      </c>
      <c r="S117" s="67"/>
      <c r="T117" s="82" t="n">
        <f aca="false">'Low SIPA income'!J112</f>
        <v>110372313.48316</v>
      </c>
      <c r="U117" s="9"/>
      <c r="V117" s="82" t="n">
        <f aca="false">'Low SIPA income'!F112</f>
        <v>123081.827091185</v>
      </c>
      <c r="W117" s="67"/>
      <c r="X117" s="82" t="n">
        <f aca="false">'Low SIPA income'!M112</f>
        <v>309146.064177653</v>
      </c>
      <c r="Y117" s="9"/>
      <c r="Z117" s="9" t="n">
        <f aca="false">R117+V117-N117-L117-F117</f>
        <v>-1494777.58148355</v>
      </c>
      <c r="AA117" s="9"/>
      <c r="AB117" s="9" t="n">
        <f aca="false">T117-P117-D117</f>
        <v>-56210174.8186947</v>
      </c>
      <c r="AC117" s="50"/>
      <c r="AD117" s="9"/>
      <c r="AE117" s="9"/>
      <c r="AF117" s="9"/>
      <c r="AG117" s="9" t="n">
        <f aca="false">BF117/100*$AG$57</f>
        <v>6770309922.12118</v>
      </c>
      <c r="AH117" s="40" t="n">
        <f aca="false">(AG117-AG116)/AG116</f>
        <v>0.00434761234628766</v>
      </c>
      <c r="AI117" s="40" t="n">
        <f aca="false">(AG117-AG113)/AG113</f>
        <v>0.0145550805693114</v>
      </c>
      <c r="AJ117" s="40" t="n">
        <f aca="false">AB117/AG117</f>
        <v>-0.00830245224595031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13610532</v>
      </c>
      <c r="AX117" s="7"/>
      <c r="AY117" s="40" t="n">
        <f aca="false">(AW117-AW116)/AW116</f>
        <v>0.000424483877220299</v>
      </c>
      <c r="AZ117" s="39" t="n">
        <f aca="false">workers_and_wage_low!B105</f>
        <v>6735.36966791227</v>
      </c>
      <c r="BA117" s="40" t="n">
        <f aca="false">(AZ117-AZ116)/AZ116</f>
        <v>0.00392146387087915</v>
      </c>
      <c r="BB117" s="40"/>
      <c r="BC117" s="40"/>
      <c r="BD117" s="40"/>
      <c r="BE117" s="40"/>
      <c r="BF117" s="7" t="n">
        <f aca="false">BF116*(1+AY117)*(1+BA117)*(1-BE117)</f>
        <v>123.493165731671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0.0136121463018859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4" activeCellId="0" sqref="P34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I1" colorId="64" zoomScale="75" zoomScaleNormal="75" zoomScalePageLayoutView="100" workbookViewId="0">
      <selection pane="topLeft" activeCell="BM9" activeCellId="0" sqref="BM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-0.0378731307108714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0.0165671281372106</v>
      </c>
      <c r="BM8" s="51" t="n">
        <f aca="false">SUM(D30:D33)/AVERAGE(AG30:AG33)</f>
        <v>0.0728653608347028</v>
      </c>
      <c r="BN8" s="51" t="n">
        <f aca="false">(SUM(H30:H33)+SUM(J30:J33))/AVERAGE(AG30:AG33)</f>
        <v>0.000845456563710703</v>
      </c>
      <c r="BO8" s="52" t="n">
        <f aca="false">AL8-BN8</f>
        <v>-0.0387185872745821</v>
      </c>
      <c r="BP8" s="32" t="n">
        <f aca="false">BN8+BM8</f>
        <v>0.0737108173984135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-0.0466653167389182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0.058443004504913</v>
      </c>
      <c r="BL9" s="51" t="n">
        <f aca="false">SUM(P34:P37)/AVERAGE(AG34:AG37)</f>
        <v>0.0178964882780557</v>
      </c>
      <c r="BM9" s="51" t="n">
        <f aca="false">SUM(D34:D37)/AVERAGE(AG34:AG37)</f>
        <v>0.0872118329657755</v>
      </c>
      <c r="BN9" s="51" t="n">
        <f aca="false">(SUM(H34:H37)+SUM(J34:J37))/AVERAGE(AG34:AG37)</f>
        <v>0.0014040170882679</v>
      </c>
      <c r="BO9" s="52" t="n">
        <f aca="false">AL9-BN9</f>
        <v>-0.0480693338271861</v>
      </c>
      <c r="BP9" s="32" t="n">
        <f aca="false">BN9+BM9</f>
        <v>0.0886158500540434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-0.0344957791620609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0.0585669604770215</v>
      </c>
      <c r="BL10" s="51" t="n">
        <f aca="false">SUM(P38:P41)/AVERAGE(AG38:AG41)</f>
        <v>0.0160712547792968</v>
      </c>
      <c r="BM10" s="51" t="n">
        <f aca="false">SUM(D38:D41)/AVERAGE(AG38:AG41)</f>
        <v>0.0769914848597856</v>
      </c>
      <c r="BN10" s="51" t="n">
        <f aca="false">(SUM(H38:H41)+SUM(J38:J41))/AVERAGE(AG38:AG41)</f>
        <v>0.00164826704387057</v>
      </c>
      <c r="BO10" s="52" t="n">
        <f aca="false">AL10-BN10</f>
        <v>-0.0361440462059314</v>
      </c>
      <c r="BP10" s="32" t="n">
        <f aca="false">BN10+BM10</f>
        <v>0.0786397519036561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-0.0400298693532315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0.0615555845619166</v>
      </c>
      <c r="BL11" s="51" t="n">
        <f aca="false">SUM(P42:P45)/AVERAGE(AG42:AG45)</f>
        <v>0.0177204482538847</v>
      </c>
      <c r="BM11" s="51" t="n">
        <f aca="false">SUM(D42:D45)/AVERAGE(AG42:AG45)</f>
        <v>0.0838650056612634</v>
      </c>
      <c r="BN11" s="51" t="n">
        <f aca="false">(SUM(H42:H45)+SUM(J42:J45))/AVERAGE(AG42:AG45)</f>
        <v>0.00217460719069529</v>
      </c>
      <c r="BO11" s="52" t="n">
        <f aca="false">AL11-BN11</f>
        <v>-0.0422044765439268</v>
      </c>
      <c r="BP11" s="32" t="n">
        <f aca="false">BN11+BM11</f>
        <v>0.0860396128519587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-0.0452047478999166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0.0624879750446239</v>
      </c>
      <c r="BL12" s="51" t="n">
        <f aca="false">SUM(P46:P49)/AVERAGE(AG46:AG49)</f>
        <v>0.018964723235983</v>
      </c>
      <c r="BM12" s="51" t="n">
        <f aca="false">SUM(D46:D49)/AVERAGE(AG46:AG49)</f>
        <v>0.0887279997085574</v>
      </c>
      <c r="BN12" s="51" t="n">
        <f aca="false">(SUM(H46:H49)+SUM(J46:J49))/AVERAGE(AG46:AG49)</f>
        <v>0.00254874401591858</v>
      </c>
      <c r="BO12" s="52" t="n">
        <f aca="false">AL12-BN12</f>
        <v>-0.0477534919158351</v>
      </c>
      <c r="BP12" s="32" t="n">
        <f aca="false">BN12+BM12</f>
        <v>0.091276743724476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-0.0461626477392902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0.0634898480438625</v>
      </c>
      <c r="BL13" s="32" t="n">
        <f aca="false">SUM(P50:P53)/AVERAGE(AG50:AG53)</f>
        <v>0.0192599057527592</v>
      </c>
      <c r="BM13" s="32" t="n">
        <f aca="false">SUM(D50:D53)/AVERAGE(AG50:AG53)</f>
        <v>0.0903925900303934</v>
      </c>
      <c r="BN13" s="32" t="n">
        <f aca="false">(SUM(H50:H53)+SUM(J50:J53))/AVERAGE(AG50:AG53)</f>
        <v>0.00300941710962869</v>
      </c>
      <c r="BO13" s="59" t="n">
        <f aca="false">AL13-BN13</f>
        <v>-0.0491720648489189</v>
      </c>
      <c r="BP13" s="32" t="n">
        <f aca="false">BN13+BM13</f>
        <v>0.0934020071400221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93848237.2817482</v>
      </c>
      <c r="E14" s="64"/>
      <c r="F14" s="81" t="n">
        <f aca="false">'High pensions'!I14</f>
        <v>17058028.0286595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2791830.5901303</v>
      </c>
      <c r="M14" s="8"/>
      <c r="N14" s="81" t="n">
        <f aca="false">'High pensions'!L14</f>
        <v>694000.572874077</v>
      </c>
      <c r="O14" s="6"/>
      <c r="P14" s="81" t="n">
        <f aca="false">'High pensions'!X14</f>
        <v>18305008.5926708</v>
      </c>
      <c r="Q14" s="8"/>
      <c r="R14" s="81" t="n">
        <f aca="false">'High SIPA income'!G9</f>
        <v>17950012.5262273</v>
      </c>
      <c r="S14" s="8"/>
      <c r="T14" s="81" t="n">
        <f aca="false">'High SIPA income'!J9</f>
        <v>68633428.6521307</v>
      </c>
      <c r="U14" s="6"/>
      <c r="V14" s="81" t="n">
        <f aca="false">'High SIPA income'!F9</f>
        <v>133045.091777586</v>
      </c>
      <c r="W14" s="8"/>
      <c r="X14" s="81" t="n">
        <f aca="false">'High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-0.0465223965057796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10892025</v>
      </c>
      <c r="AX14" s="5"/>
      <c r="AY14" s="61" t="n">
        <f aca="false">(AW14-AV6)/AV6</f>
        <v>-0.0243246451069662</v>
      </c>
      <c r="AZ14" s="11" t="n">
        <f aca="false">workers_and_wage_high!B2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0.0645113887398126</v>
      </c>
      <c r="BL14" s="61" t="n">
        <f aca="false">SUM(P54:P57)/AVERAGE(AG54:AG57)</f>
        <v>0.0192879041592683</v>
      </c>
      <c r="BM14" s="61" t="n">
        <f aca="false">SUM(D54:D57)/AVERAGE(AG54:AG57)</f>
        <v>0.0917458810863239</v>
      </c>
      <c r="BN14" s="61" t="n">
        <f aca="false">(SUM(H54:H57)+SUM(J54:J57))/AVERAGE(AG54:AG57)</f>
        <v>0.00410312968564193</v>
      </c>
      <c r="BO14" s="63" t="n">
        <f aca="false">AL14-BN14</f>
        <v>-0.0506255261914215</v>
      </c>
      <c r="BP14" s="32" t="n">
        <f aca="false">BN14+BM14</f>
        <v>0.0958490107719658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108177560.580541</v>
      </c>
      <c r="E15" s="9"/>
      <c r="F15" s="82" t="n">
        <f aca="false">'High pensions'!I15</f>
        <v>19662552.1576393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2473830.00986629</v>
      </c>
      <c r="M15" s="67"/>
      <c r="N15" s="82" t="n">
        <f aca="false">'High pensions'!L15</f>
        <v>801749.377980366</v>
      </c>
      <c r="O15" s="9"/>
      <c r="P15" s="82" t="n">
        <f aca="false">'High pensions'!X15</f>
        <v>17247704.2046273</v>
      </c>
      <c r="Q15" s="67"/>
      <c r="R15" s="82" t="n">
        <f aca="false">'High SIPA income'!G10</f>
        <v>22179947.4597869</v>
      </c>
      <c r="S15" s="67"/>
      <c r="T15" s="82" t="n">
        <f aca="false">'High SIPA income'!J10</f>
        <v>84806951.4862474</v>
      </c>
      <c r="U15" s="9"/>
      <c r="V15" s="82" t="n">
        <f aca="false">'High SIPA income'!F10</f>
        <v>139417.771119178</v>
      </c>
      <c r="W15" s="67"/>
      <c r="X15" s="82" t="n">
        <f aca="false">'High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-0.0473415050358072</v>
      </c>
      <c r="AM15" s="9" t="n">
        <f aca="false">'Central scenario'!AM15</f>
        <v>13032040.9288315</v>
      </c>
      <c r="AN15" s="69" t="n">
        <f aca="false">AM15/AVERAGE(AG58:AG61)</f>
        <v>0.00209574234827985</v>
      </c>
      <c r="AO15" s="69" t="n">
        <f aca="false">'GDP evolution by scenario'!M57</f>
        <v>0.0352839818020698</v>
      </c>
      <c r="AP15" s="69"/>
      <c r="AQ15" s="9" t="n">
        <f aca="false">AQ14*(1+AO15)</f>
        <v>513123664.670483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382903933.740162</v>
      </c>
      <c r="AS15" s="70" t="n">
        <f aca="false">AQ15/AG61</f>
        <v>0.0812828837042043</v>
      </c>
      <c r="AT15" s="70" t="n">
        <f aca="false">AR15/AG61</f>
        <v>0.0606550390461349</v>
      </c>
      <c r="AU15" s="7"/>
      <c r="AV15" s="7"/>
      <c r="AW15" s="7" t="n">
        <f aca="false">workers_and_wage_high!C3</f>
        <v>11018522</v>
      </c>
      <c r="AX15" s="7"/>
      <c r="AY15" s="40" t="n">
        <f aca="false">(AW15-AW14)/AW14</f>
        <v>0.0116137265568157</v>
      </c>
      <c r="AZ15" s="12" t="n">
        <f aca="false">workers_and_wage_high!B3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0.0650839991802243</v>
      </c>
      <c r="BL15" s="40" t="n">
        <f aca="false">SUM(P58:P61)/AVERAGE(AG58:AG61)</f>
        <v>0.0192550278065471</v>
      </c>
      <c r="BM15" s="40" t="n">
        <f aca="false">SUM(D58:D61)/AVERAGE(AG58:AG61)</f>
        <v>0.0931704764094844</v>
      </c>
      <c r="BN15" s="40" t="n">
        <f aca="false">(SUM(H58:H61)+SUM(J58:J61))/AVERAGE(AG58:AG61)</f>
        <v>0.00549112431121119</v>
      </c>
      <c r="BO15" s="69" t="n">
        <f aca="false">AL15-BN15</f>
        <v>-0.0528326293470184</v>
      </c>
      <c r="BP15" s="32" t="n">
        <f aca="false">BN15+BM15</f>
        <v>0.0986616007206956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104862163.835878</v>
      </c>
      <c r="E16" s="9"/>
      <c r="F16" s="82" t="n">
        <f aca="false">'High pensions'!I16</f>
        <v>19059939.5541995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2940705.35015561</v>
      </c>
      <c r="M16" s="67"/>
      <c r="N16" s="82" t="n">
        <f aca="false">'High pensions'!L16</f>
        <v>778721.224501777</v>
      </c>
      <c r="O16" s="9"/>
      <c r="P16" s="82" t="n">
        <f aca="false">'High pensions'!X16</f>
        <v>19543628.4587851</v>
      </c>
      <c r="Q16" s="67"/>
      <c r="R16" s="82" t="n">
        <f aca="false">'High SIPA income'!G11</f>
        <v>20070066.8181692</v>
      </c>
      <c r="S16" s="67"/>
      <c r="T16" s="82" t="n">
        <f aca="false">'High SIPA income'!J11</f>
        <v>76739639.9860803</v>
      </c>
      <c r="U16" s="9"/>
      <c r="V16" s="82" t="n">
        <f aca="false">'High SIPA income'!F11</f>
        <v>144779.140644521</v>
      </c>
      <c r="W16" s="67"/>
      <c r="X16" s="82" t="n">
        <f aca="false">'High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-0.0486099015558903</v>
      </c>
      <c r="AM16" s="9" t="n">
        <f aca="false">'Central scenario'!AM16</f>
        <v>12139889.4651339</v>
      </c>
      <c r="AN16" s="69" t="n">
        <f aca="false">AM16/AVERAGE(AG62:AG65)</f>
        <v>0.00189558711563162</v>
      </c>
      <c r="AO16" s="69" t="n">
        <f aca="false">'GDP evolution by scenario'!M61</f>
        <v>0.0299032728765123</v>
      </c>
      <c r="AP16" s="69"/>
      <c r="AQ16" s="9" t="n">
        <f aca="false">AQ15*(1+AO16)</f>
        <v>528467741.634521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382048624.97692</v>
      </c>
      <c r="AS16" s="70" t="n">
        <f aca="false">AQ16/AG65</f>
        <v>0.081644833934432</v>
      </c>
      <c r="AT16" s="70" t="n">
        <f aca="false">AR16/AG65</f>
        <v>0.0590240313337626</v>
      </c>
      <c r="AU16" s="7"/>
      <c r="AV16" s="7"/>
      <c r="AW16" s="7" t="n">
        <f aca="false">workers_and_wage_high!C4</f>
        <v>10968377</v>
      </c>
      <c r="AX16" s="7"/>
      <c r="AY16" s="40" t="n">
        <f aca="false">(AW16-AW15)/AW15</f>
        <v>-0.00455097335196136</v>
      </c>
      <c r="AZ16" s="12" t="n">
        <f aca="false">workers_and_wage_high!B4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0.0655205296659532</v>
      </c>
      <c r="BL16" s="40" t="n">
        <f aca="false">SUM(P62:P65)/AVERAGE(AG62:AG65)</f>
        <v>0.0195498656967224</v>
      </c>
      <c r="BM16" s="40" t="n">
        <f aca="false">SUM(D62:D65)/AVERAGE(AG62:AG65)</f>
        <v>0.0945805655251212</v>
      </c>
      <c r="BN16" s="40" t="n">
        <f aca="false">(SUM(H62:H65)+SUM(J62:J65))/AVERAGE(AG62:AG65)</f>
        <v>0.00673915345279287</v>
      </c>
      <c r="BO16" s="69" t="n">
        <f aca="false">AL16-BN16</f>
        <v>-0.0553490550086832</v>
      </c>
      <c r="BP16" s="32" t="n">
        <f aca="false">BN16+BM16</f>
        <v>0.101319718977914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113250891.25059</v>
      </c>
      <c r="E17" s="9"/>
      <c r="F17" s="82" t="n">
        <f aca="false">'High pensions'!I17</f>
        <v>20584690.0610774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2780472.86787377</v>
      </c>
      <c r="M17" s="67"/>
      <c r="N17" s="82" t="n">
        <f aca="false">'High pensions'!L17</f>
        <v>843617.405788835</v>
      </c>
      <c r="O17" s="9"/>
      <c r="P17" s="82" t="n">
        <f aca="false">'High pensions'!X17</f>
        <v>19069220.9884838</v>
      </c>
      <c r="Q17" s="67"/>
      <c r="R17" s="82" t="n">
        <f aca="false">'High SIPA income'!G12</f>
        <v>23427193.1552167</v>
      </c>
      <c r="S17" s="67"/>
      <c r="T17" s="82" t="n">
        <f aca="false">'High SIPA income'!J12</f>
        <v>89575903.5036279</v>
      </c>
      <c r="U17" s="9"/>
      <c r="V17" s="82" t="n">
        <f aca="false">'High SIPA income'!F12</f>
        <v>144644.835798782</v>
      </c>
      <c r="W17" s="67"/>
      <c r="X17" s="82" t="n">
        <f aca="false">'High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-0.0465972827602762</v>
      </c>
      <c r="AM17" s="9" t="n">
        <f aca="false">'Central scenario'!AM17</f>
        <v>11273018.6820578</v>
      </c>
      <c r="AN17" s="69" t="n">
        <f aca="false">AM17/AVERAGE(AG66:AG69)</f>
        <v>0.00168404642419998</v>
      </c>
      <c r="AO17" s="69" t="n">
        <f aca="false">'GDP evolution by scenario'!M65</f>
        <v>0.0452379821148046</v>
      </c>
      <c r="AP17" s="69"/>
      <c r="AQ17" s="9" t="n">
        <f aca="false">AQ16*(1+AO17)</f>
        <v>552374555.878834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387826846.702871</v>
      </c>
      <c r="AS17" s="70" t="n">
        <f aca="false">AQ17/AG69</f>
        <v>0.0811572603343531</v>
      </c>
      <c r="AT17" s="70" t="n">
        <f aca="false">AR17/AG69</f>
        <v>0.0569811987672733</v>
      </c>
      <c r="AU17" s="7"/>
      <c r="AV17" s="7"/>
      <c r="AW17" s="7" t="n">
        <f aca="false">workers_and_wage_high!C5</f>
        <v>11042140</v>
      </c>
      <c r="AX17" s="7"/>
      <c r="AY17" s="40" t="n">
        <f aca="false">(AW17-AW16)/AW16</f>
        <v>0.00672506059921172</v>
      </c>
      <c r="AZ17" s="12" t="n">
        <f aca="false">workers_and_wage_high!B5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0.0661626550346094</v>
      </c>
      <c r="BL17" s="40" t="n">
        <f aca="false">SUM(P66:P69)/AVERAGE(AG66:AG69)</f>
        <v>0.0190587846482245</v>
      </c>
      <c r="BM17" s="40" t="n">
        <f aca="false">SUM(D66:D69)/AVERAGE(AG66:AG69)</f>
        <v>0.0937011531466611</v>
      </c>
      <c r="BN17" s="40" t="n">
        <f aca="false">(SUM(H66:H69)+SUM(J66:J69))/AVERAGE(AG66:AG69)</f>
        <v>0.00785861630355786</v>
      </c>
      <c r="BO17" s="69" t="n">
        <f aca="false">AL17-BN17</f>
        <v>-0.0544558990638341</v>
      </c>
      <c r="BP17" s="32" t="n">
        <f aca="false">BN17+BM17</f>
        <v>0.101559769450219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99241409.5622087</v>
      </c>
      <c r="E18" s="6"/>
      <c r="F18" s="81" t="n">
        <f aca="false">'High pensions'!I18</f>
        <v>18038300.930827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2805850.32186679</v>
      </c>
      <c r="M18" s="8"/>
      <c r="N18" s="81" t="n">
        <f aca="false">'High pensions'!L18</f>
        <v>737109.912471727</v>
      </c>
      <c r="O18" s="6"/>
      <c r="P18" s="81" t="n">
        <f aca="false">'High pensions'!X18</f>
        <v>18614931.9144532</v>
      </c>
      <c r="Q18" s="8"/>
      <c r="R18" s="81" t="n">
        <f aca="false">'High SIPA income'!G13</f>
        <v>19055760.1198978</v>
      </c>
      <c r="S18" s="8"/>
      <c r="T18" s="81" t="n">
        <f aca="false">'High SIPA income'!J13</f>
        <v>72861350.4135536</v>
      </c>
      <c r="U18" s="6"/>
      <c r="V18" s="81" t="n">
        <f aca="false">'High SIPA income'!F13</f>
        <v>139315.632882832</v>
      </c>
      <c r="W18" s="8"/>
      <c r="X18" s="81" t="n">
        <f aca="false">'High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-0.0448332127731183</v>
      </c>
      <c r="AM18" s="6" t="n">
        <f aca="false">'Central scenario'!AM18</f>
        <v>10452476.7322336</v>
      </c>
      <c r="AN18" s="63" t="n">
        <f aca="false">AM18/AVERAGE(AG70:AG73)</f>
        <v>0.00150618360698765</v>
      </c>
      <c r="AO18" s="63" t="n">
        <f aca="false">'GDP evolution by scenario'!M69</f>
        <v>0.0367048391910019</v>
      </c>
      <c r="AP18" s="63"/>
      <c r="AQ18" s="6" t="n">
        <f aca="false">AQ17*(1+AO18)</f>
        <v>572649375.125568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391434793.912666</v>
      </c>
      <c r="AS18" s="64" t="n">
        <f aca="false">AQ18/AG73</f>
        <v>0.0815467427528393</v>
      </c>
      <c r="AT18" s="64" t="n">
        <f aca="false">AR18/AG73</f>
        <v>0.0557413206584003</v>
      </c>
      <c r="AU18" s="5"/>
      <c r="AV18" s="5"/>
      <c r="AW18" s="5" t="n">
        <f aca="false">workers_and_wage_high!C6</f>
        <v>11050536</v>
      </c>
      <c r="AX18" s="5"/>
      <c r="AY18" s="61" t="n">
        <f aca="false">(AW18-AW17)/AW17</f>
        <v>0.000760359857781191</v>
      </c>
      <c r="AZ18" s="11" t="n">
        <f aca="false">workers_and_wage_high!B6</f>
        <v>6667.33976723902</v>
      </c>
      <c r="BA18" s="61" t="n">
        <f aca="false">(AZ18-AZ17)/AZ17</f>
        <v>-0.0553526241213121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0.0666934125725388</v>
      </c>
      <c r="BL18" s="61" t="n">
        <f aca="false">SUM(P70:P73)/AVERAGE(AG70:AG73)</f>
        <v>0.0186493427550413</v>
      </c>
      <c r="BM18" s="61" t="n">
        <f aca="false">SUM(D70:D73)/AVERAGE(AG70:AG73)</f>
        <v>0.0928772825906158</v>
      </c>
      <c r="BN18" s="61" t="n">
        <f aca="false">(SUM(H70:H73)+SUM(J70:J73))/AVERAGE(AG70:AG73)</f>
        <v>0.0087948585664111</v>
      </c>
      <c r="BO18" s="63" t="n">
        <f aca="false">AL18-BN18</f>
        <v>-0.0536280713395294</v>
      </c>
      <c r="BP18" s="32" t="n">
        <f aca="false">BN18+BM18</f>
        <v>0.101672141157027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102480083.371224</v>
      </c>
      <c r="E19" s="9"/>
      <c r="F19" s="82" t="n">
        <f aca="false">'High pensions'!I19</f>
        <v>18626968.2325262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2806275.73960396</v>
      </c>
      <c r="M19" s="67"/>
      <c r="N19" s="82" t="n">
        <f aca="false">'High pensions'!L19</f>
        <v>762861.373951677</v>
      </c>
      <c r="O19" s="9"/>
      <c r="P19" s="82" t="n">
        <f aca="false">'High pensions'!X19</f>
        <v>18758816.3522669</v>
      </c>
      <c r="Q19" s="67"/>
      <c r="R19" s="82" t="n">
        <f aca="false">'High SIPA income'!G14</f>
        <v>21762421.3442765</v>
      </c>
      <c r="S19" s="67"/>
      <c r="T19" s="82" t="n">
        <f aca="false">'High SIPA income'!J14</f>
        <v>83210504.1958952</v>
      </c>
      <c r="U19" s="9"/>
      <c r="V19" s="82" t="n">
        <f aca="false">'High SIPA income'!F14</f>
        <v>135417.02832844</v>
      </c>
      <c r="W19" s="67"/>
      <c r="X19" s="82" t="n">
        <f aca="false">'High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-0.0436389499716249</v>
      </c>
      <c r="AM19" s="9" t="n">
        <f aca="false">'Central scenario'!AM19</f>
        <v>9649081.86791266</v>
      </c>
      <c r="AN19" s="69" t="n">
        <f aca="false">AM19/AVERAGE(AG74:AG77)</f>
        <v>0.00135181455002623</v>
      </c>
      <c r="AO19" s="69" t="n">
        <f aca="false">'GDP evolution by scenario'!M73</f>
        <v>0.0285551467261753</v>
      </c>
      <c r="AP19" s="69"/>
      <c r="AQ19" s="9" t="n">
        <f aca="false">AQ18*(1+AO19)</f>
        <v>589001462.054931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392837546.968281</v>
      </c>
      <c r="AS19" s="70" t="n">
        <f aca="false">AQ19/AG77</f>
        <v>0.0818401240397306</v>
      </c>
      <c r="AT19" s="70" t="n">
        <f aca="false">AR19/AG77</f>
        <v>0.0545836906061012</v>
      </c>
      <c r="AU19" s="7"/>
      <c r="AV19" s="7"/>
      <c r="AW19" s="7" t="n">
        <f aca="false">workers_and_wage_high!C7</f>
        <v>11069250</v>
      </c>
      <c r="AX19" s="7"/>
      <c r="AY19" s="40" t="n">
        <f aca="false">(AW19-AW18)/AW18</f>
        <v>0.00169349251475223</v>
      </c>
      <c r="AZ19" s="12" t="n">
        <f aca="false">workers_and_wage_high!B7</f>
        <v>6491.33335148956</v>
      </c>
      <c r="BA19" s="40" t="n">
        <f aca="false">(AZ19-AZ18)/AZ18</f>
        <v>-0.026398297056091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0.067004262328282</v>
      </c>
      <c r="BL19" s="40" t="n">
        <f aca="false">SUM(P74:P77)/AVERAGE(AG74:AG77)</f>
        <v>0.018432575467768</v>
      </c>
      <c r="BM19" s="40" t="n">
        <f aca="false">SUM(D74:D77)/AVERAGE(AG74:AG77)</f>
        <v>0.0922106368321389</v>
      </c>
      <c r="BN19" s="40" t="n">
        <f aca="false">(SUM(H74:H77)+SUM(J74:J77))/AVERAGE(AG74:AG77)</f>
        <v>0.00956963833321894</v>
      </c>
      <c r="BO19" s="69" t="n">
        <f aca="false">AL19-BN19</f>
        <v>-0.0532085883048438</v>
      </c>
      <c r="BP19" s="32" t="n">
        <f aca="false">BN19+BM19</f>
        <v>0.101780275165358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98021013.4156225</v>
      </c>
      <c r="E20" s="9"/>
      <c r="F20" s="82" t="n">
        <f aca="false">'High pensions'!I20</f>
        <v>17816479.4850812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2465377.23771734</v>
      </c>
      <c r="M20" s="67"/>
      <c r="N20" s="82" t="n">
        <f aca="false">'High pensions'!L20</f>
        <v>732017.552874163</v>
      </c>
      <c r="O20" s="9"/>
      <c r="P20" s="82" t="n">
        <f aca="false">'High pensions'!X20</f>
        <v>16820198.8022439</v>
      </c>
      <c r="Q20" s="67"/>
      <c r="R20" s="82" t="n">
        <f aca="false">'High SIPA income'!G15</f>
        <v>19114622.6675472</v>
      </c>
      <c r="S20" s="67"/>
      <c r="T20" s="82" t="n">
        <f aca="false">'High SIPA income'!J15</f>
        <v>73086416.466208</v>
      </c>
      <c r="U20" s="9"/>
      <c r="V20" s="82" t="n">
        <f aca="false">'High SIPA income'!F15</f>
        <v>143638.968946757</v>
      </c>
      <c r="W20" s="67"/>
      <c r="X20" s="82" t="n">
        <f aca="false">'High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-0.0416752763887992</v>
      </c>
      <c r="AM20" s="9" t="n">
        <f aca="false">'Central scenario'!AM20</f>
        <v>8873587.4679367</v>
      </c>
      <c r="AN20" s="69" t="n">
        <f aca="false">AM20/AVERAGE(AG78:AG81)</f>
        <v>0.00120717049483111</v>
      </c>
      <c r="AO20" s="69" t="n">
        <f aca="false">'GDP evolution by scenario'!M77</f>
        <v>0.0298210100016145</v>
      </c>
      <c r="AP20" s="69"/>
      <c r="AQ20" s="9" t="n">
        <f aca="false">AQ19*(1+AO20)</f>
        <v>606566080.545837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395558131.530647</v>
      </c>
      <c r="AS20" s="70" t="n">
        <f aca="false">AQ20/AG81</f>
        <v>0.0817821082710169</v>
      </c>
      <c r="AT20" s="70" t="n">
        <f aca="false">AR20/AG81</f>
        <v>0.0533323226897386</v>
      </c>
      <c r="AU20" s="7"/>
      <c r="AV20" s="7"/>
      <c r="AW20" s="7" t="n">
        <f aca="false">workers_and_wage_high!C8</f>
        <v>11180372</v>
      </c>
      <c r="AX20" s="7"/>
      <c r="AY20" s="40" t="n">
        <f aca="false">(AW20-AW19)/AW19</f>
        <v>0.0100388011834587</v>
      </c>
      <c r="AZ20" s="12" t="n">
        <f aca="false">workers_and_wage_high!B8</f>
        <v>6555.04048268191</v>
      </c>
      <c r="BA20" s="40" t="n">
        <f aca="false">(AZ20-AZ19)/AZ19</f>
        <v>0.00981418265597698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0.0675502673839983</v>
      </c>
      <c r="BL20" s="40" t="n">
        <f aca="false">SUM(P78:P81)/AVERAGE(AG78:AG81)</f>
        <v>0.0179296803817223</v>
      </c>
      <c r="BM20" s="40" t="n">
        <f aca="false">SUM(D78:D81)/AVERAGE(AG78:AG81)</f>
        <v>0.0912958633910752</v>
      </c>
      <c r="BN20" s="40" t="n">
        <f aca="false">(SUM(H78:H81)+SUM(J78:J81))/AVERAGE(AG78:AG81)</f>
        <v>0.0105543184689107</v>
      </c>
      <c r="BO20" s="69" t="n">
        <f aca="false">AL20-BN20</f>
        <v>-0.0522295948577099</v>
      </c>
      <c r="BP20" s="32" t="n">
        <f aca="false">BN20+BM20</f>
        <v>0.101850181859986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106853739.098329</v>
      </c>
      <c r="E21" s="9"/>
      <c r="F21" s="82" t="n">
        <f aca="false">'High pensions'!I21</f>
        <v>19421931.9328745</v>
      </c>
      <c r="G21" s="82" t="n">
        <f aca="false">'High pensions'!K21</f>
        <v>26222.2563016816</v>
      </c>
      <c r="H21" s="82" t="n">
        <f aca="false">'High pensions'!V21</f>
        <v>144267.117355442</v>
      </c>
      <c r="I21" s="83" t="n">
        <f aca="false">'High pensions'!M21</f>
        <v>810.997617577777</v>
      </c>
      <c r="J21" s="82" t="n">
        <f aca="false">'High pensions'!W21</f>
        <v>4461.86960893116</v>
      </c>
      <c r="K21" s="9"/>
      <c r="L21" s="82" t="n">
        <f aca="false">'High pensions'!N21</f>
        <v>3850141.96622837</v>
      </c>
      <c r="M21" s="67"/>
      <c r="N21" s="82" t="n">
        <f aca="false">'High pensions'!L21</f>
        <v>799966.509301379</v>
      </c>
      <c r="O21" s="9"/>
      <c r="P21" s="82" t="n">
        <f aca="false">'High pensions'!X21</f>
        <v>24379584.6714615</v>
      </c>
      <c r="Q21" s="67"/>
      <c r="R21" s="82" t="n">
        <f aca="false">'High SIPA income'!G16</f>
        <v>22483835.7552593</v>
      </c>
      <c r="S21" s="67"/>
      <c r="T21" s="82" t="n">
        <f aca="false">'High SIPA income'!J16</f>
        <v>85968894.7225016</v>
      </c>
      <c r="U21" s="9"/>
      <c r="V21" s="82" t="n">
        <f aca="false">'High SIPA income'!F16</f>
        <v>144531.021624542</v>
      </c>
      <c r="W21" s="67"/>
      <c r="X21" s="82" t="n">
        <f aca="false">'High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-0.0394227805044714</v>
      </c>
      <c r="AM21" s="9" t="n">
        <f aca="false">'Central scenario'!AM21</f>
        <v>8126011.66426731</v>
      </c>
      <c r="AN21" s="69" t="n">
        <f aca="false">AM21/AVERAGE(AG82:AG85)</f>
        <v>0.00107852214147905</v>
      </c>
      <c r="AO21" s="69" t="n">
        <f aca="false">'GDP evolution by scenario'!M81</f>
        <v>0.0249855751801624</v>
      </c>
      <c r="AP21" s="69"/>
      <c r="AQ21" s="9" t="n">
        <f aca="false">AQ20*(1+AO21)</f>
        <v>621721482.953051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397222725.11644</v>
      </c>
      <c r="AS21" s="70" t="n">
        <f aca="false">AQ21/AG85</f>
        <v>0.0817342289617225</v>
      </c>
      <c r="AT21" s="70" t="n">
        <f aca="false">AR21/AG85</f>
        <v>0.0522206390701769</v>
      </c>
      <c r="AW21" s="7" t="n">
        <f aca="false">workers_and_wage_high!C9</f>
        <v>11199265</v>
      </c>
      <c r="AY21" s="40" t="n">
        <f aca="false">(AW21-AW20)/AW20</f>
        <v>0.00168983643835822</v>
      </c>
      <c r="AZ21" s="12" t="n">
        <f aca="false">workers_and_wage_high!B9</f>
        <v>6632.17373407298</v>
      </c>
      <c r="BA21" s="40" t="n">
        <f aca="false">(AZ21-AZ20)/AZ20</f>
        <v>0.0117670137346752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0.0680358999462479</v>
      </c>
      <c r="BL21" s="40" t="n">
        <f aca="false">SUM(P82:P85)/AVERAGE(AG82:AG85)</f>
        <v>0.0174005174114315</v>
      </c>
      <c r="BM21" s="40" t="n">
        <f aca="false">SUM(D82:D85)/AVERAGE(AG82:AG85)</f>
        <v>0.0900581630392878</v>
      </c>
      <c r="BN21" s="40" t="n">
        <f aca="false">(SUM(H82:H85)+SUM(J82:J85))/AVERAGE(AG82:AG85)</f>
        <v>0.0113301146044956</v>
      </c>
      <c r="BO21" s="69" t="n">
        <f aca="false">AL21-BN21</f>
        <v>-0.050752895108967</v>
      </c>
      <c r="BP21" s="32" t="n">
        <f aca="false">BN21+BM21</f>
        <v>0.101388277643783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101933805.465942</v>
      </c>
      <c r="E22" s="6"/>
      <c r="F22" s="81" t="n">
        <f aca="false">'High pensions'!I22</f>
        <v>18527675.7568267</v>
      </c>
      <c r="G22" s="81" t="n">
        <f aca="false">'High pensions'!K22</f>
        <v>58062.5172962223</v>
      </c>
      <c r="H22" s="81" t="n">
        <f aca="false">'High pensions'!V22</f>
        <v>319442.838951631</v>
      </c>
      <c r="I22" s="81" t="n">
        <f aca="false">'High pensions'!M22</f>
        <v>1795.74795761512</v>
      </c>
      <c r="J22" s="81" t="n">
        <f aca="false">'High pensions'!W22</f>
        <v>9879.67543149374</v>
      </c>
      <c r="K22" s="6"/>
      <c r="L22" s="81" t="n">
        <f aca="false">'High pensions'!N22</f>
        <v>4283437.70764497</v>
      </c>
      <c r="M22" s="8"/>
      <c r="N22" s="81" t="n">
        <f aca="false">'High pensions'!L22</f>
        <v>762753.790596038</v>
      </c>
      <c r="O22" s="6"/>
      <c r="P22" s="81" t="n">
        <f aca="false">'High pensions'!X22</f>
        <v>26423224.9346837</v>
      </c>
      <c r="Q22" s="8"/>
      <c r="R22" s="81" t="n">
        <f aca="false">'High SIPA income'!G17</f>
        <v>19448141.128856</v>
      </c>
      <c r="S22" s="8"/>
      <c r="T22" s="81" t="n">
        <f aca="false">'High SIPA income'!J17</f>
        <v>74361653.2096345</v>
      </c>
      <c r="U22" s="6"/>
      <c r="V22" s="81" t="n">
        <f aca="false">'High SIPA income'!F17</f>
        <v>122346.756582245</v>
      </c>
      <c r="W22" s="8"/>
      <c r="X22" s="81" t="n">
        <f aca="false">'High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-0.037489531186727</v>
      </c>
      <c r="AM22" s="6" t="n">
        <f aca="false">'Central scenario'!AM22</f>
        <v>7406781.38079157</v>
      </c>
      <c r="AN22" s="63" t="n">
        <f aca="false">AM22/AVERAGE(AG86:AG89)</f>
        <v>0.000957156914449016</v>
      </c>
      <c r="AO22" s="63" t="n">
        <f aca="false">'GDP evolution by scenario'!M85</f>
        <v>0.0270651878032526</v>
      </c>
      <c r="AP22" s="63"/>
      <c r="AQ22" s="6" t="n">
        <f aca="false">AQ21*(1+AO22)</f>
        <v>638548491.650492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400475414.19669</v>
      </c>
      <c r="AS22" s="64" t="n">
        <f aca="false">AQ22/AG89</f>
        <v>0.0817178368293038</v>
      </c>
      <c r="AT22" s="64" t="n">
        <f aca="false">AR22/AG89</f>
        <v>0.0512505862583502</v>
      </c>
      <c r="AU22" s="5"/>
      <c r="AV22" s="5"/>
      <c r="AW22" s="5" t="n">
        <f aca="false">workers_and_wage_high!C10</f>
        <v>11094069</v>
      </c>
      <c r="AX22" s="5"/>
      <c r="AY22" s="61" t="n">
        <f aca="false">(AW22-AW21)/AW21</f>
        <v>-0.00939311642326528</v>
      </c>
      <c r="AZ22" s="11" t="n">
        <f aca="false">workers_and_wage_high!B10</f>
        <v>6734.70062742595</v>
      </c>
      <c r="BA22" s="61" t="n">
        <f aca="false">(AZ22-AZ21)/AZ21</f>
        <v>0.0154590180329919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0.0682755661027559</v>
      </c>
      <c r="BL22" s="61" t="n">
        <f aca="false">SUM(P86:P89)/AVERAGE(AG86:AG89)</f>
        <v>0.0170146447664569</v>
      </c>
      <c r="BM22" s="61" t="n">
        <f aca="false">SUM(D86:D89)/AVERAGE(AG86:AG89)</f>
        <v>0.088750452523026</v>
      </c>
      <c r="BN22" s="61" t="n">
        <f aca="false">(SUM(H86:H89)+SUM(J86:J89))/AVERAGE(AG86:AG89)</f>
        <v>0.0120178909500543</v>
      </c>
      <c r="BO22" s="63" t="n">
        <f aca="false">AL22-BN22</f>
        <v>-0.0495074221367814</v>
      </c>
      <c r="BP22" s="32" t="n">
        <f aca="false">BN22+BM22</f>
        <v>0.10076834347308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109074500.619169</v>
      </c>
      <c r="E23" s="9"/>
      <c r="F23" s="82" t="n">
        <f aca="false">'High pensions'!I23</f>
        <v>19825581.626941</v>
      </c>
      <c r="G23" s="82" t="n">
        <f aca="false">'High pensions'!K23</f>
        <v>104343.699773103</v>
      </c>
      <c r="H23" s="82" t="n">
        <f aca="false">'High pensions'!V23</f>
        <v>574068.249782984</v>
      </c>
      <c r="I23" s="82" t="n">
        <f aca="false">'High pensions'!M23</f>
        <v>3227.1247352506</v>
      </c>
      <c r="J23" s="82" t="n">
        <f aca="false">'High pensions'!W23</f>
        <v>17754.6881376181</v>
      </c>
      <c r="K23" s="9"/>
      <c r="L23" s="82" t="n">
        <f aca="false">'High pensions'!N23</f>
        <v>3935455.5931213</v>
      </c>
      <c r="M23" s="67"/>
      <c r="N23" s="82" t="n">
        <f aca="false">'High pensions'!L23</f>
        <v>819071.376297761</v>
      </c>
      <c r="O23" s="9"/>
      <c r="P23" s="82" t="n">
        <f aca="false">'High pensions'!X23</f>
        <v>24927386.8283398</v>
      </c>
      <c r="Q23" s="67"/>
      <c r="R23" s="82" t="n">
        <f aca="false">'High SIPA income'!G18</f>
        <v>23093446.9389812</v>
      </c>
      <c r="S23" s="67"/>
      <c r="T23" s="82" t="n">
        <f aca="false">'High SIPA income'!J18</f>
        <v>88299795.9194998</v>
      </c>
      <c r="U23" s="9"/>
      <c r="V23" s="82" t="n">
        <f aca="false">'High SIPA income'!F18</f>
        <v>129644.505564317</v>
      </c>
      <c r="W23" s="67"/>
      <c r="X23" s="82" t="n">
        <f aca="false">'High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-0.0350421018546072</v>
      </c>
      <c r="AM23" s="9" t="n">
        <f aca="false">'Central scenario'!AM23</f>
        <v>6738583.40306814</v>
      </c>
      <c r="AN23" s="69" t="n">
        <f aca="false">AM23/AVERAGE(AG90:AG93)</f>
        <v>0.000845855674153288</v>
      </c>
      <c r="AO23" s="69" t="n">
        <f aca="false">'GDP evolution by scenario'!M89</f>
        <v>0.0294990633728232</v>
      </c>
      <c r="AP23" s="69"/>
      <c r="AQ23" s="9" t="n">
        <f aca="false">AQ22*(1+AO23)</f>
        <v>657385074.072311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405459850.282692</v>
      </c>
      <c r="AS23" s="70" t="n">
        <f aca="false">AQ23/AG93</f>
        <v>0.0817086693386622</v>
      </c>
      <c r="AT23" s="70" t="n">
        <f aca="false">AR23/AG93</f>
        <v>0.0503960101065632</v>
      </c>
      <c r="AU23" s="7"/>
      <c r="AV23" s="7"/>
      <c r="AW23" s="7" t="n">
        <f aca="false">workers_and_wage_high!C11</f>
        <v>11267029</v>
      </c>
      <c r="AX23" s="7"/>
      <c r="AY23" s="40" t="n">
        <f aca="false">(AW23-AW22)/AW22</f>
        <v>0.015590312265049</v>
      </c>
      <c r="AZ23" s="12" t="n">
        <f aca="false">workers_and_wage_high!B11</f>
        <v>6701.96580105074</v>
      </c>
      <c r="BA23" s="40" t="n">
        <f aca="false">(AZ23-AZ22)/AZ22</f>
        <v>-0.00486062086292303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0.0689817767387254</v>
      </c>
      <c r="BL23" s="40" t="n">
        <f aca="false">SUM(P90:P93)/AVERAGE(AG90:AG93)</f>
        <v>0.0166584950089223</v>
      </c>
      <c r="BM23" s="40" t="n">
        <f aca="false">SUM(D90:D93)/AVERAGE(AG90:AG93)</f>
        <v>0.0873653835844103</v>
      </c>
      <c r="BN23" s="40" t="n">
        <f aca="false">(SUM(H90:H93)+SUM(J90:J93))/AVERAGE(AG90:AG93)</f>
        <v>0.0128265950548037</v>
      </c>
      <c r="BO23" s="69" t="n">
        <f aca="false">AL23-BN23</f>
        <v>-0.0478686969094109</v>
      </c>
      <c r="BP23" s="32" t="n">
        <f aca="false">BN23+BM23</f>
        <v>0.100191978639214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104729156.737732</v>
      </c>
      <c r="E24" s="9"/>
      <c r="F24" s="82" t="n">
        <f aca="false">'High pensions'!I24</f>
        <v>19035763.9396765</v>
      </c>
      <c r="G24" s="82" t="n">
        <f aca="false">'High pensions'!K24</f>
        <v>126373.771711172</v>
      </c>
      <c r="H24" s="82" t="n">
        <f aca="false">'High pensions'!V24</f>
        <v>695271.205664184</v>
      </c>
      <c r="I24" s="82" t="n">
        <f aca="false">'High pensions'!M24</f>
        <v>3908.46716632492</v>
      </c>
      <c r="J24" s="82" t="n">
        <f aca="false">'High pensions'!W24</f>
        <v>21503.2331648717</v>
      </c>
      <c r="K24" s="9"/>
      <c r="L24" s="82" t="n">
        <f aca="false">'High pensions'!N24</f>
        <v>3541186.58305837</v>
      </c>
      <c r="M24" s="67"/>
      <c r="N24" s="82" t="n">
        <f aca="false">'High pensions'!L24</f>
        <v>787472.373751808</v>
      </c>
      <c r="O24" s="9"/>
      <c r="P24" s="82" t="n">
        <f aca="false">'High pensions'!X24</f>
        <v>22707674.6720524</v>
      </c>
      <c r="Q24" s="67"/>
      <c r="R24" s="82" t="n">
        <f aca="false">'High SIPA income'!G19</f>
        <v>20445833.258289</v>
      </c>
      <c r="S24" s="67"/>
      <c r="T24" s="82" t="n">
        <f aca="false">'High SIPA income'!J19</f>
        <v>78176415.5381942</v>
      </c>
      <c r="U24" s="9"/>
      <c r="V24" s="82" t="n">
        <f aca="false">'High SIPA income'!F19</f>
        <v>138597.576903819</v>
      </c>
      <c r="W24" s="67"/>
      <c r="X24" s="82" t="n">
        <f aca="false">'High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-0.0340167779146909</v>
      </c>
      <c r="AM24" s="9" t="n">
        <f aca="false">'Central scenario'!AM24</f>
        <v>6098422.29766839</v>
      </c>
      <c r="AN24" s="69" t="n">
        <f aca="false">AM24/AVERAGE(AG94:AG97)</f>
        <v>0.00074519109484568</v>
      </c>
      <c r="AO24" s="69" t="n">
        <f aca="false">'GDP evolution by scenario'!M93</f>
        <v>0.0272531870062149</v>
      </c>
      <c r="AP24" s="69"/>
      <c r="AQ24" s="9" t="n">
        <f aca="false">AQ23*(1+AO24)</f>
        <v>675300912.431098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410335695.26412</v>
      </c>
      <c r="AS24" s="70" t="n">
        <f aca="false">AQ24/AG97</f>
        <v>0.0818436781894979</v>
      </c>
      <c r="AT24" s="70" t="n">
        <f aca="false">AR24/AG97</f>
        <v>0.0497309895109716</v>
      </c>
      <c r="AU24" s="7"/>
      <c r="AV24" s="7"/>
      <c r="AW24" s="7" t="n">
        <f aca="false">workers_and_wage_high!C12</f>
        <v>11480136</v>
      </c>
      <c r="AX24" s="7"/>
      <c r="AY24" s="40" t="n">
        <f aca="false">(AW24-AW23)/AW23</f>
        <v>0.0189142142085549</v>
      </c>
      <c r="AZ24" s="12" t="n">
        <f aca="false">workers_and_wage_high!B12</f>
        <v>6834.5291797154</v>
      </c>
      <c r="BA24" s="40" t="n">
        <f aca="false">(AZ24-AZ23)/AZ23</f>
        <v>0.0197797754569079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0.0692084367714982</v>
      </c>
      <c r="BL24" s="40" t="n">
        <f aca="false">SUM(P94:P97)/AVERAGE(AG94:AG97)</f>
        <v>0.0161472470141704</v>
      </c>
      <c r="BM24" s="40" t="n">
        <f aca="false">SUM(D94:D97)/AVERAGE(AG94:AG97)</f>
        <v>0.0870779676720187</v>
      </c>
      <c r="BN24" s="40" t="n">
        <f aca="false">(SUM(H94:H97)+SUM(J94:J97))/AVERAGE(AG94:AG97)</f>
        <v>0.0134196277853592</v>
      </c>
      <c r="BO24" s="69" t="n">
        <f aca="false">AL24-BN24</f>
        <v>-0.0474364057000501</v>
      </c>
      <c r="BP24" s="32" t="n">
        <f aca="false">BN24+BM24</f>
        <v>0.100497595457378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114007081.712307</v>
      </c>
      <c r="E25" s="9"/>
      <c r="F25" s="82" t="n">
        <f aca="false">'High pensions'!I25</f>
        <v>20722136.6286911</v>
      </c>
      <c r="G25" s="82" t="n">
        <f aca="false">'High pensions'!K25</f>
        <v>170128.835009028</v>
      </c>
      <c r="H25" s="82" t="n">
        <f aca="false">'High pensions'!V25</f>
        <v>935998.654098198</v>
      </c>
      <c r="I25" s="82" t="n">
        <f aca="false">'High pensions'!M25</f>
        <v>5261.71654667103</v>
      </c>
      <c r="J25" s="82" t="n">
        <f aca="false">'High pensions'!W25</f>
        <v>28948.4119824189</v>
      </c>
      <c r="K25" s="9"/>
      <c r="L25" s="82" t="n">
        <f aca="false">'High pensions'!N25</f>
        <v>4002808.92783046</v>
      </c>
      <c r="M25" s="67"/>
      <c r="N25" s="82" t="n">
        <f aca="false">'High pensions'!L25</f>
        <v>859761.515001815</v>
      </c>
      <c r="O25" s="9"/>
      <c r="P25" s="82" t="n">
        <f aca="false">'High pensions'!X25</f>
        <v>25500748.7399477</v>
      </c>
      <c r="Q25" s="67"/>
      <c r="R25" s="82" t="n">
        <f aca="false">'High SIPA income'!G20</f>
        <v>24154273.6142832</v>
      </c>
      <c r="S25" s="67"/>
      <c r="T25" s="82" t="n">
        <f aca="false">'High SIPA income'!J20</f>
        <v>92355958.6561681</v>
      </c>
      <c r="U25" s="9"/>
      <c r="V25" s="82" t="n">
        <f aca="false">'High SIPA income'!F20</f>
        <v>140143.065168911</v>
      </c>
      <c r="W25" s="67"/>
      <c r="X25" s="82" t="n">
        <f aca="false">'High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-0.0325534842284755</v>
      </c>
      <c r="AM25" s="9" t="n">
        <f aca="false">'Central scenario'!AM25</f>
        <v>5493111.4769607</v>
      </c>
      <c r="AN25" s="69" t="n">
        <f aca="false">AM25/AVERAGE(AG98:AG101)</f>
        <v>0.00065293225898747</v>
      </c>
      <c r="AO25" s="69" t="n">
        <f aca="false">'GDP evolution by scenario'!M97</f>
        <v>0.0280173593470403</v>
      </c>
      <c r="AP25" s="69"/>
      <c r="AQ25" s="9" t="n">
        <f aca="false">AQ24*(1+AO25)</f>
        <v>694221060.762064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416268919.69972</v>
      </c>
      <c r="AS25" s="70" t="n">
        <f aca="false">AQ25/AG101</f>
        <v>0.0817734438129168</v>
      </c>
      <c r="AT25" s="70" t="n">
        <f aca="false">AR25/AG101</f>
        <v>0.0490330026559009</v>
      </c>
      <c r="AU25" s="7"/>
      <c r="AV25" s="7"/>
      <c r="AW25" s="7" t="n">
        <f aca="false">workers_and_wage_high!C13</f>
        <v>11579909</v>
      </c>
      <c r="AX25" s="7"/>
      <c r="AY25" s="40" t="n">
        <f aca="false">(AW25-AW24)/AW24</f>
        <v>0.00869092491587208</v>
      </c>
      <c r="AZ25" s="12" t="n">
        <f aca="false">workers_and_wage_high!B13</f>
        <v>6831.76913075884</v>
      </c>
      <c r="BA25" s="40" t="n">
        <f aca="false">(AZ25-AZ24)/AZ24</f>
        <v>-0.00040383893081554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0.0694629575493207</v>
      </c>
      <c r="BL25" s="40" t="n">
        <f aca="false">SUM(P98:P101)/AVERAGE(AG98:AG101)</f>
        <v>0.0159605501173002</v>
      </c>
      <c r="BM25" s="40" t="n">
        <f aca="false">SUM(D98:D101)/AVERAGE(AG98:AG101)</f>
        <v>0.086055891660496</v>
      </c>
      <c r="BN25" s="40" t="n">
        <f aca="false">(SUM(H98:H101)+SUM(J98:J101))/AVERAGE(AG98:AG101)</f>
        <v>0.0139789146493535</v>
      </c>
      <c r="BO25" s="69" t="n">
        <f aca="false">AL25-BN25</f>
        <v>-0.046532398877829</v>
      </c>
      <c r="BP25" s="32" t="n">
        <f aca="false">BN25+BM25</f>
        <v>0.100034806309849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'High pensions'!Q26</f>
        <v>106112612.65477</v>
      </c>
      <c r="E26" s="6"/>
      <c r="F26" s="81" t="n">
        <f aca="false">'High pensions'!I26</f>
        <v>19287223.4288772</v>
      </c>
      <c r="G26" s="81" t="n">
        <f aca="false">'High pensions'!K26</f>
        <v>183049.23783698</v>
      </c>
      <c r="H26" s="81" t="n">
        <f aca="false">'High pensions'!V26</f>
        <v>1007082.89832246</v>
      </c>
      <c r="I26" s="81" t="n">
        <f aca="false">'High pensions'!M26</f>
        <v>5661.31663413343</v>
      </c>
      <c r="J26" s="81" t="n">
        <f aca="false">'High pensions'!W26</f>
        <v>31146.8937625503</v>
      </c>
      <c r="K26" s="6"/>
      <c r="L26" s="81" t="n">
        <f aca="false">'High pensions'!N26</f>
        <v>4245386.95990992</v>
      </c>
      <c r="M26" s="8"/>
      <c r="N26" s="81" t="n">
        <f aca="false">'High pensions'!L26</f>
        <v>799994.692332089</v>
      </c>
      <c r="O26" s="6"/>
      <c r="P26" s="81" t="n">
        <f aca="false">'High pensions'!X26</f>
        <v>26430667.8773103</v>
      </c>
      <c r="Q26" s="8"/>
      <c r="R26" s="81" t="n">
        <f aca="false">'High SIPA income'!G21</f>
        <v>19277046.1045286</v>
      </c>
      <c r="S26" s="8"/>
      <c r="T26" s="81" t="n">
        <f aca="false">'High SIPA income'!J21</f>
        <v>73707456.5550218</v>
      </c>
      <c r="U26" s="6"/>
      <c r="V26" s="81" t="n">
        <f aca="false">'High SIPA income'!F21</f>
        <v>123938.240955641</v>
      </c>
      <c r="W26" s="8"/>
      <c r="X26" s="81" t="n">
        <f aca="false">'High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-0.0306377281778286</v>
      </c>
      <c r="AM26" s="6" t="n">
        <f aca="false">'Central scenario'!AM26</f>
        <v>4920541.96276278</v>
      </c>
      <c r="AN26" s="63" t="n">
        <f aca="false">AM26/AVERAGE(AG102:AG105)</f>
        <v>0.000571877630681662</v>
      </c>
      <c r="AO26" s="63" t="n">
        <f aca="false">'GDP evolution by scenario'!M101</f>
        <v>0.0227265821029394</v>
      </c>
      <c r="AP26" s="63"/>
      <c r="AQ26" s="6" t="n">
        <f aca="false">AQ25*(1+AO26)</f>
        <v>709998332.697063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420757701.390022</v>
      </c>
      <c r="AS26" s="64" t="n">
        <f aca="false">AQ26/AG105</f>
        <v>0.0816855143095469</v>
      </c>
      <c r="AT26" s="64" t="n">
        <f aca="false">AR26/AG105</f>
        <v>0.0484082957028737</v>
      </c>
      <c r="AU26" s="61" t="n">
        <f aca="false">AVERAGE(AH26:AH29)</f>
        <v>-0.0157471676160662</v>
      </c>
      <c r="AV26" s="5"/>
      <c r="AW26" s="5" t="n">
        <f aca="false">workers_and_wage_high!C14</f>
        <v>11497914</v>
      </c>
      <c r="AX26" s="5"/>
      <c r="AY26" s="61" t="n">
        <f aca="false">(AW26-AW25)/AW25</f>
        <v>-0.00708079830333727</v>
      </c>
      <c r="AZ26" s="11" t="n">
        <f aca="false">workers_and_wage_high!B14</f>
        <v>6789.76485539962</v>
      </c>
      <c r="BA26" s="61" t="n">
        <f aca="false">(AZ26-AZ25)/AZ25</f>
        <v>-0.00614837453597543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0.0697566195076425</v>
      </c>
      <c r="BL26" s="61" t="n">
        <f aca="false">SUM(P102:P105)/AVERAGE(AG102:AG105)</f>
        <v>0.0153216840939959</v>
      </c>
      <c r="BM26" s="61" t="n">
        <f aca="false">SUM(D102:D105)/AVERAGE(AG102:AG105)</f>
        <v>0.0850726635914751</v>
      </c>
      <c r="BN26" s="61" t="n">
        <f aca="false">(SUM(H102:H105)+SUM(J102:J105))/AVERAGE(AG102:AG105)</f>
        <v>0.0150325828891763</v>
      </c>
      <c r="BO26" s="63" t="n">
        <f aca="false">AL26-BN26</f>
        <v>-0.0456703110670049</v>
      </c>
      <c r="BP26" s="32" t="n">
        <f aca="false">BN26+BM26</f>
        <v>0.100105246480651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'High pensions'!Q27</f>
        <v>106535424.9393</v>
      </c>
      <c r="E27" s="9"/>
      <c r="F27" s="82" t="n">
        <f aca="false">'High pensions'!I27</f>
        <v>19364074.5665146</v>
      </c>
      <c r="G27" s="82" t="n">
        <f aca="false">'High pensions'!K27</f>
        <v>207795.382800816</v>
      </c>
      <c r="H27" s="82" t="n">
        <f aca="false">'High pensions'!V27</f>
        <v>1143228.88662032</v>
      </c>
      <c r="I27" s="82" t="n">
        <f aca="false">'High pensions'!M27</f>
        <v>6426.6613237366</v>
      </c>
      <c r="J27" s="82" t="n">
        <f aca="false">'High pensions'!W27</f>
        <v>35357.5944315565</v>
      </c>
      <c r="K27" s="9"/>
      <c r="L27" s="82" t="n">
        <f aca="false">'High pensions'!N27</f>
        <v>3638783.13527951</v>
      </c>
      <c r="M27" s="67"/>
      <c r="N27" s="82" t="n">
        <f aca="false">'High pensions'!L27</f>
        <v>791925.673946198</v>
      </c>
      <c r="O27" s="9"/>
      <c r="P27" s="82" t="n">
        <f aca="false">'High pensions'!X27</f>
        <v>23238604.389216</v>
      </c>
      <c r="Q27" s="67"/>
      <c r="R27" s="82" t="n">
        <f aca="false">'High SIPA income'!G22</f>
        <v>21901408.3867087</v>
      </c>
      <c r="S27" s="67"/>
      <c r="T27" s="82" t="n">
        <f aca="false">'High SIPA income'!J22</f>
        <v>83741933.1988778</v>
      </c>
      <c r="U27" s="9"/>
      <c r="V27" s="82" t="n">
        <f aca="false">'High SIPA income'!F22</f>
        <v>128194.98488325</v>
      </c>
      <c r="W27" s="67"/>
      <c r="X27" s="82" t="n">
        <f aca="false">'High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-0.0271704740625204</v>
      </c>
      <c r="AM27" s="9" t="n">
        <f aca="false">'Central scenario'!AM27</f>
        <v>4379286.21321994</v>
      </c>
      <c r="AN27" s="69" t="n">
        <f aca="false">AM27/AVERAGE(AG106:AG109)</f>
        <v>0.000493248344581154</v>
      </c>
      <c r="AO27" s="69" t="n">
        <f aca="false">'GDP evolution by scenario'!M105</f>
        <v>0.0318768349784933</v>
      </c>
      <c r="AP27" s="69"/>
      <c r="AQ27" s="9" t="n">
        <f aca="false">AQ26*(1+AO27)</f>
        <v>732630832.383453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429727219.171534</v>
      </c>
      <c r="AS27" s="70" t="n">
        <f aca="false">AQ27/AG109</f>
        <v>0.0816439848473871</v>
      </c>
      <c r="AT27" s="70" t="n">
        <f aca="false">AR27/AG109</f>
        <v>0.0478885695492918</v>
      </c>
      <c r="AU27" s="7"/>
      <c r="AV27" s="7"/>
      <c r="AW27" s="7" t="n">
        <f aca="false">workers_and_wage_high!C15</f>
        <v>11454626</v>
      </c>
      <c r="AX27" s="7"/>
      <c r="AY27" s="40" t="n">
        <f aca="false">(AW27-AW26)/AW26</f>
        <v>-0.00376485682533371</v>
      </c>
      <c r="AZ27" s="12" t="n">
        <f aca="false">workers_and_wage_high!B15</f>
        <v>6709.64745113228</v>
      </c>
      <c r="BA27" s="40" t="n">
        <f aca="false">(AZ27-AZ26)/AZ26</f>
        <v>-0.0117997317983137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0.0703649737312486</v>
      </c>
      <c r="BL27" s="40" t="n">
        <f aca="false">SUM(P106:P109)/AVERAGE(AG106:AG109)</f>
        <v>0.0147217845097942</v>
      </c>
      <c r="BM27" s="40" t="n">
        <f aca="false">SUM(D106:D109)/AVERAGE(AG106:AG109)</f>
        <v>0.0828136632839748</v>
      </c>
      <c r="BN27" s="40" t="n">
        <f aca="false">(SUM(H106:H109)+SUM(J106:J109))/AVERAGE(AG106:AG109)</f>
        <v>0.0156871666961455</v>
      </c>
      <c r="BO27" s="69" t="n">
        <f aca="false">AL27-BN27</f>
        <v>-0.0428576407586659</v>
      </c>
      <c r="BP27" s="32" t="n">
        <f aca="false">BN27+BM27</f>
        <v>0.0985008299801204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'High pensions'!Q28</f>
        <v>99513356.6709483</v>
      </c>
      <c r="E28" s="9"/>
      <c r="F28" s="82" t="n">
        <f aca="false">'High pensions'!I28</f>
        <v>18087730.5369396</v>
      </c>
      <c r="G28" s="82" t="n">
        <f aca="false">'High pensions'!K28</f>
        <v>224136.505682143</v>
      </c>
      <c r="H28" s="82" t="n">
        <f aca="false">'High pensions'!V28</f>
        <v>1233132.92330266</v>
      </c>
      <c r="I28" s="82" t="n">
        <f aca="false">'High pensions'!M28</f>
        <v>6932.05687676731</v>
      </c>
      <c r="J28" s="82" t="n">
        <f aca="false">'High pensions'!W28</f>
        <v>38138.131648536</v>
      </c>
      <c r="K28" s="9"/>
      <c r="L28" s="82" t="n">
        <f aca="false">'High pensions'!N28</f>
        <v>3267878.84085963</v>
      </c>
      <c r="M28" s="67"/>
      <c r="N28" s="82" t="n">
        <f aca="false">'High pensions'!L28</f>
        <v>750574.607033629</v>
      </c>
      <c r="O28" s="9"/>
      <c r="P28" s="82" t="n">
        <f aca="false">'High pensions'!X28</f>
        <v>21086478.8726506</v>
      </c>
      <c r="Q28" s="67"/>
      <c r="R28" s="82" t="n">
        <f aca="false">'High SIPA income'!G23</f>
        <v>18155178.8866792</v>
      </c>
      <c r="S28" s="67"/>
      <c r="T28" s="82" t="n">
        <f aca="false">'High SIPA income'!J23</f>
        <v>69417900.0134358</v>
      </c>
      <c r="U28" s="9"/>
      <c r="V28" s="82" t="n">
        <f aca="false">'High SIPA income'!F23</f>
        <v>114951.911089814</v>
      </c>
      <c r="W28" s="67"/>
      <c r="X28" s="82" t="n">
        <f aca="false">'High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-0.0256703129548214</v>
      </c>
      <c r="AM28" s="9" t="n">
        <f aca="false">'Central scenario'!AM28</f>
        <v>3887732.69163583</v>
      </c>
      <c r="AN28" s="69" t="n">
        <f aca="false">AM28/AVERAGE(AG110:AG113)</f>
        <v>0.000427428891466479</v>
      </c>
      <c r="AO28" s="69" t="n">
        <f aca="false">'GDP evolution by scenario'!M109</f>
        <v>0.0244595814627249</v>
      </c>
      <c r="AP28" s="69"/>
      <c r="AQ28" s="9" t="n">
        <f aca="false">AQ27*(1+AO28)</f>
        <v>750550675.91024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436307040.588841</v>
      </c>
      <c r="AS28" s="70" t="n">
        <f aca="false">AQ28/AG113</f>
        <v>0.0818169929260833</v>
      </c>
      <c r="AT28" s="70" t="n">
        <f aca="false">AR28/AG113</f>
        <v>0.0475615187610952</v>
      </c>
      <c r="AU28" s="9"/>
      <c r="AV28" s="7"/>
      <c r="AW28" s="7" t="n">
        <f aca="false">workers_and_wage_high!C16</f>
        <v>11584007</v>
      </c>
      <c r="AX28" s="7"/>
      <c r="AY28" s="40" t="n">
        <f aca="false">(AW28-AW27)/AW27</f>
        <v>0.0112950872424818</v>
      </c>
      <c r="AZ28" s="12" t="n">
        <f aca="false">workers_and_wage_high!B16</f>
        <v>6341.72956125173</v>
      </c>
      <c r="BA28" s="40" t="n">
        <f aca="false">(AZ28-AZ27)/AZ27</f>
        <v>-0.0548341611925482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0.0174209855685898</v>
      </c>
      <c r="BJ28" s="7" t="n">
        <f aca="false">BJ27+1</f>
        <v>2039</v>
      </c>
      <c r="BK28" s="40" t="n">
        <f aca="false">SUM(T110:T113)/AVERAGE(AG110:AG113)</f>
        <v>0.0705865234357409</v>
      </c>
      <c r="BL28" s="40" t="n">
        <f aca="false">SUM(P110:P113)/AVERAGE(AG110:AG113)</f>
        <v>0.0144128588767588</v>
      </c>
      <c r="BM28" s="40" t="n">
        <f aca="false">SUM(D110:D113)/AVERAGE(AG110:AG113)</f>
        <v>0.0818439775138035</v>
      </c>
      <c r="BN28" s="40" t="n">
        <f aca="false">(SUM(H110:H113)+SUM(J110:J113))/AVERAGE(AG110:AG113)</f>
        <v>0.0163939562152995</v>
      </c>
      <c r="BO28" s="69" t="n">
        <f aca="false">AL28-BN28</f>
        <v>-0.0420642691701208</v>
      </c>
      <c r="BP28" s="32" t="n">
        <f aca="false">BN28+BM28</f>
        <v>0.098237933729103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'High pensions'!Q29</f>
        <v>91115382.4441148</v>
      </c>
      <c r="E29" s="9"/>
      <c r="F29" s="82" t="n">
        <f aca="false">'High pensions'!I29</f>
        <v>16561299.312502</v>
      </c>
      <c r="G29" s="82" t="n">
        <f aca="false">'High pensions'!K29</f>
        <v>224867.318215857</v>
      </c>
      <c r="H29" s="82" t="n">
        <f aca="false">'High pensions'!V29</f>
        <v>1237153.6382386</v>
      </c>
      <c r="I29" s="82" t="n">
        <f aca="false">'High pensions'!M29</f>
        <v>6954.65932626362</v>
      </c>
      <c r="J29" s="82" t="n">
        <f aca="false">'High pensions'!W29</f>
        <v>38262.4836568639</v>
      </c>
      <c r="K29" s="9"/>
      <c r="L29" s="82" t="n">
        <f aca="false">'High pensions'!N29</f>
        <v>2997014.76629459</v>
      </c>
      <c r="M29" s="67"/>
      <c r="N29" s="82" t="n">
        <f aca="false">'High pensions'!L29</f>
        <v>686034.660716327</v>
      </c>
      <c r="O29" s="9"/>
      <c r="P29" s="82" t="n">
        <f aca="false">'High pensions'!X29</f>
        <v>19325884.1598239</v>
      </c>
      <c r="Q29" s="67"/>
      <c r="R29" s="82" t="n">
        <f aca="false">'High SIPA income'!G24</f>
        <v>20001186.5760818</v>
      </c>
      <c r="S29" s="67"/>
      <c r="T29" s="82" t="n">
        <f aca="false">'High SIPA income'!J24</f>
        <v>76476270.4104914</v>
      </c>
      <c r="U29" s="9"/>
      <c r="V29" s="82" t="n">
        <f aca="false">'High SIPA income'!F24</f>
        <v>113858.881260517</v>
      </c>
      <c r="W29" s="67"/>
      <c r="X29" s="82" t="n">
        <f aca="false">'High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-0.0246942550479313</v>
      </c>
      <c r="AM29" s="9" t="n">
        <f aca="false">'Central scenario'!AM29</f>
        <v>3427469.19706586</v>
      </c>
      <c r="AN29" s="69" t="n">
        <f aca="false">AM29/AVERAGE(AG114:AG117)</f>
        <v>0.000370211862399964</v>
      </c>
      <c r="AO29" s="69" t="n">
        <f aca="false">'GDP evolution by scenario'!M113</f>
        <v>0.0178662345792961</v>
      </c>
      <c r="AP29" s="69"/>
      <c r="AQ29" s="9" t="n">
        <f aca="false">AQ28*(1+AO29)</f>
        <v>763960190.349701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440646758.580345</v>
      </c>
      <c r="AS29" s="70" t="n">
        <f aca="false">AQ29/AG117</f>
        <v>0.0820717789147601</v>
      </c>
      <c r="AT29" s="70" t="n">
        <f aca="false">AR29/AG117</f>
        <v>0.0473384134494723</v>
      </c>
      <c r="AV29" s="7"/>
      <c r="AW29" s="7" t="n">
        <f aca="false">workers_and_wage_high!C17</f>
        <v>11550412</v>
      </c>
      <c r="AX29" s="7"/>
      <c r="AY29" s="40" t="n">
        <f aca="false">(AW29-AW28)/AW28</f>
        <v>-0.00290011910386449</v>
      </c>
      <c r="AZ29" s="12" t="n">
        <f aca="false">workers_and_wage_high!B17</f>
        <v>6044.1777289778</v>
      </c>
      <c r="BA29" s="40" t="n">
        <f aca="false">(AZ29-AZ28)/AZ28</f>
        <v>-0.0469196659050208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0.0130972903260351</v>
      </c>
      <c r="BJ29" s="7" t="n">
        <f aca="false">BJ28+1</f>
        <v>2040</v>
      </c>
      <c r="BK29" s="40" t="n">
        <f aca="false">SUM(T114:T117)/AVERAGE(AG114:AG117)</f>
        <v>0.0708789789191595</v>
      </c>
      <c r="BL29" s="40" t="n">
        <f aca="false">SUM(P114:P117)/AVERAGE(AG114:AG117)</f>
        <v>0.0143617561676517</v>
      </c>
      <c r="BM29" s="40" t="n">
        <f aca="false">SUM(D114:D117)/AVERAGE(AG114:AG117)</f>
        <v>0.0812114777994391</v>
      </c>
      <c r="BN29" s="40" t="n">
        <f aca="false">(SUM(H114:H117)+SUM(J114:J117))/AVERAGE(AG114:AG117)</f>
        <v>0.0171122269957647</v>
      </c>
      <c r="BO29" s="69" t="n">
        <f aca="false">AL29-BN29</f>
        <v>-0.0418064820436959</v>
      </c>
      <c r="BP29" s="32" t="n">
        <f aca="false">BN29+BM29</f>
        <v>0.0983237047952037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90494049.7984785</v>
      </c>
      <c r="E30" s="6"/>
      <c r="F30" s="81" t="n">
        <f aca="false">'High pensions'!I30</f>
        <v>16448364.7493033</v>
      </c>
      <c r="G30" s="81" t="n">
        <f aca="false">'High pensions'!K30</f>
        <v>175346.654802382</v>
      </c>
      <c r="H30" s="81" t="n">
        <f aca="false">'High pensions'!V30</f>
        <v>964705.559095501</v>
      </c>
      <c r="I30" s="81" t="n">
        <f aca="false">'High pensions'!M30</f>
        <v>5423.09241656851</v>
      </c>
      <c r="J30" s="81" t="n">
        <f aca="false">'High pensions'!W30</f>
        <v>29836.2544050156</v>
      </c>
      <c r="K30" s="6"/>
      <c r="L30" s="81" t="n">
        <f aca="false">'High pensions'!N30</f>
        <v>3514113.18561026</v>
      </c>
      <c r="M30" s="8"/>
      <c r="N30" s="81" t="n">
        <f aca="false">'High pensions'!L30</f>
        <v>681523.578224169</v>
      </c>
      <c r="O30" s="6"/>
      <c r="P30" s="81" t="n">
        <f aca="false">'High pensions'!X30</f>
        <v>21984291.670948</v>
      </c>
      <c r="Q30" s="8"/>
      <c r="R30" s="81" t="n">
        <f aca="false">'High SIPA income'!G25</f>
        <v>15862738.8132122</v>
      </c>
      <c r="S30" s="8"/>
      <c r="T30" s="81" t="n">
        <f aca="false">'High SIPA income'!J25</f>
        <v>60652556.7028565</v>
      </c>
      <c r="U30" s="6"/>
      <c r="V30" s="81" t="n">
        <f aca="false">'High SIPA income'!F25</f>
        <v>109595.017329619</v>
      </c>
      <c r="W30" s="8"/>
      <c r="X30" s="81" t="n">
        <f aca="false">'High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-0.241148036376073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11444480</v>
      </c>
      <c r="AX30" s="5"/>
      <c r="AY30" s="61" t="n">
        <f aca="false">(AW30-AW29)/AW29</f>
        <v>-0.00917127458310578</v>
      </c>
      <c r="AZ30" s="11" t="n">
        <f aca="false">workers_and_wage_high!B18</f>
        <v>6009.71845284106</v>
      </c>
      <c r="BA30" s="61" t="n">
        <f aca="false">(AZ30-AZ29)/AZ29</f>
        <v>-0.00570123475547884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0.0152655036163281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91674495.8027361</v>
      </c>
      <c r="E31" s="9"/>
      <c r="F31" s="82" t="n">
        <f aca="false">'High pensions'!I31</f>
        <v>16662924.783782</v>
      </c>
      <c r="G31" s="82" t="n">
        <f aca="false">'High pensions'!K31</f>
        <v>180975.053057989</v>
      </c>
      <c r="H31" s="82" t="n">
        <f aca="false">'High pensions'!V31</f>
        <v>995671.345651895</v>
      </c>
      <c r="I31" s="82" t="n">
        <f aca="false">'High pensions'!M31</f>
        <v>5597.16658942236</v>
      </c>
      <c r="J31" s="82" t="n">
        <f aca="false">'High pensions'!W31</f>
        <v>30793.9591438731</v>
      </c>
      <c r="K31" s="9"/>
      <c r="L31" s="82" t="n">
        <f aca="false">'High pensions'!N31</f>
        <v>3220351.57066625</v>
      </c>
      <c r="M31" s="67"/>
      <c r="N31" s="82" t="n">
        <f aca="false">'High pensions'!L31</f>
        <v>692237.280121459</v>
      </c>
      <c r="O31" s="9"/>
      <c r="P31" s="82" t="n">
        <f aca="false">'High pensions'!X31</f>
        <v>20518904.8813054</v>
      </c>
      <c r="Q31" s="67"/>
      <c r="R31" s="82" t="n">
        <f aca="false">'High SIPA income'!G26</f>
        <v>18767862.8028863</v>
      </c>
      <c r="S31" s="67"/>
      <c r="T31" s="82" t="n">
        <f aca="false">'High SIPA income'!J26</f>
        <v>71760550.0694104</v>
      </c>
      <c r="U31" s="9"/>
      <c r="V31" s="82" t="n">
        <f aca="false">'High SIPA income'!F26</f>
        <v>107810.670661791</v>
      </c>
      <c r="W31" s="67"/>
      <c r="X31" s="82" t="n">
        <f aca="false">'High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11554378</v>
      </c>
      <c r="AX31" s="7"/>
      <c r="AY31" s="40" t="n">
        <f aca="false">(AW31-AW30)/AW30</f>
        <v>0.00960270803042165</v>
      </c>
      <c r="AZ31" s="12" t="n">
        <f aca="false">workers_and_wage_high!B19</f>
        <v>5955.74185556688</v>
      </c>
      <c r="BA31" s="40" t="n">
        <f aca="false">(AZ31-AZ30)/AZ30</f>
        <v>-0.00898155174784707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0.013330508362081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'High pensions'!Q32</f>
        <v>94028095.0676853</v>
      </c>
      <c r="E32" s="9"/>
      <c r="F32" s="82" t="n">
        <f aca="false">'High pensions'!I32</f>
        <v>17090719.3102707</v>
      </c>
      <c r="G32" s="82" t="n">
        <f aca="false">'High pensions'!K32</f>
        <v>193766.820082053</v>
      </c>
      <c r="H32" s="82" t="n">
        <f aca="false">'High pensions'!V32</f>
        <v>1066047.87363685</v>
      </c>
      <c r="I32" s="82" t="n">
        <f aca="false">'High pensions'!M32</f>
        <v>5992.7882499604</v>
      </c>
      <c r="J32" s="82" t="n">
        <f aca="false">'High pensions'!W32</f>
        <v>32970.5527928924</v>
      </c>
      <c r="K32" s="9"/>
      <c r="L32" s="82" t="n">
        <f aca="false">'High pensions'!N32</f>
        <v>3151590.38644392</v>
      </c>
      <c r="M32" s="67"/>
      <c r="N32" s="82" t="n">
        <f aca="false">'High pensions'!L32</f>
        <v>711952.073699757</v>
      </c>
      <c r="O32" s="9"/>
      <c r="P32" s="82" t="n">
        <f aca="false">'High pensions'!X32</f>
        <v>20270567.7469621</v>
      </c>
      <c r="Q32" s="67"/>
      <c r="R32" s="82" t="n">
        <f aca="false">'High SIPA income'!G27</f>
        <v>15709287.9702997</v>
      </c>
      <c r="S32" s="67"/>
      <c r="T32" s="82" t="n">
        <f aca="false">'High SIPA income'!J27</f>
        <v>60065824.1051349</v>
      </c>
      <c r="U32" s="9"/>
      <c r="V32" s="82" t="n">
        <f aca="false">'High SIPA income'!F27</f>
        <v>110759.347632462</v>
      </c>
      <c r="W32" s="67"/>
      <c r="X32" s="82" t="n">
        <f aca="false">'High SIPA income'!M27</f>
        <v>278195.548446746</v>
      </c>
      <c r="Y32" s="9"/>
      <c r="Z32" s="9" t="n">
        <f aca="false">R32+V32-N32-L32-F32</f>
        <v>-5134214.4524822</v>
      </c>
      <c r="AA32" s="9"/>
      <c r="AB32" s="9" t="n">
        <f aca="false">T32-P32-D32</f>
        <v>-54232838.7095124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11614513</v>
      </c>
      <c r="AX32" s="7"/>
      <c r="AY32" s="40" t="n">
        <f aca="false">(AW32-AW31)/AW31</f>
        <v>0.00520452074529672</v>
      </c>
      <c r="AZ32" s="12" t="n">
        <f aca="false">workers_and_wage_high!B20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0.0156924189187738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92236659.5410418</v>
      </c>
      <c r="E33" s="9"/>
      <c r="F33" s="82" t="n">
        <f aca="false">'High pensions'!I33</f>
        <v>16765104.6976778</v>
      </c>
      <c r="G33" s="82" t="n">
        <f aca="false">'High pensions'!K33</f>
        <v>203620.113530333</v>
      </c>
      <c r="H33" s="82" t="n">
        <f aca="false">'High pensions'!V33</f>
        <v>1120257.78699772</v>
      </c>
      <c r="I33" s="82" t="n">
        <f aca="false">'High pensions'!M33</f>
        <v>6297.5292844433</v>
      </c>
      <c r="J33" s="82" t="n">
        <f aca="false">'High pensions'!W33</f>
        <v>34647.148051476</v>
      </c>
      <c r="K33" s="9"/>
      <c r="L33" s="82" t="n">
        <f aca="false">'High pensions'!N33</f>
        <v>3305970.27675218</v>
      </c>
      <c r="M33" s="67"/>
      <c r="N33" s="82" t="n">
        <f aca="false">'High pensions'!L33</f>
        <v>698121.724870201</v>
      </c>
      <c r="O33" s="9"/>
      <c r="P33" s="82" t="n">
        <f aca="false">'High pensions'!X33</f>
        <v>20995555.2330152</v>
      </c>
      <c r="Q33" s="67"/>
      <c r="R33" s="82" t="n">
        <f aca="false">'High SIPA income'!G28</f>
        <v>17842830.106962</v>
      </c>
      <c r="S33" s="67"/>
      <c r="T33" s="82" t="n">
        <f aca="false">'High SIPA income'!J28</f>
        <v>68223607.3823874</v>
      </c>
      <c r="U33" s="9"/>
      <c r="V33" s="82" t="n">
        <f aca="false">'High SIPA income'!F28</f>
        <v>108218.534622524</v>
      </c>
      <c r="W33" s="67"/>
      <c r="X33" s="82" t="n">
        <f aca="false">'High SIPA income'!M28</f>
        <v>271813.758702499</v>
      </c>
      <c r="Y33" s="9"/>
      <c r="Z33" s="9" t="n">
        <f aca="false">R33+V33-N33-L33-F33</f>
        <v>-2818148.05771562</v>
      </c>
      <c r="AA33" s="9"/>
      <c r="AB33" s="9" t="n">
        <f aca="false">T33-P33-D33</f>
        <v>-45008607.3916695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-0.00893430122746521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11654037</v>
      </c>
      <c r="AX33" s="7"/>
      <c r="AY33" s="40" t="n">
        <f aca="false">(AW33-AW32)/AW32</f>
        <v>0.00340298383582678</v>
      </c>
      <c r="AZ33" s="12" t="n">
        <f aca="false">workers_and_wage_high!B21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0.0134885527720969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105609699.730171</v>
      </c>
      <c r="E34" s="6"/>
      <c r="F34" s="81" t="n">
        <f aca="false">'High pensions'!I34</f>
        <v>19195813.0517379</v>
      </c>
      <c r="G34" s="81" t="n">
        <f aca="false">'High pensions'!K34</f>
        <v>227496.203324326</v>
      </c>
      <c r="H34" s="81" t="n">
        <f aca="false">'High pensions'!V34</f>
        <v>1251616.98845889</v>
      </c>
      <c r="I34" s="81" t="n">
        <f aca="false">'High pensions'!M34</f>
        <v>7035.96505126779</v>
      </c>
      <c r="J34" s="81" t="n">
        <f aca="false">'High pensions'!W34</f>
        <v>38709.8037667697</v>
      </c>
      <c r="K34" s="6"/>
      <c r="L34" s="81" t="n">
        <f aca="false">'High pensions'!N34</f>
        <v>3800149.86655555</v>
      </c>
      <c r="M34" s="8"/>
      <c r="N34" s="81" t="n">
        <f aca="false">'High pensions'!L34</f>
        <v>713117.939359069</v>
      </c>
      <c r="O34" s="6"/>
      <c r="P34" s="81" t="n">
        <f aca="false">'High pensions'!X34</f>
        <v>23642360.221255</v>
      </c>
      <c r="Q34" s="8"/>
      <c r="R34" s="81" t="n">
        <f aca="false">'High SIPA income'!G29</f>
        <v>16354855.2154784</v>
      </c>
      <c r="S34" s="8"/>
      <c r="T34" s="81" t="n">
        <f aca="false">'High SIPA income'!J29</f>
        <v>62534206.4194864</v>
      </c>
      <c r="U34" s="6"/>
      <c r="V34" s="81" t="n">
        <f aca="false">'High SIPA income'!F29</f>
        <v>114223.960654247</v>
      </c>
      <c r="W34" s="8"/>
      <c r="X34" s="81" t="n">
        <f aca="false">'High SIPA income'!M29</f>
        <v>286897.65748182</v>
      </c>
      <c r="Y34" s="6"/>
      <c r="Z34" s="6" t="n">
        <f aca="false">R34+V34-N34-L34-F34</f>
        <v>-7240001.68151985</v>
      </c>
      <c r="AA34" s="6"/>
      <c r="AB34" s="6" t="n">
        <f aca="false">T34-P34-D34</f>
        <v>-66717853.5319397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-0.0139178473034598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11459125</v>
      </c>
      <c r="AX34" s="5"/>
      <c r="AY34" s="61" t="n">
        <f aca="false">(AW34-AW33)/AW33</f>
        <v>-0.0167248482221225</v>
      </c>
      <c r="AZ34" s="11" t="n">
        <f aca="false">workers_and_wage_high!B22</f>
        <v>5987.4537603861</v>
      </c>
      <c r="BA34" s="61" t="n">
        <f aca="false">(AZ34-AZ33)/AZ33</f>
        <v>0.0542873610183224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0.0160029227932771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97603882.0905384</v>
      </c>
      <c r="E35" s="9"/>
      <c r="F35" s="82" t="n">
        <f aca="false">'High pensions'!I35</f>
        <v>17740660.9290698</v>
      </c>
      <c r="G35" s="82" t="n">
        <f aca="false">'High pensions'!K35</f>
        <v>279307.043137103</v>
      </c>
      <c r="H35" s="82" t="n">
        <f aca="false">'High pensions'!V35</f>
        <v>1536664.94243967</v>
      </c>
      <c r="I35" s="82" t="n">
        <f aca="false">'High pensions'!M35</f>
        <v>8638.3621588794</v>
      </c>
      <c r="J35" s="82" t="n">
        <f aca="false">'High pensions'!W35</f>
        <v>47525.7198692677</v>
      </c>
      <c r="K35" s="9"/>
      <c r="L35" s="82" t="n">
        <f aca="false">'High pensions'!N35</f>
        <v>2945031.41658613</v>
      </c>
      <c r="M35" s="67"/>
      <c r="N35" s="82" t="n">
        <f aca="false">'High pensions'!L35</f>
        <v>730150.448693771</v>
      </c>
      <c r="O35" s="9"/>
      <c r="P35" s="82" t="n">
        <f aca="false">'High pensions'!X35</f>
        <v>19298854.3602584</v>
      </c>
      <c r="Q35" s="67"/>
      <c r="R35" s="82" t="n">
        <f aca="false">'High SIPA income'!G30</f>
        <v>18315651.8432535</v>
      </c>
      <c r="S35" s="67"/>
      <c r="T35" s="82" t="n">
        <f aca="false">'High SIPA income'!J30</f>
        <v>70031482.2713615</v>
      </c>
      <c r="U35" s="9"/>
      <c r="V35" s="82" t="n">
        <f aca="false">'High SIPA income'!F30</f>
        <v>83215.8664771378</v>
      </c>
      <c r="W35" s="67"/>
      <c r="X35" s="82" t="n">
        <f aca="false">'High SIPA income'!M30</f>
        <v>209014.264790538</v>
      </c>
      <c r="Y35" s="9"/>
      <c r="Z35" s="9" t="n">
        <f aca="false">R35+V35-N35-L35-F35</f>
        <v>-3016975.08461909</v>
      </c>
      <c r="AA35" s="9"/>
      <c r="AB35" s="9" t="n">
        <f aca="false">T35-P35-D35</f>
        <v>-46871254.1794353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-0.0116596624283585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9344932</v>
      </c>
      <c r="AX35" s="7"/>
      <c r="AY35" s="40" t="n">
        <f aca="false">(AW35-AW34)/AW34</f>
        <v>-0.184498641912013</v>
      </c>
      <c r="AZ35" s="12" t="n">
        <f aca="false">workers_and_wage_high!B23</f>
        <v>6406.02398035156</v>
      </c>
      <c r="BA35" s="40" t="n">
        <f aca="false">(AZ35-AZ34)/AZ34</f>
        <v>0.0699078835038002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0.013926430243438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96927125.3368821</v>
      </c>
      <c r="E36" s="9"/>
      <c r="F36" s="82" t="n">
        <f aca="false">'High pensions'!I36</f>
        <v>17617652.3781708</v>
      </c>
      <c r="G36" s="82" t="n">
        <f aca="false">'High pensions'!K36</f>
        <v>300207.929015087</v>
      </c>
      <c r="H36" s="82" t="n">
        <f aca="false">'High pensions'!V36</f>
        <v>1651655.44978203</v>
      </c>
      <c r="I36" s="82" t="n">
        <f aca="false">'High pensions'!M36</f>
        <v>9284.78130974498</v>
      </c>
      <c r="J36" s="82" t="n">
        <f aca="false">'High pensions'!W36</f>
        <v>51082.1273128465</v>
      </c>
      <c r="K36" s="9"/>
      <c r="L36" s="82" t="n">
        <f aca="false">'High pensions'!N36</f>
        <v>2909983.19696201</v>
      </c>
      <c r="M36" s="67"/>
      <c r="N36" s="82" t="n">
        <f aca="false">'High pensions'!L36</f>
        <v>726858.269524418</v>
      </c>
      <c r="O36" s="9"/>
      <c r="P36" s="82" t="n">
        <f aca="false">'High pensions'!X36</f>
        <v>19098876.3835767</v>
      </c>
      <c r="Q36" s="67"/>
      <c r="R36" s="82" t="n">
        <f aca="false">'High SIPA income'!G31</f>
        <v>15596172.8605948</v>
      </c>
      <c r="S36" s="67"/>
      <c r="T36" s="82" t="n">
        <f aca="false">'High SIPA income'!J31</f>
        <v>59633318.6792997</v>
      </c>
      <c r="U36" s="9"/>
      <c r="V36" s="82" t="n">
        <f aca="false">'High SIPA income'!F31</f>
        <v>84583.9362415247</v>
      </c>
      <c r="W36" s="67"/>
      <c r="X36" s="82" t="n">
        <f aca="false">'High SIPA income'!M31</f>
        <v>212450.46161322</v>
      </c>
      <c r="Y36" s="9"/>
      <c r="Z36" s="9" t="n">
        <f aca="false">R36+V36-N36-L36-F36</f>
        <v>-5573737.04782086</v>
      </c>
      <c r="AA36" s="9"/>
      <c r="AB36" s="9" t="n">
        <f aca="false">T36-P36-D36</f>
        <v>-56392683.0411591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-0.0123855481870158</v>
      </c>
      <c r="AK36" s="7"/>
      <c r="AL36" s="7"/>
      <c r="AU36" s="9"/>
      <c r="AW36" s="7" t="n">
        <f aca="false">workers_and_wage_high!C24</f>
        <v>9833529</v>
      </c>
      <c r="AY36" s="40" t="n">
        <f aca="false">(AW36-AW35)/AW35</f>
        <v>0.0522847036233115</v>
      </c>
      <c r="AZ36" s="12" t="n">
        <f aca="false">workers_and_wage_high!B24</f>
        <v>6098.86892356943</v>
      </c>
      <c r="BA36" s="40" t="n">
        <f aca="false">(AZ36-AZ35)/AZ35</f>
        <v>-0.0479478468585556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0.016549365988141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94494348.0385624</v>
      </c>
      <c r="E37" s="9"/>
      <c r="F37" s="82" t="n">
        <f aca="false">'High pensions'!I37</f>
        <v>17175466.3068689</v>
      </c>
      <c r="G37" s="82" t="n">
        <f aca="false">'High pensions'!K37</f>
        <v>313115.34061862</v>
      </c>
      <c r="H37" s="82" t="n">
        <f aca="false">'High pensions'!V37</f>
        <v>1722668.22012256</v>
      </c>
      <c r="I37" s="82" t="n">
        <f aca="false">'High pensions'!M37</f>
        <v>9683.97960676154</v>
      </c>
      <c r="J37" s="82" t="n">
        <f aca="false">'High pensions'!W37</f>
        <v>53278.3985604922</v>
      </c>
      <c r="K37" s="9"/>
      <c r="L37" s="82" t="n">
        <f aca="false">'High pensions'!N37</f>
        <v>2897256.63421547</v>
      </c>
      <c r="M37" s="67"/>
      <c r="N37" s="82" t="n">
        <f aca="false">'High pensions'!L37</f>
        <v>710316.193317413</v>
      </c>
      <c r="O37" s="9"/>
      <c r="P37" s="82" t="n">
        <f aca="false">'High pensions'!X37</f>
        <v>18941828.566396</v>
      </c>
      <c r="Q37" s="67"/>
      <c r="R37" s="82" t="n">
        <f aca="false">'High SIPA income'!G32</f>
        <v>18897597.1510541</v>
      </c>
      <c r="S37" s="67"/>
      <c r="T37" s="82" t="n">
        <f aca="false">'High SIPA income'!J32</f>
        <v>72256600.5939262</v>
      </c>
      <c r="U37" s="9"/>
      <c r="V37" s="82" t="n">
        <f aca="false">'High SIPA income'!F32</f>
        <v>91777.0998370787</v>
      </c>
      <c r="W37" s="67"/>
      <c r="X37" s="82" t="n">
        <f aca="false">'High SIPA income'!M32</f>
        <v>230517.614718642</v>
      </c>
      <c r="Y37" s="9"/>
      <c r="Z37" s="9" t="n">
        <f aca="false">R37+V37-N37-L37-F37</f>
        <v>-1793664.88351063</v>
      </c>
      <c r="AA37" s="9"/>
      <c r="AB37" s="9" t="n">
        <f aca="false">T37-P37-D37</f>
        <v>-41179576.0110321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-0.00869992445462634</v>
      </c>
      <c r="AK37" s="7"/>
      <c r="AL37" s="7"/>
      <c r="AW37" s="7" t="n">
        <f aca="false">workers_and_wage_high!C25</f>
        <v>10346870</v>
      </c>
      <c r="AY37" s="40" t="n">
        <f aca="false">(AW37-AW36)/AW36</f>
        <v>0.0522031307377036</v>
      </c>
      <c r="AZ37" s="12" t="n">
        <f aca="false">workers_and_wage_high!B25</f>
        <v>6112.34861323704</v>
      </c>
      <c r="BA37" s="40" t="n">
        <f aca="false">(AZ37-AZ36)/AZ36</f>
        <v>0.00221019501099912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0.0143699113863897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92650953.4545573</v>
      </c>
      <c r="E38" s="6"/>
      <c r="F38" s="81" t="n">
        <f aca="false">'High pensions'!I38</f>
        <v>16840407.5205495</v>
      </c>
      <c r="G38" s="81" t="n">
        <f aca="false">'High pensions'!K38</f>
        <v>309816.28189802</v>
      </c>
      <c r="H38" s="81" t="n">
        <f aca="false">'High pensions'!V38</f>
        <v>1704517.77242151</v>
      </c>
      <c r="I38" s="81" t="n">
        <f aca="false">'High pensions'!M38</f>
        <v>9581.94686282537</v>
      </c>
      <c r="J38" s="81" t="n">
        <f aca="false">'High pensions'!W38</f>
        <v>52717.0445078818</v>
      </c>
      <c r="K38" s="6"/>
      <c r="L38" s="81" t="n">
        <f aca="false">'High pensions'!N38</f>
        <v>3403898.70087484</v>
      </c>
      <c r="M38" s="8"/>
      <c r="N38" s="81" t="n">
        <f aca="false">'High pensions'!L38</f>
        <v>697518.655812044</v>
      </c>
      <c r="O38" s="6"/>
      <c r="P38" s="81" t="n">
        <f aca="false">'High pensions'!X38</f>
        <v>21500388.3832959</v>
      </c>
      <c r="Q38" s="8"/>
      <c r="R38" s="81" t="n">
        <f aca="false">'High SIPA income'!G33</f>
        <v>16861545.2258708</v>
      </c>
      <c r="S38" s="8"/>
      <c r="T38" s="81" t="n">
        <f aca="false">'High SIPA income'!J33</f>
        <v>64471579.5899063</v>
      </c>
      <c r="U38" s="6"/>
      <c r="V38" s="81" t="n">
        <f aca="false">'High SIPA income'!F33</f>
        <v>101838.667596857</v>
      </c>
      <c r="W38" s="8"/>
      <c r="X38" s="81" t="n">
        <f aca="false">'High SIPA income'!M33</f>
        <v>255789.372100726</v>
      </c>
      <c r="Y38" s="6"/>
      <c r="Z38" s="6" t="n">
        <f aca="false">R38+V38-N38-L38-F38</f>
        <v>-3978440.98376872</v>
      </c>
      <c r="AA38" s="6"/>
      <c r="AB38" s="6" t="n">
        <f aca="false">T38-P38-D38</f>
        <v>-49679762.2479469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-0.0102720685654821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10800384</v>
      </c>
      <c r="AX38" s="5"/>
      <c r="AY38" s="61" t="n">
        <f aca="false">(AW38-AW37)/AW37</f>
        <v>0.043831032959726</v>
      </c>
      <c r="AZ38" s="11" t="n">
        <f aca="false">workers_and_wage_high!B26</f>
        <v>6116.3195375564</v>
      </c>
      <c r="BA38" s="61" t="n">
        <f aca="false">(AZ38-AZ37)/AZ37</f>
        <v>0.000649656060317084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0.0166789495784311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96424174.1634945</v>
      </c>
      <c r="E39" s="9"/>
      <c r="F39" s="82" t="n">
        <f aca="false">'High pensions'!I39</f>
        <v>17526235.0488614</v>
      </c>
      <c r="G39" s="82" t="n">
        <f aca="false">'High pensions'!K39</f>
        <v>356833.2075869</v>
      </c>
      <c r="H39" s="82" t="n">
        <f aca="false">'High pensions'!V39</f>
        <v>1963191.02532594</v>
      </c>
      <c r="I39" s="82" t="n">
        <f aca="false">'High pensions'!M39</f>
        <v>11036.0785851618</v>
      </c>
      <c r="J39" s="82" t="n">
        <f aca="false">'High pensions'!W39</f>
        <v>60717.2482059568</v>
      </c>
      <c r="K39" s="9"/>
      <c r="L39" s="82" t="n">
        <f aca="false">'High pensions'!N39</f>
        <v>2994470.0258589</v>
      </c>
      <c r="M39" s="67"/>
      <c r="N39" s="82" t="n">
        <f aca="false">'High pensions'!L39</f>
        <v>727584.454009775</v>
      </c>
      <c r="O39" s="9"/>
      <c r="P39" s="82" t="n">
        <f aca="false">'High pensions'!X39</f>
        <v>19541274.1931355</v>
      </c>
      <c r="Q39" s="67"/>
      <c r="R39" s="82" t="n">
        <f aca="false">'High SIPA income'!G34</f>
        <v>20181882.1923346</v>
      </c>
      <c r="S39" s="67"/>
      <c r="T39" s="82" t="n">
        <f aca="false">'High SIPA income'!J34</f>
        <v>77167175.7604302</v>
      </c>
      <c r="U39" s="9"/>
      <c r="V39" s="82" t="n">
        <f aca="false">'High SIPA income'!F34</f>
        <v>101297.755407723</v>
      </c>
      <c r="W39" s="67"/>
      <c r="X39" s="82" t="n">
        <f aca="false">'High SIPA income'!M34</f>
        <v>254430.756630934</v>
      </c>
      <c r="Y39" s="9"/>
      <c r="Z39" s="9" t="n">
        <f aca="false">R39+V39-N39-L39-F39</f>
        <v>-965109.580987718</v>
      </c>
      <c r="AA39" s="9"/>
      <c r="AB39" s="9" t="n">
        <f aca="false">T39-P39-D39</f>
        <v>-38798272.5961998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-0.00788986691432796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11107855</v>
      </c>
      <c r="AX39" s="7"/>
      <c r="AY39" s="40" t="n">
        <f aca="false">(AW39-AW38)/AW38</f>
        <v>0.0284685248228211</v>
      </c>
      <c r="AZ39" s="12" t="n">
        <f aca="false">workers_and_wage_high!B27</f>
        <v>6155.96924872954</v>
      </c>
      <c r="BA39" s="40" t="n">
        <f aca="false">(AZ39-AZ38)/AZ38</f>
        <v>0.00648260950554879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0.0144814722123679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90827501.6369034</v>
      </c>
      <c r="E40" s="9"/>
      <c r="F40" s="82" t="n">
        <f aca="false">'High pensions'!I40</f>
        <v>16508973.5680814</v>
      </c>
      <c r="G40" s="82" t="n">
        <f aca="false">'High pensions'!K40</f>
        <v>356923.281236734</v>
      </c>
      <c r="H40" s="82" t="n">
        <f aca="false">'High pensions'!V40</f>
        <v>1963686.5839713</v>
      </c>
      <c r="I40" s="82" t="n">
        <f aca="false">'High pensions'!M40</f>
        <v>11038.8643681463</v>
      </c>
      <c r="J40" s="82" t="n">
        <f aca="false">'High pensions'!W40</f>
        <v>60732.5747619987</v>
      </c>
      <c r="K40" s="9"/>
      <c r="L40" s="82" t="n">
        <f aca="false">'High pensions'!N40</f>
        <v>2681758.71581173</v>
      </c>
      <c r="M40" s="67"/>
      <c r="N40" s="82" t="n">
        <f aca="false">'High pensions'!L40</f>
        <v>686599.92039026</v>
      </c>
      <c r="O40" s="9"/>
      <c r="P40" s="82" t="n">
        <f aca="false">'High pensions'!X40</f>
        <v>17693128.9071515</v>
      </c>
      <c r="Q40" s="67"/>
      <c r="R40" s="82" t="n">
        <f aca="false">'High SIPA income'!G35</f>
        <v>17989536.0710807</v>
      </c>
      <c r="S40" s="67"/>
      <c r="T40" s="82" t="n">
        <f aca="false">'High SIPA income'!J35</f>
        <v>68784550.3514507</v>
      </c>
      <c r="U40" s="9"/>
      <c r="V40" s="82" t="n">
        <f aca="false">'High SIPA income'!F35</f>
        <v>106017.222605014</v>
      </c>
      <c r="W40" s="67"/>
      <c r="X40" s="82" t="n">
        <f aca="false">'High SIPA income'!M35</f>
        <v>266284.697570381</v>
      </c>
      <c r="Y40" s="9"/>
      <c r="Z40" s="9" t="n">
        <f aca="false">R40+V40-N40-L40-F40</f>
        <v>-1781778.91059767</v>
      </c>
      <c r="AA40" s="9"/>
      <c r="AB40" s="9" t="n">
        <f aca="false">T40-P40-D40</f>
        <v>-39736080.1926043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-0.00779218897115189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11522461</v>
      </c>
      <c r="AX40" s="7"/>
      <c r="AY40" s="40" t="n">
        <f aca="false">(AW40-AW39)/AW39</f>
        <v>0.0373254782313957</v>
      </c>
      <c r="AZ40" s="12" t="n">
        <f aca="false">workers_and_wage_high!B28</f>
        <v>6186.99270894038</v>
      </c>
      <c r="BA40" s="40" t="n">
        <f aca="false">(AZ40-AZ39)/AZ39</f>
        <v>0.00503957361665586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0.0165837150049949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105762668.599099</v>
      </c>
      <c r="E41" s="9"/>
      <c r="F41" s="82" t="n">
        <f aca="false">'High pensions'!I41</f>
        <v>19223616.9543924</v>
      </c>
      <c r="G41" s="82" t="n">
        <f aca="false">'High pensions'!K41</f>
        <v>432120.521061009</v>
      </c>
      <c r="H41" s="82" t="n">
        <f aca="false">'High pensions'!V41</f>
        <v>2377399.61071181</v>
      </c>
      <c r="I41" s="82" t="n">
        <f aca="false">'High pensions'!M41</f>
        <v>13364.5521977632</v>
      </c>
      <c r="J41" s="82" t="n">
        <f aca="false">'High pensions'!W41</f>
        <v>73527.8230117055</v>
      </c>
      <c r="K41" s="9"/>
      <c r="L41" s="82" t="n">
        <f aca="false">'High pensions'!N41</f>
        <v>3345313.73134935</v>
      </c>
      <c r="M41" s="67"/>
      <c r="N41" s="82" t="n">
        <f aca="false">'High pensions'!L41</f>
        <v>801641.600616779</v>
      </c>
      <c r="O41" s="9"/>
      <c r="P41" s="82" t="n">
        <f aca="false">'High pensions'!X41</f>
        <v>21769244.4190072</v>
      </c>
      <c r="Q41" s="67"/>
      <c r="R41" s="82" t="n">
        <f aca="false">'High SIPA income'!G36</f>
        <v>21694283.1353684</v>
      </c>
      <c r="S41" s="67"/>
      <c r="T41" s="82" t="n">
        <f aca="false">'High SIPA income'!J36</f>
        <v>82949971.8484807</v>
      </c>
      <c r="U41" s="9"/>
      <c r="V41" s="82" t="n">
        <f aca="false">'High SIPA income'!F36</f>
        <v>103420.45207642</v>
      </c>
      <c r="W41" s="67"/>
      <c r="X41" s="82" t="n">
        <f aca="false">'High SIPA income'!M36</f>
        <v>259762.35867227</v>
      </c>
      <c r="Y41" s="9"/>
      <c r="Z41" s="9" t="n">
        <f aca="false">R41+V41-N41-L41-F41</f>
        <v>-1572868.69891368</v>
      </c>
      <c r="AA41" s="9"/>
      <c r="AB41" s="9" t="n">
        <f aca="false">T41-P41-D41</f>
        <v>-44581941.1696253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-0.00860086322651362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11625405</v>
      </c>
      <c r="AX41" s="7"/>
      <c r="AY41" s="40" t="n">
        <f aca="false">(AW41-AW40)/AW40</f>
        <v>0.00893420251107815</v>
      </c>
      <c r="AZ41" s="12" t="n">
        <f aca="false">workers_and_wage_high!B29</f>
        <v>6340.80178137727</v>
      </c>
      <c r="BA41" s="40" t="n">
        <f aca="false">(AZ41-AZ40)/AZ40</f>
        <v>0.0248600700974862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0.0145177282024826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100426163.157575</v>
      </c>
      <c r="E42" s="6"/>
      <c r="F42" s="81" t="n">
        <f aca="false">'High pensions'!I42</f>
        <v>18253643.9209797</v>
      </c>
      <c r="G42" s="81" t="n">
        <f aca="false">'High pensions'!K42</f>
        <v>437231.561079497</v>
      </c>
      <c r="H42" s="81" t="n">
        <f aca="false">'High pensions'!V42</f>
        <v>2405519.04489293</v>
      </c>
      <c r="I42" s="81" t="n">
        <f aca="false">'High pensions'!M42</f>
        <v>13522.6256003968</v>
      </c>
      <c r="J42" s="81" t="n">
        <f aca="false">'High pensions'!W42</f>
        <v>74397.496233802</v>
      </c>
      <c r="K42" s="6"/>
      <c r="L42" s="81" t="n">
        <f aca="false">'High pensions'!N42</f>
        <v>3680052.35350196</v>
      </c>
      <c r="M42" s="8"/>
      <c r="N42" s="81" t="n">
        <f aca="false">'High pensions'!L42</f>
        <v>762910.901197333</v>
      </c>
      <c r="O42" s="6"/>
      <c r="P42" s="81" t="n">
        <f aca="false">'High pensions'!X42</f>
        <v>23293119.8398356</v>
      </c>
      <c r="Q42" s="8"/>
      <c r="R42" s="81" t="n">
        <f aca="false">'High SIPA income'!G37</f>
        <v>19112619.1741565</v>
      </c>
      <c r="S42" s="8"/>
      <c r="T42" s="81" t="n">
        <f aca="false">'High SIPA income'!J37</f>
        <v>73078755.9355825</v>
      </c>
      <c r="U42" s="6"/>
      <c r="V42" s="81" t="n">
        <f aca="false">'High SIPA income'!F37</f>
        <v>111814.783964087</v>
      </c>
      <c r="W42" s="8"/>
      <c r="X42" s="81" t="n">
        <f aca="false">'High SIPA income'!M37</f>
        <v>280846.500221051</v>
      </c>
      <c r="Y42" s="6"/>
      <c r="Z42" s="6" t="n">
        <f aca="false">R42+V42-N42-L42-F42</f>
        <v>-3472173.21755842</v>
      </c>
      <c r="AA42" s="6"/>
      <c r="AB42" s="6" t="n">
        <f aca="false">T42-P42-D42</f>
        <v>-50640527.0618277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-0.00965043477531466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11603517</v>
      </c>
      <c r="AX42" s="5"/>
      <c r="AY42" s="61" t="n">
        <f aca="false">(AW42-AW41)/AW41</f>
        <v>-0.00188277311629143</v>
      </c>
      <c r="AZ42" s="11" t="n">
        <f aca="false">workers_and_wage_high!B30</f>
        <v>6476.92391566386</v>
      </c>
      <c r="BA42" s="61" t="n">
        <f aca="false">(AZ42-AZ41)/AZ41</f>
        <v>0.0214676532999928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0.01686992526062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115062521.913453</v>
      </c>
      <c r="E43" s="9"/>
      <c r="F43" s="82" t="n">
        <f aca="false">'High pensions'!I43</f>
        <v>20913975.3787326</v>
      </c>
      <c r="G43" s="82" t="n">
        <f aca="false">'High pensions'!K43</f>
        <v>517295.557413672</v>
      </c>
      <c r="H43" s="82" t="n">
        <f aca="false">'High pensions'!V43</f>
        <v>2846007.53002559</v>
      </c>
      <c r="I43" s="82" t="n">
        <f aca="false">'High pensions'!M43</f>
        <v>15998.8316725878</v>
      </c>
      <c r="J43" s="82" t="n">
        <f aca="false">'High pensions'!W43</f>
        <v>88020.8514440906</v>
      </c>
      <c r="K43" s="9"/>
      <c r="L43" s="82" t="n">
        <f aca="false">'High pensions'!N43</f>
        <v>3652428.41536246</v>
      </c>
      <c r="M43" s="67"/>
      <c r="N43" s="82" t="n">
        <f aca="false">'High pensions'!L43</f>
        <v>875549.279123008</v>
      </c>
      <c r="O43" s="9"/>
      <c r="P43" s="82" t="n">
        <f aca="false">'High pensions'!X43</f>
        <v>23769482.2151638</v>
      </c>
      <c r="Q43" s="67"/>
      <c r="R43" s="82" t="n">
        <f aca="false">'High SIPA income'!G38</f>
        <v>22986713.8378126</v>
      </c>
      <c r="S43" s="67"/>
      <c r="T43" s="82" t="n">
        <f aca="false">'High SIPA income'!J38</f>
        <v>87891692.6564423</v>
      </c>
      <c r="U43" s="9"/>
      <c r="V43" s="82" t="n">
        <f aca="false">'High SIPA income'!F38</f>
        <v>107168.648806925</v>
      </c>
      <c r="W43" s="67"/>
      <c r="X43" s="82" t="n">
        <f aca="false">'High SIPA income'!M38</f>
        <v>269176.748224195</v>
      </c>
      <c r="Y43" s="9"/>
      <c r="Z43" s="9" t="n">
        <f aca="false">R43+V43-N43-L43-F43</f>
        <v>-2348070.58659853</v>
      </c>
      <c r="AA43" s="9"/>
      <c r="AB43" s="9" t="n">
        <f aca="false">T43-P43-D43</f>
        <v>-50940311.4721749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-0.00959168986992002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11704573</v>
      </c>
      <c r="AX43" s="7"/>
      <c r="AY43" s="40" t="n">
        <f aca="false">(AW43-AW42)/AW42</f>
        <v>0.00870908363386721</v>
      </c>
      <c r="AZ43" s="12" t="n">
        <f aca="false">workers_and_wage_high!B31</f>
        <v>6595.01366405004</v>
      </c>
      <c r="BA43" s="40" t="n">
        <f aca="false">(AZ43-AZ42)/AZ42</f>
        <v>0.0182323815940759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0.0146330215650083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110050324.705218</v>
      </c>
      <c r="E44" s="9"/>
      <c r="F44" s="82" t="n">
        <f aca="false">'High pensions'!I44</f>
        <v>20002949.2056297</v>
      </c>
      <c r="G44" s="82" t="n">
        <f aca="false">'High pensions'!K44</f>
        <v>516076.900660069</v>
      </c>
      <c r="H44" s="82" t="n">
        <f aca="false">'High pensions'!V44</f>
        <v>2839302.84012914</v>
      </c>
      <c r="I44" s="82" t="n">
        <f aca="false">'High pensions'!M44</f>
        <v>15961.1412575279</v>
      </c>
      <c r="J44" s="82" t="n">
        <f aca="false">'High pensions'!W44</f>
        <v>87813.4899009012</v>
      </c>
      <c r="K44" s="9"/>
      <c r="L44" s="82" t="n">
        <f aca="false">'High pensions'!N44</f>
        <v>3367151.54924723</v>
      </c>
      <c r="M44" s="67"/>
      <c r="N44" s="82" t="n">
        <f aca="false">'High pensions'!L44</f>
        <v>840449.032264262</v>
      </c>
      <c r="O44" s="9"/>
      <c r="P44" s="82" t="n">
        <f aca="false">'High pensions'!X44</f>
        <v>22096067.998773</v>
      </c>
      <c r="Q44" s="67"/>
      <c r="R44" s="82" t="n">
        <f aca="false">'High SIPA income'!G39</f>
        <v>20219069.1610125</v>
      </c>
      <c r="S44" s="67"/>
      <c r="T44" s="82" t="n">
        <f aca="false">'High SIPA income'!J39</f>
        <v>77309363.3582279</v>
      </c>
      <c r="U44" s="9"/>
      <c r="V44" s="82" t="n">
        <f aca="false">'High SIPA income'!F39</f>
        <v>109903.196575228</v>
      </c>
      <c r="W44" s="67"/>
      <c r="X44" s="82" t="n">
        <f aca="false">'High SIPA income'!M39</f>
        <v>276045.143826174</v>
      </c>
      <c r="Y44" s="9"/>
      <c r="Z44" s="9" t="n">
        <f aca="false">R44+V44-N44-L44-F44</f>
        <v>-3881577.42955345</v>
      </c>
      <c r="AA44" s="9"/>
      <c r="AB44" s="9" t="n">
        <f aca="false">T44-P44-D44</f>
        <v>-54837029.3457632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-0.0101928565721089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11757542</v>
      </c>
      <c r="AX44" s="7"/>
      <c r="AY44" s="40" t="n">
        <f aca="false">(AW44-AW43)/AW43</f>
        <v>0.00452549614582266</v>
      </c>
      <c r="AZ44" s="12" t="n">
        <f aca="false">workers_and_wage_high!B32</f>
        <v>6668.45131499844</v>
      </c>
      <c r="BA44" s="40" t="n">
        <f aca="false">(AZ44-AZ43)/AZ43</f>
        <v>0.0111353296125409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0.0169507040980432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122283430.955668</v>
      </c>
      <c r="E45" s="9"/>
      <c r="F45" s="82" t="n">
        <f aca="false">'High pensions'!I45</f>
        <v>22226461.0726803</v>
      </c>
      <c r="G45" s="82" t="n">
        <f aca="false">'High pensions'!K45</f>
        <v>576690.52871157</v>
      </c>
      <c r="H45" s="82" t="n">
        <f aca="false">'High pensions'!V45</f>
        <v>3172781.13775695</v>
      </c>
      <c r="I45" s="82" t="n">
        <f aca="false">'High pensions'!M45</f>
        <v>17835.7895477806</v>
      </c>
      <c r="J45" s="82" t="n">
        <f aca="false">'High pensions'!W45</f>
        <v>98127.2516832054</v>
      </c>
      <c r="K45" s="9"/>
      <c r="L45" s="82" t="n">
        <f aca="false">'High pensions'!N45</f>
        <v>3914157.01582126</v>
      </c>
      <c r="M45" s="67"/>
      <c r="N45" s="82" t="n">
        <f aca="false">'High pensions'!L45</f>
        <v>936876.451667093</v>
      </c>
      <c r="O45" s="9"/>
      <c r="P45" s="82" t="n">
        <f aca="false">'High pensions'!X45</f>
        <v>25464997.1760462</v>
      </c>
      <c r="Q45" s="67"/>
      <c r="R45" s="82" t="n">
        <f aca="false">'High SIPA income'!G40</f>
        <v>23646583.0503435</v>
      </c>
      <c r="S45" s="67" t="n">
        <f aca="false">SUM(T42:T45)/AVERAGE(AG42:AG45)</f>
        <v>0.0615555845619166</v>
      </c>
      <c r="T45" s="82" t="n">
        <f aca="false">'High SIPA income'!J40</f>
        <v>90414759.7825406</v>
      </c>
      <c r="U45" s="9"/>
      <c r="V45" s="82" t="n">
        <f aca="false">'High SIPA income'!F40</f>
        <v>108803.376388251</v>
      </c>
      <c r="W45" s="67"/>
      <c r="X45" s="82" t="n">
        <f aca="false">'High SIPA income'!M40</f>
        <v>273282.712603447</v>
      </c>
      <c r="Y45" s="9"/>
      <c r="Z45" s="9" t="n">
        <f aca="false">R45+V45-N45-L45-F45</f>
        <v>-3322108.11343687</v>
      </c>
      <c r="AA45" s="9"/>
      <c r="AB45" s="9" t="n">
        <f aca="false">T45-P45-D45</f>
        <v>-57333668.349174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-0.0105764298422327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11796257</v>
      </c>
      <c r="AX45" s="7"/>
      <c r="AY45" s="40" t="n">
        <f aca="false">(AW45-AW44)/AW44</f>
        <v>0.00329278007256959</v>
      </c>
      <c r="AZ45" s="12" t="n">
        <f aca="false">workers_and_wage_high!B33</f>
        <v>6732.80236614408</v>
      </c>
      <c r="BA45" s="40" t="n">
        <f aca="false">(AZ45-AZ44)/AZ44</f>
        <v>0.00965007437347532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0.0148018770031397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117100231.353311</v>
      </c>
      <c r="E46" s="6"/>
      <c r="F46" s="81" t="n">
        <f aca="false">'High pensions'!I46</f>
        <v>21284353.1902518</v>
      </c>
      <c r="G46" s="81" t="n">
        <f aca="false">'High pensions'!K46</f>
        <v>577409.041407953</v>
      </c>
      <c r="H46" s="81" t="n">
        <f aca="false">'High pensions'!V46</f>
        <v>3176734.18261693</v>
      </c>
      <c r="I46" s="81" t="n">
        <f aca="false">'High pensions'!M46</f>
        <v>17858.0115899367</v>
      </c>
      <c r="J46" s="81" t="n">
        <f aca="false">'High pensions'!W46</f>
        <v>98249.5108025854</v>
      </c>
      <c r="K46" s="6"/>
      <c r="L46" s="81" t="n">
        <f aca="false">'High pensions'!N46</f>
        <v>4386319.43945176</v>
      </c>
      <c r="M46" s="8"/>
      <c r="N46" s="81" t="n">
        <f aca="false">'High pensions'!L46</f>
        <v>898859.259604886</v>
      </c>
      <c r="O46" s="6"/>
      <c r="P46" s="81" t="n">
        <f aca="false">'High pensions'!X46</f>
        <v>27705890.8629895</v>
      </c>
      <c r="Q46" s="8"/>
      <c r="R46" s="81" t="n">
        <f aca="false">'High SIPA income'!G41</f>
        <v>20768704.3468174</v>
      </c>
      <c r="S46" s="8"/>
      <c r="T46" s="81" t="n">
        <f aca="false">'High SIPA income'!J41</f>
        <v>79410941.1289687</v>
      </c>
      <c r="U46" s="6"/>
      <c r="V46" s="81" t="n">
        <f aca="false">'High SIPA income'!F41</f>
        <v>112652.5298705</v>
      </c>
      <c r="W46" s="8"/>
      <c r="X46" s="81" t="n">
        <f aca="false">'High SIPA income'!M41</f>
        <v>282950.676409114</v>
      </c>
      <c r="Y46" s="6"/>
      <c r="Z46" s="6" t="n">
        <f aca="false">R46+V46-N46-L46-F46</f>
        <v>-5688175.01262059</v>
      </c>
      <c r="AA46" s="6"/>
      <c r="AB46" s="6" t="n">
        <f aca="false">T46-P46-D46</f>
        <v>-65395181.0873314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-0.0119255417990946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11862950</v>
      </c>
      <c r="AX46" s="5"/>
      <c r="AY46" s="61" t="n">
        <f aca="false">(AW46-AW45)/AW45</f>
        <v>0.00565374253884092</v>
      </c>
      <c r="AZ46" s="11" t="n">
        <f aca="false">workers_and_wage_high!B34</f>
        <v>6757.07635405097</v>
      </c>
      <c r="BA46" s="61" t="n">
        <f aca="false">(AZ46-AZ45)/AZ45</f>
        <v>0.00360533201285551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0.0170789582572791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126542632.226499</v>
      </c>
      <c r="E47" s="9"/>
      <c r="F47" s="82" t="n">
        <f aca="false">'High pensions'!I47</f>
        <v>23000621.3207776</v>
      </c>
      <c r="G47" s="82" t="n">
        <f aca="false">'High pensions'!K47</f>
        <v>633873.200296265</v>
      </c>
      <c r="H47" s="82" t="n">
        <f aca="false">'High pensions'!V47</f>
        <v>3487383.32520021</v>
      </c>
      <c r="I47" s="82" t="n">
        <f aca="false">'High pensions'!M47</f>
        <v>19604.3257823585</v>
      </c>
      <c r="J47" s="82" t="n">
        <f aca="false">'High pensions'!W47</f>
        <v>107857.216243305</v>
      </c>
      <c r="K47" s="9"/>
      <c r="L47" s="82" t="n">
        <f aca="false">'High pensions'!N47</f>
        <v>4058043.55385461</v>
      </c>
      <c r="M47" s="67"/>
      <c r="N47" s="82" t="n">
        <f aca="false">'High pensions'!L47</f>
        <v>971929.390037105</v>
      </c>
      <c r="O47" s="9"/>
      <c r="P47" s="82" t="n">
        <f aca="false">'High pensions'!X47</f>
        <v>26404476.0305321</v>
      </c>
      <c r="Q47" s="67"/>
      <c r="R47" s="82" t="n">
        <f aca="false">'High SIPA income'!G42</f>
        <v>24186145.0785403</v>
      </c>
      <c r="S47" s="67"/>
      <c r="T47" s="82" t="n">
        <f aca="false">'High SIPA income'!J42</f>
        <v>92477821.9621094</v>
      </c>
      <c r="U47" s="9"/>
      <c r="V47" s="82" t="n">
        <f aca="false">'High SIPA income'!F42</f>
        <v>114040.928614195</v>
      </c>
      <c r="W47" s="67"/>
      <c r="X47" s="82" t="n">
        <f aca="false">'High SIPA income'!M42</f>
        <v>286437.933766811</v>
      </c>
      <c r="Y47" s="9"/>
      <c r="Z47" s="9" t="n">
        <f aca="false">R47+V47-N47-L47-F47</f>
        <v>-3730408.25751477</v>
      </c>
      <c r="AA47" s="9"/>
      <c r="AB47" s="9" t="n">
        <f aca="false">T47-P47-D47</f>
        <v>-60469286.2949217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-0.0108437394955225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11947937</v>
      </c>
      <c r="AX47" s="7"/>
      <c r="AY47" s="40" t="n">
        <f aca="false">(AW47-AW46)/AW46</f>
        <v>0.0071640696454086</v>
      </c>
      <c r="AZ47" s="12" t="n">
        <f aca="false">workers_and_wage_high!B35</f>
        <v>6763.64019561021</v>
      </c>
      <c r="BA47" s="40" t="n">
        <f aca="false">(AZ47-AZ46)/AZ46</f>
        <v>0.000971402603037258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0.014867533893659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121629335.694875</v>
      </c>
      <c r="E48" s="9"/>
      <c r="F48" s="82" t="n">
        <f aca="false">'High pensions'!I48</f>
        <v>22107571.5163583</v>
      </c>
      <c r="G48" s="82" t="n">
        <f aca="false">'High pensions'!K48</f>
        <v>613198.677916093</v>
      </c>
      <c r="H48" s="82" t="n">
        <f aca="false">'High pensions'!V48</f>
        <v>3373638.20303478</v>
      </c>
      <c r="I48" s="82" t="n">
        <f aca="false">'High pensions'!M48</f>
        <v>18964.9075644152</v>
      </c>
      <c r="J48" s="82" t="n">
        <f aca="false">'High pensions'!W48</f>
        <v>104339.325867055</v>
      </c>
      <c r="K48" s="9"/>
      <c r="L48" s="82" t="n">
        <f aca="false">'High pensions'!N48</f>
        <v>3744786.31068815</v>
      </c>
      <c r="M48" s="67"/>
      <c r="N48" s="82" t="n">
        <f aca="false">'High pensions'!L48</f>
        <v>936017.361077551</v>
      </c>
      <c r="O48" s="9"/>
      <c r="P48" s="82" t="n">
        <f aca="false">'High pensions'!X48</f>
        <v>24581405.3190051</v>
      </c>
      <c r="Q48" s="67"/>
      <c r="R48" s="82" t="n">
        <f aca="false">'High SIPA income'!G43</f>
        <v>21244135.7779971</v>
      </c>
      <c r="S48" s="67"/>
      <c r="T48" s="82" t="n">
        <f aca="false">'High SIPA income'!J43</f>
        <v>81228794.4125347</v>
      </c>
      <c r="U48" s="9"/>
      <c r="V48" s="82" t="n">
        <f aca="false">'High SIPA income'!F43</f>
        <v>117038.442393754</v>
      </c>
      <c r="W48" s="67"/>
      <c r="X48" s="82" t="n">
        <f aca="false">'High SIPA income'!M43</f>
        <v>293966.824173861</v>
      </c>
      <c r="Y48" s="9"/>
      <c r="Z48" s="9" t="n">
        <f aca="false">R48+V48-N48-L48-F48</f>
        <v>-5427200.96773323</v>
      </c>
      <c r="AA48" s="9"/>
      <c r="AB48" s="9" t="n">
        <f aca="false">T48-P48-D48</f>
        <v>-64981946.6013455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-0.011613987941707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11978867</v>
      </c>
      <c r="AX48" s="7"/>
      <c r="AY48" s="40" t="n">
        <f aca="false">(AW48-AW47)/AW47</f>
        <v>0.00258873142702376</v>
      </c>
      <c r="AZ48" s="12" t="n">
        <f aca="false">workers_and_wage_high!B36</f>
        <v>6799.47302840618</v>
      </c>
      <c r="BA48" s="40" t="n">
        <f aca="false">(AZ48-AZ47)/AZ47</f>
        <v>0.00529786206238885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0.0172929367956147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129838205.66635</v>
      </c>
      <c r="E49" s="9"/>
      <c r="F49" s="82" t="n">
        <f aca="false">'High pensions'!I49</f>
        <v>23599630.8039149</v>
      </c>
      <c r="G49" s="82" t="n">
        <f aca="false">'High pensions'!K49</f>
        <v>683025.304386937</v>
      </c>
      <c r="H49" s="82" t="n">
        <f aca="false">'High pensions'!V49</f>
        <v>3757803.69969183</v>
      </c>
      <c r="I49" s="82" t="n">
        <f aca="false">'High pensions'!M49</f>
        <v>21124.4939501114</v>
      </c>
      <c r="J49" s="82" t="n">
        <f aca="false">'High pensions'!W49</f>
        <v>116220.73298016</v>
      </c>
      <c r="K49" s="9"/>
      <c r="L49" s="82" t="n">
        <f aca="false">'High pensions'!N49</f>
        <v>4168386.56453819</v>
      </c>
      <c r="M49" s="67"/>
      <c r="N49" s="82" t="n">
        <f aca="false">'High pensions'!L49</f>
        <v>1000299.23724603</v>
      </c>
      <c r="O49" s="9"/>
      <c r="P49" s="82" t="n">
        <f aca="false">'High pensions'!X49</f>
        <v>27133128.9664031</v>
      </c>
      <c r="Q49" s="67"/>
      <c r="R49" s="82" t="n">
        <f aca="false">'High SIPA income'!G44</f>
        <v>24995142.7479565</v>
      </c>
      <c r="S49" s="67"/>
      <c r="T49" s="82" t="n">
        <f aca="false">'High SIPA income'!J44</f>
        <v>95571094.6683253</v>
      </c>
      <c r="U49" s="9"/>
      <c r="V49" s="82" t="n">
        <f aca="false">'High SIPA income'!F44</f>
        <v>112479.026012093</v>
      </c>
      <c r="W49" s="67"/>
      <c r="X49" s="82" t="n">
        <f aca="false">'High SIPA income'!M44</f>
        <v>282514.884739345</v>
      </c>
      <c r="Y49" s="9"/>
      <c r="Z49" s="9" t="n">
        <f aca="false">R49+V49-N49-L49-F49</f>
        <v>-3660694.83173053</v>
      </c>
      <c r="AA49" s="9"/>
      <c r="AB49" s="9" t="n">
        <f aca="false">T49-P49-D49</f>
        <v>-61400239.9644279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-0.0108381876631087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12056501</v>
      </c>
      <c r="AX49" s="7"/>
      <c r="AY49" s="40" t="n">
        <f aca="false">(AW49-AW48)/AW48</f>
        <v>0.00648091342862393</v>
      </c>
      <c r="AZ49" s="12" t="n">
        <f aca="false">workers_and_wage_high!B37</f>
        <v>6840.07145075393</v>
      </c>
      <c r="BA49" s="40" t="n">
        <f aca="false">(AZ49-AZ48)/AZ48</f>
        <v>0.00597081894113476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0.0150780230151511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124994473.769644</v>
      </c>
      <c r="E50" s="6"/>
      <c r="F50" s="81" t="n">
        <f aca="false">'High pensions'!I50</f>
        <v>22719225.1953442</v>
      </c>
      <c r="G50" s="81" t="n">
        <f aca="false">'High pensions'!K50</f>
        <v>691583.809902837</v>
      </c>
      <c r="H50" s="81" t="n">
        <f aca="false">'High pensions'!V50</f>
        <v>3804890.07187294</v>
      </c>
      <c r="I50" s="81" t="n">
        <f aca="false">'High pensions'!M50</f>
        <v>21389.1899969949</v>
      </c>
      <c r="J50" s="81" t="n">
        <f aca="false">'High pensions'!W50</f>
        <v>117677.012532153</v>
      </c>
      <c r="K50" s="6"/>
      <c r="L50" s="81" t="n">
        <f aca="false">'High pensions'!N50</f>
        <v>4686036.2206837</v>
      </c>
      <c r="M50" s="8"/>
      <c r="N50" s="81" t="n">
        <f aca="false">'High pensions'!L50</f>
        <v>964625.758260418</v>
      </c>
      <c r="O50" s="6"/>
      <c r="P50" s="81" t="n">
        <f aca="false">'High pensions'!X50</f>
        <v>29622950.5369442</v>
      </c>
      <c r="Q50" s="8"/>
      <c r="R50" s="81" t="n">
        <f aca="false">'High SIPA income'!G45</f>
        <v>21930422.153441</v>
      </c>
      <c r="S50" s="8"/>
      <c r="T50" s="81" t="n">
        <f aca="false">'High SIPA income'!J45</f>
        <v>83852869.8506514</v>
      </c>
      <c r="U50" s="6"/>
      <c r="V50" s="81" t="n">
        <f aca="false">'High SIPA income'!F45</f>
        <v>114385.833170629</v>
      </c>
      <c r="W50" s="8"/>
      <c r="X50" s="81" t="n">
        <f aca="false">'High SIPA income'!M45</f>
        <v>287304.234573831</v>
      </c>
      <c r="Y50" s="6"/>
      <c r="Z50" s="6" t="n">
        <f aca="false">R50+V50-N50-L50-F50</f>
        <v>-6325079.18767674</v>
      </c>
      <c r="AA50" s="6"/>
      <c r="AB50" s="6" t="n">
        <f aca="false">T50-P50-D50</f>
        <v>-70764554.4559371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-0.0123490019272595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12110222</v>
      </c>
      <c r="AX50" s="5"/>
      <c r="AY50" s="61" t="n">
        <f aca="false">(AW50-AW49)/AW49</f>
        <v>0.00445577037649646</v>
      </c>
      <c r="AZ50" s="11" t="n">
        <f aca="false">workers_and_wage_high!B38</f>
        <v>6886.33153404877</v>
      </c>
      <c r="BA50" s="61" t="n">
        <f aca="false">(AZ50-AZ49)/AZ49</f>
        <v>0.00676309942489647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0.017249071061057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133181357.022941</v>
      </c>
      <c r="E51" s="9"/>
      <c r="F51" s="82" t="n">
        <f aca="false">'High pensions'!I51</f>
        <v>24207288.1366102</v>
      </c>
      <c r="G51" s="82" t="n">
        <f aca="false">'High pensions'!K51</f>
        <v>755491.924156842</v>
      </c>
      <c r="H51" s="82" t="n">
        <f aca="false">'High pensions'!V51</f>
        <v>4156493.66055635</v>
      </c>
      <c r="I51" s="82" t="n">
        <f aca="false">'High pensions'!M51</f>
        <v>23365.7296130983</v>
      </c>
      <c r="J51" s="82" t="n">
        <f aca="false">'High pensions'!W51</f>
        <v>128551.350326486</v>
      </c>
      <c r="K51" s="9"/>
      <c r="L51" s="82" t="n">
        <f aca="false">'High pensions'!N51</f>
        <v>4231631.20158463</v>
      </c>
      <c r="M51" s="67"/>
      <c r="N51" s="82" t="n">
        <f aca="false">'High pensions'!L51</f>
        <v>1029752.17116988</v>
      </c>
      <c r="O51" s="9"/>
      <c r="P51" s="82" t="n">
        <f aca="false">'High pensions'!X51</f>
        <v>27623347.0411181</v>
      </c>
      <c r="Q51" s="67"/>
      <c r="R51" s="82" t="n">
        <f aca="false">'High SIPA income'!G46</f>
        <v>25586620.0648245</v>
      </c>
      <c r="S51" s="67"/>
      <c r="T51" s="82" t="n">
        <f aca="false">'High SIPA income'!J46</f>
        <v>97832659.4537147</v>
      </c>
      <c r="U51" s="9"/>
      <c r="V51" s="82" t="n">
        <f aca="false">'High SIPA income'!F46</f>
        <v>110028.486233376</v>
      </c>
      <c r="W51" s="67"/>
      <c r="X51" s="82" t="n">
        <f aca="false">'High SIPA income'!M46</f>
        <v>276359.835325431</v>
      </c>
      <c r="Y51" s="9"/>
      <c r="Z51" s="9" t="n">
        <f aca="false">R51+V51-N51-L51-F51</f>
        <v>-3772022.95830681</v>
      </c>
      <c r="AA51" s="9"/>
      <c r="AB51" s="9" t="n">
        <f aca="false">T51-P51-D51</f>
        <v>-62972044.6103445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-0.0109106764612049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12151268</v>
      </c>
      <c r="AX51" s="7"/>
      <c r="AY51" s="40" t="n">
        <f aca="false">(AW51-AW50)/AW50</f>
        <v>0.00338936808920596</v>
      </c>
      <c r="AZ51" s="12" t="n">
        <f aca="false">workers_and_wage_high!B39</f>
        <v>6902.065466721</v>
      </c>
      <c r="BA51" s="40" t="n">
        <f aca="false">(AZ51-AZ50)/AZ50</f>
        <v>0.00228480615468933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0.0149900317003553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129192585.694022</v>
      </c>
      <c r="E52" s="9"/>
      <c r="F52" s="82" t="n">
        <f aca="false">'High pensions'!I52</f>
        <v>23482281.7315953</v>
      </c>
      <c r="G52" s="82" t="n">
        <f aca="false">'High pensions'!K52</f>
        <v>753370.369452996</v>
      </c>
      <c r="H52" s="82" t="n">
        <f aca="false">'High pensions'!V52</f>
        <v>4144821.49253563</v>
      </c>
      <c r="I52" s="82" t="n">
        <f aca="false">'High pensions'!M52</f>
        <v>23300.1145191649</v>
      </c>
      <c r="J52" s="82" t="n">
        <f aca="false">'High pensions'!W52</f>
        <v>128190.355439247</v>
      </c>
      <c r="K52" s="9"/>
      <c r="L52" s="82" t="n">
        <f aca="false">'High pensions'!N52</f>
        <v>3942398.88837665</v>
      </c>
      <c r="M52" s="67"/>
      <c r="N52" s="82" t="n">
        <f aca="false">'High pensions'!L52</f>
        <v>1001531.02495296</v>
      </c>
      <c r="O52" s="9"/>
      <c r="P52" s="82" t="n">
        <f aca="false">'High pensions'!X52</f>
        <v>25967254.7730281</v>
      </c>
      <c r="Q52" s="67"/>
      <c r="R52" s="82" t="n">
        <f aca="false">'High SIPA income'!G47</f>
        <v>22526334.9510115</v>
      </c>
      <c r="S52" s="67"/>
      <c r="T52" s="82" t="n">
        <f aca="false">'High SIPA income'!J47</f>
        <v>86131394.0809375</v>
      </c>
      <c r="U52" s="9"/>
      <c r="V52" s="82" t="n">
        <f aca="false">'High SIPA income'!F47</f>
        <v>110640.585277678</v>
      </c>
      <c r="W52" s="67"/>
      <c r="X52" s="82" t="n">
        <f aca="false">'High SIPA income'!M47</f>
        <v>277897.251651667</v>
      </c>
      <c r="Y52" s="9"/>
      <c r="Z52" s="9" t="n">
        <f aca="false">R52+V52-N52-L52-F52</f>
        <v>-5789236.10863571</v>
      </c>
      <c r="AA52" s="9"/>
      <c r="AB52" s="9" t="n">
        <f aca="false">T52-P52-D52</f>
        <v>-69028446.3861122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-0.0118626963377014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12238928</v>
      </c>
      <c r="AX52" s="7"/>
      <c r="AY52" s="40" t="n">
        <f aca="false">(AW52-AW51)/AW51</f>
        <v>0.00721406193987327</v>
      </c>
      <c r="AZ52" s="12" t="n">
        <f aca="false">workers_and_wage_high!B40</f>
        <v>6922.53471549345</v>
      </c>
      <c r="BA52" s="40" t="n">
        <f aca="false">(AZ52-AZ51)/AZ51</f>
        <v>0.00296567004053333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0.0174166649658947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137206514.545821</v>
      </c>
      <c r="E53" s="9"/>
      <c r="F53" s="82" t="n">
        <f aca="false">'High pensions'!I53</f>
        <v>24938908.1630888</v>
      </c>
      <c r="G53" s="82" t="n">
        <f aca="false">'High pensions'!K53</f>
        <v>878708.715226751</v>
      </c>
      <c r="H53" s="82" t="n">
        <f aca="false">'High pensions'!V53</f>
        <v>4834396.09019219</v>
      </c>
      <c r="I53" s="82" t="n">
        <f aca="false">'High pensions'!M53</f>
        <v>27176.5582028893</v>
      </c>
      <c r="J53" s="82" t="n">
        <f aca="false">'High pensions'!W53</f>
        <v>149517.404851305</v>
      </c>
      <c r="K53" s="9"/>
      <c r="L53" s="82" t="n">
        <f aca="false">'High pensions'!N53</f>
        <v>4372136.73828012</v>
      </c>
      <c r="M53" s="67"/>
      <c r="N53" s="82" t="n">
        <f aca="false">'High pensions'!L53</f>
        <v>1067003.41867444</v>
      </c>
      <c r="O53" s="9"/>
      <c r="P53" s="82" t="n">
        <f aca="false">'High pensions'!X53</f>
        <v>28557376.3118414</v>
      </c>
      <c r="Q53" s="67"/>
      <c r="R53" s="82" t="n">
        <f aca="false">'High SIPA income'!G48</f>
        <v>26319120.9732231</v>
      </c>
      <c r="S53" s="67"/>
      <c r="T53" s="82" t="n">
        <f aca="false">'High SIPA income'!J48</f>
        <v>100633440.164076</v>
      </c>
      <c r="U53" s="9"/>
      <c r="V53" s="82" t="n">
        <f aca="false">'High SIPA income'!F48</f>
        <v>113899.726434813</v>
      </c>
      <c r="W53" s="67"/>
      <c r="X53" s="82" t="n">
        <f aca="false">'High SIPA income'!M48</f>
        <v>286083.274601921</v>
      </c>
      <c r="Y53" s="9"/>
      <c r="Z53" s="9" t="n">
        <f aca="false">R53+V53-N53-L53-F53</f>
        <v>-3945027.62038547</v>
      </c>
      <c r="AA53" s="9"/>
      <c r="AB53" s="9" t="n">
        <f aca="false">T53-P53-D53</f>
        <v>-65130450.6935863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-0.0110535846420426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12257254</v>
      </c>
      <c r="AX53" s="7"/>
      <c r="AY53" s="40" t="n">
        <f aca="false">(AW53-AW52)/AW52</f>
        <v>0.00149735336297427</v>
      </c>
      <c r="AZ53" s="12" t="n">
        <f aca="false">workers_and_wage_high!B41</f>
        <v>6973.43816701196</v>
      </c>
      <c r="BA53" s="40" t="n">
        <f aca="false">(AZ53-AZ52)/AZ52</f>
        <v>0.00735329667680587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0.0151566829558065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132630963.513376</v>
      </c>
      <c r="E54" s="6"/>
      <c r="F54" s="81" t="n">
        <f aca="false">'High pensions'!I54</f>
        <v>24107247.6011149</v>
      </c>
      <c r="G54" s="81" t="n">
        <f aca="false">'High pensions'!K54</f>
        <v>944775.383250233</v>
      </c>
      <c r="H54" s="81" t="n">
        <f aca="false">'High pensions'!V54</f>
        <v>5197875.40483894</v>
      </c>
      <c r="I54" s="81" t="n">
        <f aca="false">'High pensions'!M54</f>
        <v>29219.8572139249</v>
      </c>
      <c r="J54" s="81" t="n">
        <f aca="false">'High pensions'!W54</f>
        <v>160759.033139349</v>
      </c>
      <c r="K54" s="6"/>
      <c r="L54" s="81" t="n">
        <f aca="false">'High pensions'!N54</f>
        <v>4983386.55515836</v>
      </c>
      <c r="M54" s="8"/>
      <c r="N54" s="81" t="n">
        <f aca="false">'High pensions'!L54</f>
        <v>1033919.39340683</v>
      </c>
      <c r="O54" s="6"/>
      <c r="P54" s="81" t="n">
        <f aca="false">'High pensions'!X54</f>
        <v>31547135.9717251</v>
      </c>
      <c r="Q54" s="8"/>
      <c r="R54" s="81" t="n">
        <f aca="false">'High SIPA income'!G49</f>
        <v>23061750.3352078</v>
      </c>
      <c r="S54" s="8"/>
      <c r="T54" s="81" t="n">
        <f aca="false">'High SIPA income'!J49</f>
        <v>88178601.2077736</v>
      </c>
      <c r="U54" s="6"/>
      <c r="V54" s="81" t="n">
        <f aca="false">'High SIPA income'!F49</f>
        <v>114274.115424325</v>
      </c>
      <c r="W54" s="8"/>
      <c r="X54" s="81" t="n">
        <f aca="false">'High SIPA income'!M49</f>
        <v>287023.631804235</v>
      </c>
      <c r="Y54" s="6"/>
      <c r="Z54" s="6" t="n">
        <f aca="false">R54+V54-N54-L54-F54</f>
        <v>-6948529.09904792</v>
      </c>
      <c r="AA54" s="6"/>
      <c r="AB54" s="6" t="n">
        <f aca="false">T54-P54-D54</f>
        <v>-75999498.2773274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-0.0128140512671189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12321752</v>
      </c>
      <c r="AX54" s="5"/>
      <c r="AY54" s="61" t="n">
        <f aca="false">(AW54-AW53)/AW53</f>
        <v>0.00526202687812458</v>
      </c>
      <c r="AZ54" s="11" t="n">
        <f aca="false">workers_and_wage_high!B42</f>
        <v>6989.71524075694</v>
      </c>
      <c r="BA54" s="61" t="n">
        <f aca="false">(AZ54-AZ53)/AZ53</f>
        <v>0.00233415330503357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0.0174978697370881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139717296.438284</v>
      </c>
      <c r="E55" s="9"/>
      <c r="F55" s="82" t="n">
        <f aca="false">'High pensions'!I55</f>
        <v>25395272.4927343</v>
      </c>
      <c r="G55" s="82" t="n">
        <f aca="false">'High pensions'!K55</f>
        <v>1062301.6654857</v>
      </c>
      <c r="H55" s="82" t="n">
        <f aca="false">'High pensions'!V55</f>
        <v>5844470.33383924</v>
      </c>
      <c r="I55" s="82" t="n">
        <f aca="false">'High pensions'!M55</f>
        <v>32854.6906851251</v>
      </c>
      <c r="J55" s="82" t="n">
        <f aca="false">'High pensions'!W55</f>
        <v>180756.814448637</v>
      </c>
      <c r="K55" s="9"/>
      <c r="L55" s="82" t="n">
        <f aca="false">'High pensions'!N55</f>
        <v>4379943.30858953</v>
      </c>
      <c r="M55" s="67"/>
      <c r="N55" s="82" t="n">
        <f aca="false">'High pensions'!L55</f>
        <v>1091533.84163912</v>
      </c>
      <c r="O55" s="9"/>
      <c r="P55" s="82" t="n">
        <f aca="false">'High pensions'!X55</f>
        <v>28732843.7917946</v>
      </c>
      <c r="Q55" s="67"/>
      <c r="R55" s="82" t="n">
        <f aca="false">'High SIPA income'!G50</f>
        <v>27016823.2582791</v>
      </c>
      <c r="S55" s="67"/>
      <c r="T55" s="82" t="n">
        <f aca="false">'High SIPA income'!J50</f>
        <v>103301165.322031</v>
      </c>
      <c r="U55" s="9"/>
      <c r="V55" s="82" t="n">
        <f aca="false">'High SIPA income'!F50</f>
        <v>113052.704197858</v>
      </c>
      <c r="W55" s="67"/>
      <c r="X55" s="82" t="n">
        <f aca="false">'High SIPA income'!M50</f>
        <v>283955.798945977</v>
      </c>
      <c r="Y55" s="9"/>
      <c r="Z55" s="9" t="n">
        <f aca="false">R55+V55-N55-L55-F55</f>
        <v>-3736873.68048593</v>
      </c>
      <c r="AA55" s="9"/>
      <c r="AB55" s="9" t="n">
        <f aca="false">T55-P55-D55</f>
        <v>-65148974.908048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-0.0109061412992956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12396977</v>
      </c>
      <c r="AX55" s="7"/>
      <c r="AY55" s="40" t="n">
        <f aca="false">(AW55-AW54)/AW54</f>
        <v>0.00610505713797843</v>
      </c>
      <c r="AZ55" s="12" t="n">
        <f aca="false">workers_and_wage_high!B43</f>
        <v>7028.44483526664</v>
      </c>
      <c r="BA55" s="40" t="n">
        <f aca="false">(AZ55-AZ54)/AZ54</f>
        <v>0.00554094024944931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0.0151704926120281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135895481.884796</v>
      </c>
      <c r="E56" s="9"/>
      <c r="F56" s="82" t="n">
        <f aca="false">'High pensions'!I56</f>
        <v>24700612.4579589</v>
      </c>
      <c r="G56" s="82" t="n">
        <f aca="false">'High pensions'!K56</f>
        <v>1105310.48136064</v>
      </c>
      <c r="H56" s="82" t="n">
        <f aca="false">'High pensions'!V56</f>
        <v>6081092.14913091</v>
      </c>
      <c r="I56" s="82" t="n">
        <f aca="false">'High pensions'!M56</f>
        <v>34184.8602482672</v>
      </c>
      <c r="J56" s="82" t="n">
        <f aca="false">'High pensions'!W56</f>
        <v>188075.014921575</v>
      </c>
      <c r="K56" s="9"/>
      <c r="L56" s="82" t="n">
        <f aca="false">'High pensions'!N56</f>
        <v>4053605.2651673</v>
      </c>
      <c r="M56" s="67"/>
      <c r="N56" s="82" t="n">
        <f aca="false">'High pensions'!L56</f>
        <v>1063377.81384962</v>
      </c>
      <c r="O56" s="9"/>
      <c r="P56" s="82" t="n">
        <f aca="false">'High pensions'!X56</f>
        <v>26884567.9756042</v>
      </c>
      <c r="Q56" s="67"/>
      <c r="R56" s="82" t="n">
        <f aca="false">'High SIPA income'!G51</f>
        <v>23749720.2316388</v>
      </c>
      <c r="S56" s="67"/>
      <c r="T56" s="82" t="n">
        <f aca="false">'High SIPA income'!J51</f>
        <v>90809113.7342979</v>
      </c>
      <c r="U56" s="9"/>
      <c r="V56" s="82" t="n">
        <f aca="false">'High SIPA income'!F51</f>
        <v>113137.129010767</v>
      </c>
      <c r="W56" s="67"/>
      <c r="X56" s="82" t="n">
        <f aca="false">'High SIPA income'!M51</f>
        <v>284167.849735656</v>
      </c>
      <c r="Y56" s="9"/>
      <c r="Z56" s="9" t="n">
        <f aca="false">R56+V56-N56-L56-F56</f>
        <v>-5954738.1763263</v>
      </c>
      <c r="AA56" s="9"/>
      <c r="AB56" s="9" t="n">
        <f aca="false">T56-P56-D56</f>
        <v>-71970936.126102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-0.011950115871701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12424904</v>
      </c>
      <c r="AX56" s="7"/>
      <c r="AY56" s="40" t="n">
        <f aca="false">(AW56-AW55)/AW55</f>
        <v>0.00225272661230234</v>
      </c>
      <c r="AZ56" s="12" t="n">
        <f aca="false">workers_and_wage_high!B44</f>
        <v>7078.5232488849</v>
      </c>
      <c r="BA56" s="40" t="n">
        <f aca="false">(AZ56-AZ55)/AZ55</f>
        <v>0.00712510587932376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0.0174923040167148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142819734.164584</v>
      </c>
      <c r="E57" s="9"/>
      <c r="F57" s="82" t="n">
        <f aca="false">'High pensions'!I57</f>
        <v>25959177.2737427</v>
      </c>
      <c r="G57" s="82" t="n">
        <f aca="false">'High pensions'!K57</f>
        <v>1232762.06902015</v>
      </c>
      <c r="H57" s="82" t="n">
        <f aca="false">'High pensions'!V57</f>
        <v>6782293.18013576</v>
      </c>
      <c r="I57" s="82" t="n">
        <f aca="false">'High pensions'!M57</f>
        <v>38126.6619284581</v>
      </c>
      <c r="J57" s="82" t="n">
        <f aca="false">'High pensions'!W57</f>
        <v>209761.644746466</v>
      </c>
      <c r="K57" s="9"/>
      <c r="L57" s="82" t="n">
        <f aca="false">'High pensions'!N57</f>
        <v>4340771.28931939</v>
      </c>
      <c r="M57" s="67"/>
      <c r="N57" s="82" t="n">
        <f aca="false">'High pensions'!L57</f>
        <v>1120061.97421802</v>
      </c>
      <c r="O57" s="9"/>
      <c r="P57" s="82" t="n">
        <f aca="false">'High pensions'!X57</f>
        <v>28686533.365875</v>
      </c>
      <c r="Q57" s="67"/>
      <c r="R57" s="82" t="n">
        <f aca="false">'High SIPA income'!G52</f>
        <v>27511613.6728673</v>
      </c>
      <c r="S57" s="67"/>
      <c r="T57" s="82" t="n">
        <f aca="false">'High SIPA income'!J52</f>
        <v>105193039.356535</v>
      </c>
      <c r="U57" s="9"/>
      <c r="V57" s="82" t="n">
        <f aca="false">'High SIPA income'!F52</f>
        <v>117211.796043087</v>
      </c>
      <c r="W57" s="67"/>
      <c r="X57" s="82" t="n">
        <f aca="false">'High SIPA income'!M52</f>
        <v>294402.238561742</v>
      </c>
      <c r="Y57" s="9"/>
      <c r="Z57" s="9" t="n">
        <f aca="false">R57+V57-N57-L57-F57</f>
        <v>-3791185.06836978</v>
      </c>
      <c r="AA57" s="9"/>
      <c r="AB57" s="9" t="n">
        <f aca="false">T57-P57-D57</f>
        <v>-66313228.1739242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-0.0108737383391238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12440525</v>
      </c>
      <c r="AX57" s="7"/>
      <c r="AY57" s="40" t="n">
        <f aca="false">(AW57-AW56)/AW56</f>
        <v>0.00125723305387309</v>
      </c>
      <c r="AZ57" s="12" t="n">
        <f aca="false">workers_and_wage_high!B45</f>
        <v>7122.70999023692</v>
      </c>
      <c r="BA57" s="40" t="n">
        <f aca="false">(AZ57-AZ56)/AZ56</f>
        <v>0.00624236719982177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0.0152187455375033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139373207.687062</v>
      </c>
      <c r="E58" s="6"/>
      <c r="F58" s="81" t="n">
        <f aca="false">'High pensions'!I58</f>
        <v>25332730.2891437</v>
      </c>
      <c r="G58" s="81" t="n">
        <f aca="false">'High pensions'!K58</f>
        <v>1343926.76359695</v>
      </c>
      <c r="H58" s="81" t="n">
        <f aca="false">'High pensions'!V58</f>
        <v>7393888.53080984</v>
      </c>
      <c r="I58" s="81" t="n">
        <f aca="false">'High pensions'!M58</f>
        <v>41564.7452658848</v>
      </c>
      <c r="J58" s="81" t="n">
        <f aca="false">'High pensions'!W58</f>
        <v>228676.964870406</v>
      </c>
      <c r="K58" s="6"/>
      <c r="L58" s="81" t="n">
        <f aca="false">'High pensions'!N58</f>
        <v>5115087.90181217</v>
      </c>
      <c r="M58" s="8"/>
      <c r="N58" s="81" t="n">
        <f aca="false">'High pensions'!L58</f>
        <v>1094472.57054376</v>
      </c>
      <c r="O58" s="6"/>
      <c r="P58" s="81" t="n">
        <f aca="false">'High pensions'!X58</f>
        <v>32563680.6001253</v>
      </c>
      <c r="Q58" s="8"/>
      <c r="R58" s="81" t="n">
        <f aca="false">'High SIPA income'!G53</f>
        <v>24078574.2881804</v>
      </c>
      <c r="S58" s="8"/>
      <c r="T58" s="81" t="n">
        <f aca="false">'High SIPA income'!J53</f>
        <v>92066515.7218249</v>
      </c>
      <c r="U58" s="6"/>
      <c r="V58" s="81" t="n">
        <f aca="false">'High SIPA income'!F53</f>
        <v>117677.563641986</v>
      </c>
      <c r="W58" s="8"/>
      <c r="X58" s="81" t="n">
        <f aca="false">'High SIPA income'!M53</f>
        <v>295572.11248565</v>
      </c>
      <c r="Y58" s="6"/>
      <c r="Z58" s="6" t="n">
        <f aca="false">R58+V58-N58-L58-F58</f>
        <v>-7346038.90967727</v>
      </c>
      <c r="AA58" s="6"/>
      <c r="AB58" s="6" t="n">
        <f aca="false">T58-P58-D58</f>
        <v>-79870372.5653627</v>
      </c>
      <c r="AC58" s="50"/>
      <c r="AD58" s="6"/>
      <c r="AE58" s="6"/>
      <c r="AF58" s="6"/>
      <c r="AG58" s="6" t="n">
        <f aca="false">BF58/100*$AG$57</f>
        <v>6141849301.0687</v>
      </c>
      <c r="AH58" s="61" t="n">
        <f aca="false">(AG58-AG57)/AG57</f>
        <v>0.00711221663029347</v>
      </c>
      <c r="AI58" s="61"/>
      <c r="AJ58" s="61" t="n">
        <f aca="false">AB58/AG58</f>
        <v>-0.0130042872513113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0.0086756746050499</v>
      </c>
      <c r="AV58" s="5"/>
      <c r="AW58" s="5" t="n">
        <f aca="false">workers_and_wage_high!C46</f>
        <v>12487480</v>
      </c>
      <c r="AX58" s="5"/>
      <c r="AY58" s="61" t="n">
        <f aca="false">(AW58-AW57)/AW57</f>
        <v>0.00377435839725414</v>
      </c>
      <c r="AZ58" s="11" t="n">
        <f aca="false">workers_and_wage_high!B46</f>
        <v>7146.39518998681</v>
      </c>
      <c r="BA58" s="61" t="n">
        <f aca="false">(AZ58-AZ57)/AZ57</f>
        <v>0.00332530733138977</v>
      </c>
      <c r="BB58" s="66"/>
      <c r="BC58" s="66"/>
      <c r="BD58" s="66"/>
      <c r="BE58" s="66"/>
      <c r="BF58" s="5" t="n">
        <f aca="false">BF57*(1+AY58)*(1+BA58)*(1-BE58)</f>
        <v>100.711221663029</v>
      </c>
      <c r="BG58" s="5"/>
      <c r="BH58" s="5"/>
      <c r="BI58" s="61" t="n">
        <f aca="false">T65/AG65</f>
        <v>0.0176233419317379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146902556.983265</v>
      </c>
      <c r="E59" s="9"/>
      <c r="F59" s="82" t="n">
        <f aca="false">'High pensions'!I59</f>
        <v>26701278.6503304</v>
      </c>
      <c r="G59" s="82" t="n">
        <f aca="false">'High pensions'!K59</f>
        <v>1522784.92531446</v>
      </c>
      <c r="H59" s="82" t="n">
        <f aca="false">'High pensions'!V59</f>
        <v>8377913.36489034</v>
      </c>
      <c r="I59" s="82" t="n">
        <f aca="false">'High pensions'!M59</f>
        <v>47096.4409891069</v>
      </c>
      <c r="J59" s="82" t="n">
        <f aca="false">'High pensions'!W59</f>
        <v>259110.722625474</v>
      </c>
      <c r="K59" s="9"/>
      <c r="L59" s="82" t="n">
        <f aca="false">'High pensions'!N59</f>
        <v>4372502.76157123</v>
      </c>
      <c r="M59" s="67"/>
      <c r="N59" s="82" t="n">
        <f aca="false">'High pensions'!L59</f>
        <v>1154699.75672012</v>
      </c>
      <c r="O59" s="9"/>
      <c r="P59" s="82" t="n">
        <f aca="false">'High pensions'!X59</f>
        <v>29041754.9857634</v>
      </c>
      <c r="Q59" s="67"/>
      <c r="R59" s="82" t="n">
        <f aca="false">'High SIPA income'!G54</f>
        <v>28138562.3509033</v>
      </c>
      <c r="S59" s="67"/>
      <c r="T59" s="82" t="n">
        <f aca="false">'High SIPA income'!J54</f>
        <v>107590231.965713</v>
      </c>
      <c r="U59" s="9"/>
      <c r="V59" s="82" t="n">
        <f aca="false">'High SIPA income'!F54</f>
        <v>117237.622608704</v>
      </c>
      <c r="W59" s="67"/>
      <c r="X59" s="82" t="n">
        <f aca="false">'High SIPA income'!M54</f>
        <v>294467.107448564</v>
      </c>
      <c r="Y59" s="9"/>
      <c r="Z59" s="9" t="n">
        <f aca="false">R59+V59-N59-L59-F59</f>
        <v>-3972681.19510973</v>
      </c>
      <c r="AA59" s="9"/>
      <c r="AB59" s="9" t="n">
        <f aca="false">T59-P59-D59</f>
        <v>-68354080.0033151</v>
      </c>
      <c r="AC59" s="50"/>
      <c r="AD59" s="9"/>
      <c r="AE59" s="9"/>
      <c r="AF59" s="9"/>
      <c r="AG59" s="9" t="n">
        <f aca="false">BF59/100*$AG$57</f>
        <v>6177430189.78643</v>
      </c>
      <c r="AH59" s="40" t="n">
        <f aca="false">(AG59-AG58)/AG58</f>
        <v>0.00579318817079135</v>
      </c>
      <c r="AI59" s="40"/>
      <c r="AJ59" s="40" t="n">
        <f aca="false">AB59/AG59</f>
        <v>-0.0110651319243283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12508260</v>
      </c>
      <c r="AX59" s="7"/>
      <c r="AY59" s="40" t="n">
        <f aca="false">(AW59-AW58)/AW58</f>
        <v>0.001664066729236</v>
      </c>
      <c r="AZ59" s="12" t="n">
        <f aca="false">workers_and_wage_high!B47</f>
        <v>7175.85450133573</v>
      </c>
      <c r="BA59" s="40" t="n">
        <f aca="false">(AZ59-AZ58)/AZ58</f>
        <v>0.00412226172297273</v>
      </c>
      <c r="BB59" s="39"/>
      <c r="BC59" s="39"/>
      <c r="BD59" s="39"/>
      <c r="BE59" s="39"/>
      <c r="BF59" s="7" t="n">
        <f aca="false">BF58*(1+AY59)*(1+BA59)*(1-BE59)</f>
        <v>101.294660721034</v>
      </c>
      <c r="BG59" s="7"/>
      <c r="BH59" s="7"/>
      <c r="BI59" s="40" t="n">
        <f aca="false">T66/AG66</f>
        <v>0.0153263611849018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143755727.432372</v>
      </c>
      <c r="E60" s="9"/>
      <c r="F60" s="82" t="n">
        <f aca="false">'High pensions'!I60</f>
        <v>26129305.1297261</v>
      </c>
      <c r="G60" s="82" t="n">
        <f aca="false">'High pensions'!K60</f>
        <v>1514447.98804318</v>
      </c>
      <c r="H60" s="82" t="n">
        <f aca="false">'High pensions'!V60</f>
        <v>8332045.99581794</v>
      </c>
      <c r="I60" s="82" t="n">
        <f aca="false">'High pensions'!M60</f>
        <v>46838.597568346</v>
      </c>
      <c r="J60" s="82" t="n">
        <f aca="false">'High pensions'!W60</f>
        <v>257692.144200556</v>
      </c>
      <c r="K60" s="9"/>
      <c r="L60" s="82" t="n">
        <f aca="false">'High pensions'!N60</f>
        <v>4244662.3381174</v>
      </c>
      <c r="M60" s="67"/>
      <c r="N60" s="82" t="n">
        <f aca="false">'High pensions'!L60</f>
        <v>1130725.23336929</v>
      </c>
      <c r="O60" s="9"/>
      <c r="P60" s="82" t="n">
        <f aca="false">'High pensions'!X60</f>
        <v>28246489.6668854</v>
      </c>
      <c r="Q60" s="67"/>
      <c r="R60" s="82" t="n">
        <f aca="false">'High SIPA income'!G55</f>
        <v>24740378.1667566</v>
      </c>
      <c r="S60" s="67"/>
      <c r="T60" s="82" t="n">
        <f aca="false">'High SIPA income'!J55</f>
        <v>94596980.2112283</v>
      </c>
      <c r="U60" s="9"/>
      <c r="V60" s="82" t="n">
        <f aca="false">'High SIPA income'!F55</f>
        <v>113299.423118197</v>
      </c>
      <c r="W60" s="67"/>
      <c r="X60" s="82" t="n">
        <f aca="false">'High SIPA income'!M55</f>
        <v>284575.485742829</v>
      </c>
      <c r="Y60" s="9"/>
      <c r="Z60" s="9" t="n">
        <f aca="false">R60+V60-N60-L60-F60</f>
        <v>-6651015.11133797</v>
      </c>
      <c r="AA60" s="9"/>
      <c r="AB60" s="9" t="n">
        <f aca="false">T60-P60-D60</f>
        <v>-77405236.888029</v>
      </c>
      <c r="AC60" s="50"/>
      <c r="AD60" s="9"/>
      <c r="AE60" s="9"/>
      <c r="AF60" s="9"/>
      <c r="AG60" s="9" t="n">
        <f aca="false">BF60/100*$AG$57</f>
        <v>6241271951.59073</v>
      </c>
      <c r="AH60" s="40" t="n">
        <f aca="false">(AG60-AG59)/AG59</f>
        <v>0.0103346796067161</v>
      </c>
      <c r="AI60" s="40"/>
      <c r="AJ60" s="40" t="n">
        <f aca="false">AB60/AG60</f>
        <v>-0.0124021573628594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12580992</v>
      </c>
      <c r="AX60" s="7"/>
      <c r="AY60" s="40" t="n">
        <f aca="false">(AW60-AW59)/AW59</f>
        <v>0.00581471763458706</v>
      </c>
      <c r="AZ60" s="12" t="n">
        <f aca="false">workers_and_wage_high!B48</f>
        <v>7208.10158312416</v>
      </c>
      <c r="BA60" s="40" t="n">
        <f aca="false">(AZ60-AZ59)/AZ59</f>
        <v>0.0044938316102184</v>
      </c>
      <c r="BB60" s="39"/>
      <c r="BC60" s="39"/>
      <c r="BD60" s="39"/>
      <c r="BE60" s="39"/>
      <c r="BF60" s="7" t="n">
        <f aca="false">BF59*(1+AY60)*(1+BA60)*(1-BE60)</f>
        <v>102.341508585456</v>
      </c>
      <c r="BG60" s="7"/>
      <c r="BH60" s="7"/>
      <c r="BI60" s="40" t="n">
        <f aca="false">T67/AG67</f>
        <v>0.0176420216827568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149334317.307855</v>
      </c>
      <c r="E61" s="9"/>
      <c r="F61" s="82" t="n">
        <f aca="false">'High pensions'!I61</f>
        <v>27143279.8746188</v>
      </c>
      <c r="G61" s="82" t="n">
        <f aca="false">'High pensions'!K61</f>
        <v>1639031.17971232</v>
      </c>
      <c r="H61" s="82" t="n">
        <f aca="false">'High pensions'!V61</f>
        <v>9017465.95839737</v>
      </c>
      <c r="I61" s="82" t="n">
        <f aca="false">'High pensions'!M61</f>
        <v>50691.6859704841</v>
      </c>
      <c r="J61" s="82" t="n">
        <f aca="false">'High pensions'!W61</f>
        <v>278890.699744249</v>
      </c>
      <c r="K61" s="9"/>
      <c r="L61" s="82" t="n">
        <f aca="false">'High pensions'!N61</f>
        <v>4512011.33289342</v>
      </c>
      <c r="M61" s="67"/>
      <c r="N61" s="82" t="n">
        <f aca="false">'High pensions'!L61</f>
        <v>1175918.86742414</v>
      </c>
      <c r="O61" s="9"/>
      <c r="P61" s="82" t="n">
        <f aca="false">'High pensions'!X61</f>
        <v>29882406.9119938</v>
      </c>
      <c r="Q61" s="67"/>
      <c r="R61" s="82" t="n">
        <f aca="false">'High SIPA income'!G56</f>
        <v>28889310.8182208</v>
      </c>
      <c r="S61" s="67"/>
      <c r="T61" s="82" t="n">
        <f aca="false">'High SIPA income'!J56</f>
        <v>110460783.799148</v>
      </c>
      <c r="U61" s="9"/>
      <c r="V61" s="82" t="n">
        <f aca="false">'High SIPA income'!F56</f>
        <v>112690.212864012</v>
      </c>
      <c r="W61" s="67"/>
      <c r="X61" s="82" t="n">
        <f aca="false">'High SIPA income'!M56</f>
        <v>283045.325224508</v>
      </c>
      <c r="Y61" s="9"/>
      <c r="Z61" s="9" t="n">
        <f aca="false">R61+V61-N61-L61-F61</f>
        <v>-3829209.04385159</v>
      </c>
      <c r="AA61" s="9"/>
      <c r="AB61" s="9" t="n">
        <f aca="false">T61-P61-D61</f>
        <v>-68755940.4207015</v>
      </c>
      <c r="AC61" s="50"/>
      <c r="AD61" s="9"/>
      <c r="AE61" s="9"/>
      <c r="AF61" s="9"/>
      <c r="AG61" s="9" t="n">
        <f aca="false">BF61/100*$AG$57</f>
        <v>6312813242.91823</v>
      </c>
      <c r="AH61" s="40" t="n">
        <f aca="false">(AG61-AG60)/AG60</f>
        <v>0.0114626140123987</v>
      </c>
      <c r="AI61" s="40" t="n">
        <f aca="false">(AG61-AG57)/AG57</f>
        <v>0.0351460979581812</v>
      </c>
      <c r="AJ61" s="40" t="n">
        <f aca="false">AB61/AG61</f>
        <v>-0.0108914897011776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12657189</v>
      </c>
      <c r="AX61" s="7"/>
      <c r="AY61" s="40" t="n">
        <f aca="false">(AW61-AW60)/AW60</f>
        <v>0.00605651764185209</v>
      </c>
      <c r="AZ61" s="12" t="n">
        <f aca="false">workers_and_wage_high!B49</f>
        <v>7246.83468720305</v>
      </c>
      <c r="BA61" s="40" t="n">
        <f aca="false">(AZ61-AZ60)/AZ60</f>
        <v>0.00537355136192371</v>
      </c>
      <c r="BB61" s="39"/>
      <c r="BC61" s="39"/>
      <c r="BD61" s="39"/>
      <c r="BE61" s="39"/>
      <c r="BF61" s="7" t="n">
        <f aca="false">BF60*(1+AY61)*(1+BA61)*(1-BE61)</f>
        <v>103.514609795818</v>
      </c>
      <c r="BG61" s="7"/>
      <c r="BH61" s="7"/>
      <c r="BI61" s="40" t="n">
        <f aca="false">T68/AG68</f>
        <v>0.015399756531811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146402322.211266</v>
      </c>
      <c r="E62" s="6"/>
      <c r="F62" s="81" t="n">
        <f aca="false">'High pensions'!I62</f>
        <v>26610355.059128</v>
      </c>
      <c r="G62" s="81" t="n">
        <f aca="false">'High pensions'!K62</f>
        <v>1688311.49432572</v>
      </c>
      <c r="H62" s="81" t="n">
        <f aca="false">'High pensions'!V62</f>
        <v>9288591.70935685</v>
      </c>
      <c r="I62" s="81" t="n">
        <f aca="false">'High pensions'!M62</f>
        <v>52215.8194121355</v>
      </c>
      <c r="J62" s="81" t="n">
        <f aca="false">'High pensions'!W62</f>
        <v>287276.032248148</v>
      </c>
      <c r="K62" s="6"/>
      <c r="L62" s="81" t="n">
        <f aca="false">'High pensions'!N62</f>
        <v>5326812.35733543</v>
      </c>
      <c r="M62" s="8"/>
      <c r="N62" s="81" t="n">
        <f aca="false">'High pensions'!L62</f>
        <v>1154006.85896834</v>
      </c>
      <c r="O62" s="6"/>
      <c r="P62" s="81" t="n">
        <f aca="false">'High pensions'!X62</f>
        <v>33989859.8957884</v>
      </c>
      <c r="Q62" s="8"/>
      <c r="R62" s="81" t="n">
        <f aca="false">'High SIPA income'!G57</f>
        <v>25171594.9126085</v>
      </c>
      <c r="S62" s="8"/>
      <c r="T62" s="81" t="n">
        <f aca="false">'High SIPA income'!J57</f>
        <v>96245774.8132814</v>
      </c>
      <c r="U62" s="6"/>
      <c r="V62" s="81" t="n">
        <f aca="false">'High SIPA income'!F57</f>
        <v>117662.495207224</v>
      </c>
      <c r="W62" s="8"/>
      <c r="X62" s="81" t="n">
        <f aca="false">'High SIPA income'!M57</f>
        <v>295534.264921878</v>
      </c>
      <c r="Y62" s="6"/>
      <c r="Z62" s="6" t="n">
        <f aca="false">R62+V62-N62-L62-F62</f>
        <v>-7801916.86761602</v>
      </c>
      <c r="AA62" s="6"/>
      <c r="AB62" s="6" t="n">
        <f aca="false">T62-P62-D62</f>
        <v>-84146407.2937728</v>
      </c>
      <c r="AC62" s="50"/>
      <c r="AD62" s="6"/>
      <c r="AE62" s="6"/>
      <c r="AF62" s="6"/>
      <c r="AG62" s="6" t="n">
        <f aca="false">BF62/100*$AG$57</f>
        <v>6344274854.79092</v>
      </c>
      <c r="AH62" s="61" t="n">
        <f aca="false">(AG62-AG61)/AG61</f>
        <v>0.00498377041455885</v>
      </c>
      <c r="AI62" s="61"/>
      <c r="AJ62" s="61" t="n">
        <f aca="false">AB62/AG62</f>
        <v>-0.0132633609387571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0.00627604048149802</v>
      </c>
      <c r="AV62" s="5"/>
      <c r="AW62" s="5" t="n">
        <f aca="false">workers_and_wage_high!C50</f>
        <v>12724252</v>
      </c>
      <c r="AX62" s="5"/>
      <c r="AY62" s="61" t="n">
        <f aca="false">(AW62-AW61)/AW61</f>
        <v>0.00529841183536092</v>
      </c>
      <c r="AZ62" s="11" t="n">
        <f aca="false">workers_and_wage_high!B50</f>
        <v>7244.56655036382</v>
      </c>
      <c r="BA62" s="61" t="n">
        <f aca="false">(AZ62-AZ61)/AZ61</f>
        <v>-0.000312983107401644</v>
      </c>
      <c r="BB62" s="66"/>
      <c r="BC62" s="66"/>
      <c r="BD62" s="66"/>
      <c r="BE62" s="66"/>
      <c r="BF62" s="5" t="n">
        <f aca="false">BF61*(1+AY62)*(1+BA62)*(1-BE62)</f>
        <v>104.030502845593</v>
      </c>
      <c r="BG62" s="5"/>
      <c r="BH62" s="5"/>
      <c r="BI62" s="61" t="n">
        <f aca="false">T69/AG69</f>
        <v>0.0177658407606615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152379187.72851</v>
      </c>
      <c r="E63" s="9"/>
      <c r="F63" s="82" t="n">
        <f aca="false">'High pensions'!I63</f>
        <v>27696721.1163891</v>
      </c>
      <c r="G63" s="82" t="n">
        <f aca="false">'High pensions'!K63</f>
        <v>1920586.40778371</v>
      </c>
      <c r="H63" s="82" t="n">
        <f aca="false">'High pensions'!V63</f>
        <v>10566499.7510237</v>
      </c>
      <c r="I63" s="82" t="n">
        <f aca="false">'High pensions'!M63</f>
        <v>59399.5796221769</v>
      </c>
      <c r="J63" s="82" t="n">
        <f aca="false">'High pensions'!W63</f>
        <v>326798.961371869</v>
      </c>
      <c r="K63" s="9"/>
      <c r="L63" s="82" t="n">
        <f aca="false">'High pensions'!N63</f>
        <v>4633971.35410984</v>
      </c>
      <c r="M63" s="67"/>
      <c r="N63" s="82" t="n">
        <f aca="false">'High pensions'!L63</f>
        <v>1204427.77100265</v>
      </c>
      <c r="O63" s="9"/>
      <c r="P63" s="82" t="n">
        <f aca="false">'High pensions'!X63</f>
        <v>30672105.6178619</v>
      </c>
      <c r="Q63" s="67"/>
      <c r="R63" s="82" t="n">
        <f aca="false">'High SIPA income'!G58</f>
        <v>29163092.4438233</v>
      </c>
      <c r="S63" s="67"/>
      <c r="T63" s="82" t="n">
        <f aca="false">'High SIPA income'!J58</f>
        <v>111507611.573758</v>
      </c>
      <c r="U63" s="9"/>
      <c r="V63" s="82" t="n">
        <f aca="false">'High SIPA income'!F58</f>
        <v>118326.06811787</v>
      </c>
      <c r="W63" s="67"/>
      <c r="X63" s="82" t="n">
        <f aca="false">'High SIPA income'!M58</f>
        <v>297200.968760043</v>
      </c>
      <c r="Y63" s="9"/>
      <c r="Z63" s="9" t="n">
        <f aca="false">R63+V63-N63-L63-F63</f>
        <v>-4253701.72956043</v>
      </c>
      <c r="AA63" s="9"/>
      <c r="AB63" s="9" t="n">
        <f aca="false">T63-P63-D63</f>
        <v>-71543681.7726141</v>
      </c>
      <c r="AC63" s="50"/>
      <c r="AD63" s="9"/>
      <c r="AE63" s="9"/>
      <c r="AF63" s="9"/>
      <c r="AG63" s="9" t="n">
        <f aca="false">BF63/100*$AG$57</f>
        <v>6374666908.78494</v>
      </c>
      <c r="AH63" s="40" t="n">
        <f aca="false">(AG63-AG62)/AG62</f>
        <v>0.00479046931125165</v>
      </c>
      <c r="AI63" s="40"/>
      <c r="AJ63" s="40" t="n">
        <f aca="false">AB63/AG63</f>
        <v>-0.0112231247210767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12739544</v>
      </c>
      <c r="AX63" s="7"/>
      <c r="AY63" s="40" t="n">
        <f aca="false">(AW63-AW62)/AW62</f>
        <v>0.00120179952424708</v>
      </c>
      <c r="AZ63" s="12" t="n">
        <f aca="false">workers_and_wage_high!B51</f>
        <v>7270.53370015479</v>
      </c>
      <c r="BA63" s="40" t="n">
        <f aca="false">(AZ63-AZ62)/AZ62</f>
        <v>0.00358436210233546</v>
      </c>
      <c r="BB63" s="39"/>
      <c r="BC63" s="39"/>
      <c r="BD63" s="39"/>
      <c r="BE63" s="39"/>
      <c r="BF63" s="7" t="n">
        <f aca="false">BF62*(1+AY63)*(1+BA63)*(1-BE63)</f>
        <v>104.528857776909</v>
      </c>
      <c r="BG63" s="7"/>
      <c r="BH63" s="7"/>
      <c r="BI63" s="40" t="n">
        <f aca="false">T70/AG70</f>
        <v>0.0154407974699737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150873348.317217</v>
      </c>
      <c r="E64" s="9"/>
      <c r="F64" s="82" t="n">
        <f aca="false">'High pensions'!I64</f>
        <v>27423016.9784267</v>
      </c>
      <c r="G64" s="82" t="n">
        <f aca="false">'High pensions'!K64</f>
        <v>1943160.7273733</v>
      </c>
      <c r="H64" s="82" t="n">
        <f aca="false">'High pensions'!V64</f>
        <v>10690696.9969046</v>
      </c>
      <c r="I64" s="82" t="n">
        <f aca="false">'High pensions'!M64</f>
        <v>60097.7544548439</v>
      </c>
      <c r="J64" s="82" t="n">
        <f aca="false">'High pensions'!W64</f>
        <v>330640.113306324</v>
      </c>
      <c r="K64" s="9"/>
      <c r="L64" s="82" t="n">
        <f aca="false">'High pensions'!N64</f>
        <v>4455184.11520791</v>
      </c>
      <c r="M64" s="67"/>
      <c r="N64" s="82" t="n">
        <f aca="false">'High pensions'!L64</f>
        <v>1194143.81807982</v>
      </c>
      <c r="O64" s="9"/>
      <c r="P64" s="82" t="n">
        <f aca="false">'High pensions'!X64</f>
        <v>29687798.5105563</v>
      </c>
      <c r="Q64" s="67"/>
      <c r="R64" s="82" t="n">
        <f aca="false">'High SIPA income'!G59</f>
        <v>25574769.6641078</v>
      </c>
      <c r="S64" s="67"/>
      <c r="T64" s="82" t="n">
        <f aca="false">'High SIPA income'!J59</f>
        <v>97787348.4194801</v>
      </c>
      <c r="U64" s="9"/>
      <c r="V64" s="82" t="n">
        <f aca="false">'High SIPA income'!F59</f>
        <v>120458.565914175</v>
      </c>
      <c r="W64" s="67"/>
      <c r="X64" s="82" t="n">
        <f aca="false">'High SIPA income'!M59</f>
        <v>302557.188408185</v>
      </c>
      <c r="Y64" s="9"/>
      <c r="Z64" s="9" t="n">
        <f aca="false">R64+V64-N64-L64-F64</f>
        <v>-7377116.68169248</v>
      </c>
      <c r="AA64" s="9"/>
      <c r="AB64" s="9" t="n">
        <f aca="false">T64-P64-D64</f>
        <v>-82773798.4082935</v>
      </c>
      <c r="AC64" s="50"/>
      <c r="AD64" s="9"/>
      <c r="AE64" s="9"/>
      <c r="AF64" s="9"/>
      <c r="AG64" s="9" t="n">
        <f aca="false">BF64/100*$AG$57</f>
        <v>6425453936.29879</v>
      </c>
      <c r="AH64" s="40" t="n">
        <f aca="false">(AG64-AG63)/AG63</f>
        <v>0.00796700882423587</v>
      </c>
      <c r="AI64" s="40"/>
      <c r="AJ64" s="40" t="n">
        <f aca="false">AB64/AG64</f>
        <v>-0.0128821713187743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12828027</v>
      </c>
      <c r="AX64" s="7"/>
      <c r="AY64" s="40" t="n">
        <f aca="false">(AW64-AW63)/AW63</f>
        <v>0.00694553902400274</v>
      </c>
      <c r="AZ64" s="12" t="n">
        <f aca="false">workers_and_wage_high!B52</f>
        <v>7277.90910460167</v>
      </c>
      <c r="BA64" s="40" t="n">
        <f aca="false">(AZ64-AZ63)/AZ63</f>
        <v>0.00101442407821074</v>
      </c>
      <c r="BB64" s="39"/>
      <c r="BC64" s="39"/>
      <c r="BD64" s="39"/>
      <c r="BE64" s="39"/>
      <c r="BF64" s="7" t="n">
        <f aca="false">BF63*(1+AY64)*(1+BA64)*(1-BE64)</f>
        <v>105.361640109205</v>
      </c>
      <c r="BG64" s="7"/>
      <c r="BH64" s="7"/>
      <c r="BI64" s="40" t="n">
        <f aca="false">T71/AG71</f>
        <v>0.0178453093098228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156066504.563221</v>
      </c>
      <c r="E65" s="9"/>
      <c r="F65" s="82" t="n">
        <f aca="false">'High pensions'!I65</f>
        <v>28366934.5986969</v>
      </c>
      <c r="G65" s="82" t="n">
        <f aca="false">'High pensions'!K65</f>
        <v>2057347.57129369</v>
      </c>
      <c r="H65" s="82" t="n">
        <f aca="false">'High pensions'!V65</f>
        <v>11318919.3215889</v>
      </c>
      <c r="I65" s="82" t="n">
        <f aca="false">'High pensions'!M65</f>
        <v>63629.3063286711</v>
      </c>
      <c r="J65" s="82" t="n">
        <f aca="false">'High pensions'!W65</f>
        <v>350069.669739863</v>
      </c>
      <c r="K65" s="9"/>
      <c r="L65" s="82" t="n">
        <f aca="false">'High pensions'!N65</f>
        <v>4634727.11447489</v>
      </c>
      <c r="M65" s="67"/>
      <c r="N65" s="82" t="n">
        <f aca="false">'High pensions'!L65</f>
        <v>1236638.98858863</v>
      </c>
      <c r="O65" s="9"/>
      <c r="P65" s="82" t="n">
        <f aca="false">'High pensions'!X65</f>
        <v>30853243.8773013</v>
      </c>
      <c r="Q65" s="67"/>
      <c r="R65" s="82" t="n">
        <f aca="false">'High SIPA income'!G60</f>
        <v>29833698.816728</v>
      </c>
      <c r="S65" s="67"/>
      <c r="T65" s="82" t="n">
        <f aca="false">'High SIPA income'!J60</f>
        <v>114071733.163153</v>
      </c>
      <c r="U65" s="9"/>
      <c r="V65" s="82" t="n">
        <f aca="false">'High SIPA income'!F60</f>
        <v>112063.180238831</v>
      </c>
      <c r="W65" s="67"/>
      <c r="X65" s="82" t="n">
        <f aca="false">'High SIPA income'!M60</f>
        <v>281470.400048575</v>
      </c>
      <c r="Y65" s="9"/>
      <c r="Z65" s="9" t="n">
        <f aca="false">R65+V65-N65-L65-F65</f>
        <v>-4292538.70479359</v>
      </c>
      <c r="AA65" s="9"/>
      <c r="AB65" s="9" t="n">
        <f aca="false">T65-P65-D65</f>
        <v>-72848015.2773691</v>
      </c>
      <c r="AC65" s="50"/>
      <c r="AD65" s="9"/>
      <c r="AE65" s="9"/>
      <c r="AF65" s="9"/>
      <c r="AG65" s="9" t="n">
        <f aca="false">BF65/100*$AG$57</f>
        <v>6472763997.03289</v>
      </c>
      <c r="AH65" s="40" t="n">
        <f aca="false">(AG65-AG64)/AG64</f>
        <v>0.00736291337594572</v>
      </c>
      <c r="AI65" s="40" t="n">
        <f aca="false">(AG65-AG61)/AG61</f>
        <v>0.0253374760126317</v>
      </c>
      <c r="AJ65" s="40" t="n">
        <f aca="false">AB65/AG65</f>
        <v>-0.0112545452469397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12895264</v>
      </c>
      <c r="AX65" s="7"/>
      <c r="AY65" s="40" t="n">
        <f aca="false">(AW65-AW64)/AW64</f>
        <v>0.00524141397582029</v>
      </c>
      <c r="AZ65" s="12" t="n">
        <f aca="false">workers_and_wage_high!B53</f>
        <v>7293.26867851587</v>
      </c>
      <c r="BA65" s="40" t="n">
        <f aca="false">(AZ65-AZ64)/AZ64</f>
        <v>0.00211043772235234</v>
      </c>
      <c r="BB65" s="39"/>
      <c r="BC65" s="39"/>
      <c r="BD65" s="39"/>
      <c r="BE65" s="39"/>
      <c r="BF65" s="7" t="n">
        <f aca="false">BF64*(1+AY65)*(1+BA65)*(1-BE65)</f>
        <v>106.137408738477</v>
      </c>
      <c r="BG65" s="7"/>
      <c r="BH65" s="7"/>
      <c r="BI65" s="40" t="n">
        <f aca="false">T72/AG72</f>
        <v>0.0155498760694285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153787709.514291</v>
      </c>
      <c r="E66" s="6"/>
      <c r="F66" s="81" t="n">
        <f aca="false">'High pensions'!I66</f>
        <v>27952736.6239441</v>
      </c>
      <c r="G66" s="81" t="n">
        <f aca="false">'High pensions'!K66</f>
        <v>2115963.3388304</v>
      </c>
      <c r="H66" s="81" t="n">
        <f aca="false">'High pensions'!V66</f>
        <v>11641405.9801285</v>
      </c>
      <c r="I66" s="81" t="n">
        <f aca="false">'High pensions'!M66</f>
        <v>65442.1651184661</v>
      </c>
      <c r="J66" s="81" t="n">
        <f aca="false">'High pensions'!W66</f>
        <v>360043.483921499</v>
      </c>
      <c r="K66" s="6"/>
      <c r="L66" s="81" t="n">
        <f aca="false">'High pensions'!N66</f>
        <v>5482631.55011368</v>
      </c>
      <c r="M66" s="8"/>
      <c r="N66" s="81" t="n">
        <f aca="false">'High pensions'!L66</f>
        <v>1220309.70728083</v>
      </c>
      <c r="O66" s="6"/>
      <c r="P66" s="81" t="n">
        <f aca="false">'High pensions'!X66</f>
        <v>35163185.1367605</v>
      </c>
      <c r="Q66" s="8"/>
      <c r="R66" s="81" t="n">
        <f aca="false">'High SIPA income'!G61</f>
        <v>26410405.0756781</v>
      </c>
      <c r="S66" s="8"/>
      <c r="T66" s="81" t="n">
        <f aca="false">'High SIPA income'!J61</f>
        <v>100982472.841561</v>
      </c>
      <c r="U66" s="6"/>
      <c r="V66" s="81" t="n">
        <f aca="false">'High SIPA income'!F61</f>
        <v>114571.327715803</v>
      </c>
      <c r="W66" s="8"/>
      <c r="X66" s="81" t="n">
        <f aca="false">'High SIPA income'!M61</f>
        <v>287770.143391746</v>
      </c>
      <c r="Y66" s="6"/>
      <c r="Z66" s="6" t="n">
        <f aca="false">R66+V66-N66-L66-F66</f>
        <v>-8130701.47794472</v>
      </c>
      <c r="AA66" s="6"/>
      <c r="AB66" s="6" t="n">
        <f aca="false">T66-P66-D66</f>
        <v>-87968421.8094906</v>
      </c>
      <c r="AC66" s="50"/>
      <c r="AD66" s="6"/>
      <c r="AE66" s="6"/>
      <c r="AF66" s="6"/>
      <c r="AG66" s="6" t="n">
        <f aca="false">BF66/100*$AG$57</f>
        <v>6588809412.96358</v>
      </c>
      <c r="AH66" s="61" t="n">
        <f aca="false">(AG66-AG65)/AG65</f>
        <v>0.0179282631011864</v>
      </c>
      <c r="AI66" s="61"/>
      <c r="AJ66" s="61" t="n">
        <f aca="false">AB66/AG66</f>
        <v>-0.0133511862759927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0.0126427945750287</v>
      </c>
      <c r="AV66" s="5"/>
      <c r="AW66" s="5" t="n">
        <f aca="false">workers_and_wage_high!C54</f>
        <v>13035330</v>
      </c>
      <c r="AX66" s="5"/>
      <c r="AY66" s="61" t="n">
        <f aca="false">(AW66-AW65)/AW65</f>
        <v>0.0108618171756701</v>
      </c>
      <c r="AZ66" s="11" t="n">
        <f aca="false">workers_and_wage_high!B54</f>
        <v>7344.25239148367</v>
      </c>
      <c r="BA66" s="61" t="n">
        <f aca="false">(AZ66-AZ65)/AZ65</f>
        <v>0.00699051621641006</v>
      </c>
      <c r="BB66" s="66"/>
      <c r="BC66" s="66"/>
      <c r="BD66" s="66"/>
      <c r="BE66" s="66"/>
      <c r="BF66" s="5" t="n">
        <f aca="false">BF65*(1+AY66)*(1+BA66)*(1-BE66)</f>
        <v>108.040268127218</v>
      </c>
      <c r="BG66" s="5"/>
      <c r="BH66" s="5"/>
      <c r="BI66" s="61" t="n">
        <f aca="false">T73/AG73</f>
        <v>0.0178426175440753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157683756.609</v>
      </c>
      <c r="E67" s="9"/>
      <c r="F67" s="82" t="n">
        <f aca="false">'High pensions'!I67</f>
        <v>28660889.3017937</v>
      </c>
      <c r="G67" s="82" t="n">
        <f aca="false">'High pensions'!K67</f>
        <v>2301486.39430966</v>
      </c>
      <c r="H67" s="82" t="n">
        <f aca="false">'High pensions'!V67</f>
        <v>12662099.0932245</v>
      </c>
      <c r="I67" s="82" t="n">
        <f aca="false">'High pensions'!M67</f>
        <v>71179.9915765873</v>
      </c>
      <c r="J67" s="82" t="n">
        <f aca="false">'High pensions'!W67</f>
        <v>391611.312161583</v>
      </c>
      <c r="K67" s="9"/>
      <c r="L67" s="82" t="n">
        <f aca="false">'High pensions'!N67</f>
        <v>4637530.50342555</v>
      </c>
      <c r="M67" s="67"/>
      <c r="N67" s="82" t="n">
        <f aca="false">'High pensions'!L67</f>
        <v>1253294.55919907</v>
      </c>
      <c r="O67" s="9"/>
      <c r="P67" s="82" t="n">
        <f aca="false">'High pensions'!X67</f>
        <v>30959424.7112038</v>
      </c>
      <c r="Q67" s="67"/>
      <c r="R67" s="82" t="n">
        <f aca="false">'High SIPA income'!G62</f>
        <v>30718867.0235171</v>
      </c>
      <c r="S67" s="67"/>
      <c r="T67" s="82" t="n">
        <f aca="false">'High SIPA income'!J62</f>
        <v>117456250.520845</v>
      </c>
      <c r="U67" s="9"/>
      <c r="V67" s="82" t="n">
        <f aca="false">'High SIPA income'!F62</f>
        <v>117601.4738064</v>
      </c>
      <c r="W67" s="67"/>
      <c r="X67" s="82" t="n">
        <f aca="false">'High SIPA income'!M62</f>
        <v>295380.996755966</v>
      </c>
      <c r="Y67" s="9"/>
      <c r="Z67" s="9" t="n">
        <f aca="false">R67+V67-N67-L67-F67</f>
        <v>-3715245.86709477</v>
      </c>
      <c r="AA67" s="9"/>
      <c r="AB67" s="9" t="n">
        <f aca="false">T67-P67-D67</f>
        <v>-71186930.7993594</v>
      </c>
      <c r="AC67" s="50"/>
      <c r="AD67" s="9"/>
      <c r="AE67" s="9"/>
      <c r="AF67" s="9"/>
      <c r="AG67" s="9" t="n">
        <f aca="false">BF67/100*$AG$57</f>
        <v>6657754572.17841</v>
      </c>
      <c r="AH67" s="40" t="n">
        <f aca="false">(AG67-AG66)/AG66</f>
        <v>0.0104639783750875</v>
      </c>
      <c r="AI67" s="40"/>
      <c r="AJ67" s="40" t="n">
        <f aca="false">AB67/AG67</f>
        <v>-0.0106923332825811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13108330</v>
      </c>
      <c r="AX67" s="7"/>
      <c r="AY67" s="40" t="n">
        <f aca="false">(AW67-AW66)/AW66</f>
        <v>0.00560016508979826</v>
      </c>
      <c r="AZ67" s="12" t="n">
        <f aca="false">workers_and_wage_high!B55</f>
        <v>7379.7745339736</v>
      </c>
      <c r="BA67" s="40" t="n">
        <f aca="false">(AZ67-AZ66)/AZ66</f>
        <v>0.0048367268166216</v>
      </c>
      <c r="BB67" s="39"/>
      <c r="BC67" s="39"/>
      <c r="BD67" s="39"/>
      <c r="BE67" s="39"/>
      <c r="BF67" s="7" t="n">
        <f aca="false">BF66*(1+AY67)*(1+BA67)*(1-BE67)</f>
        <v>109.17079915654</v>
      </c>
      <c r="BG67" s="7"/>
      <c r="BH67" s="7"/>
      <c r="BI67" s="40" t="n">
        <f aca="false">T74/AG74</f>
        <v>0.0155342157770293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155454260.687895</v>
      </c>
      <c r="E68" s="9"/>
      <c r="F68" s="82" t="n">
        <f aca="false">'High pensions'!I68</f>
        <v>28255652.0270878</v>
      </c>
      <c r="G68" s="82" t="n">
        <f aca="false">'High pensions'!K68</f>
        <v>2357241.23154366</v>
      </c>
      <c r="H68" s="82" t="n">
        <f aca="false">'High pensions'!V68</f>
        <v>12968845.7573495</v>
      </c>
      <c r="I68" s="82" t="n">
        <f aca="false">'High pensions'!M68</f>
        <v>72904.3679858865</v>
      </c>
      <c r="J68" s="82" t="n">
        <f aca="false">'High pensions'!W68</f>
        <v>401098.322392253</v>
      </c>
      <c r="K68" s="9"/>
      <c r="L68" s="82" t="n">
        <f aca="false">'High pensions'!N68</f>
        <v>4543486.56382672</v>
      </c>
      <c r="M68" s="67"/>
      <c r="N68" s="82" t="n">
        <f aca="false">'High pensions'!L68</f>
        <v>1238468.36902642</v>
      </c>
      <c r="O68" s="9"/>
      <c r="P68" s="82" t="n">
        <f aca="false">'High pensions'!X68</f>
        <v>30389860.9376629</v>
      </c>
      <c r="Q68" s="67"/>
      <c r="R68" s="82" t="n">
        <f aca="false">'High SIPA income'!G63</f>
        <v>27078306.5911946</v>
      </c>
      <c r="S68" s="67"/>
      <c r="T68" s="82" t="n">
        <f aca="false">'High SIPA income'!J63</f>
        <v>103536252.174298</v>
      </c>
      <c r="U68" s="9"/>
      <c r="V68" s="82" t="n">
        <f aca="false">'High SIPA income'!F63</f>
        <v>120104.374530475</v>
      </c>
      <c r="W68" s="67"/>
      <c r="X68" s="82" t="n">
        <f aca="false">'High SIPA income'!M63</f>
        <v>301667.56176854</v>
      </c>
      <c r="Y68" s="9"/>
      <c r="Z68" s="9" t="n">
        <f aca="false">R68+V68-N68-L68-F68</f>
        <v>-6839195.99421596</v>
      </c>
      <c r="AA68" s="9"/>
      <c r="AB68" s="9" t="n">
        <f aca="false">T68-P68-D68</f>
        <v>-82307869.4512599</v>
      </c>
      <c r="AC68" s="50"/>
      <c r="AD68" s="9"/>
      <c r="AE68" s="9"/>
      <c r="AF68" s="9"/>
      <c r="AG68" s="9" t="n">
        <f aca="false">BF68/100*$AG$57</f>
        <v>6723239549.95165</v>
      </c>
      <c r="AH68" s="40" t="n">
        <f aca="false">(AG68-AG67)/AG67</f>
        <v>0.00983589543040416</v>
      </c>
      <c r="AI68" s="40"/>
      <c r="AJ68" s="40" t="n">
        <f aca="false">AB68/AG68</f>
        <v>-0.0122422931445083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13158502</v>
      </c>
      <c r="AX68" s="7"/>
      <c r="AY68" s="40" t="n">
        <f aca="false">(AW68-AW67)/AW67</f>
        <v>0.00382748984805845</v>
      </c>
      <c r="AZ68" s="12" t="n">
        <f aca="false">workers_and_wage_high!B56</f>
        <v>7423.94614608306</v>
      </c>
      <c r="BA68" s="40" t="n">
        <f aca="false">(AZ68-AZ67)/AZ67</f>
        <v>0.00598549615657089</v>
      </c>
      <c r="BB68" s="39"/>
      <c r="BC68" s="39"/>
      <c r="BD68" s="39"/>
      <c r="BE68" s="39"/>
      <c r="BF68" s="7" t="n">
        <f aca="false">BF67*(1+AY68)*(1+BA68)*(1-BE68)</f>
        <v>110.244591721097</v>
      </c>
      <c r="BG68" s="7"/>
      <c r="BH68" s="7"/>
      <c r="BI68" s="40" t="n">
        <f aca="false">T75/AG75</f>
        <v>0.0178684164478429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160310455.501588</v>
      </c>
      <c r="E69" s="9"/>
      <c r="F69" s="82" t="n">
        <f aca="false">'High pensions'!I69</f>
        <v>29138322.9183472</v>
      </c>
      <c r="G69" s="82" t="n">
        <f aca="false">'High pensions'!K69</f>
        <v>2500154.66979193</v>
      </c>
      <c r="H69" s="82" t="n">
        <f aca="false">'High pensions'!V69</f>
        <v>13755113.3283103</v>
      </c>
      <c r="I69" s="82" t="n">
        <f aca="false">'High pensions'!M69</f>
        <v>77324.3712306786</v>
      </c>
      <c r="J69" s="82" t="n">
        <f aca="false">'High pensions'!W69</f>
        <v>425415.876133308</v>
      </c>
      <c r="K69" s="9"/>
      <c r="L69" s="82" t="n">
        <f aca="false">'High pensions'!N69</f>
        <v>4630200.63860968</v>
      </c>
      <c r="M69" s="67"/>
      <c r="N69" s="82" t="n">
        <f aca="false">'High pensions'!L69</f>
        <v>1279791.53192327</v>
      </c>
      <c r="O69" s="9"/>
      <c r="P69" s="82" t="n">
        <f aca="false">'High pensions'!X69</f>
        <v>31067168.5338873</v>
      </c>
      <c r="Q69" s="67"/>
      <c r="R69" s="82" t="n">
        <f aca="false">'High SIPA income'!G64</f>
        <v>31624314.0011399</v>
      </c>
      <c r="S69" s="67"/>
      <c r="T69" s="82" t="n">
        <f aca="false">'High SIPA income'!J64</f>
        <v>120918305.516414</v>
      </c>
      <c r="U69" s="9"/>
      <c r="V69" s="82" t="n">
        <f aca="false">'High SIPA income'!F64</f>
        <v>119388.458215589</v>
      </c>
      <c r="W69" s="67"/>
      <c r="X69" s="82" t="n">
        <f aca="false">'High SIPA income'!M64</f>
        <v>299869.386389948</v>
      </c>
      <c r="Y69" s="9"/>
      <c r="Z69" s="9" t="n">
        <f aca="false">R69+V69-N69-L69-F69</f>
        <v>-3304612.62952466</v>
      </c>
      <c r="AA69" s="9"/>
      <c r="AB69" s="9" t="n">
        <f aca="false">T69-P69-D69</f>
        <v>-70459318.5190605</v>
      </c>
      <c r="AC69" s="50"/>
      <c r="AD69" s="9"/>
      <c r="AE69" s="9"/>
      <c r="AF69" s="9"/>
      <c r="AG69" s="9" t="n">
        <f aca="false">BF69/100*$AG$57</f>
        <v>6806224774.01469</v>
      </c>
      <c r="AH69" s="40" t="n">
        <f aca="false">(AG69-AG68)/AG68</f>
        <v>0.0123430413934367</v>
      </c>
      <c r="AI69" s="40" t="n">
        <f aca="false">(AG69-AG65)/AG65</f>
        <v>0.0515175243736154</v>
      </c>
      <c r="AJ69" s="40" t="n">
        <f aca="false">AB69/AG69</f>
        <v>-0.0103521880129591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13208769</v>
      </c>
      <c r="AX69" s="7"/>
      <c r="AY69" s="40" t="n">
        <f aca="false">(AW69-AW68)/AW68</f>
        <v>0.00382011569402049</v>
      </c>
      <c r="AZ69" s="12" t="n">
        <f aca="false">workers_and_wage_high!B57</f>
        <v>7486.97909432776</v>
      </c>
      <c r="BA69" s="40" t="n">
        <f aca="false">(AZ69-AZ68)/AZ68</f>
        <v>0.00849049104133925</v>
      </c>
      <c r="BB69" s="39"/>
      <c r="BC69" s="39"/>
      <c r="BD69" s="39"/>
      <c r="BE69" s="39"/>
      <c r="BF69" s="7" t="n">
        <f aca="false">BF68*(1+AY69)*(1+BA69)*(1-BE69)</f>
        <v>111.605345280113</v>
      </c>
      <c r="BG69" s="7"/>
      <c r="BH69" s="7"/>
      <c r="BI69" s="40" t="n">
        <f aca="false">T76/AG76</f>
        <v>0.0156013980059425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158350581.966689</v>
      </c>
      <c r="E70" s="6"/>
      <c r="F70" s="81" t="n">
        <f aca="false">'High pensions'!I70</f>
        <v>28782092.7039154</v>
      </c>
      <c r="G70" s="81" t="n">
        <f aca="false">'High pensions'!K70</f>
        <v>2538945.55704648</v>
      </c>
      <c r="H70" s="81" t="n">
        <f aca="false">'High pensions'!V70</f>
        <v>13968529.3448227</v>
      </c>
      <c r="I70" s="81" t="n">
        <f aca="false">'High pensions'!M70</f>
        <v>78524.0893931906</v>
      </c>
      <c r="J70" s="81" t="n">
        <f aca="false">'High pensions'!W70</f>
        <v>432016.371489365</v>
      </c>
      <c r="K70" s="6"/>
      <c r="L70" s="81" t="n">
        <f aca="false">'High pensions'!N70</f>
        <v>5496973.42731992</v>
      </c>
      <c r="M70" s="8"/>
      <c r="N70" s="81" t="n">
        <f aca="false">'High pensions'!L70</f>
        <v>1266297.846278</v>
      </c>
      <c r="O70" s="6"/>
      <c r="P70" s="81" t="n">
        <f aca="false">'High pensions'!X70</f>
        <v>35490618.3778299</v>
      </c>
      <c r="Q70" s="8"/>
      <c r="R70" s="81" t="n">
        <f aca="false">'High SIPA income'!G65</f>
        <v>27751837.4085231</v>
      </c>
      <c r="S70" s="8"/>
      <c r="T70" s="81" t="n">
        <f aca="false">'High SIPA income'!J65</f>
        <v>106111555.630414</v>
      </c>
      <c r="U70" s="6"/>
      <c r="V70" s="81" t="n">
        <f aca="false">'High SIPA income'!F65</f>
        <v>125007.04745208</v>
      </c>
      <c r="W70" s="8"/>
      <c r="X70" s="81" t="n">
        <f aca="false">'High SIPA income'!M65</f>
        <v>313981.662667788</v>
      </c>
      <c r="Y70" s="6"/>
      <c r="Z70" s="6" t="n">
        <f aca="false">R70+V70-N70-L70-F70</f>
        <v>-7668519.52153822</v>
      </c>
      <c r="AA70" s="6"/>
      <c r="AB70" s="6" t="n">
        <f aca="false">T70-P70-D70</f>
        <v>-87729644.7141049</v>
      </c>
      <c r="AC70" s="50"/>
      <c r="AD70" s="6"/>
      <c r="AE70" s="6"/>
      <c r="AF70" s="6"/>
      <c r="AG70" s="6" t="n">
        <f aca="false">BF70/100*$AG$57</f>
        <v>6872155135.55954</v>
      </c>
      <c r="AH70" s="61" t="n">
        <f aca="false">(AG70-AG69)/AG69</f>
        <v>0.00968677405373994</v>
      </c>
      <c r="AI70" s="61"/>
      <c r="AJ70" s="61" t="n">
        <f aca="false">AB70/AG70</f>
        <v>-0.0127659581286449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0.0078483434269811</v>
      </c>
      <c r="AV70" s="5"/>
      <c r="AW70" s="5" t="n">
        <f aca="false">workers_and_wage_high!C58</f>
        <v>13237960</v>
      </c>
      <c r="AX70" s="5"/>
      <c r="AY70" s="61" t="n">
        <f aca="false">(AW70-AW69)/AW69</f>
        <v>0.00220997126984354</v>
      </c>
      <c r="AZ70" s="11" t="n">
        <f aca="false">workers_and_wage_high!B58</f>
        <v>7542.83432201475</v>
      </c>
      <c r="BA70" s="61" t="n">
        <f aca="false">(AZ70-AZ69)/AZ69</f>
        <v>0.00746031570053412</v>
      </c>
      <c r="BB70" s="66"/>
      <c r="BC70" s="66"/>
      <c r="BD70" s="66"/>
      <c r="BE70" s="66"/>
      <c r="BF70" s="5" t="n">
        <f aca="false">BF69*(1+AY70)*(1+BA70)*(1-BE70)</f>
        <v>112.686441043032</v>
      </c>
      <c r="BG70" s="5"/>
      <c r="BH70" s="5"/>
      <c r="BI70" s="61" t="n">
        <f aca="false">T77/AG77</f>
        <v>0.0179824146585608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162197873.475002</v>
      </c>
      <c r="E71" s="9"/>
      <c r="F71" s="82" t="n">
        <f aca="false">'High pensions'!I71</f>
        <v>29481383.4768065</v>
      </c>
      <c r="G71" s="82" t="n">
        <f aca="false">'High pensions'!K71</f>
        <v>2655478.49763144</v>
      </c>
      <c r="H71" s="82" t="n">
        <f aca="false">'High pensions'!V71</f>
        <v>14609659.2011451</v>
      </c>
      <c r="I71" s="82" t="n">
        <f aca="false">'High pensions'!M71</f>
        <v>82128.2009576736</v>
      </c>
      <c r="J71" s="82" t="n">
        <f aca="false">'High pensions'!W71</f>
        <v>451845.129932322</v>
      </c>
      <c r="K71" s="9"/>
      <c r="L71" s="82" t="n">
        <f aca="false">'High pensions'!N71</f>
        <v>4714422.58522071</v>
      </c>
      <c r="M71" s="67"/>
      <c r="N71" s="82" t="n">
        <f aca="false">'High pensions'!L71</f>
        <v>1299016.56966701</v>
      </c>
      <c r="O71" s="9"/>
      <c r="P71" s="82" t="n">
        <f aca="false">'High pensions'!X71</f>
        <v>31609967.1005891</v>
      </c>
      <c r="Q71" s="67"/>
      <c r="R71" s="82" t="n">
        <f aca="false">'High SIPA income'!G66</f>
        <v>32197565.2586445</v>
      </c>
      <c r="S71" s="67"/>
      <c r="T71" s="82" t="n">
        <f aca="false">'High SIPA income'!J66</f>
        <v>123110181.384144</v>
      </c>
      <c r="U71" s="9"/>
      <c r="V71" s="82" t="n">
        <f aca="false">'High SIPA income'!F66</f>
        <v>123483.673513491</v>
      </c>
      <c r="W71" s="67"/>
      <c r="X71" s="82" t="n">
        <f aca="false">'High SIPA income'!M66</f>
        <v>310155.386534947</v>
      </c>
      <c r="Y71" s="9"/>
      <c r="Z71" s="9" t="n">
        <f aca="false">R71+V71-N71-L71-F71</f>
        <v>-3173773.6995362</v>
      </c>
      <c r="AA71" s="9"/>
      <c r="AB71" s="9" t="n">
        <f aca="false">T71-P71-D71</f>
        <v>-70697659.1914466</v>
      </c>
      <c r="AC71" s="50"/>
      <c r="AD71" s="9"/>
      <c r="AE71" s="9"/>
      <c r="AF71" s="9"/>
      <c r="AG71" s="9" t="n">
        <f aca="false">BF71/100*$AG$57</f>
        <v>6898741806.41849</v>
      </c>
      <c r="AH71" s="40" t="n">
        <f aca="false">(AG71-AG70)/AG70</f>
        <v>0.00386875300899125</v>
      </c>
      <c r="AI71" s="40"/>
      <c r="AJ71" s="40" t="n">
        <f aca="false">AB71/AG71</f>
        <v>-0.0102479062378694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13221995</v>
      </c>
      <c r="AX71" s="7"/>
      <c r="AY71" s="40" t="n">
        <f aca="false">(AW71-AW70)/AW70</f>
        <v>-0.00120600152893648</v>
      </c>
      <c r="AZ71" s="12" t="n">
        <f aca="false">workers_and_wage_high!B59</f>
        <v>7581.15857382551</v>
      </c>
      <c r="BA71" s="40" t="n">
        <f aca="false">(AZ71-AZ70)/AZ70</f>
        <v>0.00508088208949606</v>
      </c>
      <c r="BB71" s="39"/>
      <c r="BC71" s="39"/>
      <c r="BD71" s="39"/>
      <c r="BE71" s="39"/>
      <c r="BF71" s="7" t="n">
        <f aca="false">BF70*(1+AY71)*(1+BA71)*(1-BE71)</f>
        <v>113.122397050889</v>
      </c>
      <c r="BG71" s="7"/>
      <c r="BH71" s="7"/>
      <c r="BI71" s="40" t="n">
        <f aca="false">T78/AG78</f>
        <v>0.0156495278392729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160280473.982497</v>
      </c>
      <c r="E72" s="9"/>
      <c r="F72" s="82" t="n">
        <f aca="false">'High pensions'!I72</f>
        <v>29132873.4223545</v>
      </c>
      <c r="G72" s="82" t="n">
        <f aca="false">'High pensions'!K72</f>
        <v>2707104.35695224</v>
      </c>
      <c r="H72" s="82" t="n">
        <f aca="false">'High pensions'!V72</f>
        <v>14893689.4470371</v>
      </c>
      <c r="I72" s="82" t="n">
        <f aca="false">'High pensions'!M72</f>
        <v>83724.8770191409</v>
      </c>
      <c r="J72" s="82" t="n">
        <f aca="false">'High pensions'!W72</f>
        <v>460629.570526916</v>
      </c>
      <c r="K72" s="9"/>
      <c r="L72" s="82" t="n">
        <f aca="false">'High pensions'!N72</f>
        <v>4586854.73096133</v>
      </c>
      <c r="M72" s="67"/>
      <c r="N72" s="82" t="n">
        <f aca="false">'High pensions'!L72</f>
        <v>1286071.49760012</v>
      </c>
      <c r="O72" s="9"/>
      <c r="P72" s="82" t="n">
        <f aca="false">'High pensions'!X72</f>
        <v>30876796.9313068</v>
      </c>
      <c r="Q72" s="67"/>
      <c r="R72" s="82" t="n">
        <f aca="false">'High SIPA income'!G67</f>
        <v>28327893.1553983</v>
      </c>
      <c r="S72" s="67"/>
      <c r="T72" s="82" t="n">
        <f aca="false">'High SIPA income'!J67</f>
        <v>108314154.706323</v>
      </c>
      <c r="U72" s="9"/>
      <c r="V72" s="82" t="n">
        <f aca="false">'High SIPA income'!F67</f>
        <v>121830.490368315</v>
      </c>
      <c r="W72" s="67"/>
      <c r="X72" s="82" t="n">
        <f aca="false">'High SIPA income'!M67</f>
        <v>306003.067100191</v>
      </c>
      <c r="Y72" s="9"/>
      <c r="Z72" s="9" t="n">
        <f aca="false">R72+V72-N72-L72-F72</f>
        <v>-6556076.00514933</v>
      </c>
      <c r="AA72" s="9"/>
      <c r="AB72" s="9" t="n">
        <f aca="false">T72-P72-D72</f>
        <v>-82843116.207481</v>
      </c>
      <c r="AC72" s="50"/>
      <c r="AD72" s="9"/>
      <c r="AE72" s="9"/>
      <c r="AF72" s="9"/>
      <c r="AG72" s="9" t="n">
        <f aca="false">BF72/100*$AG$57</f>
        <v>6965596010.07181</v>
      </c>
      <c r="AH72" s="40" t="n">
        <f aca="false">(AG72-AG71)/AG71</f>
        <v>0.00969078210625625</v>
      </c>
      <c r="AI72" s="40"/>
      <c r="AJ72" s="40" t="n">
        <f aca="false">AB72/AG72</f>
        <v>-0.0118931841708441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13379913</v>
      </c>
      <c r="AX72" s="7"/>
      <c r="AY72" s="40" t="n">
        <f aca="false">(AW72-AW71)/AW71</f>
        <v>0.0119435834002357</v>
      </c>
      <c r="AZ72" s="12" t="n">
        <f aca="false">workers_and_wage_high!B60</f>
        <v>7564.28130504774</v>
      </c>
      <c r="BA72" s="40" t="n">
        <f aca="false">(AZ72-AZ71)/AZ71</f>
        <v>-0.00222621234121572</v>
      </c>
      <c r="BB72" s="39"/>
      <c r="BC72" s="39"/>
      <c r="BD72" s="39"/>
      <c r="BE72" s="39"/>
      <c r="BF72" s="7" t="n">
        <f aca="false">BF71*(1+AY72)*(1+BA72)*(1-BE72)</f>
        <v>114.218641552047</v>
      </c>
      <c r="BG72" s="7"/>
      <c r="BH72" s="7"/>
      <c r="BI72" s="40" t="n">
        <f aca="false">T79/AG79</f>
        <v>0.0180446160985394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163712433.745392</v>
      </c>
      <c r="E73" s="9"/>
      <c r="F73" s="82" t="n">
        <f aca="false">'High pensions'!I73</f>
        <v>29756672.7341407</v>
      </c>
      <c r="G73" s="82" t="n">
        <f aca="false">'High pensions'!K73</f>
        <v>2859272.36056969</v>
      </c>
      <c r="H73" s="82" t="n">
        <f aca="false">'High pensions'!V73</f>
        <v>15730872.9061208</v>
      </c>
      <c r="I73" s="82" t="n">
        <f aca="false">'High pensions'!M73</f>
        <v>88431.1039351453</v>
      </c>
      <c r="J73" s="82" t="n">
        <f aca="false">'High pensions'!W73</f>
        <v>486521.842457345</v>
      </c>
      <c r="K73" s="9"/>
      <c r="L73" s="82" t="n">
        <f aca="false">'High pensions'!N73</f>
        <v>4665212.74947201</v>
      </c>
      <c r="M73" s="67"/>
      <c r="N73" s="82" t="n">
        <f aca="false">'High pensions'!L73</f>
        <v>1315197.41152005</v>
      </c>
      <c r="O73" s="9"/>
      <c r="P73" s="82" t="n">
        <f aca="false">'High pensions'!X73</f>
        <v>31443639.2467106</v>
      </c>
      <c r="Q73" s="67"/>
      <c r="R73" s="82" t="n">
        <f aca="false">'High SIPA income'!G68</f>
        <v>32769498.8749296</v>
      </c>
      <c r="S73" s="67"/>
      <c r="T73" s="82" t="n">
        <f aca="false">'High SIPA income'!J68</f>
        <v>125297019.136469</v>
      </c>
      <c r="U73" s="9"/>
      <c r="V73" s="82" t="n">
        <f aca="false">'High SIPA income'!F68</f>
        <v>124887.143918074</v>
      </c>
      <c r="W73" s="67"/>
      <c r="X73" s="82" t="n">
        <f aca="false">'High SIPA income'!M68</f>
        <v>313680.499559514</v>
      </c>
      <c r="Y73" s="9"/>
      <c r="Z73" s="9" t="n">
        <f aca="false">R73+V73-N73-L73-F73</f>
        <v>-2842696.87628514</v>
      </c>
      <c r="AA73" s="9"/>
      <c r="AB73" s="9" t="n">
        <f aca="false">T73-P73-D73</f>
        <v>-69859053.8556342</v>
      </c>
      <c r="AC73" s="50"/>
      <c r="AD73" s="9"/>
      <c r="AE73" s="9"/>
      <c r="AF73" s="9"/>
      <c r="AG73" s="9" t="n">
        <f aca="false">BF73/100*$AG$57</f>
        <v>7022345170.31803</v>
      </c>
      <c r="AH73" s="40" t="n">
        <f aca="false">(AG73-AG72)/AG72</f>
        <v>0.00814706453893695</v>
      </c>
      <c r="AI73" s="40" t="n">
        <f aca="false">(AG73-AG69)/AG69</f>
        <v>0.0317533439577925</v>
      </c>
      <c r="AJ73" s="40" t="n">
        <f aca="false">AB73/AG73</f>
        <v>-0.00994810880999037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13442763</v>
      </c>
      <c r="AX73" s="7"/>
      <c r="AY73" s="40" t="n">
        <f aca="false">(AW73-AW72)/AW72</f>
        <v>0.00469733996028225</v>
      </c>
      <c r="AZ73" s="12" t="n">
        <f aca="false">workers_and_wage_high!B61</f>
        <v>7590.25398965634</v>
      </c>
      <c r="BA73" s="40" t="n">
        <f aca="false">(AZ73-AZ72)/AZ72</f>
        <v>0.00343359581184022</v>
      </c>
      <c r="BB73" s="39"/>
      <c r="BC73" s="39"/>
      <c r="BD73" s="39"/>
      <c r="BE73" s="39"/>
      <c r="BF73" s="7" t="n">
        <f aca="false">BF72*(1+AY73)*(1+BA73)*(1-BE73)</f>
        <v>115.149188196321</v>
      </c>
      <c r="BG73" s="7"/>
      <c r="BH73" s="7"/>
      <c r="BI73" s="40" t="n">
        <f aca="false">T80/AG80</f>
        <v>0.0157411829109736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161729933.422664</v>
      </c>
      <c r="E74" s="6"/>
      <c r="F74" s="81" t="n">
        <f aca="false">'High pensions'!I74</f>
        <v>29396329.8331824</v>
      </c>
      <c r="G74" s="81" t="n">
        <f aca="false">'High pensions'!K74</f>
        <v>2853481.21672851</v>
      </c>
      <c r="H74" s="81" t="n">
        <f aca="false">'High pensions'!V74</f>
        <v>15699011.7413703</v>
      </c>
      <c r="I74" s="81" t="n">
        <f aca="false">'High pensions'!M74</f>
        <v>88251.9963936657</v>
      </c>
      <c r="J74" s="81" t="n">
        <f aca="false">'High pensions'!W74</f>
        <v>485536.445609392</v>
      </c>
      <c r="K74" s="6"/>
      <c r="L74" s="81" t="n">
        <f aca="false">'High pensions'!N74</f>
        <v>5573989.85625116</v>
      </c>
      <c r="M74" s="8"/>
      <c r="N74" s="81" t="n">
        <f aca="false">'High pensions'!L74</f>
        <v>1300841.85889224</v>
      </c>
      <c r="O74" s="6"/>
      <c r="P74" s="81" t="n">
        <f aca="false">'High pensions'!X74</f>
        <v>36080307.9589468</v>
      </c>
      <c r="Q74" s="8"/>
      <c r="R74" s="81" t="n">
        <f aca="false">'High SIPA income'!G69</f>
        <v>28677123.4224254</v>
      </c>
      <c r="S74" s="8"/>
      <c r="T74" s="81" t="n">
        <f aca="false">'High SIPA income'!J69</f>
        <v>109649466.900682</v>
      </c>
      <c r="U74" s="6"/>
      <c r="V74" s="81" t="n">
        <f aca="false">'High SIPA income'!F69</f>
        <v>127789.112685469</v>
      </c>
      <c r="W74" s="8"/>
      <c r="X74" s="81" t="n">
        <f aca="false">'High SIPA income'!M69</f>
        <v>320969.408442399</v>
      </c>
      <c r="Y74" s="6"/>
      <c r="Z74" s="6" t="n">
        <f aca="false">R74+V74-N74-L74-F74</f>
        <v>-7466249.01321492</v>
      </c>
      <c r="AA74" s="6"/>
      <c r="AB74" s="6" t="n">
        <f aca="false">T74-P74-D74</f>
        <v>-88160774.480929</v>
      </c>
      <c r="AC74" s="50"/>
      <c r="AD74" s="6"/>
      <c r="AE74" s="6"/>
      <c r="AF74" s="6"/>
      <c r="AG74" s="6" t="n">
        <f aca="false">BF74/100*$AG$57</f>
        <v>7058577560.30542</v>
      </c>
      <c r="AH74" s="61" t="n">
        <f aca="false">(AG74-AG73)/AG73</f>
        <v>0.00515958545309594</v>
      </c>
      <c r="AI74" s="61"/>
      <c r="AJ74" s="61" t="n">
        <f aca="false">AB74/AG74</f>
        <v>-0.0124898782690594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0.00616241520338207</v>
      </c>
      <c r="AV74" s="5"/>
      <c r="AW74" s="5" t="n">
        <f aca="false">workers_and_wage_high!C62</f>
        <v>13467441</v>
      </c>
      <c r="AX74" s="5"/>
      <c r="AY74" s="61" t="n">
        <f aca="false">(AW74-AW73)/AW73</f>
        <v>0.00183578331329653</v>
      </c>
      <c r="AZ74" s="11" t="n">
        <f aca="false">workers_and_wage_high!B62</f>
        <v>7615.43626291174</v>
      </c>
      <c r="BA74" s="61" t="n">
        <f aca="false">(AZ74-AZ73)/AZ73</f>
        <v>0.00331771154031534</v>
      </c>
      <c r="BB74" s="66"/>
      <c r="BC74" s="66"/>
      <c r="BD74" s="66"/>
      <c r="BE74" s="66"/>
      <c r="BF74" s="5" t="n">
        <f aca="false">BF73*(1+AY74)*(1+BA74)*(1-BE74)</f>
        <v>115.743310272675</v>
      </c>
      <c r="BG74" s="5"/>
      <c r="BH74" s="5"/>
      <c r="BI74" s="61" t="n">
        <f aca="false">T81/AG81</f>
        <v>0.0181002731520296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165521758.849392</v>
      </c>
      <c r="E75" s="9"/>
      <c r="F75" s="82" t="n">
        <f aca="false">'High pensions'!I75</f>
        <v>30085538.989181</v>
      </c>
      <c r="G75" s="82" t="n">
        <f aca="false">'High pensions'!K75</f>
        <v>2993350.48016301</v>
      </c>
      <c r="H75" s="82" t="n">
        <f aca="false">'High pensions'!V75</f>
        <v>16468531.1606824</v>
      </c>
      <c r="I75" s="82" t="n">
        <f aca="false">'High pensions'!M75</f>
        <v>92577.84990195</v>
      </c>
      <c r="J75" s="82" t="n">
        <f aca="false">'High pensions'!W75</f>
        <v>509336.015278844</v>
      </c>
      <c r="K75" s="9"/>
      <c r="L75" s="82" t="n">
        <f aca="false">'High pensions'!N75</f>
        <v>4751606.2397973</v>
      </c>
      <c r="M75" s="67"/>
      <c r="N75" s="82" t="n">
        <f aca="false">'High pensions'!L75</f>
        <v>1332665.83780411</v>
      </c>
      <c r="O75" s="9"/>
      <c r="P75" s="82" t="n">
        <f aca="false">'High pensions'!X75</f>
        <v>31988041.6061019</v>
      </c>
      <c r="Q75" s="67"/>
      <c r="R75" s="82" t="n">
        <f aca="false">'High SIPA income'!G70</f>
        <v>33317865.8437428</v>
      </c>
      <c r="S75" s="67"/>
      <c r="T75" s="82" t="n">
        <f aca="false">'High SIPA income'!J70</f>
        <v>127393747.769624</v>
      </c>
      <c r="U75" s="9"/>
      <c r="V75" s="82" t="n">
        <f aca="false">'High SIPA income'!F70</f>
        <v>124645.838303358</v>
      </c>
      <c r="W75" s="67"/>
      <c r="X75" s="82" t="n">
        <f aca="false">'High SIPA income'!M70</f>
        <v>313074.409425685</v>
      </c>
      <c r="Y75" s="9"/>
      <c r="Z75" s="9" t="n">
        <f aca="false">R75+V75-N75-L75-F75</f>
        <v>-2727299.38473625</v>
      </c>
      <c r="AA75" s="9"/>
      <c r="AB75" s="9" t="n">
        <f aca="false">T75-P75-D75</f>
        <v>-70116052.68587</v>
      </c>
      <c r="AC75" s="50"/>
      <c r="AD75" s="9"/>
      <c r="AE75" s="9"/>
      <c r="AF75" s="9"/>
      <c r="AG75" s="9" t="n">
        <f aca="false">BF75/100*$AG$57</f>
        <v>7129548840.63063</v>
      </c>
      <c r="AH75" s="40" t="n">
        <f aca="false">(AG75-AG74)/AG74</f>
        <v>0.0100546150720687</v>
      </c>
      <c r="AI75" s="40"/>
      <c r="AJ75" s="40" t="n">
        <f aca="false">AB75/AG75</f>
        <v>-0.00983457077764656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13526260</v>
      </c>
      <c r="AX75" s="7"/>
      <c r="AY75" s="40" t="n">
        <f aca="false">(AW75-AW74)/AW74</f>
        <v>0.00436749639370984</v>
      </c>
      <c r="AZ75" s="12" t="n">
        <f aca="false">workers_and_wage_high!B63</f>
        <v>7658.55781948358</v>
      </c>
      <c r="BA75" s="40" t="n">
        <f aca="false">(AZ75-AZ74)/AZ74</f>
        <v>0.00566238821823586</v>
      </c>
      <c r="BB75" s="39"/>
      <c r="BC75" s="39"/>
      <c r="BD75" s="39"/>
      <c r="BE75" s="39"/>
      <c r="BF75" s="7" t="n">
        <f aca="false">BF74*(1+AY75)*(1+BA75)*(1-BE75)</f>
        <v>116.907064704633</v>
      </c>
      <c r="BG75" s="7"/>
      <c r="BH75" s="7"/>
      <c r="BI75" s="40" t="n">
        <f aca="false">T82/AG82</f>
        <v>0.0158238563799681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163440189.425377</v>
      </c>
      <c r="E76" s="9"/>
      <c r="F76" s="82" t="n">
        <f aca="false">'High pensions'!I76</f>
        <v>29707189.1063607</v>
      </c>
      <c r="G76" s="82" t="n">
        <f aca="false">'High pensions'!K76</f>
        <v>3023153.38592823</v>
      </c>
      <c r="H76" s="82" t="n">
        <f aca="false">'High pensions'!V76</f>
        <v>16632497.9549239</v>
      </c>
      <c r="I76" s="82" t="n">
        <f aca="false">'High pensions'!M76</f>
        <v>93499.5892555122</v>
      </c>
      <c r="J76" s="82" t="n">
        <f aca="false">'High pensions'!W76</f>
        <v>514407.153245068</v>
      </c>
      <c r="K76" s="9"/>
      <c r="L76" s="82" t="n">
        <f aca="false">'High pensions'!N76</f>
        <v>4645934.3527427</v>
      </c>
      <c r="M76" s="67"/>
      <c r="N76" s="82" t="n">
        <f aca="false">'High pensions'!L76</f>
        <v>1318522.94189246</v>
      </c>
      <c r="O76" s="9"/>
      <c r="P76" s="82" t="n">
        <f aca="false">'High pensions'!X76</f>
        <v>31361899.6413555</v>
      </c>
      <c r="Q76" s="67"/>
      <c r="R76" s="82" t="n">
        <f aca="false">'High SIPA income'!G71</f>
        <v>29241064.8340065</v>
      </c>
      <c r="S76" s="67"/>
      <c r="T76" s="82" t="n">
        <f aca="false">'High SIPA income'!J71</f>
        <v>111805745.765623</v>
      </c>
      <c r="U76" s="9"/>
      <c r="V76" s="82" t="n">
        <f aca="false">'High SIPA income'!F71</f>
        <v>122303.621360505</v>
      </c>
      <c r="W76" s="67"/>
      <c r="X76" s="82" t="n">
        <f aca="false">'High SIPA income'!M71</f>
        <v>307191.43574512</v>
      </c>
      <c r="Y76" s="9"/>
      <c r="Z76" s="9" t="n">
        <f aca="false">R76+V76-N76-L76-F76</f>
        <v>-6308277.94562887</v>
      </c>
      <c r="AA76" s="9"/>
      <c r="AB76" s="9" t="n">
        <f aca="false">T76-P76-D76</f>
        <v>-82996343.30111</v>
      </c>
      <c r="AC76" s="50"/>
      <c r="AD76" s="9"/>
      <c r="AE76" s="9"/>
      <c r="AF76" s="9"/>
      <c r="AG76" s="9" t="n">
        <f aca="false">BF76/100*$AG$57</f>
        <v>7166392763.20214</v>
      </c>
      <c r="AH76" s="40" t="n">
        <f aca="false">(AG76-AG75)/AG75</f>
        <v>0.00516777756841115</v>
      </c>
      <c r="AI76" s="40"/>
      <c r="AJ76" s="40" t="n">
        <f aca="false">AB76/AG76</f>
        <v>-0.0115813277395677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13578971</v>
      </c>
      <c r="AX76" s="7"/>
      <c r="AY76" s="40" t="n">
        <f aca="false">(AW76-AW75)/AW75</f>
        <v>0.00389693825196322</v>
      </c>
      <c r="AZ76" s="12" t="n">
        <f aca="false">workers_and_wage_high!B64</f>
        <v>7668.25283499109</v>
      </c>
      <c r="BA76" s="40" t="n">
        <f aca="false">(AZ76-AZ75)/AZ75</f>
        <v>0.00126590615831616</v>
      </c>
      <c r="BB76" s="39"/>
      <c r="BC76" s="39"/>
      <c r="BD76" s="39"/>
      <c r="BE76" s="39"/>
      <c r="BF76" s="7" t="n">
        <f aca="false">BF75*(1+AY76)*(1+BA76)*(1-BE76)</f>
        <v>117.511214411203</v>
      </c>
      <c r="BG76" s="7"/>
      <c r="BH76" s="7"/>
      <c r="BI76" s="40" t="n">
        <f aca="false">T83/AG83</f>
        <v>0.0181865113013697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167496021.27225</v>
      </c>
      <c r="E77" s="9"/>
      <c r="F77" s="82" t="n">
        <f aca="false">'High pensions'!I77</f>
        <v>30444384.554324</v>
      </c>
      <c r="G77" s="82" t="n">
        <f aca="false">'High pensions'!K77</f>
        <v>3173130.02795287</v>
      </c>
      <c r="H77" s="82" t="n">
        <f aca="false">'High pensions'!V77</f>
        <v>17457625.1890801</v>
      </c>
      <c r="I77" s="82" t="n">
        <f aca="false">'High pensions'!M77</f>
        <v>98138.0421016347</v>
      </c>
      <c r="J77" s="82" t="n">
        <f aca="false">'High pensions'!W77</f>
        <v>539926.552239589</v>
      </c>
      <c r="K77" s="9"/>
      <c r="L77" s="82" t="n">
        <f aca="false">'High pensions'!N77</f>
        <v>4759199.75155097</v>
      </c>
      <c r="M77" s="67"/>
      <c r="N77" s="82" t="n">
        <f aca="false">'High pensions'!L77</f>
        <v>1352969.86449254</v>
      </c>
      <c r="O77" s="9"/>
      <c r="P77" s="82" t="n">
        <f aca="false">'High pensions'!X77</f>
        <v>32139151.138873</v>
      </c>
      <c r="Q77" s="67"/>
      <c r="R77" s="82" t="n">
        <f aca="false">'High SIPA income'!G72</f>
        <v>33847544.0961797</v>
      </c>
      <c r="S77" s="67"/>
      <c r="T77" s="82" t="n">
        <f aca="false">'High SIPA income'!J72</f>
        <v>129419018.475931</v>
      </c>
      <c r="U77" s="9"/>
      <c r="V77" s="82" t="n">
        <f aca="false">'High SIPA income'!F72</f>
        <v>121559.412747677</v>
      </c>
      <c r="W77" s="67"/>
      <c r="X77" s="82" t="n">
        <f aca="false">'High SIPA income'!M72</f>
        <v>305322.198270995</v>
      </c>
      <c r="Y77" s="9"/>
      <c r="Z77" s="9" t="n">
        <f aca="false">R77+V77-N77-L77-F77</f>
        <v>-2587450.66144016</v>
      </c>
      <c r="AA77" s="9"/>
      <c r="AB77" s="9" t="n">
        <f aca="false">T77-P77-D77</f>
        <v>-70216153.9351924</v>
      </c>
      <c r="AC77" s="50"/>
      <c r="AD77" s="9"/>
      <c r="AE77" s="9"/>
      <c r="AF77" s="9"/>
      <c r="AG77" s="9" t="n">
        <f aca="false">BF77/100*$AG$57</f>
        <v>7196976653.76205</v>
      </c>
      <c r="AH77" s="40" t="n">
        <f aca="false">(AG77-AG76)/AG76</f>
        <v>0.00426768271995255</v>
      </c>
      <c r="AI77" s="40" t="n">
        <f aca="false">(AG77-AG73)/AG73</f>
        <v>0.0248679720532889</v>
      </c>
      <c r="AJ77" s="40" t="n">
        <f aca="false">AB77/AG77</f>
        <v>-0.00975634037919083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13573667</v>
      </c>
      <c r="AX77" s="7"/>
      <c r="AY77" s="40" t="n">
        <f aca="false">(AW77-AW76)/AW76</f>
        <v>-0.000390603971390763</v>
      </c>
      <c r="AZ77" s="12" t="n">
        <f aca="false">workers_and_wage_high!B65</f>
        <v>7703.98771330357</v>
      </c>
      <c r="BA77" s="40" t="n">
        <f aca="false">(AZ77-AZ76)/AZ76</f>
        <v>0.00466010694762418</v>
      </c>
      <c r="BB77" s="39"/>
      <c r="BC77" s="39"/>
      <c r="BD77" s="39"/>
      <c r="BE77" s="39"/>
      <c r="BF77" s="7" t="n">
        <f aca="false">BF76*(1+AY77)*(1+BA77)*(1-BE77)</f>
        <v>118.012714990346</v>
      </c>
      <c r="BG77" s="7"/>
      <c r="BH77" s="7"/>
      <c r="BI77" s="40" t="n">
        <f aca="false">T84/AG84</f>
        <v>0.0157931060297626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164942648.46217</v>
      </c>
      <c r="E78" s="6"/>
      <c r="F78" s="81" t="n">
        <f aca="false">'High pensions'!I78</f>
        <v>29980278.8212435</v>
      </c>
      <c r="G78" s="81" t="n">
        <f aca="false">'High pensions'!K78</f>
        <v>3268293.28299817</v>
      </c>
      <c r="H78" s="81" t="n">
        <f aca="false">'High pensions'!V78</f>
        <v>17981185.3406399</v>
      </c>
      <c r="I78" s="81" t="n">
        <f aca="false">'High pensions'!M78</f>
        <v>101081.235556645</v>
      </c>
      <c r="J78" s="81" t="n">
        <f aca="false">'High pensions'!W78</f>
        <v>556119.134246596</v>
      </c>
      <c r="K78" s="6"/>
      <c r="L78" s="81" t="n">
        <f aca="false">'High pensions'!N78</f>
        <v>5629132.73707165</v>
      </c>
      <c r="M78" s="8"/>
      <c r="N78" s="81" t="n">
        <f aca="false">'High pensions'!L78</f>
        <v>1333789.46334204</v>
      </c>
      <c r="O78" s="6"/>
      <c r="P78" s="81" t="n">
        <f aca="false">'High pensions'!X78</f>
        <v>36547712.6282305</v>
      </c>
      <c r="Q78" s="8"/>
      <c r="R78" s="81" t="n">
        <f aca="false">'High SIPA income'!G73</f>
        <v>29746158.2876272</v>
      </c>
      <c r="S78" s="8"/>
      <c r="T78" s="81" t="n">
        <f aca="false">'High SIPA income'!J73</f>
        <v>113737014.36285</v>
      </c>
      <c r="U78" s="6"/>
      <c r="V78" s="81" t="n">
        <f aca="false">'High SIPA income'!F73</f>
        <v>122338.197247625</v>
      </c>
      <c r="W78" s="8"/>
      <c r="X78" s="81" t="n">
        <f aca="false">'High SIPA income'!M73</f>
        <v>307278.280405063</v>
      </c>
      <c r="Y78" s="6"/>
      <c r="Z78" s="6" t="n">
        <f aca="false">R78+V78-N78-L78-F78</f>
        <v>-7074704.53678236</v>
      </c>
      <c r="AA78" s="6"/>
      <c r="AB78" s="6" t="n">
        <f aca="false">T78-P78-D78</f>
        <v>-87753346.7275508</v>
      </c>
      <c r="AC78" s="50"/>
      <c r="AD78" s="6"/>
      <c r="AE78" s="6"/>
      <c r="AF78" s="6"/>
      <c r="AG78" s="6" t="n">
        <f aca="false">BF78/100*$AG$57</f>
        <v>7267760122.28457</v>
      </c>
      <c r="AH78" s="61" t="n">
        <f aca="false">(AG78-AG77)/AG77</f>
        <v>0.00983516717197084</v>
      </c>
      <c r="AI78" s="61"/>
      <c r="AJ78" s="61" t="n">
        <f aca="false">AB78/AG78</f>
        <v>-0.0120743317405977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0.00755497585401053</v>
      </c>
      <c r="AV78" s="5"/>
      <c r="AW78" s="5" t="n">
        <f aca="false">workers_and_wage_high!C66</f>
        <v>13613906</v>
      </c>
      <c r="AX78" s="5"/>
      <c r="AY78" s="61" t="n">
        <f aca="false">(AW78-AW77)/AW77</f>
        <v>0.0029644899937504</v>
      </c>
      <c r="AZ78" s="11" t="n">
        <f aca="false">workers_and_wage_high!B66</f>
        <v>7756.76287442958</v>
      </c>
      <c r="BA78" s="61" t="n">
        <f aca="false">(AZ78-AZ77)/AZ77</f>
        <v>0.00685036932689751</v>
      </c>
      <c r="BB78" s="66"/>
      <c r="BC78" s="66"/>
      <c r="BD78" s="66"/>
      <c r="BE78" s="66"/>
      <c r="BF78" s="5" t="n">
        <f aca="false">BF77*(1+AY78)*(1+BA78)*(1-BE78)</f>
        <v>119.173389770694</v>
      </c>
      <c r="BG78" s="5"/>
      <c r="BH78" s="5"/>
      <c r="BI78" s="61" t="n">
        <f aca="false">T85/AG85</f>
        <v>0.0182130576707058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169187304.011368</v>
      </c>
      <c r="E79" s="9"/>
      <c r="F79" s="82" t="n">
        <f aca="false">'High pensions'!I79</f>
        <v>30751795.2122531</v>
      </c>
      <c r="G79" s="82" t="n">
        <f aca="false">'High pensions'!K79</f>
        <v>3399627.63657069</v>
      </c>
      <c r="H79" s="82" t="n">
        <f aca="false">'High pensions'!V79</f>
        <v>18703748.2040969</v>
      </c>
      <c r="I79" s="82" t="n">
        <f aca="false">'High pensions'!M79</f>
        <v>105143.122780537</v>
      </c>
      <c r="J79" s="82" t="n">
        <f aca="false">'High pensions'!W79</f>
        <v>578466.439301966</v>
      </c>
      <c r="K79" s="9"/>
      <c r="L79" s="82" t="n">
        <f aca="false">'High pensions'!N79</f>
        <v>4736980.38054582</v>
      </c>
      <c r="M79" s="67"/>
      <c r="N79" s="82" t="n">
        <f aca="false">'High pensions'!L79</f>
        <v>1369159.01018934</v>
      </c>
      <c r="O79" s="9"/>
      <c r="P79" s="82" t="n">
        <f aca="false">'High pensions'!X79</f>
        <v>32112922.6201545</v>
      </c>
      <c r="Q79" s="67"/>
      <c r="R79" s="82" t="n">
        <f aca="false">'High SIPA income'!G74</f>
        <v>34575961.9849839</v>
      </c>
      <c r="S79" s="67"/>
      <c r="T79" s="82" t="n">
        <f aca="false">'High SIPA income'!J74</f>
        <v>132204187.40699</v>
      </c>
      <c r="U79" s="9"/>
      <c r="V79" s="82" t="n">
        <f aca="false">'High SIPA income'!F74</f>
        <v>122285.124910645</v>
      </c>
      <c r="W79" s="67"/>
      <c r="X79" s="82" t="n">
        <f aca="false">'High SIPA income'!M74</f>
        <v>307144.977995747</v>
      </c>
      <c r="Y79" s="9"/>
      <c r="Z79" s="9" t="n">
        <f aca="false">R79+V79-N79-L79-F79</f>
        <v>-2159687.49309372</v>
      </c>
      <c r="AA79" s="9"/>
      <c r="AB79" s="9" t="n">
        <f aca="false">T79-P79-D79</f>
        <v>-69096039.2245325</v>
      </c>
      <c r="AC79" s="50"/>
      <c r="AD79" s="9"/>
      <c r="AE79" s="9"/>
      <c r="AF79" s="9"/>
      <c r="AG79" s="9" t="n">
        <f aca="false">BF79/100*$AG$57</f>
        <v>7326517044.47684</v>
      </c>
      <c r="AH79" s="40" t="n">
        <f aca="false">(AG79-AG78)/AG78</f>
        <v>0.0080845984462406</v>
      </c>
      <c r="AI79" s="40"/>
      <c r="AJ79" s="40" t="n">
        <f aca="false">AB79/AG79</f>
        <v>-0.00943095318076426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13647990</v>
      </c>
      <c r="AX79" s="7"/>
      <c r="AY79" s="40" t="n">
        <f aca="false">(AW79-AW78)/AW78</f>
        <v>0.00250361652269378</v>
      </c>
      <c r="AZ79" s="12" t="n">
        <f aca="false">workers_and_wage_high!B67</f>
        <v>7799.94511604342</v>
      </c>
      <c r="BA79" s="40" t="n">
        <f aca="false">(AZ79-AZ78)/AZ78</f>
        <v>0.00556704417975572</v>
      </c>
      <c r="BB79" s="39"/>
      <c r="BC79" s="39"/>
      <c r="BD79" s="39"/>
      <c r="BE79" s="39"/>
      <c r="BF79" s="7" t="n">
        <f aca="false">BF78*(1+AY79)*(1+BA79)*(1-BE79)</f>
        <v>120.136858772468</v>
      </c>
      <c r="BG79" s="7"/>
      <c r="BH79" s="7"/>
      <c r="BI79" s="40" t="n">
        <f aca="false">T86/AG86</f>
        <v>0.0158489680710583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166648520.198596</v>
      </c>
      <c r="E80" s="9"/>
      <c r="F80" s="82" t="n">
        <f aca="false">'High pensions'!I80</f>
        <v>30290341.2021264</v>
      </c>
      <c r="G80" s="82" t="n">
        <f aca="false">'High pensions'!K80</f>
        <v>3419689.98003249</v>
      </c>
      <c r="H80" s="82" t="n">
        <f aca="false">'High pensions'!V80</f>
        <v>18814125.2984754</v>
      </c>
      <c r="I80" s="82" t="n">
        <f aca="false">'High pensions'!M80</f>
        <v>105763.607629871</v>
      </c>
      <c r="J80" s="82" t="n">
        <f aca="false">'High pensions'!W80</f>
        <v>581880.163870375</v>
      </c>
      <c r="K80" s="9"/>
      <c r="L80" s="82" t="n">
        <f aca="false">'High pensions'!N80</f>
        <v>4543824.91006203</v>
      </c>
      <c r="M80" s="67"/>
      <c r="N80" s="82" t="n">
        <f aca="false">'High pensions'!L80</f>
        <v>1349586.39729656</v>
      </c>
      <c r="O80" s="9"/>
      <c r="P80" s="82" t="n">
        <f aca="false">'High pensions'!X80</f>
        <v>31002955.2243099</v>
      </c>
      <c r="Q80" s="67"/>
      <c r="R80" s="82" t="n">
        <f aca="false">'High SIPA income'!G75</f>
        <v>30431018.7672503</v>
      </c>
      <c r="S80" s="67"/>
      <c r="T80" s="82" t="n">
        <f aca="false">'High SIPA income'!J75</f>
        <v>116355637.764711</v>
      </c>
      <c r="U80" s="9"/>
      <c r="V80" s="82" t="n">
        <f aca="false">'High SIPA income'!F75</f>
        <v>125623.957667332</v>
      </c>
      <c r="W80" s="67"/>
      <c r="X80" s="82" t="n">
        <f aca="false">'High SIPA income'!M75</f>
        <v>315531.16326835</v>
      </c>
      <c r="Y80" s="9"/>
      <c r="Z80" s="9" t="n">
        <f aca="false">R80+V80-N80-L80-F80</f>
        <v>-5627109.78456739</v>
      </c>
      <c r="AA80" s="9"/>
      <c r="AB80" s="9" t="n">
        <f aca="false">T80-P80-D80</f>
        <v>-81295837.6581949</v>
      </c>
      <c r="AC80" s="50"/>
      <c r="AD80" s="9"/>
      <c r="AE80" s="9"/>
      <c r="AF80" s="9"/>
      <c r="AG80" s="9" t="n">
        <f aca="false">BF80/100*$AG$57</f>
        <v>7391797581.08242</v>
      </c>
      <c r="AH80" s="40" t="n">
        <f aca="false">(AG80-AG79)/AG79</f>
        <v>0.00891017330735479</v>
      </c>
      <c r="AI80" s="40"/>
      <c r="AJ80" s="40" t="n">
        <f aca="false">AB80/AG80</f>
        <v>-0.0109981147030125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13722862</v>
      </c>
      <c r="AX80" s="7"/>
      <c r="AY80" s="40" t="n">
        <f aca="false">(AW80-AW79)/AW79</f>
        <v>0.00548593602427903</v>
      </c>
      <c r="AZ80" s="12" t="n">
        <f aca="false">workers_and_wage_high!B68</f>
        <v>7826.50825523352</v>
      </c>
      <c r="BA80" s="40" t="n">
        <f aca="false">(AZ80-AZ79)/AZ79</f>
        <v>0.00340555462825808</v>
      </c>
      <c r="BB80" s="39"/>
      <c r="BC80" s="39"/>
      <c r="BD80" s="39"/>
      <c r="BE80" s="39"/>
      <c r="BF80" s="7" t="n">
        <f aca="false">BF79*(1+AY80)*(1+BA80)*(1-BE80)</f>
        <v>121.207299004732</v>
      </c>
      <c r="BG80" s="7"/>
      <c r="BH80" s="7"/>
      <c r="BI80" s="40" t="n">
        <f aca="false">T87/AG87</f>
        <v>0.0182240189773138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170313003.412069</v>
      </c>
      <c r="E81" s="9"/>
      <c r="F81" s="82" t="n">
        <f aca="false">'High pensions'!I81</f>
        <v>30956404.4034875</v>
      </c>
      <c r="G81" s="82" t="n">
        <f aca="false">'High pensions'!K81</f>
        <v>3590787.69679197</v>
      </c>
      <c r="H81" s="82" t="n">
        <f aca="false">'High pensions'!V81</f>
        <v>19755454.4540983</v>
      </c>
      <c r="I81" s="82" t="n">
        <f aca="false">'High pensions'!M81</f>
        <v>111055.289591505</v>
      </c>
      <c r="J81" s="82" t="n">
        <f aca="false">'High pensions'!W81</f>
        <v>610993.436724692</v>
      </c>
      <c r="K81" s="9"/>
      <c r="L81" s="82" t="n">
        <f aca="false">'High pensions'!N81</f>
        <v>4728388.91450489</v>
      </c>
      <c r="M81" s="67"/>
      <c r="N81" s="82" t="n">
        <f aca="false">'High pensions'!L81</f>
        <v>1380856.02573477</v>
      </c>
      <c r="O81" s="9"/>
      <c r="P81" s="82" t="n">
        <f aca="false">'High pensions'!X81</f>
        <v>32132694.9903794</v>
      </c>
      <c r="Q81" s="67"/>
      <c r="R81" s="82" t="n">
        <f aca="false">'High SIPA income'!G76</f>
        <v>35110256.9995999</v>
      </c>
      <c r="S81" s="67"/>
      <c r="T81" s="82" t="n">
        <f aca="false">'High SIPA income'!J76</f>
        <v>134247110.703632</v>
      </c>
      <c r="U81" s="9"/>
      <c r="V81" s="82" t="n">
        <f aca="false">'High SIPA income'!F76</f>
        <v>122159.877209604</v>
      </c>
      <c r="W81" s="67"/>
      <c r="X81" s="82" t="n">
        <f aca="false">'High SIPA income'!M76</f>
        <v>306830.391880646</v>
      </c>
      <c r="Y81" s="9"/>
      <c r="Z81" s="9" t="n">
        <f aca="false">R81+V81-N81-L81-F81</f>
        <v>-1833232.46691765</v>
      </c>
      <c r="AA81" s="9"/>
      <c r="AB81" s="9" t="n">
        <f aca="false">T81-P81-D81</f>
        <v>-68198587.6988163</v>
      </c>
      <c r="AC81" s="50"/>
      <c r="AD81" s="9"/>
      <c r="AE81" s="9"/>
      <c r="AF81" s="9"/>
      <c r="AG81" s="9" t="n">
        <f aca="false">BF81/100*$AG$57</f>
        <v>7416855512.40307</v>
      </c>
      <c r="AH81" s="40" t="n">
        <f aca="false">(AG81-AG80)/AG80</f>
        <v>0.00338996449047588</v>
      </c>
      <c r="AI81" s="40" t="n">
        <f aca="false">(AG81-AG77)/AG77</f>
        <v>0.0305515592476027</v>
      </c>
      <c r="AJ81" s="40" t="n">
        <f aca="false">AB81/AG81</f>
        <v>-0.00919508106700596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13744195</v>
      </c>
      <c r="AX81" s="7"/>
      <c r="AY81" s="40" t="n">
        <f aca="false">(AW81-AW80)/AW80</f>
        <v>0.00155455909998949</v>
      </c>
      <c r="AZ81" s="12" t="n">
        <f aca="false">workers_and_wage_high!B69</f>
        <v>7840.8507743802</v>
      </c>
      <c r="BA81" s="40" t="n">
        <f aca="false">(AZ81-AZ80)/AZ80</f>
        <v>0.00183255657298964</v>
      </c>
      <c r="BB81" s="39"/>
      <c r="BC81" s="39"/>
      <c r="BD81" s="39"/>
      <c r="BE81" s="39"/>
      <c r="BF81" s="7" t="n">
        <f aca="false">BF80*(1+AY81)*(1+BA81)*(1-BE81)</f>
        <v>121.618187444344</v>
      </c>
      <c r="BG81" s="7"/>
      <c r="BH81" s="7"/>
      <c r="BI81" s="40" t="n">
        <f aca="false">T88/AG88</f>
        <v>0.0158942801770578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168168204.645506</v>
      </c>
      <c r="E82" s="6"/>
      <c r="F82" s="81" t="n">
        <f aca="false">'High pensions'!I82</f>
        <v>30566561.8391992</v>
      </c>
      <c r="G82" s="81" t="n">
        <f aca="false">'High pensions'!K82</f>
        <v>3611476.69903579</v>
      </c>
      <c r="H82" s="81" t="n">
        <f aca="false">'High pensions'!V82</f>
        <v>19869279.2402013</v>
      </c>
      <c r="I82" s="81" t="n">
        <f aca="false">'High pensions'!M82</f>
        <v>111695.155640282</v>
      </c>
      <c r="J82" s="81" t="n">
        <f aca="false">'High pensions'!W82</f>
        <v>614513.790934057</v>
      </c>
      <c r="K82" s="6"/>
      <c r="L82" s="81" t="n">
        <f aca="false">'High pensions'!N82</f>
        <v>5476301.33951858</v>
      </c>
      <c r="M82" s="8"/>
      <c r="N82" s="81" t="n">
        <f aca="false">'High pensions'!L82</f>
        <v>1365722.12907154</v>
      </c>
      <c r="O82" s="6"/>
      <c r="P82" s="81" t="n">
        <f aca="false">'High pensions'!X82</f>
        <v>35930353.8849818</v>
      </c>
      <c r="Q82" s="8"/>
      <c r="R82" s="81" t="n">
        <f aca="false">'High SIPA income'!G77</f>
        <v>30897102.2138288</v>
      </c>
      <c r="S82" s="8"/>
      <c r="T82" s="81" t="n">
        <f aca="false">'High SIPA income'!J77</f>
        <v>118137748.218948</v>
      </c>
      <c r="U82" s="6"/>
      <c r="V82" s="81" t="n">
        <f aca="false">'High SIPA income'!F77</f>
        <v>120801.174192869</v>
      </c>
      <c r="W82" s="8"/>
      <c r="X82" s="81" t="n">
        <f aca="false">'High SIPA income'!M77</f>
        <v>303417.721627558</v>
      </c>
      <c r="Y82" s="6"/>
      <c r="Z82" s="6" t="n">
        <f aca="false">R82+V82-N82-L82-F82</f>
        <v>-6390681.9197676</v>
      </c>
      <c r="AA82" s="6"/>
      <c r="AB82" s="6" t="n">
        <f aca="false">T82-P82-D82</f>
        <v>-85960810.3115396</v>
      </c>
      <c r="AC82" s="50"/>
      <c r="AD82" s="6"/>
      <c r="AE82" s="6"/>
      <c r="AF82" s="6"/>
      <c r="AG82" s="6" t="n">
        <f aca="false">BF82/100*$AG$57</f>
        <v>7465800079.46121</v>
      </c>
      <c r="AH82" s="61" t="n">
        <f aca="false">(AG82-AG81)/AG81</f>
        <v>0.00659909943995682</v>
      </c>
      <c r="AI82" s="61"/>
      <c r="AJ82" s="61" t="n">
        <f aca="false">AB82/AG82</f>
        <v>-0.0115139448413603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0.00633873135019009</v>
      </c>
      <c r="AV82" s="5"/>
      <c r="AW82" s="5" t="n">
        <f aca="false">workers_and_wage_high!C70</f>
        <v>13758291</v>
      </c>
      <c r="AX82" s="5"/>
      <c r="AY82" s="61" t="n">
        <f aca="false">(AW82-AW81)/AW81</f>
        <v>0.00102559662461134</v>
      </c>
      <c r="AZ82" s="11" t="n">
        <f aca="false">workers_and_wage_high!B70</f>
        <v>7884.5070045636</v>
      </c>
      <c r="BA82" s="61" t="n">
        <f aca="false">(AZ82-AZ81)/AZ81</f>
        <v>0.0055677925061448</v>
      </c>
      <c r="BB82" s="66"/>
      <c r="BC82" s="66"/>
      <c r="BD82" s="66"/>
      <c r="BE82" s="66"/>
      <c r="BF82" s="5" t="n">
        <f aca="false">BF81*(1+AY82)*(1+BA82)*(1-BE82)</f>
        <v>122.420757956997</v>
      </c>
      <c r="BG82" s="5"/>
      <c r="BH82" s="5"/>
      <c r="BI82" s="61" t="n">
        <f aca="false">T89/AG89</f>
        <v>0.0182925652601645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170717679.778366</v>
      </c>
      <c r="E83" s="9"/>
      <c r="F83" s="82" t="n">
        <f aca="false">'High pensions'!I83</f>
        <v>31029959.1233072</v>
      </c>
      <c r="G83" s="82" t="n">
        <f aca="false">'High pensions'!K83</f>
        <v>3739386.44807259</v>
      </c>
      <c r="H83" s="82" t="n">
        <f aca="false">'High pensions'!V83</f>
        <v>20573000.9399245</v>
      </c>
      <c r="I83" s="82" t="n">
        <f aca="false">'High pensions'!M83</f>
        <v>115651.127259977</v>
      </c>
      <c r="J83" s="82" t="n">
        <f aca="false">'High pensions'!W83</f>
        <v>636278.379585294</v>
      </c>
      <c r="K83" s="9"/>
      <c r="L83" s="82" t="n">
        <f aca="false">'High pensions'!N83</f>
        <v>4689174.63860295</v>
      </c>
      <c r="M83" s="67"/>
      <c r="N83" s="82" t="n">
        <f aca="false">'High pensions'!L83</f>
        <v>1385759.56190287</v>
      </c>
      <c r="O83" s="9"/>
      <c r="P83" s="82" t="n">
        <f aca="false">'High pensions'!X83</f>
        <v>31956189.7355272</v>
      </c>
      <c r="Q83" s="67"/>
      <c r="R83" s="82" t="n">
        <f aca="false">'High SIPA income'!G78</f>
        <v>35783443.8799244</v>
      </c>
      <c r="S83" s="67"/>
      <c r="T83" s="82" t="n">
        <f aca="false">'High SIPA income'!J78</f>
        <v>136821099.086804</v>
      </c>
      <c r="U83" s="9"/>
      <c r="V83" s="82" t="n">
        <f aca="false">'High SIPA income'!F78</f>
        <v>122058.622876304</v>
      </c>
      <c r="W83" s="67"/>
      <c r="X83" s="82" t="n">
        <f aca="false">'High SIPA income'!M78</f>
        <v>306576.070187832</v>
      </c>
      <c r="Y83" s="9"/>
      <c r="Z83" s="9" t="n">
        <f aca="false">R83+V83-N83-L83-F83</f>
        <v>-1199390.82101233</v>
      </c>
      <c r="AA83" s="9"/>
      <c r="AB83" s="9" t="n">
        <f aca="false">T83-P83-D83</f>
        <v>-65852770.4270891</v>
      </c>
      <c r="AC83" s="50"/>
      <c r="AD83" s="9"/>
      <c r="AE83" s="9"/>
      <c r="AF83" s="9"/>
      <c r="AG83" s="9" t="n">
        <f aca="false">BF83/100*$AG$57</f>
        <v>7523218544.75185</v>
      </c>
      <c r="AH83" s="40" t="n">
        <f aca="false">(AG83-AG82)/AG82</f>
        <v>0.00769086563791092</v>
      </c>
      <c r="AI83" s="40"/>
      <c r="AJ83" s="40" t="n">
        <f aca="false">AB83/AG83</f>
        <v>-0.00875327096180498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13823591</v>
      </c>
      <c r="AX83" s="7"/>
      <c r="AY83" s="40" t="n">
        <f aca="false">(AW83-AW82)/AW82</f>
        <v>0.00474622901928735</v>
      </c>
      <c r="AZ83" s="12" t="n">
        <f aca="false">workers_and_wage_high!B71</f>
        <v>7907.61433990348</v>
      </c>
      <c r="BA83" s="40" t="n">
        <f aca="false">(AZ83-AZ82)/AZ82</f>
        <v>0.00293072671842485</v>
      </c>
      <c r="BB83" s="39"/>
      <c r="BC83" s="39"/>
      <c r="BD83" s="39"/>
      <c r="BE83" s="39"/>
      <c r="BF83" s="7" t="n">
        <f aca="false">BF82*(1+AY83)*(1+BA83)*(1-BE83)</f>
        <v>123.362279557735</v>
      </c>
      <c r="BG83" s="7"/>
      <c r="BH83" s="7"/>
      <c r="BI83" s="40" t="n">
        <f aca="false">T90/AG90</f>
        <v>0.016011975826492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167868118.368668</v>
      </c>
      <c r="E84" s="9"/>
      <c r="F84" s="82" t="n">
        <f aca="false">'High pensions'!I84</f>
        <v>30512017.606195</v>
      </c>
      <c r="G84" s="82" t="n">
        <f aca="false">'High pensions'!K84</f>
        <v>3776070.76446873</v>
      </c>
      <c r="H84" s="82" t="n">
        <f aca="false">'High pensions'!V84</f>
        <v>20774827.2251128</v>
      </c>
      <c r="I84" s="82" t="n">
        <f aca="false">'High pensions'!M84</f>
        <v>116785.693746456</v>
      </c>
      <c r="J84" s="82" t="n">
        <f aca="false">'High pensions'!W84</f>
        <v>642520.429642668</v>
      </c>
      <c r="K84" s="9"/>
      <c r="L84" s="82" t="n">
        <f aca="false">'High pensions'!N84</f>
        <v>4541351.71763362</v>
      </c>
      <c r="M84" s="67"/>
      <c r="N84" s="82" t="n">
        <f aca="false">'High pensions'!L84</f>
        <v>1363630.64560863</v>
      </c>
      <c r="O84" s="9"/>
      <c r="P84" s="82" t="n">
        <f aca="false">'High pensions'!X84</f>
        <v>31067389.1275317</v>
      </c>
      <c r="Q84" s="67"/>
      <c r="R84" s="82" t="n">
        <f aca="false">'High SIPA income'!G79</f>
        <v>31151541.6429517</v>
      </c>
      <c r="S84" s="67"/>
      <c r="T84" s="82" t="n">
        <f aca="false">'High SIPA income'!J79</f>
        <v>119110619.428898</v>
      </c>
      <c r="U84" s="9"/>
      <c r="V84" s="82" t="n">
        <f aca="false">'High SIPA income'!F79</f>
        <v>123711.231776672</v>
      </c>
      <c r="W84" s="67"/>
      <c r="X84" s="82" t="n">
        <f aca="false">'High SIPA income'!M79</f>
        <v>310726.947285189</v>
      </c>
      <c r="Y84" s="9"/>
      <c r="Z84" s="9" t="n">
        <f aca="false">R84+V84-N84-L84-F84</f>
        <v>-5141747.09470882</v>
      </c>
      <c r="AA84" s="9"/>
      <c r="AB84" s="9" t="n">
        <f aca="false">T84-P84-D84</f>
        <v>-79824888.0673016</v>
      </c>
      <c r="AC84" s="50"/>
      <c r="AD84" s="9"/>
      <c r="AE84" s="9"/>
      <c r="AF84" s="9"/>
      <c r="AG84" s="9" t="n">
        <f aca="false">BF84/100*$AG$57</f>
        <v>7541937552.01985</v>
      </c>
      <c r="AH84" s="40" t="n">
        <f aca="false">(AG84-AG83)/AG83</f>
        <v>0.00248816476042144</v>
      </c>
      <c r="AI84" s="40"/>
      <c r="AJ84" s="40" t="n">
        <f aca="false">AB84/AG84</f>
        <v>-0.0105841353785703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13843322</v>
      </c>
      <c r="AX84" s="7"/>
      <c r="AY84" s="40" t="n">
        <f aca="false">(AW84-AW83)/AW83</f>
        <v>0.0014273425769035</v>
      </c>
      <c r="AZ84" s="12" t="n">
        <f aca="false">workers_and_wage_high!B72</f>
        <v>7915.9909563127</v>
      </c>
      <c r="BA84" s="40" t="n">
        <f aca="false">(AZ84-AZ83)/AZ83</f>
        <v>0.00105931018498843</v>
      </c>
      <c r="BB84" s="39"/>
      <c r="BC84" s="39"/>
      <c r="BD84" s="39"/>
      <c r="BE84" s="39"/>
      <c r="BF84" s="7" t="n">
        <f aca="false">BF83*(1+AY84)*(1+BA84)*(1-BE84)</f>
        <v>123.669225234496</v>
      </c>
      <c r="BG84" s="7"/>
      <c r="BH84" s="7"/>
      <c r="BI84" s="40" t="n">
        <f aca="false">T91/AG91</f>
        <v>0.018414869821233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171779756.668491</v>
      </c>
      <c r="E85" s="9"/>
      <c r="F85" s="82" t="n">
        <f aca="false">'High pensions'!I85</f>
        <v>31223004.1701305</v>
      </c>
      <c r="G85" s="82" t="n">
        <f aca="false">'High pensions'!K85</f>
        <v>3923780.56481625</v>
      </c>
      <c r="H85" s="82" t="n">
        <f aca="false">'High pensions'!V85</f>
        <v>21587482.9651881</v>
      </c>
      <c r="I85" s="82" t="n">
        <f aca="false">'High pensions'!M85</f>
        <v>121354.0380871</v>
      </c>
      <c r="J85" s="82" t="n">
        <f aca="false">'High pensions'!W85</f>
        <v>667654.1123254</v>
      </c>
      <c r="K85" s="9"/>
      <c r="L85" s="82" t="n">
        <f aca="false">'High pensions'!N85</f>
        <v>4715557.38832678</v>
      </c>
      <c r="M85" s="67"/>
      <c r="N85" s="82" t="n">
        <f aca="false">'High pensions'!L85</f>
        <v>1395819.35409435</v>
      </c>
      <c r="O85" s="9"/>
      <c r="P85" s="82" t="n">
        <f aca="false">'High pensions'!X85</f>
        <v>32148435.9577814</v>
      </c>
      <c r="Q85" s="67"/>
      <c r="R85" s="82" t="n">
        <f aca="false">'High SIPA income'!G80</f>
        <v>36232961.1100528</v>
      </c>
      <c r="S85" s="67"/>
      <c r="T85" s="82" t="n">
        <f aca="false">'High SIPA income'!J80</f>
        <v>138539867.176622</v>
      </c>
      <c r="U85" s="9"/>
      <c r="V85" s="82" t="n">
        <f aca="false">'High SIPA income'!F80</f>
        <v>125707.835278289</v>
      </c>
      <c r="W85" s="67"/>
      <c r="X85" s="82" t="n">
        <f aca="false">'High SIPA income'!M80</f>
        <v>315741.839644488</v>
      </c>
      <c r="Y85" s="9"/>
      <c r="Z85" s="9" t="n">
        <f aca="false">R85+V85-N85-L85-F85</f>
        <v>-975711.967220534</v>
      </c>
      <c r="AA85" s="9"/>
      <c r="AB85" s="9" t="n">
        <f aca="false">T85-P85-D85</f>
        <v>-65388325.4496496</v>
      </c>
      <c r="AC85" s="50"/>
      <c r="AD85" s="9"/>
      <c r="AE85" s="9"/>
      <c r="AF85" s="9"/>
      <c r="AG85" s="9" t="n">
        <f aca="false">BF85/100*$AG$57</f>
        <v>7606623208.54845</v>
      </c>
      <c r="AH85" s="40" t="n">
        <f aca="false">(AG85-AG84)/AG84</f>
        <v>0.0085767955624712</v>
      </c>
      <c r="AI85" s="40" t="n">
        <f aca="false">(AG85-AG81)/AG81</f>
        <v>0.0255860041803477</v>
      </c>
      <c r="AJ85" s="40" t="n">
        <f aca="false">AB85/AG85</f>
        <v>-0.00859623563004476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13963421</v>
      </c>
      <c r="AX85" s="7"/>
      <c r="AY85" s="40" t="n">
        <f aca="false">(AW85-AW84)/AW84</f>
        <v>0.00867559101782072</v>
      </c>
      <c r="AZ85" s="12" t="n">
        <f aca="false">workers_and_wage_high!B73</f>
        <v>7915.21561889199</v>
      </c>
      <c r="BA85" s="40" t="n">
        <f aca="false">(AZ85-AZ84)/AZ84</f>
        <v>-9.79457183549997E-005</v>
      </c>
      <c r="BB85" s="39"/>
      <c r="BC85" s="39"/>
      <c r="BD85" s="39"/>
      <c r="BE85" s="39"/>
      <c r="BF85" s="7" t="n">
        <f aca="false">BF84*(1+AY85)*(1+BA85)*(1-BE85)</f>
        <v>124.729910896701</v>
      </c>
      <c r="BG85" s="7"/>
      <c r="BH85" s="7"/>
      <c r="BI85" s="40" t="n">
        <f aca="false">T92/AG92</f>
        <v>0.0160705831203022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169178251.136677</v>
      </c>
      <c r="E86" s="6"/>
      <c r="F86" s="81" t="n">
        <f aca="false">'High pensions'!I86</f>
        <v>30750149.7451171</v>
      </c>
      <c r="G86" s="81" t="n">
        <f aca="false">'High pensions'!K86</f>
        <v>3935640.24657925</v>
      </c>
      <c r="H86" s="81" t="n">
        <f aca="false">'High pensions'!V86</f>
        <v>21652731.4350762</v>
      </c>
      <c r="I86" s="81" t="n">
        <f aca="false">'High pensions'!M86</f>
        <v>121720.83236843</v>
      </c>
      <c r="J86" s="81" t="n">
        <f aca="false">'High pensions'!W86</f>
        <v>669672.106239468</v>
      </c>
      <c r="K86" s="6"/>
      <c r="L86" s="81" t="n">
        <f aca="false">'High pensions'!N86</f>
        <v>5530639.22270828</v>
      </c>
      <c r="M86" s="8"/>
      <c r="N86" s="81" t="n">
        <f aca="false">'High pensions'!L86</f>
        <v>1374845.3848246</v>
      </c>
      <c r="O86" s="6"/>
      <c r="P86" s="81" t="n">
        <f aca="false">'High pensions'!X86</f>
        <v>36262506.8805223</v>
      </c>
      <c r="Q86" s="8"/>
      <c r="R86" s="81" t="n">
        <f aca="false">'High SIPA income'!G81</f>
        <v>31762425.8156476</v>
      </c>
      <c r="S86" s="8"/>
      <c r="T86" s="81" t="n">
        <f aca="false">'High SIPA income'!J81</f>
        <v>121446388.00957</v>
      </c>
      <c r="U86" s="6"/>
      <c r="V86" s="81" t="n">
        <f aca="false">'High SIPA income'!F81</f>
        <v>126293.771849458</v>
      </c>
      <c r="W86" s="8"/>
      <c r="X86" s="81" t="n">
        <f aca="false">'High SIPA income'!M81</f>
        <v>317213.543381064</v>
      </c>
      <c r="Y86" s="6"/>
      <c r="Z86" s="6" t="n">
        <f aca="false">R86+V86-N86-L86-F86</f>
        <v>-5766914.76515292</v>
      </c>
      <c r="AA86" s="6"/>
      <c r="AB86" s="6" t="n">
        <f aca="false">T86-P86-D86</f>
        <v>-83994370.0076295</v>
      </c>
      <c r="AC86" s="50"/>
      <c r="AD86" s="6"/>
      <c r="AE86" s="6"/>
      <c r="AF86" s="6"/>
      <c r="AG86" s="6" t="n">
        <f aca="false">BF86/100*$AG$57</f>
        <v>7662731571.23348</v>
      </c>
      <c r="AH86" s="61" t="n">
        <f aca="false">(AG86-AG85)/AG85</f>
        <v>0.00737625108365752</v>
      </c>
      <c r="AI86" s="61"/>
      <c r="AJ86" s="61" t="n">
        <f aca="false">AB86/AG86</f>
        <v>-0.0109614135934177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0.00674927784210502</v>
      </c>
      <c r="AV86" s="5"/>
      <c r="AW86" s="5" t="n">
        <f aca="false">workers_and_wage_high!C74</f>
        <v>13945929</v>
      </c>
      <c r="AX86" s="5"/>
      <c r="AY86" s="61" t="n">
        <f aca="false">(AW86-AW85)/AW85</f>
        <v>-0.00125270161230547</v>
      </c>
      <c r="AZ86" s="11" t="n">
        <f aca="false">workers_and_wage_high!B74</f>
        <v>7983.60130690739</v>
      </c>
      <c r="BA86" s="61" t="n">
        <f aca="false">(AZ86-AZ85)/AZ85</f>
        <v>0.00863977575698358</v>
      </c>
      <c r="BB86" s="66"/>
      <c r="BC86" s="66"/>
      <c r="BD86" s="66"/>
      <c r="BE86" s="66"/>
      <c r="BF86" s="5" t="n">
        <f aca="false">BF85*(1+AY86)*(1+BA86)*(1-BE86)</f>
        <v>125.649950037118</v>
      </c>
      <c r="BG86" s="5"/>
      <c r="BH86" s="5"/>
      <c r="BI86" s="61" t="n">
        <f aca="false">T93/AG93</f>
        <v>0.0184631505785323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172836390.432089</v>
      </c>
      <c r="E87" s="9"/>
      <c r="F87" s="82" t="n">
        <f aca="false">'High pensions'!I87</f>
        <v>31415059.8642762</v>
      </c>
      <c r="G87" s="82" t="n">
        <f aca="false">'High pensions'!K87</f>
        <v>4111609.72232378</v>
      </c>
      <c r="H87" s="82" t="n">
        <f aca="false">'High pensions'!V87</f>
        <v>22620863.5712336</v>
      </c>
      <c r="I87" s="82" t="n">
        <f aca="false">'High pensions'!M87</f>
        <v>127163.187288365</v>
      </c>
      <c r="J87" s="82" t="n">
        <f aca="false">'High pensions'!W87</f>
        <v>699614.337254652</v>
      </c>
      <c r="K87" s="9"/>
      <c r="L87" s="82" t="n">
        <f aca="false">'High pensions'!N87</f>
        <v>4708837.80113833</v>
      </c>
      <c r="M87" s="67"/>
      <c r="N87" s="82" t="n">
        <f aca="false">'High pensions'!L87</f>
        <v>1404036.32079487</v>
      </c>
      <c r="O87" s="9"/>
      <c r="P87" s="82" t="n">
        <f aca="false">'High pensions'!X87</f>
        <v>32158775.3143062</v>
      </c>
      <c r="Q87" s="67"/>
      <c r="R87" s="82" t="n">
        <f aca="false">'High SIPA income'!G82</f>
        <v>36752846.3374988</v>
      </c>
      <c r="S87" s="67"/>
      <c r="T87" s="82" t="n">
        <f aca="false">'High SIPA income'!J82</f>
        <v>140527693.403098</v>
      </c>
      <c r="U87" s="9"/>
      <c r="V87" s="82" t="n">
        <f aca="false">'High SIPA income'!F82</f>
        <v>127353.371952824</v>
      </c>
      <c r="W87" s="67"/>
      <c r="X87" s="82" t="n">
        <f aca="false">'High SIPA income'!M82</f>
        <v>319874.953349532</v>
      </c>
      <c r="Y87" s="9"/>
      <c r="Z87" s="9" t="n">
        <f aca="false">R87+V87-N87-L87-F87</f>
        <v>-647734.27675781</v>
      </c>
      <c r="AA87" s="9"/>
      <c r="AB87" s="9" t="n">
        <f aca="false">T87-P87-D87</f>
        <v>-64467472.343297</v>
      </c>
      <c r="AC87" s="50"/>
      <c r="AD87" s="9"/>
      <c r="AE87" s="9"/>
      <c r="AF87" s="9"/>
      <c r="AG87" s="9" t="n">
        <f aca="false">BF87/100*$AG$57</f>
        <v>7711125278.021</v>
      </c>
      <c r="AH87" s="40" t="n">
        <f aca="false">(AG87-AG86)/AG86</f>
        <v>0.00631546418371075</v>
      </c>
      <c r="AI87" s="40"/>
      <c r="AJ87" s="40" t="n">
        <f aca="false">AB87/AG87</f>
        <v>-0.00836031967046995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13982361</v>
      </c>
      <c r="AX87" s="7"/>
      <c r="AY87" s="40" t="n">
        <f aca="false">(AW87-AW86)/AW86</f>
        <v>0.00261237526736297</v>
      </c>
      <c r="AZ87" s="12" t="n">
        <f aca="false">workers_and_wage_high!B75</f>
        <v>8013.08826142884</v>
      </c>
      <c r="BA87" s="40" t="n">
        <f aca="false">(AZ87-AZ86)/AZ86</f>
        <v>0.00369344026434951</v>
      </c>
      <c r="BB87" s="39"/>
      <c r="BC87" s="39"/>
      <c r="BD87" s="39"/>
      <c r="BE87" s="39"/>
      <c r="BF87" s="7" t="n">
        <f aca="false">BF86*(1+AY87)*(1+BA87)*(1-BE87)</f>
        <v>126.443487796262</v>
      </c>
      <c r="BG87" s="7"/>
      <c r="BH87" s="7"/>
      <c r="BI87" s="40" t="n">
        <f aca="false">T94/AG94</f>
        <v>0.0160576809514357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170295870.812799</v>
      </c>
      <c r="E88" s="9"/>
      <c r="F88" s="82" t="n">
        <f aca="false">'High pensions'!I88</f>
        <v>30953290.3507679</v>
      </c>
      <c r="G88" s="82" t="n">
        <f aca="false">'High pensions'!K88</f>
        <v>4068336.71310599</v>
      </c>
      <c r="H88" s="82" t="n">
        <f aca="false">'High pensions'!V88</f>
        <v>22382788.2421191</v>
      </c>
      <c r="I88" s="82" t="n">
        <f aca="false">'High pensions'!M88</f>
        <v>125824.846797092</v>
      </c>
      <c r="J88" s="82" t="n">
        <f aca="false">'High pensions'!W88</f>
        <v>692251.182745952</v>
      </c>
      <c r="K88" s="9"/>
      <c r="L88" s="82" t="n">
        <f aca="false">'High pensions'!N88</f>
        <v>4535942.26582008</v>
      </c>
      <c r="M88" s="67"/>
      <c r="N88" s="82" t="n">
        <f aca="false">'High pensions'!L88</f>
        <v>1383879.41963603</v>
      </c>
      <c r="O88" s="9"/>
      <c r="P88" s="82" t="n">
        <f aca="false">'High pensions'!X88</f>
        <v>31150722.2367004</v>
      </c>
      <c r="Q88" s="67"/>
      <c r="R88" s="82" t="n">
        <f aca="false">'High SIPA income'!G83</f>
        <v>32279754.1908022</v>
      </c>
      <c r="S88" s="67"/>
      <c r="T88" s="82" t="n">
        <f aca="false">'High SIPA income'!J83</f>
        <v>123424437.889703</v>
      </c>
      <c r="U88" s="9"/>
      <c r="V88" s="82" t="n">
        <f aca="false">'High SIPA income'!F83</f>
        <v>124760.60343853</v>
      </c>
      <c r="W88" s="67"/>
      <c r="X88" s="82" t="n">
        <f aca="false">'High SIPA income'!M83</f>
        <v>313362.666357532</v>
      </c>
      <c r="Y88" s="9"/>
      <c r="Z88" s="9" t="n">
        <f aca="false">R88+V88-N88-L88-F88</f>
        <v>-4468597.24198328</v>
      </c>
      <c r="AA88" s="9"/>
      <c r="AB88" s="9" t="n">
        <f aca="false">T88-P88-D88</f>
        <v>-78022155.1597963</v>
      </c>
      <c r="AC88" s="50"/>
      <c r="AD88" s="9"/>
      <c r="AE88" s="9"/>
      <c r="AF88" s="9"/>
      <c r="AG88" s="9" t="n">
        <f aca="false">BF88/100*$AG$57</f>
        <v>7765336744.71508</v>
      </c>
      <c r="AH88" s="40" t="n">
        <f aca="false">(AG88-AG87)/AG87</f>
        <v>0.00703029256295448</v>
      </c>
      <c r="AI88" s="40"/>
      <c r="AJ88" s="40" t="n">
        <f aca="false">AB88/AG88</f>
        <v>-0.0100474915286702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14074136</v>
      </c>
      <c r="AX88" s="7"/>
      <c r="AY88" s="40" t="n">
        <f aca="false">(AW88-AW87)/AW87</f>
        <v>0.00656362684384991</v>
      </c>
      <c r="AZ88" s="12" t="n">
        <f aca="false">workers_and_wage_high!B76</f>
        <v>8016.80331082665</v>
      </c>
      <c r="BA88" s="40" t="n">
        <f aca="false">(AZ88-AZ87)/AZ87</f>
        <v>0.00046362267288363</v>
      </c>
      <c r="BB88" s="39"/>
      <c r="BC88" s="39"/>
      <c r="BD88" s="39"/>
      <c r="BE88" s="39"/>
      <c r="BF88" s="7" t="n">
        <f aca="false">BF87*(1+AY88)*(1+BA88)*(1-BE88)</f>
        <v>127.33242250815</v>
      </c>
      <c r="BG88" s="7"/>
      <c r="BH88" s="7"/>
      <c r="BI88" s="40" t="n">
        <f aca="false">T95/AG95</f>
        <v>0.0185526939034321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174468415.254117</v>
      </c>
      <c r="E89" s="9"/>
      <c r="F89" s="82" t="n">
        <f aca="false">'High pensions'!I89</f>
        <v>31711699.6943248</v>
      </c>
      <c r="G89" s="82" t="n">
        <f aca="false">'High pensions'!K89</f>
        <v>4280835.12262288</v>
      </c>
      <c r="H89" s="82" t="n">
        <f aca="false">'High pensions'!V89</f>
        <v>23551891.7941141</v>
      </c>
      <c r="I89" s="82" t="n">
        <f aca="false">'High pensions'!M89</f>
        <v>132396.962555347</v>
      </c>
      <c r="J89" s="82" t="n">
        <f aca="false">'High pensions'!W89</f>
        <v>728409.02456023</v>
      </c>
      <c r="K89" s="9"/>
      <c r="L89" s="82" t="n">
        <f aca="false">'High pensions'!N89</f>
        <v>4679716.29533619</v>
      </c>
      <c r="M89" s="67"/>
      <c r="N89" s="82" t="n">
        <f aca="false">'High pensions'!L89</f>
        <v>1419487.32709822</v>
      </c>
      <c r="O89" s="9"/>
      <c r="P89" s="82" t="n">
        <f aca="false">'High pensions'!X89</f>
        <v>32092670.5601582</v>
      </c>
      <c r="Q89" s="67"/>
      <c r="R89" s="82" t="n">
        <f aca="false">'High SIPA income'!G84</f>
        <v>37383563.367537</v>
      </c>
      <c r="S89" s="67"/>
      <c r="T89" s="82" t="n">
        <f aca="false">'High SIPA income'!J84</f>
        <v>142939294.632767</v>
      </c>
      <c r="U89" s="9"/>
      <c r="V89" s="82" t="n">
        <f aca="false">'High SIPA income'!F84</f>
        <v>124685.931622365</v>
      </c>
      <c r="W89" s="67"/>
      <c r="X89" s="82" t="n">
        <f aca="false">'High SIPA income'!M84</f>
        <v>313175.112283807</v>
      </c>
      <c r="Y89" s="9"/>
      <c r="Z89" s="9" t="n">
        <f aca="false">R89+V89-N89-L89-F89</f>
        <v>-302654.017599851</v>
      </c>
      <c r="AA89" s="9"/>
      <c r="AB89" s="9" t="n">
        <f aca="false">T89-P89-D89</f>
        <v>-63621791.1815086</v>
      </c>
      <c r="AC89" s="50"/>
      <c r="AD89" s="9"/>
      <c r="AE89" s="9"/>
      <c r="AF89" s="9"/>
      <c r="AG89" s="9" t="n">
        <f aca="false">BF89/100*$AG$57</f>
        <v>7814065036.79636</v>
      </c>
      <c r="AH89" s="40" t="n">
        <f aca="false">(AG89-AG88)/AG88</f>
        <v>0.00627510353809733</v>
      </c>
      <c r="AI89" s="40" t="n">
        <f aca="false">(AG89-AG85)/AG85</f>
        <v>0.0272712112274443</v>
      </c>
      <c r="AJ89" s="40" t="n">
        <f aca="false">AB89/AG89</f>
        <v>-0.00814195823581122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14090788</v>
      </c>
      <c r="AX89" s="7"/>
      <c r="AY89" s="40" t="n">
        <f aca="false">(AW89-AW88)/AW88</f>
        <v>0.00118316321513448</v>
      </c>
      <c r="AZ89" s="12" t="n">
        <f aca="false">workers_and_wage_high!B77</f>
        <v>8057.57615393816</v>
      </c>
      <c r="BA89" s="40" t="n">
        <f aca="false">(AZ89-AZ88)/AZ88</f>
        <v>0.00508592284613611</v>
      </c>
      <c r="BB89" s="39"/>
      <c r="BC89" s="39"/>
      <c r="BD89" s="39"/>
      <c r="BE89" s="39"/>
      <c r="BF89" s="7" t="n">
        <f aca="false">BF88*(1+AY89)*(1+BA89)*(1-BE89)</f>
        <v>128.131446643146</v>
      </c>
      <c r="BG89" s="7"/>
      <c r="BH89" s="7"/>
      <c r="BI89" s="40" t="n">
        <f aca="false">T96/AG96</f>
        <v>0.0160426306040434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171467208.033825</v>
      </c>
      <c r="E90" s="6"/>
      <c r="F90" s="81" t="n">
        <f aca="false">'High pensions'!I90</f>
        <v>31166194.7560715</v>
      </c>
      <c r="G90" s="81" t="n">
        <f aca="false">'High pensions'!K90</f>
        <v>4357103.81919097</v>
      </c>
      <c r="H90" s="81" t="n">
        <f aca="false">'High pensions'!V90</f>
        <v>23971499.6597282</v>
      </c>
      <c r="I90" s="81" t="n">
        <f aca="false">'High pensions'!M90</f>
        <v>134755.788222402</v>
      </c>
      <c r="J90" s="81" t="n">
        <f aca="false">'High pensions'!W90</f>
        <v>741386.587414281</v>
      </c>
      <c r="K90" s="6"/>
      <c r="L90" s="81" t="n">
        <f aca="false">'High pensions'!N90</f>
        <v>5615138.11418046</v>
      </c>
      <c r="M90" s="8"/>
      <c r="N90" s="81" t="n">
        <f aca="false">'High pensions'!L90</f>
        <v>1395477.44090264</v>
      </c>
      <c r="O90" s="6"/>
      <c r="P90" s="81" t="n">
        <f aca="false">'High pensions'!X90</f>
        <v>36814483.515163</v>
      </c>
      <c r="Q90" s="8"/>
      <c r="R90" s="81" t="n">
        <f aca="false">'High SIPA income'!G85</f>
        <v>32924087.4052084</v>
      </c>
      <c r="S90" s="8"/>
      <c r="T90" s="81" t="n">
        <f aca="false">'High SIPA income'!J85</f>
        <v>125888101.780441</v>
      </c>
      <c r="U90" s="6"/>
      <c r="V90" s="81" t="n">
        <f aca="false">'High SIPA income'!F85</f>
        <v>126102.916371351</v>
      </c>
      <c r="W90" s="8"/>
      <c r="X90" s="81" t="n">
        <f aca="false">'High SIPA income'!M85</f>
        <v>316734.169445221</v>
      </c>
      <c r="Y90" s="6"/>
      <c r="Z90" s="6" t="n">
        <f aca="false">R90+V90-N90-L90-F90</f>
        <v>-5126619.98957478</v>
      </c>
      <c r="AA90" s="6"/>
      <c r="AB90" s="6" t="n">
        <f aca="false">T90-P90-D90</f>
        <v>-82393589.7685468</v>
      </c>
      <c r="AC90" s="50"/>
      <c r="AD90" s="6"/>
      <c r="AE90" s="6"/>
      <c r="AF90" s="6"/>
      <c r="AG90" s="6" t="n">
        <f aca="false">BF90/100*$AG$57</f>
        <v>7862121648.48247</v>
      </c>
      <c r="AH90" s="61" t="n">
        <f aca="false">(AG90-AG89)/AG89</f>
        <v>0.00615001429599294</v>
      </c>
      <c r="AI90" s="61"/>
      <c r="AJ90" s="61" t="n">
        <f aca="false">AB90/AG90</f>
        <v>-0.0104798161936925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0.0073262877120693</v>
      </c>
      <c r="AV90" s="5"/>
      <c r="AW90" s="5" t="n">
        <f aca="false">workers_and_wage_high!C78</f>
        <v>14116016</v>
      </c>
      <c r="AX90" s="5"/>
      <c r="AY90" s="61" t="n">
        <f aca="false">(AW90-AW89)/AW89</f>
        <v>0.00179038957934787</v>
      </c>
      <c r="AZ90" s="11" t="n">
        <f aca="false">workers_and_wage_high!B78</f>
        <v>8092.64138167678</v>
      </c>
      <c r="BA90" s="61" t="n">
        <f aca="false">(AZ90-AZ89)/AZ89</f>
        <v>0.00435183323976153</v>
      </c>
      <c r="BB90" s="66"/>
      <c r="BC90" s="66"/>
      <c r="BD90" s="66"/>
      <c r="BE90" s="66"/>
      <c r="BF90" s="5" t="n">
        <f aca="false">BF89*(1+AY90)*(1+BA90)*(1-BE90)</f>
        <v>128.919456871767</v>
      </c>
      <c r="BG90" s="5"/>
      <c r="BH90" s="5"/>
      <c r="BI90" s="61" t="n">
        <f aca="false">T97/AG97</f>
        <v>0.0185365925003771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175015772.064445</v>
      </c>
      <c r="E91" s="9"/>
      <c r="F91" s="82" t="n">
        <f aca="false">'High pensions'!I91</f>
        <v>31811188.2737876</v>
      </c>
      <c r="G91" s="82" t="n">
        <f aca="false">'High pensions'!K91</f>
        <v>4503722.19371003</v>
      </c>
      <c r="H91" s="82" t="n">
        <f aca="false">'High pensions'!V91</f>
        <v>24778150.6969179</v>
      </c>
      <c r="I91" s="82" t="n">
        <f aca="false">'High pensions'!M91</f>
        <v>139290.377125053</v>
      </c>
      <c r="J91" s="82" t="n">
        <f aca="false">'High pensions'!W91</f>
        <v>766334.557636637</v>
      </c>
      <c r="K91" s="9"/>
      <c r="L91" s="82" t="n">
        <f aca="false">'High pensions'!N91</f>
        <v>4700211.86162612</v>
      </c>
      <c r="M91" s="67"/>
      <c r="N91" s="82" t="n">
        <f aca="false">'High pensions'!L91</f>
        <v>1425981.32714412</v>
      </c>
      <c r="O91" s="9"/>
      <c r="P91" s="82" t="n">
        <f aca="false">'High pensions'!X91</f>
        <v>32234750.2232812</v>
      </c>
      <c r="Q91" s="67"/>
      <c r="R91" s="82" t="n">
        <f aca="false">'High SIPA income'!G86</f>
        <v>38314673.9352082</v>
      </c>
      <c r="S91" s="67"/>
      <c r="T91" s="82" t="n">
        <f aca="false">'High SIPA income'!J86</f>
        <v>146499476.589193</v>
      </c>
      <c r="U91" s="9"/>
      <c r="V91" s="82" t="n">
        <f aca="false">'High SIPA income'!F86</f>
        <v>126343.315343286</v>
      </c>
      <c r="W91" s="67"/>
      <c r="X91" s="82" t="n">
        <f aca="false">'High SIPA income'!M86</f>
        <v>317337.982353774</v>
      </c>
      <c r="Y91" s="9"/>
      <c r="Z91" s="9" t="n">
        <f aca="false">R91+V91-N91-L91-F91</f>
        <v>503635.787993588</v>
      </c>
      <c r="AA91" s="9"/>
      <c r="AB91" s="9" t="n">
        <f aca="false">T91-P91-D91</f>
        <v>-60751045.6985329</v>
      </c>
      <c r="AC91" s="50"/>
      <c r="AD91" s="9"/>
      <c r="AE91" s="9"/>
      <c r="AF91" s="9"/>
      <c r="AG91" s="9" t="n">
        <f aca="false">BF91/100*$AG$57</f>
        <v>7955498899.06221</v>
      </c>
      <c r="AH91" s="40" t="n">
        <f aca="false">(AG91-AG90)/AG90</f>
        <v>0.0118768514091566</v>
      </c>
      <c r="AI91" s="40"/>
      <c r="AJ91" s="40" t="n">
        <f aca="false">AB91/AG91</f>
        <v>-0.0076363590102054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14194263</v>
      </c>
      <c r="AX91" s="7"/>
      <c r="AY91" s="40" t="n">
        <f aca="false">(AW91-AW90)/AW90</f>
        <v>0.00554313625034146</v>
      </c>
      <c r="AZ91" s="12" t="n">
        <f aca="false">workers_and_wage_high!B79</f>
        <v>8143.61531163181</v>
      </c>
      <c r="BA91" s="40" t="n">
        <f aca="false">(AZ91-AZ90)/AZ90</f>
        <v>0.0062988000519137</v>
      </c>
      <c r="BB91" s="39"/>
      <c r="BC91" s="39"/>
      <c r="BD91" s="39"/>
      <c r="BE91" s="39"/>
      <c r="BF91" s="7" t="n">
        <f aca="false">BF90*(1+AY91)*(1+BA91)*(1-BE91)</f>
        <v>130.450614104782</v>
      </c>
      <c r="BG91" s="7"/>
      <c r="BH91" s="7"/>
      <c r="BI91" s="40" t="n">
        <f aca="false">T98/AG98</f>
        <v>0.0161538277190993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172573661.871501</v>
      </c>
      <c r="E92" s="9"/>
      <c r="F92" s="82" t="n">
        <f aca="false">'High pensions'!I92</f>
        <v>31367305.8384121</v>
      </c>
      <c r="G92" s="82" t="n">
        <f aca="false">'High pensions'!K92</f>
        <v>4497467.8762843</v>
      </c>
      <c r="H92" s="82" t="n">
        <f aca="false">'High pensions'!V92</f>
        <v>24743741.2877635</v>
      </c>
      <c r="I92" s="82" t="n">
        <f aca="false">'High pensions'!M92</f>
        <v>139096.944627349</v>
      </c>
      <c r="J92" s="82" t="n">
        <f aca="false">'High pensions'!W92</f>
        <v>765270.349106086</v>
      </c>
      <c r="K92" s="9"/>
      <c r="L92" s="82" t="n">
        <f aca="false">'High pensions'!N92</f>
        <v>4557269.60913848</v>
      </c>
      <c r="M92" s="67"/>
      <c r="N92" s="82" t="n">
        <f aca="false">'High pensions'!L92</f>
        <v>1407787.82171893</v>
      </c>
      <c r="O92" s="9"/>
      <c r="P92" s="82" t="n">
        <f aca="false">'High pensions'!X92</f>
        <v>31392926.8967065</v>
      </c>
      <c r="Q92" s="67"/>
      <c r="R92" s="82" t="n">
        <f aca="false">'High SIPA income'!G87</f>
        <v>33637781.9679631</v>
      </c>
      <c r="S92" s="67"/>
      <c r="T92" s="82" t="n">
        <f aca="false">'High SIPA income'!J87</f>
        <v>128616974.798254</v>
      </c>
      <c r="U92" s="9"/>
      <c r="V92" s="82" t="n">
        <f aca="false">'High SIPA income'!F87</f>
        <v>125502.722468537</v>
      </c>
      <c r="W92" s="67"/>
      <c r="X92" s="82" t="n">
        <f aca="false">'High SIPA income'!M87</f>
        <v>315226.655402055</v>
      </c>
      <c r="Y92" s="9"/>
      <c r="Z92" s="9" t="n">
        <f aca="false">R92+V92-N92-L92-F92</f>
        <v>-3569078.57883783</v>
      </c>
      <c r="AA92" s="9"/>
      <c r="AB92" s="9" t="n">
        <f aca="false">T92-P92-D92</f>
        <v>-75349613.9699526</v>
      </c>
      <c r="AC92" s="50"/>
      <c r="AD92" s="9"/>
      <c r="AE92" s="9"/>
      <c r="AF92" s="9"/>
      <c r="AG92" s="9" t="n">
        <f aca="false">BF92/100*$AG$57</f>
        <v>8003255005.46219</v>
      </c>
      <c r="AH92" s="40" t="n">
        <f aca="false">(AG92-AG91)/AG91</f>
        <v>0.00600290528675712</v>
      </c>
      <c r="AI92" s="40"/>
      <c r="AJ92" s="40" t="n">
        <f aca="false">AB92/AG92</f>
        <v>-0.00941487106415163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14236929</v>
      </c>
      <c r="AX92" s="7"/>
      <c r="AY92" s="40" t="n">
        <f aca="false">(AW92-AW91)/AW91</f>
        <v>0.00300586229802844</v>
      </c>
      <c r="AZ92" s="12" t="n">
        <f aca="false">workers_and_wage_high!B80</f>
        <v>8167.94893328852</v>
      </c>
      <c r="BA92" s="40" t="n">
        <f aca="false">(AZ92-AZ91)/AZ91</f>
        <v>0.00298806128795884</v>
      </c>
      <c r="BB92" s="39"/>
      <c r="BC92" s="39"/>
      <c r="BD92" s="39"/>
      <c r="BE92" s="39"/>
      <c r="BF92" s="7" t="n">
        <f aca="false">BF91*(1+AY92)*(1+BA92)*(1-BE92)</f>
        <v>131.233696785853</v>
      </c>
      <c r="BG92" s="7"/>
      <c r="BH92" s="7"/>
      <c r="BI92" s="40" t="n">
        <f aca="false">T99/AG99</f>
        <v>0.0185669701017356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176947347.616165</v>
      </c>
      <c r="E93" s="9"/>
      <c r="F93" s="82" t="n">
        <f aca="false">'High pensions'!I93</f>
        <v>32162274.9948072</v>
      </c>
      <c r="G93" s="82" t="n">
        <f aca="false">'High pensions'!K93</f>
        <v>4657697.39472088</v>
      </c>
      <c r="H93" s="82" t="n">
        <f aca="false">'High pensions'!V93</f>
        <v>25625276.8228507</v>
      </c>
      <c r="I93" s="82" t="n">
        <f aca="false">'High pensions'!M93</f>
        <v>144052.496743944</v>
      </c>
      <c r="J93" s="82" t="n">
        <f aca="false">'High pensions'!W93</f>
        <v>792534.334727339</v>
      </c>
      <c r="K93" s="9"/>
      <c r="L93" s="82" t="n">
        <f aca="false">'High pensions'!N93</f>
        <v>4687707.37194078</v>
      </c>
      <c r="M93" s="67"/>
      <c r="N93" s="82" t="n">
        <f aca="false">'High pensions'!L93</f>
        <v>1444036.87667504</v>
      </c>
      <c r="O93" s="9"/>
      <c r="P93" s="82" t="n">
        <f aca="false">'High pensions'!X93</f>
        <v>32269200.6731309</v>
      </c>
      <c r="Q93" s="67"/>
      <c r="R93" s="82" t="n">
        <f aca="false">'High SIPA income'!G88</f>
        <v>38849601.9935485</v>
      </c>
      <c r="S93" s="67"/>
      <c r="T93" s="82" t="n">
        <f aca="false">'High SIPA income'!J88</f>
        <v>148544820.383382</v>
      </c>
      <c r="U93" s="9"/>
      <c r="V93" s="82" t="n">
        <f aca="false">'High SIPA income'!F88</f>
        <v>125863.744230922</v>
      </c>
      <c r="W93" s="67"/>
      <c r="X93" s="82" t="n">
        <f aca="false">'High SIPA income'!M88</f>
        <v>316133.437983705</v>
      </c>
      <c r="Y93" s="9"/>
      <c r="Z93" s="9" t="n">
        <f aca="false">R93+V93-N93-L93-F93</f>
        <v>681446.494356331</v>
      </c>
      <c r="AA93" s="9"/>
      <c r="AB93" s="9" t="n">
        <f aca="false">T93-P93-D93</f>
        <v>-60671727.9059146</v>
      </c>
      <c r="AC93" s="50"/>
      <c r="AD93" s="9"/>
      <c r="AE93" s="9"/>
      <c r="AF93" s="9"/>
      <c r="AG93" s="9" t="n">
        <f aca="false">BF93/100*$AG$57</f>
        <v>8045475215.7034</v>
      </c>
      <c r="AH93" s="40" t="n">
        <f aca="false">(AG93-AG92)/AG92</f>
        <v>0.00527537985637054</v>
      </c>
      <c r="AI93" s="40" t="n">
        <f aca="false">(AG93-AG89)/AG89</f>
        <v>0.0296145703698818</v>
      </c>
      <c r="AJ93" s="40" t="n">
        <f aca="false">AB93/AG93</f>
        <v>-0.00754109934830123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14202933</v>
      </c>
      <c r="AX93" s="7"/>
      <c r="AY93" s="40" t="n">
        <f aca="false">(AW93-AW92)/AW92</f>
        <v>-0.00238787451984905</v>
      </c>
      <c r="AZ93" s="12" t="n">
        <f aca="false">workers_and_wage_high!B81</f>
        <v>8230.69182585074</v>
      </c>
      <c r="BA93" s="40" t="n">
        <f aca="false">(AZ93-AZ92)/AZ92</f>
        <v>0.00768159706612556</v>
      </c>
      <c r="BB93" s="39"/>
      <c r="BC93" s="39"/>
      <c r="BD93" s="39"/>
      <c r="BE93" s="39"/>
      <c r="BF93" s="7" t="n">
        <f aca="false">BF92*(1+AY93)*(1+BA93)*(1-BE93)</f>
        <v>131.926004386354</v>
      </c>
      <c r="BG93" s="7"/>
      <c r="BH93" s="7"/>
      <c r="BI93" s="40" t="n">
        <f aca="false">T100/AG100</f>
        <v>0.0161600580060514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175019553.06045</v>
      </c>
      <c r="E94" s="6"/>
      <c r="F94" s="81" t="n">
        <f aca="false">'High pensions'!I94</f>
        <v>31811875.5145681</v>
      </c>
      <c r="G94" s="81" t="n">
        <f aca="false">'High pensions'!K94</f>
        <v>4664965.58686392</v>
      </c>
      <c r="H94" s="81" t="n">
        <f aca="false">'High pensions'!V94</f>
        <v>25665264.2715583</v>
      </c>
      <c r="I94" s="81" t="n">
        <f aca="false">'High pensions'!M94</f>
        <v>144277.286191667</v>
      </c>
      <c r="J94" s="81" t="n">
        <f aca="false">'High pensions'!W94</f>
        <v>793771.059945101</v>
      </c>
      <c r="K94" s="6"/>
      <c r="L94" s="81" t="n">
        <f aca="false">'High pensions'!N94</f>
        <v>5518399.78373588</v>
      </c>
      <c r="M94" s="8"/>
      <c r="N94" s="81" t="n">
        <f aca="false">'High pensions'!L94</f>
        <v>1429374.18080131</v>
      </c>
      <c r="O94" s="6"/>
      <c r="P94" s="81" t="n">
        <f aca="false">'High pensions'!X94</f>
        <v>36498997.7203787</v>
      </c>
      <c r="Q94" s="8"/>
      <c r="R94" s="81" t="n">
        <f aca="false">'High SIPA income'!G89</f>
        <v>34064121.2311719</v>
      </c>
      <c r="S94" s="8"/>
      <c r="T94" s="81" t="n">
        <f aca="false">'High SIPA income'!J89</f>
        <v>130247119.922682</v>
      </c>
      <c r="U94" s="6"/>
      <c r="V94" s="81" t="n">
        <f aca="false">'High SIPA income'!F89</f>
        <v>128589.411683186</v>
      </c>
      <c r="W94" s="8"/>
      <c r="X94" s="81" t="n">
        <f aca="false">'High SIPA income'!M89</f>
        <v>322979.52879206</v>
      </c>
      <c r="Y94" s="6"/>
      <c r="Z94" s="6" t="n">
        <f aca="false">R94+V94-N94-L94-F94</f>
        <v>-4566938.83625021</v>
      </c>
      <c r="AA94" s="6"/>
      <c r="AB94" s="6" t="n">
        <f aca="false">T94-P94-D94</f>
        <v>-81271430.8581472</v>
      </c>
      <c r="AC94" s="50"/>
      <c r="AD94" s="6"/>
      <c r="AE94" s="6"/>
      <c r="AF94" s="6"/>
      <c r="AG94" s="6" t="n">
        <f aca="false">BF94/100*$AG$57</f>
        <v>8111203623.77339</v>
      </c>
      <c r="AH94" s="61" t="n">
        <f aca="false">(AG94-AG93)/AG93</f>
        <v>0.00816961165223647</v>
      </c>
      <c r="AI94" s="61"/>
      <c r="AJ94" s="61" t="n">
        <f aca="false">AB94/AG94</f>
        <v>-0.0100196511674231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0.00633274586517377</v>
      </c>
      <c r="AV94" s="5"/>
      <c r="AW94" s="5" t="n">
        <f aca="false">workers_and_wage_high!C82</f>
        <v>14268795</v>
      </c>
      <c r="AX94" s="5"/>
      <c r="AY94" s="61" t="n">
        <f aca="false">(AW94-AW93)/AW93</f>
        <v>0.0046372112013765</v>
      </c>
      <c r="AZ94" s="11" t="n">
        <f aca="false">workers_and_wage_high!B82</f>
        <v>8259.63172494302</v>
      </c>
      <c r="BA94" s="61" t="n">
        <f aca="false">(AZ94-AZ93)/AZ93</f>
        <v>0.00351609557308338</v>
      </c>
      <c r="BB94" s="66"/>
      <c r="BC94" s="66"/>
      <c r="BD94" s="66"/>
      <c r="BE94" s="66"/>
      <c r="BF94" s="5" t="n">
        <f aca="false">BF93*(1+AY94)*(1+BA94)*(1-BE94)</f>
        <v>133.003788609022</v>
      </c>
      <c r="BG94" s="5"/>
      <c r="BH94" s="5"/>
      <c r="BI94" s="61" t="n">
        <f aca="false">T101/AG101</f>
        <v>0.0185655134562014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179666171.355739</v>
      </c>
      <c r="E95" s="9"/>
      <c r="F95" s="82" t="n">
        <f aca="false">'High pensions'!I95</f>
        <v>32656453.3928031</v>
      </c>
      <c r="G95" s="82" t="n">
        <f aca="false">'High pensions'!K95</f>
        <v>4822675.49494427</v>
      </c>
      <c r="H95" s="82" t="n">
        <f aca="false">'High pensions'!V95</f>
        <v>26532937.6538707</v>
      </c>
      <c r="I95" s="82" t="n">
        <f aca="false">'High pensions'!M95</f>
        <v>149154.912214773</v>
      </c>
      <c r="J95" s="82" t="n">
        <f aca="false">'High pensions'!W95</f>
        <v>820606.319191887</v>
      </c>
      <c r="K95" s="9"/>
      <c r="L95" s="82" t="n">
        <f aca="false">'High pensions'!N95</f>
        <v>4602207.32658303</v>
      </c>
      <c r="M95" s="67"/>
      <c r="N95" s="82" t="n">
        <f aca="false">'High pensions'!L95</f>
        <v>1467090.85681014</v>
      </c>
      <c r="O95" s="9"/>
      <c r="P95" s="82" t="n">
        <f aca="false">'High pensions'!X95</f>
        <v>31952376.7279989</v>
      </c>
      <c r="Q95" s="67"/>
      <c r="R95" s="82" t="n">
        <f aca="false">'High SIPA income'!G90</f>
        <v>39683897.1100136</v>
      </c>
      <c r="S95" s="67"/>
      <c r="T95" s="82" t="n">
        <f aca="false">'High SIPA income'!J90</f>
        <v>151734820.070962</v>
      </c>
      <c r="U95" s="9"/>
      <c r="V95" s="82" t="n">
        <f aca="false">'High SIPA income'!F90</f>
        <v>122895.70127831</v>
      </c>
      <c r="W95" s="67"/>
      <c r="X95" s="82" t="n">
        <f aca="false">'High SIPA income'!M90</f>
        <v>308678.569797271</v>
      </c>
      <c r="Y95" s="9"/>
      <c r="Z95" s="9" t="n">
        <f aca="false">R95+V95-N95-L95-F95</f>
        <v>1081041.23509566</v>
      </c>
      <c r="AA95" s="9"/>
      <c r="AB95" s="9" t="n">
        <f aca="false">T95-P95-D95</f>
        <v>-59883728.0127756</v>
      </c>
      <c r="AC95" s="50"/>
      <c r="AD95" s="9"/>
      <c r="AE95" s="9"/>
      <c r="AF95" s="9"/>
      <c r="AG95" s="9" t="n">
        <f aca="false">BF95/100*$AG$57</f>
        <v>8178586940.56782</v>
      </c>
      <c r="AH95" s="40" t="n">
        <f aca="false">(AG95-AG94)/AG94</f>
        <v>0.008307437455637</v>
      </c>
      <c r="AI95" s="40"/>
      <c r="AJ95" s="40" t="n">
        <f aca="false">AB95/AG95</f>
        <v>-0.00732201399189602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14318443</v>
      </c>
      <c r="AX95" s="7"/>
      <c r="AY95" s="40" t="n">
        <f aca="false">(AW95-AW94)/AW94</f>
        <v>0.00347948092323143</v>
      </c>
      <c r="AZ95" s="12" t="n">
        <f aca="false">workers_and_wage_high!B83</f>
        <v>8299.37059723667</v>
      </c>
      <c r="BA95" s="40" t="n">
        <f aca="false">(AZ95-AZ94)/AZ94</f>
        <v>0.00481121599812236</v>
      </c>
      <c r="BB95" s="39"/>
      <c r="BC95" s="39"/>
      <c r="BD95" s="39"/>
      <c r="BE95" s="39"/>
      <c r="BF95" s="7" t="n">
        <f aca="false">BF94*(1+AY95)*(1+BA95)*(1-BE95)</f>
        <v>134.108709264254</v>
      </c>
      <c r="BG95" s="7"/>
      <c r="BH95" s="7"/>
      <c r="BI95" s="40" t="n">
        <f aca="false">T102/AG102</f>
        <v>0.0161915016425248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176793250.889087</v>
      </c>
      <c r="E96" s="9"/>
      <c r="F96" s="82" t="n">
        <f aca="false">'High pensions'!I96</f>
        <v>32134266.0905831</v>
      </c>
      <c r="G96" s="82" t="n">
        <f aca="false">'High pensions'!K96</f>
        <v>4822744.80669742</v>
      </c>
      <c r="H96" s="82" t="n">
        <f aca="false">'High pensions'!V96</f>
        <v>26533318.9866863</v>
      </c>
      <c r="I96" s="82" t="n">
        <f aca="false">'High pensions'!M96</f>
        <v>149157.05587724</v>
      </c>
      <c r="J96" s="82" t="n">
        <f aca="false">'High pensions'!W96</f>
        <v>820618.112990301</v>
      </c>
      <c r="K96" s="9"/>
      <c r="L96" s="82" t="n">
        <f aca="false">'High pensions'!N96</f>
        <v>4519324.36571778</v>
      </c>
      <c r="M96" s="67"/>
      <c r="N96" s="82" t="n">
        <f aca="false">'High pensions'!L96</f>
        <v>1444009.2505232</v>
      </c>
      <c r="O96" s="9"/>
      <c r="P96" s="82" t="n">
        <f aca="false">'High pensions'!X96</f>
        <v>31395308.4624442</v>
      </c>
      <c r="Q96" s="67"/>
      <c r="R96" s="82" t="n">
        <f aca="false">'High SIPA income'!G91</f>
        <v>34379218.9009736</v>
      </c>
      <c r="S96" s="67"/>
      <c r="T96" s="82" t="n">
        <f aca="false">'High SIPA income'!J91</f>
        <v>131451923.173219</v>
      </c>
      <c r="U96" s="9"/>
      <c r="V96" s="82" t="n">
        <f aca="false">'High SIPA income'!F91</f>
        <v>130919.167742208</v>
      </c>
      <c r="W96" s="67"/>
      <c r="X96" s="82" t="n">
        <f aca="false">'High SIPA income'!M91</f>
        <v>328831.204325014</v>
      </c>
      <c r="Y96" s="9"/>
      <c r="Z96" s="9" t="n">
        <f aca="false">R96+V96-N96-L96-F96</f>
        <v>-3587461.63810824</v>
      </c>
      <c r="AA96" s="9"/>
      <c r="AB96" s="9" t="n">
        <f aca="false">T96-P96-D96</f>
        <v>-76736636.1783117</v>
      </c>
      <c r="AC96" s="50"/>
      <c r="AD96" s="9"/>
      <c r="AE96" s="9"/>
      <c r="AF96" s="9"/>
      <c r="AG96" s="9" t="n">
        <f aca="false">BF96/100*$AG$57</f>
        <v>8193913231.41778</v>
      </c>
      <c r="AH96" s="40" t="n">
        <f aca="false">(AG96-AG95)/AG95</f>
        <v>0.00187395340556215</v>
      </c>
      <c r="AI96" s="40"/>
      <c r="AJ96" s="40" t="n">
        <f aca="false">AB96/AG96</f>
        <v>-0.00936507795616894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14370703</v>
      </c>
      <c r="AX96" s="7"/>
      <c r="AY96" s="40" t="n">
        <f aca="false">(AW96-AW95)/AW95</f>
        <v>0.00364983818422157</v>
      </c>
      <c r="AZ96" s="12" t="n">
        <f aca="false">workers_and_wage_high!B84</f>
        <v>8284.68546965995</v>
      </c>
      <c r="BA96" s="40" t="n">
        <f aca="false">(AZ96-AZ95)/AZ95</f>
        <v>-0.00176942665768007</v>
      </c>
      <c r="BB96" s="39"/>
      <c r="BC96" s="39"/>
      <c r="BD96" s="39"/>
      <c r="BE96" s="39"/>
      <c r="BF96" s="7" t="n">
        <f aca="false">BF95*(1+AY96)*(1+BA96)*(1-BE96)</f>
        <v>134.360022736695</v>
      </c>
      <c r="BG96" s="7"/>
      <c r="BH96" s="7"/>
      <c r="BI96" s="40" t="n">
        <f aca="false">T103/AG103</f>
        <v>0.0186570766793211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181141214.817443</v>
      </c>
      <c r="E97" s="9"/>
      <c r="F97" s="82" t="n">
        <f aca="false">'High pensions'!I97</f>
        <v>32924560.0023892</v>
      </c>
      <c r="G97" s="82" t="n">
        <f aca="false">'High pensions'!K97</f>
        <v>5052261.94344302</v>
      </c>
      <c r="H97" s="82" t="n">
        <f aca="false">'High pensions'!V97</f>
        <v>27796054.5545573</v>
      </c>
      <c r="I97" s="82" t="n">
        <f aca="false">'High pensions'!M97</f>
        <v>156255.524024011</v>
      </c>
      <c r="J97" s="82" t="n">
        <f aca="false">'High pensions'!W97</f>
        <v>859671.790347131</v>
      </c>
      <c r="K97" s="9"/>
      <c r="L97" s="82" t="n">
        <f aca="false">'High pensions'!N97</f>
        <v>4656313.72890973</v>
      </c>
      <c r="M97" s="67"/>
      <c r="N97" s="82" t="n">
        <f aca="false">'High pensions'!L97</f>
        <v>1478805.27928236</v>
      </c>
      <c r="O97" s="9"/>
      <c r="P97" s="82" t="n">
        <f aca="false">'High pensions'!X97</f>
        <v>32297584.4030119</v>
      </c>
      <c r="Q97" s="67"/>
      <c r="R97" s="82" t="n">
        <f aca="false">'High SIPA income'!G92</f>
        <v>40001028.7884068</v>
      </c>
      <c r="S97" s="67"/>
      <c r="T97" s="82" t="n">
        <f aca="false">'High SIPA income'!J92</f>
        <v>152947400.52964</v>
      </c>
      <c r="U97" s="9"/>
      <c r="V97" s="82" t="n">
        <f aca="false">'High SIPA income'!F92</f>
        <v>129111.07738842</v>
      </c>
      <c r="W97" s="67"/>
      <c r="X97" s="82" t="n">
        <f aca="false">'High SIPA income'!M92</f>
        <v>324289.802643211</v>
      </c>
      <c r="Y97" s="9"/>
      <c r="Z97" s="9" t="n">
        <f aca="false">R97+V97-N97-L97-F97</f>
        <v>1070460.85521396</v>
      </c>
      <c r="AA97" s="9"/>
      <c r="AB97" s="9" t="n">
        <f aca="false">T97-P97-D97</f>
        <v>-60491398.6908147</v>
      </c>
      <c r="AC97" s="50"/>
      <c r="AD97" s="9"/>
      <c r="AE97" s="9"/>
      <c r="AF97" s="9"/>
      <c r="AG97" s="9" t="n">
        <f aca="false">BF97/100*$AG$57</f>
        <v>8251106589.65658</v>
      </c>
      <c r="AH97" s="40" t="n">
        <f aca="false">(AG97-AG96)/AG96</f>
        <v>0.00697998094725947</v>
      </c>
      <c r="AI97" s="40" t="n">
        <f aca="false">(AG97-AG93)/AG93</f>
        <v>0.0255586361824623</v>
      </c>
      <c r="AJ97" s="40" t="n">
        <f aca="false">AB97/AG97</f>
        <v>-0.0073313073868959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14379099</v>
      </c>
      <c r="AX97" s="7"/>
      <c r="AY97" s="40" t="n">
        <f aca="false">(AW97-AW96)/AW96</f>
        <v>0.000584244208512277</v>
      </c>
      <c r="AZ97" s="12" t="n">
        <f aca="false">workers_and_wage_high!B85</f>
        <v>8337.64119780974</v>
      </c>
      <c r="BA97" s="40" t="n">
        <f aca="false">(AZ97-AZ96)/AZ96</f>
        <v>0.00639200224845262</v>
      </c>
      <c r="BB97" s="39"/>
      <c r="BC97" s="39"/>
      <c r="BD97" s="39"/>
      <c r="BE97" s="39"/>
      <c r="BF97" s="7" t="n">
        <f aca="false">BF96*(1+AY97)*(1+BA97)*(1-BE97)</f>
        <v>135.297853135471</v>
      </c>
      <c r="BG97" s="7"/>
      <c r="BH97" s="7"/>
      <c r="BI97" s="40" t="n">
        <f aca="false">T104/AG104</f>
        <v>0.0162028570270882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178747178.414281</v>
      </c>
      <c r="E98" s="6"/>
      <c r="F98" s="81" t="n">
        <f aca="false">'High pensions'!I98</f>
        <v>32489415.5473669</v>
      </c>
      <c r="G98" s="81" t="n">
        <f aca="false">'High pensions'!K98</f>
        <v>5001102.51896297</v>
      </c>
      <c r="H98" s="81" t="n">
        <f aca="false">'High pensions'!V98</f>
        <v>27514590.4955386</v>
      </c>
      <c r="I98" s="81" t="n">
        <f aca="false">'High pensions'!M98</f>
        <v>154673.273782359</v>
      </c>
      <c r="J98" s="81" t="n">
        <f aca="false">'High pensions'!W98</f>
        <v>850966.716356861</v>
      </c>
      <c r="K98" s="6"/>
      <c r="L98" s="81" t="n">
        <f aca="false">'High pensions'!N98</f>
        <v>5563256.41588519</v>
      </c>
      <c r="M98" s="8"/>
      <c r="N98" s="81" t="n">
        <f aca="false">'High pensions'!L98</f>
        <v>1458748.90321182</v>
      </c>
      <c r="O98" s="6"/>
      <c r="P98" s="81" t="n">
        <f aca="false">'High pensions'!X98</f>
        <v>36893370.0535993</v>
      </c>
      <c r="Q98" s="8"/>
      <c r="R98" s="81" t="n">
        <f aca="false">'High SIPA income'!G93</f>
        <v>35217741.9985283</v>
      </c>
      <c r="S98" s="8"/>
      <c r="T98" s="81" t="n">
        <f aca="false">'High SIPA income'!J93</f>
        <v>134658088.912942</v>
      </c>
      <c r="U98" s="6"/>
      <c r="V98" s="81" t="n">
        <f aca="false">'High SIPA income'!F93</f>
        <v>126799.407838794</v>
      </c>
      <c r="W98" s="8"/>
      <c r="X98" s="81" t="n">
        <f aca="false">'High SIPA income'!M93</f>
        <v>318483.555207376</v>
      </c>
      <c r="Y98" s="6"/>
      <c r="Z98" s="6" t="n">
        <f aca="false">R98+V98-N98-L98-F98</f>
        <v>-4166879.46009683</v>
      </c>
      <c r="AA98" s="6"/>
      <c r="AB98" s="6" t="n">
        <f aca="false">T98-P98-D98</f>
        <v>-80982459.5549383</v>
      </c>
      <c r="AC98" s="50"/>
      <c r="AD98" s="6"/>
      <c r="AE98" s="6"/>
      <c r="AF98" s="6"/>
      <c r="AG98" s="6" t="n">
        <f aca="false">BF98/100*$AG$57</f>
        <v>8335986445.72212</v>
      </c>
      <c r="AH98" s="61" t="n">
        <f aca="false">(AG98-AG97)/AG97</f>
        <v>0.0102870875734355</v>
      </c>
      <c r="AI98" s="61"/>
      <c r="AJ98" s="61" t="n">
        <f aca="false">AB98/AG98</f>
        <v>-0.00971480221114047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0.00715016820091707</v>
      </c>
      <c r="AV98" s="5"/>
      <c r="AW98" s="5" t="n">
        <f aca="false">workers_and_wage_high!C86</f>
        <v>14440546</v>
      </c>
      <c r="AX98" s="5"/>
      <c r="AY98" s="61" t="n">
        <f aca="false">(AW98-AW97)/AW97</f>
        <v>0.00427335537504819</v>
      </c>
      <c r="AZ98" s="11" t="n">
        <f aca="false">workers_and_wage_high!B86</f>
        <v>8387.56818338743</v>
      </c>
      <c r="BA98" s="61" t="n">
        <f aca="false">(AZ98-AZ97)/AZ97</f>
        <v>0.00598814273643806</v>
      </c>
      <c r="BB98" s="66"/>
      <c r="BC98" s="66"/>
      <c r="BD98" s="66"/>
      <c r="BE98" s="66"/>
      <c r="BF98" s="5" t="n">
        <f aca="false">BF97*(1+AY98)*(1+BA98)*(1-BE98)</f>
        <v>136.689673999173</v>
      </c>
      <c r="BG98" s="5"/>
      <c r="BH98" s="5"/>
      <c r="BI98" s="61" t="n">
        <f aca="false">T105/AG105</f>
        <v>0.0186972598457372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182107814.240996</v>
      </c>
      <c r="E99" s="9"/>
      <c r="F99" s="82" t="n">
        <f aca="false">'High pensions'!I99</f>
        <v>33100250.8894748</v>
      </c>
      <c r="G99" s="82" t="n">
        <f aca="false">'High pensions'!K99</f>
        <v>5154712.306177</v>
      </c>
      <c r="H99" s="82" t="n">
        <f aca="false">'High pensions'!V99</f>
        <v>28359706.2225758</v>
      </c>
      <c r="I99" s="82" t="n">
        <f aca="false">'High pensions'!M99</f>
        <v>159424.091943618</v>
      </c>
      <c r="J99" s="82" t="n">
        <f aca="false">'High pensions'!W99</f>
        <v>877104.316162133</v>
      </c>
      <c r="K99" s="9"/>
      <c r="L99" s="82" t="n">
        <f aca="false">'High pensions'!N99</f>
        <v>4757071.06286356</v>
      </c>
      <c r="M99" s="67"/>
      <c r="N99" s="82" t="n">
        <f aca="false">'High pensions'!L99</f>
        <v>1485621.5324505</v>
      </c>
      <c r="O99" s="9"/>
      <c r="P99" s="82" t="n">
        <f aca="false">'High pensions'!X99</f>
        <v>32857915.7016899</v>
      </c>
      <c r="Q99" s="67"/>
      <c r="R99" s="82" t="n">
        <f aca="false">'High SIPA income'!G94</f>
        <v>40761620.5979045</v>
      </c>
      <c r="S99" s="67"/>
      <c r="T99" s="82" t="n">
        <f aca="false">'High SIPA income'!J94</f>
        <v>155855589.23504</v>
      </c>
      <c r="U99" s="9"/>
      <c r="V99" s="82" t="n">
        <f aca="false">'High SIPA income'!F94</f>
        <v>125503.58444897</v>
      </c>
      <c r="W99" s="67"/>
      <c r="X99" s="82" t="n">
        <f aca="false">'High SIPA income'!M94</f>
        <v>315228.820448386</v>
      </c>
      <c r="Y99" s="9"/>
      <c r="Z99" s="9" t="n">
        <f aca="false">R99+V99-N99-L99-F99</f>
        <v>1544180.69756452</v>
      </c>
      <c r="AA99" s="9"/>
      <c r="AB99" s="9" t="n">
        <f aca="false">T99-P99-D99</f>
        <v>-59110140.7076464</v>
      </c>
      <c r="AC99" s="50"/>
      <c r="AD99" s="9"/>
      <c r="AE99" s="9"/>
      <c r="AF99" s="9"/>
      <c r="AG99" s="9" t="n">
        <f aca="false">BF99/100*$AG$57</f>
        <v>8394239252.88009</v>
      </c>
      <c r="AH99" s="40" t="n">
        <f aca="false">(AG99-AG98)/AG98</f>
        <v>0.00698811202936338</v>
      </c>
      <c r="AI99" s="40"/>
      <c r="AJ99" s="40" t="n">
        <f aca="false">AB99/AG99</f>
        <v>-0.00704175076822663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14509985</v>
      </c>
      <c r="AX99" s="7"/>
      <c r="AY99" s="40" t="n">
        <f aca="false">(AW99-AW98)/AW98</f>
        <v>0.00480861319232666</v>
      </c>
      <c r="AZ99" s="12" t="n">
        <f aca="false">workers_and_wage_high!B87</f>
        <v>8405.76139437433</v>
      </c>
      <c r="BA99" s="40" t="n">
        <f aca="false">(AZ99-AZ98)/AZ98</f>
        <v>0.00216906862503144</v>
      </c>
      <c r="BB99" s="39"/>
      <c r="BC99" s="39"/>
      <c r="BD99" s="39"/>
      <c r="BE99" s="39"/>
      <c r="BF99" s="7" t="n">
        <f aca="false">BF98*(1+AY99)*(1+BA99)*(1-BE99)</f>
        <v>137.644876754336</v>
      </c>
      <c r="BG99" s="7"/>
      <c r="BH99" s="7"/>
      <c r="BI99" s="40" t="n">
        <f aca="false">T106/AG106</f>
        <v>0.0162997680780203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179548854.794974</v>
      </c>
      <c r="E100" s="9"/>
      <c r="F100" s="82" t="n">
        <f aca="false">'High pensions'!I100</f>
        <v>32635129.7191815</v>
      </c>
      <c r="G100" s="82" t="n">
        <f aca="false">'High pensions'!K100</f>
        <v>5174220.5475545</v>
      </c>
      <c r="H100" s="82" t="n">
        <f aca="false">'High pensions'!V100</f>
        <v>28467034.810773</v>
      </c>
      <c r="I100" s="82" t="n">
        <f aca="false">'High pensions'!M100</f>
        <v>160027.439615089</v>
      </c>
      <c r="J100" s="82" t="n">
        <f aca="false">'High pensions'!W100</f>
        <v>880423.757034222</v>
      </c>
      <c r="K100" s="9"/>
      <c r="L100" s="82" t="n">
        <f aca="false">'High pensions'!N100</f>
        <v>4576250.9135262</v>
      </c>
      <c r="M100" s="67"/>
      <c r="N100" s="82" t="n">
        <f aca="false">'High pensions'!L100</f>
        <v>1464782.10789204</v>
      </c>
      <c r="O100" s="9"/>
      <c r="P100" s="82" t="n">
        <f aca="false">'High pensions'!X100</f>
        <v>31804986.7218991</v>
      </c>
      <c r="Q100" s="67"/>
      <c r="R100" s="82" t="n">
        <f aca="false">'High SIPA income'!G95</f>
        <v>35637800.4043801</v>
      </c>
      <c r="S100" s="67"/>
      <c r="T100" s="82" t="n">
        <f aca="false">'High SIPA income'!J95</f>
        <v>136264218.634892</v>
      </c>
      <c r="U100" s="9"/>
      <c r="V100" s="82" t="n">
        <f aca="false">'High SIPA income'!F95</f>
        <v>127767.125001496</v>
      </c>
      <c r="W100" s="67"/>
      <c r="X100" s="82" t="n">
        <f aca="false">'High SIPA income'!M95</f>
        <v>320914.181719482</v>
      </c>
      <c r="Y100" s="9"/>
      <c r="Z100" s="9" t="n">
        <f aca="false">R100+V100-N100-L100-F100</f>
        <v>-2910595.21121817</v>
      </c>
      <c r="AA100" s="9"/>
      <c r="AB100" s="9" t="n">
        <f aca="false">T100-P100-D100</f>
        <v>-75089622.8819804</v>
      </c>
      <c r="AC100" s="50"/>
      <c r="AD100" s="9"/>
      <c r="AE100" s="9"/>
      <c r="AF100" s="9"/>
      <c r="AG100" s="9" t="n">
        <f aca="false">BF100/100*$AG$57</f>
        <v>8432161480.10523</v>
      </c>
      <c r="AH100" s="40" t="n">
        <f aca="false">(AG100-AG99)/AG99</f>
        <v>0.00451764907846032</v>
      </c>
      <c r="AI100" s="40"/>
      <c r="AJ100" s="40" t="n">
        <f aca="false">AB100/AG100</f>
        <v>-0.00890514526543949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14501092</v>
      </c>
      <c r="AX100" s="7"/>
      <c r="AY100" s="40" t="n">
        <f aca="false">(AW100-AW99)/AW99</f>
        <v>-0.000612888297265642</v>
      </c>
      <c r="AZ100" s="12" t="n">
        <f aca="false">workers_and_wage_high!B88</f>
        <v>8448.91391505452</v>
      </c>
      <c r="BA100" s="40" t="n">
        <f aca="false">(AZ100-AZ99)/AZ99</f>
        <v>0.00513368375041825</v>
      </c>
      <c r="BB100" s="39"/>
      <c r="BC100" s="39"/>
      <c r="BD100" s="39"/>
      <c r="BE100" s="39"/>
      <c r="BF100" s="7" t="n">
        <f aca="false">BF99*(1+AY100)*(1+BA100)*(1-BE100)</f>
        <v>138.26670800496</v>
      </c>
      <c r="BG100" s="7"/>
      <c r="BH100" s="7"/>
      <c r="BI100" s="40" t="n">
        <f aca="false">T107/AG107</f>
        <v>0.0188426993727725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183583365.056933</v>
      </c>
      <c r="E101" s="9"/>
      <c r="F101" s="82" t="n">
        <f aca="false">'High pensions'!I101</f>
        <v>33368449.7166984</v>
      </c>
      <c r="G101" s="82" t="n">
        <f aca="false">'High pensions'!K101</f>
        <v>5404684.76652732</v>
      </c>
      <c r="H101" s="82" t="n">
        <f aca="false">'High pensions'!V101</f>
        <v>29734980.9456237</v>
      </c>
      <c r="I101" s="82" t="n">
        <f aca="false">'High pensions'!M101</f>
        <v>167155.198964762</v>
      </c>
      <c r="J101" s="82" t="n">
        <f aca="false">'High pensions'!W101</f>
        <v>919638.585947121</v>
      </c>
      <c r="K101" s="9"/>
      <c r="L101" s="82" t="n">
        <f aca="false">'High pensions'!N101</f>
        <v>4717134.09161605</v>
      </c>
      <c r="M101" s="67"/>
      <c r="N101" s="82" t="n">
        <f aca="false">'High pensions'!L101</f>
        <v>1498157.07862318</v>
      </c>
      <c r="O101" s="9"/>
      <c r="P101" s="82" t="n">
        <f aca="false">'High pensions'!X101</f>
        <v>32719649.4444922</v>
      </c>
      <c r="Q101" s="67"/>
      <c r="R101" s="82" t="n">
        <f aca="false">'High SIPA income'!G96</f>
        <v>41221284.6662741</v>
      </c>
      <c r="S101" s="67"/>
      <c r="T101" s="82" t="n">
        <f aca="false">'High SIPA income'!J96</f>
        <v>157613154.640317</v>
      </c>
      <c r="U101" s="9"/>
      <c r="V101" s="82" t="n">
        <f aca="false">'High SIPA income'!F96</f>
        <v>128322.926090912</v>
      </c>
      <c r="W101" s="67"/>
      <c r="X101" s="82" t="n">
        <f aca="false">'High SIPA income'!M96</f>
        <v>322310.193814195</v>
      </c>
      <c r="Y101" s="9"/>
      <c r="Z101" s="9" t="n">
        <f aca="false">R101+V101-N101-L101-F101</f>
        <v>1765866.70542743</v>
      </c>
      <c r="AA101" s="9"/>
      <c r="AB101" s="9" t="n">
        <f aca="false">T101-P101-D101</f>
        <v>-58689859.8611078</v>
      </c>
      <c r="AC101" s="50"/>
      <c r="AD101" s="9"/>
      <c r="AE101" s="9"/>
      <c r="AF101" s="9"/>
      <c r="AG101" s="9" t="n">
        <f aca="false">BF101/100*$AG$57</f>
        <v>8489566152.43354</v>
      </c>
      <c r="AH101" s="40" t="n">
        <f aca="false">(AG101-AG100)/AG100</f>
        <v>0.00680782412240908</v>
      </c>
      <c r="AI101" s="40" t="n">
        <f aca="false">(AG101-AG97)/AG97</f>
        <v>0.028900312968432</v>
      </c>
      <c r="AJ101" s="40" t="n">
        <f aca="false">AB101/AG101</f>
        <v>-0.00691317539757721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14625017</v>
      </c>
      <c r="AX101" s="7"/>
      <c r="AY101" s="40" t="n">
        <f aca="false">(AW101-AW100)/AW100</f>
        <v>0.00854590812884988</v>
      </c>
      <c r="AZ101" s="12" t="n">
        <f aca="false">workers_and_wage_high!B89</f>
        <v>8434.3534255129</v>
      </c>
      <c r="BA101" s="40" t="n">
        <f aca="false">(AZ101-AZ100)/AZ100</f>
        <v>-0.00172335636130389</v>
      </c>
      <c r="BB101" s="39"/>
      <c r="BC101" s="39"/>
      <c r="BD101" s="39"/>
      <c r="BE101" s="39"/>
      <c r="BF101" s="7" t="n">
        <f aca="false">BF100*(1+AY101)*(1+BA101)*(1-BE101)</f>
        <v>139.208003435043</v>
      </c>
      <c r="BG101" s="7"/>
      <c r="BH101" s="7"/>
      <c r="BI101" s="40" t="n">
        <f aca="false">T108/AG108</f>
        <v>0.0163706724871501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180919637.531172</v>
      </c>
      <c r="E102" s="6"/>
      <c r="F102" s="81" t="n">
        <f aca="false">'High pensions'!I102</f>
        <v>32884285.7077492</v>
      </c>
      <c r="G102" s="81" t="n">
        <f aca="false">'High pensions'!K102</f>
        <v>5450441.93041374</v>
      </c>
      <c r="H102" s="81" t="n">
        <f aca="false">'High pensions'!V102</f>
        <v>29986723.3607808</v>
      </c>
      <c r="I102" s="81" t="n">
        <f aca="false">'High pensions'!M102</f>
        <v>168570.368981869</v>
      </c>
      <c r="J102" s="81" t="n">
        <f aca="false">'High pensions'!W102</f>
        <v>927424.433838587</v>
      </c>
      <c r="K102" s="6"/>
      <c r="L102" s="81" t="n">
        <f aca="false">'High pensions'!N102</f>
        <v>5429103.75858017</v>
      </c>
      <c r="M102" s="8"/>
      <c r="N102" s="81" t="n">
        <f aca="false">'High pensions'!L102</f>
        <v>1476327.1396262</v>
      </c>
      <c r="O102" s="6"/>
      <c r="P102" s="81" t="n">
        <f aca="false">'High pensions'!X102</f>
        <v>36293961.5474423</v>
      </c>
      <c r="Q102" s="8"/>
      <c r="R102" s="81" t="n">
        <f aca="false">'High SIPA income'!G97</f>
        <v>36208003.1505909</v>
      </c>
      <c r="S102" s="8"/>
      <c r="T102" s="81" t="n">
        <f aca="false">'High SIPA income'!J97</f>
        <v>138444438.255471</v>
      </c>
      <c r="U102" s="6"/>
      <c r="V102" s="81" t="n">
        <f aca="false">'High SIPA income'!F97</f>
        <v>130080.851622784</v>
      </c>
      <c r="W102" s="8"/>
      <c r="X102" s="81" t="n">
        <f aca="false">'High SIPA income'!M97</f>
        <v>326725.595926263</v>
      </c>
      <c r="Y102" s="6"/>
      <c r="Z102" s="6" t="n">
        <f aca="false">R102+V102-N102-L102-F102</f>
        <v>-3451632.60374192</v>
      </c>
      <c r="AA102" s="6"/>
      <c r="AB102" s="6" t="n">
        <f aca="false">T102-P102-D102</f>
        <v>-78769160.8231434</v>
      </c>
      <c r="AC102" s="50"/>
      <c r="AD102" s="6"/>
      <c r="AE102" s="6"/>
      <c r="AF102" s="6"/>
      <c r="AG102" s="6" t="n">
        <f aca="false">BF102/100*$AG$57</f>
        <v>8550438452.96381</v>
      </c>
      <c r="AH102" s="61" t="n">
        <f aca="false">(AG102-AG101)/AG101</f>
        <v>0.00717024868376976</v>
      </c>
      <c r="AI102" s="61"/>
      <c r="AJ102" s="61" t="n">
        <f aca="false">AB102/AG102</f>
        <v>-0.00921229493159382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0.00591306522519996</v>
      </c>
      <c r="AV102" s="5"/>
      <c r="AW102" s="5" t="n">
        <f aca="false">workers_and_wage_high!C90</f>
        <v>14631393</v>
      </c>
      <c r="AX102" s="5"/>
      <c r="AY102" s="61" t="n">
        <f aca="false">(AW102-AW101)/AW101</f>
        <v>0.000435965305202722</v>
      </c>
      <c r="AZ102" s="11" t="n">
        <f aca="false">workers_and_wage_high!B90</f>
        <v>8491.12799985067</v>
      </c>
      <c r="BA102" s="61" t="n">
        <f aca="false">(AZ102-AZ101)/AZ101</f>
        <v>0.00673134874405753</v>
      </c>
      <c r="BB102" s="66"/>
      <c r="BC102" s="66"/>
      <c r="BD102" s="66"/>
      <c r="BE102" s="66"/>
      <c r="BF102" s="5" t="n">
        <f aca="false">BF101*(1+AY102)*(1+BA102)*(1-BE102)</f>
        <v>140.206159438443</v>
      </c>
      <c r="BG102" s="5"/>
      <c r="BH102" s="5"/>
      <c r="BI102" s="61" t="n">
        <f aca="false">T109/AG109</f>
        <v>0.0188297740969309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184406286.813768</v>
      </c>
      <c r="E103" s="9"/>
      <c r="F103" s="82" t="n">
        <f aca="false">'High pensions'!I103</f>
        <v>33518025.4871132</v>
      </c>
      <c r="G103" s="82" t="n">
        <f aca="false">'High pensions'!K103</f>
        <v>5720400.51232966</v>
      </c>
      <c r="H103" s="82" t="n">
        <f aca="false">'High pensions'!V103</f>
        <v>31471955.8278235</v>
      </c>
      <c r="I103" s="82" t="n">
        <f aca="false">'High pensions'!M103</f>
        <v>176919.603474112</v>
      </c>
      <c r="J103" s="82" t="n">
        <f aca="false">'High pensions'!W103</f>
        <v>973359.458592476</v>
      </c>
      <c r="K103" s="9"/>
      <c r="L103" s="82" t="n">
        <f aca="false">'High pensions'!N103</f>
        <v>4602366.93362551</v>
      </c>
      <c r="M103" s="67"/>
      <c r="N103" s="82" t="n">
        <f aca="false">'High pensions'!L103</f>
        <v>1505947.87530637</v>
      </c>
      <c r="O103" s="9"/>
      <c r="P103" s="82" t="n">
        <f aca="false">'High pensions'!X103</f>
        <v>32166984.7807934</v>
      </c>
      <c r="Q103" s="67"/>
      <c r="R103" s="82" t="n">
        <f aca="false">'High SIPA income'!G98</f>
        <v>41683458.8301816</v>
      </c>
      <c r="S103" s="67"/>
      <c r="T103" s="82" t="n">
        <f aca="false">'High SIPA income'!J98</f>
        <v>159380317.613438</v>
      </c>
      <c r="U103" s="9"/>
      <c r="V103" s="82" t="n">
        <f aca="false">'High SIPA income'!F98</f>
        <v>129783.38119442</v>
      </c>
      <c r="W103" s="67"/>
      <c r="X103" s="82" t="n">
        <f aca="false">'High SIPA income'!M98</f>
        <v>325978.435973319</v>
      </c>
      <c r="Y103" s="9"/>
      <c r="Z103" s="9" t="n">
        <f aca="false">R103+V103-N103-L103-F103</f>
        <v>2186901.91533098</v>
      </c>
      <c r="AA103" s="9"/>
      <c r="AB103" s="9" t="n">
        <f aca="false">T103-P103-D103</f>
        <v>-57192953.9811234</v>
      </c>
      <c r="AC103" s="50"/>
      <c r="AD103" s="9"/>
      <c r="AE103" s="9"/>
      <c r="AF103" s="9"/>
      <c r="AG103" s="9" t="n">
        <f aca="false">BF103/100*$AG$57</f>
        <v>8542620065.98761</v>
      </c>
      <c r="AH103" s="40" t="n">
        <f aca="false">(AG103-AG102)/AG102</f>
        <v>-0.000914384334698682</v>
      </c>
      <c r="AI103" s="40"/>
      <c r="AJ103" s="40" t="n">
        <f aca="false">AB103/AG103</f>
        <v>-0.00669501318557252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14597435</v>
      </c>
      <c r="AX103" s="7"/>
      <c r="AY103" s="40" t="n">
        <f aca="false">(AW103-AW102)/AW102</f>
        <v>-0.00232089999906366</v>
      </c>
      <c r="AZ103" s="12" t="n">
        <f aca="false">workers_and_wage_high!B91</f>
        <v>8503.09868715875</v>
      </c>
      <c r="BA103" s="40" t="n">
        <f aca="false">(AZ103-AZ102)/AZ102</f>
        <v>0.00140978764049842</v>
      </c>
      <c r="BB103" s="39"/>
      <c r="BC103" s="39"/>
      <c r="BD103" s="39"/>
      <c r="BE103" s="39"/>
      <c r="BF103" s="7" t="n">
        <f aca="false">BF102*(1+AY103)*(1+BA103)*(1-BE103)</f>
        <v>140.077957122624</v>
      </c>
      <c r="BG103" s="7"/>
      <c r="BH103" s="7"/>
      <c r="BI103" s="40" t="n">
        <f aca="false">T110/AG110</f>
        <v>0.0164108325821447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181494514.557722</v>
      </c>
      <c r="E104" s="9"/>
      <c r="F104" s="82" t="n">
        <f aca="false">'High pensions'!I104</f>
        <v>32988776.4122734</v>
      </c>
      <c r="G104" s="82" t="n">
        <f aca="false">'High pensions'!K104</f>
        <v>5708831.87716054</v>
      </c>
      <c r="H104" s="82" t="n">
        <f aca="false">'High pensions'!V104</f>
        <v>31408308.6104222</v>
      </c>
      <c r="I104" s="82" t="n">
        <f aca="false">'High pensions'!M104</f>
        <v>176561.810633833</v>
      </c>
      <c r="J104" s="82" t="n">
        <f aca="false">'High pensions'!W104</f>
        <v>971390.987951212</v>
      </c>
      <c r="K104" s="9"/>
      <c r="L104" s="82" t="n">
        <f aca="false">'High pensions'!N104</f>
        <v>4415764.27080281</v>
      </c>
      <c r="M104" s="67"/>
      <c r="N104" s="82" t="n">
        <f aca="false">'High pensions'!L104</f>
        <v>1481035.53296004</v>
      </c>
      <c r="O104" s="9"/>
      <c r="P104" s="82" t="n">
        <f aca="false">'High pensions'!X104</f>
        <v>31061642.3190745</v>
      </c>
      <c r="Q104" s="67"/>
      <c r="R104" s="82" t="n">
        <f aca="false">'High SIPA income'!G99</f>
        <v>36578333.7351227</v>
      </c>
      <c r="S104" s="67"/>
      <c r="T104" s="82" t="n">
        <f aca="false">'High SIPA income'!J99</f>
        <v>139860429.34261</v>
      </c>
      <c r="U104" s="9"/>
      <c r="V104" s="82" t="n">
        <f aca="false">'High SIPA income'!F99</f>
        <v>135290.734899256</v>
      </c>
      <c r="W104" s="67"/>
      <c r="X104" s="82" t="n">
        <f aca="false">'High SIPA income'!M99</f>
        <v>339811.320665733</v>
      </c>
      <c r="Y104" s="9"/>
      <c r="Z104" s="9" t="n">
        <f aca="false">R104+V104-N104-L104-F104</f>
        <v>-2171951.74601431</v>
      </c>
      <c r="AA104" s="9"/>
      <c r="AB104" s="9" t="n">
        <f aca="false">T104-P104-D104</f>
        <v>-72695727.534187</v>
      </c>
      <c r="AC104" s="50"/>
      <c r="AD104" s="9"/>
      <c r="AE104" s="9"/>
      <c r="AF104" s="9"/>
      <c r="AG104" s="9" t="n">
        <f aca="false">BF104/100*$AG$57</f>
        <v>8631837527.71434</v>
      </c>
      <c r="AH104" s="40" t="n">
        <f aca="false">(AG104-AG103)/AG103</f>
        <v>0.0104438054177252</v>
      </c>
      <c r="AI104" s="40"/>
      <c r="AJ104" s="40" t="n">
        <f aca="false">AB104/AG104</f>
        <v>-0.00842181369850648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14729165</v>
      </c>
      <c r="AX104" s="7"/>
      <c r="AY104" s="40" t="n">
        <f aca="false">(AW104-AW103)/AW103</f>
        <v>0.0090241881536037</v>
      </c>
      <c r="AZ104" s="12" t="n">
        <f aca="false">workers_and_wage_high!B92</f>
        <v>8515.0618747974</v>
      </c>
      <c r="BA104" s="40" t="n">
        <f aca="false">(AZ104-AZ103)/AZ103</f>
        <v>0.00140692094479826</v>
      </c>
      <c r="BB104" s="39"/>
      <c r="BC104" s="39"/>
      <c r="BD104" s="39"/>
      <c r="BE104" s="39"/>
      <c r="BF104" s="7" t="n">
        <f aca="false">BF103*(1+AY104)*(1+BA104)*(1-BE104)</f>
        <v>141.540904050125</v>
      </c>
      <c r="BG104" s="7"/>
      <c r="BH104" s="7"/>
      <c r="BI104" s="40" t="n">
        <f aca="false">T111/AG111</f>
        <v>0.0188163507647766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185160650.455372</v>
      </c>
      <c r="E105" s="9"/>
      <c r="F105" s="82" t="n">
        <f aca="false">'High pensions'!I105</f>
        <v>33655140.0085469</v>
      </c>
      <c r="G105" s="82" t="n">
        <f aca="false">'High pensions'!K105</f>
        <v>5924685.02987936</v>
      </c>
      <c r="H105" s="82" t="n">
        <f aca="false">'High pensions'!V105</f>
        <v>32595868.9697049</v>
      </c>
      <c r="I105" s="82" t="n">
        <f aca="false">'High pensions'!M105</f>
        <v>183237.681336473</v>
      </c>
      <c r="J105" s="82" t="n">
        <f aca="false">'High pensions'!W105</f>
        <v>1008119.65885684</v>
      </c>
      <c r="K105" s="9"/>
      <c r="L105" s="82" t="n">
        <f aca="false">'High pensions'!N105</f>
        <v>4624865.71908206</v>
      </c>
      <c r="M105" s="67"/>
      <c r="N105" s="82" t="n">
        <f aca="false">'High pensions'!L105</f>
        <v>1510366.93205124</v>
      </c>
      <c r="O105" s="9"/>
      <c r="P105" s="82" t="n">
        <f aca="false">'High pensions'!X105</f>
        <v>32308043.43186</v>
      </c>
      <c r="Q105" s="67"/>
      <c r="R105" s="82" t="n">
        <f aca="false">'High SIPA income'!G100</f>
        <v>42502972.659465</v>
      </c>
      <c r="S105" s="67"/>
      <c r="T105" s="82" t="n">
        <f aca="false">'High SIPA income'!J100</f>
        <v>162513799.76836</v>
      </c>
      <c r="U105" s="9"/>
      <c r="V105" s="82" t="n">
        <f aca="false">'High SIPA income'!F100</f>
        <v>130552.427196887</v>
      </c>
      <c r="W105" s="67"/>
      <c r="X105" s="82" t="n">
        <f aca="false">'High SIPA income'!M100</f>
        <v>327910.057809399</v>
      </c>
      <c r="Y105" s="9"/>
      <c r="Z105" s="9" t="n">
        <f aca="false">R105+V105-N105-L105-F105</f>
        <v>2843152.42698169</v>
      </c>
      <c r="AA105" s="9"/>
      <c r="AB105" s="9" t="n">
        <f aca="false">T105-P105-D105</f>
        <v>-54954894.1188723</v>
      </c>
      <c r="AC105" s="50"/>
      <c r="AD105" s="9"/>
      <c r="AE105" s="9"/>
      <c r="AF105" s="9"/>
      <c r="AG105" s="9" t="n">
        <f aca="false">BF105/100*$AG$57</f>
        <v>8691851164.77969</v>
      </c>
      <c r="AH105" s="40" t="n">
        <f aca="false">(AG105-AG104)/AG104</f>
        <v>0.00695259113400354</v>
      </c>
      <c r="AI105" s="40" t="n">
        <f aca="false">(AG105-AG101)/AG101</f>
        <v>0.0238274852582611</v>
      </c>
      <c r="AJ105" s="40" t="n">
        <f aca="false">AB105/AG105</f>
        <v>-0.00632257652334815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14752208</v>
      </c>
      <c r="AX105" s="7"/>
      <c r="AY105" s="40" t="n">
        <f aca="false">(AW105-AW104)/AW104</f>
        <v>0.00156444713600533</v>
      </c>
      <c r="AZ105" s="12" t="n">
        <f aca="false">workers_and_wage_high!B93</f>
        <v>8560.8705890189</v>
      </c>
      <c r="BA105" s="40" t="n">
        <f aca="false">(AZ105-AZ104)/AZ104</f>
        <v>0.00537972769840831</v>
      </c>
      <c r="BB105" s="39"/>
      <c r="BC105" s="39"/>
      <c r="BD105" s="39"/>
      <c r="BE105" s="39"/>
      <c r="BF105" s="7" t="n">
        <f aca="false">BF104*(1+AY105)*(1+BA105)*(1-BE105)</f>
        <v>142.524980084723</v>
      </c>
      <c r="BG105" s="7"/>
      <c r="BH105" s="7"/>
      <c r="BI105" s="40" t="n">
        <f aca="false">T112/AG112</f>
        <v>0.0164051684244633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181934222.44666</v>
      </c>
      <c r="E106" s="6"/>
      <c r="F106" s="81" t="n">
        <f aca="false">'High pensions'!I106</f>
        <v>33068698.5260092</v>
      </c>
      <c r="G106" s="81" t="n">
        <f aca="false">'High pensions'!K106</f>
        <v>5948334.99205288</v>
      </c>
      <c r="H106" s="81" t="n">
        <f aca="false">'High pensions'!V106</f>
        <v>32725984.0837167</v>
      </c>
      <c r="I106" s="81" t="n">
        <f aca="false">'High pensions'!M106</f>
        <v>183969.123465554</v>
      </c>
      <c r="J106" s="81" t="n">
        <f aca="false">'High pensions'!W106</f>
        <v>1012143.83764073</v>
      </c>
      <c r="K106" s="6"/>
      <c r="L106" s="81" t="n">
        <f aca="false">'High pensions'!N106</f>
        <v>5442364.28688866</v>
      </c>
      <c r="M106" s="8"/>
      <c r="N106" s="81" t="n">
        <f aca="false">'High pensions'!L106</f>
        <v>1485513.0230501</v>
      </c>
      <c r="O106" s="6"/>
      <c r="P106" s="81" t="n">
        <f aca="false">'High pensions'!X106</f>
        <v>36413308.5121975</v>
      </c>
      <c r="Q106" s="8"/>
      <c r="R106" s="81" t="n">
        <f aca="false">'High SIPA income'!G101</f>
        <v>37405551.7167717</v>
      </c>
      <c r="S106" s="8"/>
      <c r="T106" s="81" t="n">
        <f aca="false">'High SIPA income'!J101</f>
        <v>143023368.991833</v>
      </c>
      <c r="U106" s="6"/>
      <c r="V106" s="81" t="n">
        <f aca="false">'High SIPA income'!F101</f>
        <v>132108.205878651</v>
      </c>
      <c r="W106" s="8"/>
      <c r="X106" s="81" t="n">
        <f aca="false">'High SIPA income'!M101</f>
        <v>331817.72531455</v>
      </c>
      <c r="Y106" s="6"/>
      <c r="Z106" s="6" t="n">
        <f aca="false">R106+V106-N106-L106-F106</f>
        <v>-2458915.91329757</v>
      </c>
      <c r="AA106" s="6"/>
      <c r="AB106" s="6" t="n">
        <f aca="false">T106-P106-D106</f>
        <v>-75324161.9670245</v>
      </c>
      <c r="AC106" s="50"/>
      <c r="AD106" s="6"/>
      <c r="AE106" s="6"/>
      <c r="AF106" s="6"/>
      <c r="AG106" s="6" t="n">
        <f aca="false">BF106/100*$AG$57</f>
        <v>8774564662.95958</v>
      </c>
      <c r="AH106" s="61" t="n">
        <f aca="false">(AG106-AG105)/AG105</f>
        <v>0.00951621197968203</v>
      </c>
      <c r="AI106" s="61"/>
      <c r="AJ106" s="61" t="n">
        <f aca="false">AB106/AG106</f>
        <v>-0.00858437596169226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0.00800553410041547</v>
      </c>
      <c r="AV106" s="5"/>
      <c r="AW106" s="5" t="n">
        <f aca="false">workers_and_wage_high!C94</f>
        <v>14796583</v>
      </c>
      <c r="AX106" s="5"/>
      <c r="AY106" s="61" t="n">
        <f aca="false">(AW106-AW105)/AW105</f>
        <v>0.00300802429032996</v>
      </c>
      <c r="AZ106" s="11" t="n">
        <f aca="false">workers_and_wage_high!B94</f>
        <v>8616.41924987535</v>
      </c>
      <c r="BA106" s="61" t="n">
        <f aca="false">(AZ106-AZ105)/AZ105</f>
        <v>0.00648866961354296</v>
      </c>
      <c r="BB106" s="66"/>
      <c r="BC106" s="66"/>
      <c r="BD106" s="66"/>
      <c r="BE106" s="66"/>
      <c r="BF106" s="5" t="n">
        <f aca="false">BF105*(1+AY106)*(1+BA106)*(1-BE106)</f>
        <v>143.881278007609</v>
      </c>
      <c r="BG106" s="5"/>
      <c r="BH106" s="5"/>
      <c r="BI106" s="61" t="n">
        <f aca="false">T113/AG113</f>
        <v>0.0189411972990697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184713169.597219</v>
      </c>
      <c r="E107" s="9"/>
      <c r="F107" s="82" t="n">
        <f aca="false">'High pensions'!I107</f>
        <v>33573805.0656459</v>
      </c>
      <c r="G107" s="82" t="n">
        <f aca="false">'High pensions'!K107</f>
        <v>6139426.04278016</v>
      </c>
      <c r="H107" s="82" t="n">
        <f aca="false">'High pensions'!V107</f>
        <v>33777310.6638432</v>
      </c>
      <c r="I107" s="82" t="n">
        <f aca="false">'High pensions'!M107</f>
        <v>189879.155962273</v>
      </c>
      <c r="J107" s="82" t="n">
        <f aca="false">'High pensions'!W107</f>
        <v>1044659.09269618</v>
      </c>
      <c r="K107" s="9"/>
      <c r="L107" s="82" t="n">
        <f aca="false">'High pensions'!N107</f>
        <v>4511837.84244622</v>
      </c>
      <c r="M107" s="67"/>
      <c r="N107" s="82" t="n">
        <f aca="false">'High pensions'!L107</f>
        <v>1508254.40929876</v>
      </c>
      <c r="O107" s="9"/>
      <c r="P107" s="82" t="n">
        <f aca="false">'High pensions'!X107</f>
        <v>31709918.7657954</v>
      </c>
      <c r="Q107" s="67"/>
      <c r="R107" s="82" t="n">
        <f aca="false">'High SIPA income'!G102</f>
        <v>43663144.5987579</v>
      </c>
      <c r="S107" s="67"/>
      <c r="T107" s="82" t="n">
        <f aca="false">'High SIPA income'!J102</f>
        <v>166949817.732321</v>
      </c>
      <c r="U107" s="9"/>
      <c r="V107" s="82" t="n">
        <f aca="false">'High SIPA income'!F102</f>
        <v>128364.201869537</v>
      </c>
      <c r="W107" s="67"/>
      <c r="X107" s="82" t="n">
        <f aca="false">'High SIPA income'!M102</f>
        <v>322413.866669965</v>
      </c>
      <c r="Y107" s="9"/>
      <c r="Z107" s="9" t="n">
        <f aca="false">R107+V107-N107-L107-F107</f>
        <v>4197611.48323661</v>
      </c>
      <c r="AA107" s="9"/>
      <c r="AB107" s="9" t="n">
        <f aca="false">T107-P107-D107</f>
        <v>-49473270.6306935</v>
      </c>
      <c r="AC107" s="50"/>
      <c r="AD107" s="9"/>
      <c r="AE107" s="9"/>
      <c r="AF107" s="9"/>
      <c r="AG107" s="9" t="n">
        <f aca="false">BF107/100*$AG$57</f>
        <v>8860185816.77111</v>
      </c>
      <c r="AH107" s="40" t="n">
        <f aca="false">(AG107-AG106)/AG106</f>
        <v>0.00975788054454403</v>
      </c>
      <c r="AI107" s="40"/>
      <c r="AJ107" s="40" t="n">
        <f aca="false">AB107/AG107</f>
        <v>-0.00558377348441693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14832841</v>
      </c>
      <c r="AX107" s="7"/>
      <c r="AY107" s="40" t="n">
        <f aca="false">(AW107-AW106)/AW106</f>
        <v>0.00245043061631189</v>
      </c>
      <c r="AZ107" s="12" t="n">
        <f aca="false">workers_and_wage_high!B95</f>
        <v>8679.22939021357</v>
      </c>
      <c r="BA107" s="40" t="n">
        <f aca="false">(AZ107-AZ106)/AZ106</f>
        <v>0.00728958730033142</v>
      </c>
      <c r="BB107" s="39"/>
      <c r="BC107" s="39"/>
      <c r="BD107" s="39"/>
      <c r="BE107" s="39"/>
      <c r="BF107" s="7" t="n">
        <f aca="false">BF106*(1+AY107)*(1+BA107)*(1-BE107)</f>
        <v>145.285254331004</v>
      </c>
      <c r="BG107" s="7"/>
      <c r="BH107" s="7"/>
      <c r="BI107" s="40" t="n">
        <f aca="false">T114/AG114</f>
        <v>0.0164799838412982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182156579.999917</v>
      </c>
      <c r="E108" s="9"/>
      <c r="F108" s="82" t="n">
        <f aca="false">'High pensions'!I108</f>
        <v>33109114.64341</v>
      </c>
      <c r="G108" s="82" t="n">
        <f aca="false">'High pensions'!K108</f>
        <v>6153455.24014618</v>
      </c>
      <c r="H108" s="82" t="n">
        <f aca="false">'High pensions'!V108</f>
        <v>33854495.1684686</v>
      </c>
      <c r="I108" s="82" t="n">
        <f aca="false">'High pensions'!M108</f>
        <v>190313.048664314</v>
      </c>
      <c r="J108" s="82" t="n">
        <f aca="false">'High pensions'!W108</f>
        <v>1047046.24232377</v>
      </c>
      <c r="K108" s="9"/>
      <c r="L108" s="82" t="n">
        <f aca="false">'High pensions'!N108</f>
        <v>4348975.07714589</v>
      </c>
      <c r="M108" s="67"/>
      <c r="N108" s="82" t="n">
        <f aca="false">'High pensions'!L108</f>
        <v>1487363.6592233</v>
      </c>
      <c r="O108" s="9"/>
      <c r="P108" s="82" t="n">
        <f aca="false">'High pensions'!X108</f>
        <v>30749888.3592877</v>
      </c>
      <c r="Q108" s="67"/>
      <c r="R108" s="82" t="n">
        <f aca="false">'High SIPA income'!G103</f>
        <v>38129344.0466</v>
      </c>
      <c r="S108" s="67"/>
      <c r="T108" s="82" t="n">
        <f aca="false">'High SIPA income'!J103</f>
        <v>145790851.697244</v>
      </c>
      <c r="U108" s="9"/>
      <c r="V108" s="82" t="n">
        <f aca="false">'High SIPA income'!F103</f>
        <v>127184.578618321</v>
      </c>
      <c r="W108" s="67"/>
      <c r="X108" s="82" t="n">
        <f aca="false">'High SIPA income'!M103</f>
        <v>319450.99315773</v>
      </c>
      <c r="Y108" s="9"/>
      <c r="Z108" s="9" t="n">
        <f aca="false">R108+V108-N108-L108-F108</f>
        <v>-688924.754560862</v>
      </c>
      <c r="AA108" s="9"/>
      <c r="AB108" s="9" t="n">
        <f aca="false">T108-P108-D108</f>
        <v>-67115616.6619613</v>
      </c>
      <c r="AC108" s="50"/>
      <c r="AD108" s="9"/>
      <c r="AE108" s="9"/>
      <c r="AF108" s="9"/>
      <c r="AG108" s="9" t="n">
        <f aca="false">BF108/100*$AG$57</f>
        <v>8905611654.72463</v>
      </c>
      <c r="AH108" s="40" t="n">
        <f aca="false">(AG108-AG107)/AG107</f>
        <v>0.00512696222098721</v>
      </c>
      <c r="AI108" s="40"/>
      <c r="AJ108" s="40" t="n">
        <f aca="false">AB108/AG108</f>
        <v>-0.00753632869521713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14904113</v>
      </c>
      <c r="AX108" s="7"/>
      <c r="AY108" s="40" t="n">
        <f aca="false">(AW108-AW107)/AW107</f>
        <v>0.00480501341583854</v>
      </c>
      <c r="AZ108" s="12" t="n">
        <f aca="false">workers_and_wage_high!B96</f>
        <v>8682.01029545835</v>
      </c>
      <c r="BA108" s="40" t="n">
        <f aca="false">(AZ108-AZ107)/AZ107</f>
        <v>0.00032040923447843</v>
      </c>
      <c r="BB108" s="39"/>
      <c r="BC108" s="39"/>
      <c r="BD108" s="39"/>
      <c r="BE108" s="39"/>
      <c r="BF108" s="7" t="n">
        <f aca="false">BF107*(1+AY108)*(1+BA108)*(1-BE108)</f>
        <v>146.030126341225</v>
      </c>
      <c r="BG108" s="7"/>
      <c r="BH108" s="7"/>
      <c r="BI108" s="40" t="n">
        <f aca="false">T115/AG115</f>
        <v>0.0189425322768093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186453911.474715</v>
      </c>
      <c r="E109" s="9"/>
      <c r="F109" s="82" t="n">
        <f aca="false">'High pensions'!I109</f>
        <v>33890205.5074342</v>
      </c>
      <c r="G109" s="82" t="n">
        <f aca="false">'High pensions'!K109</f>
        <v>6314728.2272396</v>
      </c>
      <c r="H109" s="82" t="n">
        <f aca="false">'High pensions'!V109</f>
        <v>34741771.5602327</v>
      </c>
      <c r="I109" s="82" t="n">
        <f aca="false">'High pensions'!M109</f>
        <v>195300.873007411</v>
      </c>
      <c r="J109" s="82" t="n">
        <f aca="false">'High pensions'!W109</f>
        <v>1074487.78021339</v>
      </c>
      <c r="K109" s="9"/>
      <c r="L109" s="82" t="n">
        <f aca="false">'High pensions'!N109</f>
        <v>4521316.39260806</v>
      </c>
      <c r="M109" s="67"/>
      <c r="N109" s="82" t="n">
        <f aca="false">'High pensions'!L109</f>
        <v>1521808.68913085</v>
      </c>
      <c r="O109" s="9"/>
      <c r="P109" s="82" t="n">
        <f aca="false">'High pensions'!X109</f>
        <v>31833674.6561214</v>
      </c>
      <c r="Q109" s="67"/>
      <c r="R109" s="82" t="n">
        <f aca="false">'High SIPA income'!G104</f>
        <v>44191136.318114</v>
      </c>
      <c r="S109" s="67"/>
      <c r="T109" s="82" t="n">
        <f aca="false">'High SIPA income'!J104</f>
        <v>168968639.833219</v>
      </c>
      <c r="U109" s="9"/>
      <c r="V109" s="82" t="n">
        <f aca="false">'High SIPA income'!F104</f>
        <v>129394.569262044</v>
      </c>
      <c r="W109" s="67"/>
      <c r="X109" s="82" t="n">
        <f aca="false">'High SIPA income'!M104</f>
        <v>325001.85249678</v>
      </c>
      <c r="Y109" s="9"/>
      <c r="Z109" s="9" t="n">
        <f aca="false">R109+V109-N109-L109-F109</f>
        <v>4387200.29820298</v>
      </c>
      <c r="AA109" s="9"/>
      <c r="AB109" s="9" t="n">
        <f aca="false">T109-P109-D109</f>
        <v>-49318946.2976182</v>
      </c>
      <c r="AC109" s="50"/>
      <c r="AD109" s="9"/>
      <c r="AE109" s="9"/>
      <c r="AF109" s="9"/>
      <c r="AG109" s="9" t="n">
        <f aca="false">BF109/100*$AG$57</f>
        <v>8973482048.3459</v>
      </c>
      <c r="AH109" s="40" t="n">
        <f aca="false">(AG109-AG108)/AG108</f>
        <v>0.00762108165644862</v>
      </c>
      <c r="AI109" s="40" t="n">
        <f aca="false">(AG109-AG105)/AG105</f>
        <v>0.0324017149197646</v>
      </c>
      <c r="AJ109" s="40" t="n">
        <f aca="false">AB109/AG109</f>
        <v>-0.00549607677732071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14959780</v>
      </c>
      <c r="AX109" s="7"/>
      <c r="AY109" s="40" t="n">
        <f aca="false">(AW109-AW108)/AW108</f>
        <v>0.0037350092554988</v>
      </c>
      <c r="AZ109" s="12" t="n">
        <f aca="false">workers_and_wage_high!B97</f>
        <v>8715.62366978806</v>
      </c>
      <c r="BA109" s="40" t="n">
        <f aca="false">(AZ109-AZ108)/AZ108</f>
        <v>0.00387161189468939</v>
      </c>
      <c r="BB109" s="39"/>
      <c r="BC109" s="39"/>
      <c r="BD109" s="39"/>
      <c r="BE109" s="39"/>
      <c r="BF109" s="7" t="n">
        <f aca="false">BF108*(1+AY109)*(1+BA109)*(1-BE109)</f>
        <v>147.143033858373</v>
      </c>
      <c r="BG109" s="7"/>
      <c r="BH109" s="7"/>
      <c r="BI109" s="40" t="n">
        <f aca="false">T116/AG116</f>
        <v>0.0164832425481513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183727793.930484</v>
      </c>
      <c r="E110" s="6"/>
      <c r="F110" s="81" t="n">
        <f aca="false">'High pensions'!I110</f>
        <v>33394701.3741034</v>
      </c>
      <c r="G110" s="81" t="n">
        <f aca="false">'High pensions'!K110</f>
        <v>6351885.65788098</v>
      </c>
      <c r="H110" s="81" t="n">
        <f aca="false">'High pensions'!V110</f>
        <v>34946200.7804071</v>
      </c>
      <c r="I110" s="81" t="n">
        <f aca="false">'High pensions'!M110</f>
        <v>196450.071893225</v>
      </c>
      <c r="J110" s="81" t="n">
        <f aca="false">'High pensions'!W110</f>
        <v>1080810.33341465</v>
      </c>
      <c r="K110" s="6"/>
      <c r="L110" s="81" t="n">
        <f aca="false">'High pensions'!N110</f>
        <v>5351207.08653421</v>
      </c>
      <c r="M110" s="8"/>
      <c r="N110" s="81" t="n">
        <f aca="false">'High pensions'!L110</f>
        <v>1499024.10643369</v>
      </c>
      <c r="O110" s="6"/>
      <c r="P110" s="81" t="n">
        <f aca="false">'High pensions'!X110</f>
        <v>36014627.3605776</v>
      </c>
      <c r="Q110" s="8"/>
      <c r="R110" s="81" t="n">
        <f aca="false">'High SIPA income'!G105</f>
        <v>38774110.3713482</v>
      </c>
      <c r="S110" s="8"/>
      <c r="T110" s="81" t="n">
        <f aca="false">'High SIPA income'!J105</f>
        <v>148256171.622912</v>
      </c>
      <c r="U110" s="6"/>
      <c r="V110" s="81" t="n">
        <f aca="false">'High SIPA income'!F105</f>
        <v>130137.378500688</v>
      </c>
      <c r="W110" s="8"/>
      <c r="X110" s="81" t="n">
        <f aca="false">'High SIPA income'!M105</f>
        <v>326867.575146407</v>
      </c>
      <c r="Y110" s="6"/>
      <c r="Z110" s="6" t="n">
        <f aca="false">R110+V110-N110-L110-F110</f>
        <v>-1340684.81722244</v>
      </c>
      <c r="AA110" s="6"/>
      <c r="AB110" s="6" t="n">
        <f aca="false">T110-P110-D110</f>
        <v>-71486249.6681502</v>
      </c>
      <c r="AC110" s="50"/>
      <c r="AD110" s="6"/>
      <c r="AE110" s="6"/>
      <c r="AF110" s="6"/>
      <c r="AG110" s="6" t="n">
        <f aca="false">BF110/100*$AG$57</f>
        <v>9034043268.72587</v>
      </c>
      <c r="AH110" s="61" t="n">
        <f aca="false">(AG110-AG109)/AG109</f>
        <v>0.00674890973801303</v>
      </c>
      <c r="AI110" s="61"/>
      <c r="AJ110" s="61" t="n">
        <f aca="false">AB110/AG110</f>
        <v>-0.00791298508782019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0.00552837893844449</v>
      </c>
      <c r="AV110" s="5"/>
      <c r="AW110" s="5" t="n">
        <f aca="false">workers_and_wage_high!C98</f>
        <v>15010925</v>
      </c>
      <c r="AX110" s="5"/>
      <c r="AY110" s="61" t="n">
        <f aca="false">(AW110-AW109)/AW109</f>
        <v>0.00341883369942606</v>
      </c>
      <c r="AZ110" s="11" t="n">
        <f aca="false">workers_and_wage_high!B98</f>
        <v>8744.5484702496</v>
      </c>
      <c r="BA110" s="61" t="n">
        <f aca="false">(AZ110-AZ109)/AZ109</f>
        <v>0.00331872985312592</v>
      </c>
      <c r="BB110" s="66"/>
      <c r="BC110" s="66"/>
      <c r="BD110" s="66"/>
      <c r="BE110" s="66"/>
      <c r="BF110" s="5" t="n">
        <f aca="false">BF109*(1+AY110)*(1+BA110)*(1-BE110)</f>
        <v>148.136088912461</v>
      </c>
      <c r="BG110" s="5"/>
      <c r="BH110" s="5"/>
      <c r="BI110" s="61" t="n">
        <f aca="false">T117/AG117</f>
        <v>0.0189616925532389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186969505.883212</v>
      </c>
      <c r="E111" s="9"/>
      <c r="F111" s="82" t="n">
        <f aca="false">'High pensions'!I111</f>
        <v>33983920.8943854</v>
      </c>
      <c r="G111" s="82" t="n">
        <f aca="false">'High pensions'!K111</f>
        <v>6638271.3543659</v>
      </c>
      <c r="H111" s="82" t="n">
        <f aca="false">'High pensions'!V111</f>
        <v>36521810.3850261</v>
      </c>
      <c r="I111" s="82" t="n">
        <f aca="false">'High pensions'!M111</f>
        <v>205307.361475235</v>
      </c>
      <c r="J111" s="82" t="n">
        <f aca="false">'High pensions'!W111</f>
        <v>1129540.52737195</v>
      </c>
      <c r="K111" s="9"/>
      <c r="L111" s="82" t="n">
        <f aca="false">'High pensions'!N111</f>
        <v>4538150.34165276</v>
      </c>
      <c r="M111" s="67"/>
      <c r="N111" s="82" t="n">
        <f aca="false">'High pensions'!L111</f>
        <v>1525891.60342627</v>
      </c>
      <c r="O111" s="9"/>
      <c r="P111" s="82" t="n">
        <f aca="false">'High pensions'!X111</f>
        <v>31943489.0875386</v>
      </c>
      <c r="Q111" s="67"/>
      <c r="R111" s="82" t="n">
        <f aca="false">'High SIPA income'!G106</f>
        <v>44599041.1712872</v>
      </c>
      <c r="S111" s="67"/>
      <c r="T111" s="82" t="n">
        <f aca="false">'High SIPA income'!J106</f>
        <v>170528299.393133</v>
      </c>
      <c r="U111" s="9"/>
      <c r="V111" s="82" t="n">
        <f aca="false">'High SIPA income'!F106</f>
        <v>132213.645303766</v>
      </c>
      <c r="W111" s="67"/>
      <c r="X111" s="82" t="n">
        <f aca="false">'High SIPA income'!M106</f>
        <v>332082.55875141</v>
      </c>
      <c r="Y111" s="9"/>
      <c r="Z111" s="9" t="n">
        <f aca="false">R111+V111-N111-L111-F111</f>
        <v>4683291.97712652</v>
      </c>
      <c r="AA111" s="9"/>
      <c r="AB111" s="9" t="n">
        <f aca="false">T111-P111-D111</f>
        <v>-48384695.5776169</v>
      </c>
      <c r="AC111" s="50"/>
      <c r="AD111" s="9"/>
      <c r="AE111" s="9"/>
      <c r="AF111" s="9"/>
      <c r="AG111" s="9" t="n">
        <f aca="false">BF111/100*$AG$57</f>
        <v>9062772134.98567</v>
      </c>
      <c r="AH111" s="40" t="n">
        <f aca="false">(AG111-AG110)/AG110</f>
        <v>0.00318006737462257</v>
      </c>
      <c r="AI111" s="40"/>
      <c r="AJ111" s="40" t="n">
        <f aca="false">AB111/AG111</f>
        <v>-0.005338840572945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15030387</v>
      </c>
      <c r="AX111" s="7"/>
      <c r="AY111" s="40" t="n">
        <f aca="false">(AW111-AW110)/AW110</f>
        <v>0.00129652236620994</v>
      </c>
      <c r="AZ111" s="12" t="n">
        <f aca="false">workers_and_wage_high!B99</f>
        <v>8760.99789382598</v>
      </c>
      <c r="BA111" s="40" t="n">
        <f aca="false">(AZ111-AZ110)/AZ110</f>
        <v>0.00188110611226469</v>
      </c>
      <c r="BB111" s="39"/>
      <c r="BC111" s="39"/>
      <c r="BD111" s="39"/>
      <c r="BE111" s="39"/>
      <c r="BF111" s="7" t="n">
        <f aca="false">BF110*(1+AY111)*(1+BA111)*(1-BE111)</f>
        <v>148.607171655816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184857572.942431</v>
      </c>
      <c r="E112" s="9"/>
      <c r="F112" s="82" t="n">
        <f aca="false">'High pensions'!I112</f>
        <v>33600052.0829731</v>
      </c>
      <c r="G112" s="82" t="n">
        <f aca="false">'High pensions'!K112</f>
        <v>6562021.25682598</v>
      </c>
      <c r="H112" s="82" t="n">
        <f aca="false">'High pensions'!V112</f>
        <v>36102304.8457774</v>
      </c>
      <c r="I112" s="82" t="n">
        <f aca="false">'High pensions'!M112</f>
        <v>202949.111035856</v>
      </c>
      <c r="J112" s="82" t="n">
        <f aca="false">'High pensions'!W112</f>
        <v>1116566.12925085</v>
      </c>
      <c r="K112" s="9"/>
      <c r="L112" s="82" t="n">
        <f aca="false">'High pensions'!N112</f>
        <v>4409225.8120226</v>
      </c>
      <c r="M112" s="67"/>
      <c r="N112" s="82" t="n">
        <f aca="false">'High pensions'!L112</f>
        <v>1509698.81279887</v>
      </c>
      <c r="O112" s="9"/>
      <c r="P112" s="82" t="n">
        <f aca="false">'High pensions'!X112</f>
        <v>31185411.1340199</v>
      </c>
      <c r="Q112" s="67"/>
      <c r="R112" s="82" t="n">
        <f aca="false">'High SIPA income'!G107</f>
        <v>39095854.9263844</v>
      </c>
      <c r="S112" s="67"/>
      <c r="T112" s="82" t="n">
        <f aca="false">'High SIPA income'!J107</f>
        <v>149486389.81524</v>
      </c>
      <c r="U112" s="9"/>
      <c r="V112" s="82" t="n">
        <f aca="false">'High SIPA income'!F107</f>
        <v>132529.125388332</v>
      </c>
      <c r="W112" s="67"/>
      <c r="X112" s="82" t="n">
        <f aca="false">'High SIPA income'!M107</f>
        <v>332874.953768407</v>
      </c>
      <c r="Y112" s="9"/>
      <c r="Z112" s="9" t="n">
        <f aca="false">R112+V112-N112-L112-F112</f>
        <v>-290592.656021796</v>
      </c>
      <c r="AA112" s="9"/>
      <c r="AB112" s="9" t="n">
        <f aca="false">T112-P112-D112</f>
        <v>-66556594.2612106</v>
      </c>
      <c r="AC112" s="50"/>
      <c r="AD112" s="9"/>
      <c r="AE112" s="9"/>
      <c r="AF112" s="9"/>
      <c r="AG112" s="9" t="n">
        <f aca="false">BF112/100*$AG$57</f>
        <v>9112152094.23433</v>
      </c>
      <c r="AH112" s="40" t="n">
        <f aca="false">(AG112-AG111)/AG111</f>
        <v>0.00544865947341168</v>
      </c>
      <c r="AI112" s="40"/>
      <c r="AJ112" s="40" t="n">
        <f aca="false">AB112/AG112</f>
        <v>-0.00730415752205496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15089578</v>
      </c>
      <c r="AX112" s="7"/>
      <c r="AY112" s="40" t="n">
        <f aca="false">(AW112-AW111)/AW111</f>
        <v>0.003938088886201</v>
      </c>
      <c r="AZ112" s="12" t="n">
        <f aca="false">workers_and_wage_high!B100</f>
        <v>8774.18008691092</v>
      </c>
      <c r="BA112" s="40" t="n">
        <f aca="false">(AZ112-AZ111)/AZ111</f>
        <v>0.00150464516082505</v>
      </c>
      <c r="BB112" s="39"/>
      <c r="BC112" s="39"/>
      <c r="BD112" s="39"/>
      <c r="BE112" s="39"/>
      <c r="BF112" s="7" t="n">
        <f aca="false">BF111*(1+AY112)*(1+BA112)*(1-BE112)</f>
        <v>149.416881529475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188867213.224637</v>
      </c>
      <c r="E113" s="9"/>
      <c r="F113" s="82" t="n">
        <f aca="false">'High pensions'!I113</f>
        <v>34328851.6672782</v>
      </c>
      <c r="G113" s="82" t="n">
        <f aca="false">'High pensions'!K113</f>
        <v>6737830.51103898</v>
      </c>
      <c r="H113" s="82" t="n">
        <f aca="false">'High pensions'!V113</f>
        <v>37069555.4903412</v>
      </c>
      <c r="I113" s="82" t="n">
        <f aca="false">'High pensions'!M113</f>
        <v>208386.51065069</v>
      </c>
      <c r="J113" s="82" t="n">
        <f aca="false">'High pensions'!W113</f>
        <v>1146481.09763942</v>
      </c>
      <c r="K113" s="9"/>
      <c r="L113" s="82" t="n">
        <f aca="false">'High pensions'!N113</f>
        <v>4521658.71777582</v>
      </c>
      <c r="M113" s="67"/>
      <c r="N113" s="82" t="n">
        <f aca="false">'High pensions'!L113</f>
        <v>1542706.49474925</v>
      </c>
      <c r="O113" s="9"/>
      <c r="P113" s="82" t="n">
        <f aca="false">'High pensions'!X113</f>
        <v>31950424.5437073</v>
      </c>
      <c r="Q113" s="67"/>
      <c r="R113" s="82" t="n">
        <f aca="false">'High SIPA income'!G108</f>
        <v>45443627.9587509</v>
      </c>
      <c r="S113" s="67"/>
      <c r="T113" s="82" t="n">
        <f aca="false">'High SIPA income'!J108</f>
        <v>173757650.176774</v>
      </c>
      <c r="U113" s="9"/>
      <c r="V113" s="82" t="n">
        <f aca="false">'High SIPA income'!F108</f>
        <v>130718.043598995</v>
      </c>
      <c r="W113" s="67"/>
      <c r="X113" s="82" t="n">
        <f aca="false">'High SIPA income'!M108</f>
        <v>328326.038462961</v>
      </c>
      <c r="Y113" s="9"/>
      <c r="Z113" s="9" t="n">
        <f aca="false">R113+V113-N113-L113-F113</f>
        <v>5181129.12254664</v>
      </c>
      <c r="AA113" s="9"/>
      <c r="AB113" s="9" t="n">
        <f aca="false">T113-P113-D113</f>
        <v>-47059987.5915704</v>
      </c>
      <c r="AC113" s="50"/>
      <c r="AD113" s="9"/>
      <c r="AE113" s="9"/>
      <c r="AF113" s="9"/>
      <c r="AG113" s="9" t="n">
        <f aca="false">BF113/100*$AG$57</f>
        <v>9173530449.69908</v>
      </c>
      <c r="AH113" s="40" t="n">
        <f aca="false">(AG113-AG112)/AG112</f>
        <v>0.00673587916773067</v>
      </c>
      <c r="AI113" s="40" t="n">
        <f aca="false">(AG113-AG109)/AG109</f>
        <v>0.0222932859591616</v>
      </c>
      <c r="AJ113" s="40" t="n">
        <f aca="false">AB113/AG113</f>
        <v>-0.00512997562384656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15116112</v>
      </c>
      <c r="AX113" s="7"/>
      <c r="AY113" s="40" t="n">
        <f aca="false">(AW113-AW112)/AW112</f>
        <v>0.00175843221062908</v>
      </c>
      <c r="AZ113" s="12" t="n">
        <f aca="false">workers_and_wage_high!B101</f>
        <v>8817.77644165114</v>
      </c>
      <c r="BA113" s="40" t="n">
        <f aca="false">(AZ113-AZ112)/AZ112</f>
        <v>0.0049687098177131</v>
      </c>
      <c r="BB113" s="39"/>
      <c r="BC113" s="39"/>
      <c r="BD113" s="39"/>
      <c r="BE113" s="39"/>
      <c r="BF113" s="7" t="n">
        <f aca="false">BF112*(1+AY113)*(1+BA113)*(1-BE113)</f>
        <v>150.423335589077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185435155.835164</v>
      </c>
      <c r="E114" s="6"/>
      <c r="F114" s="81" t="n">
        <f aca="false">'High pensions'!I114</f>
        <v>33705034.6107059</v>
      </c>
      <c r="G114" s="81" t="n">
        <f aca="false">'High pensions'!K114</f>
        <v>6773303.7620646</v>
      </c>
      <c r="H114" s="81" t="n">
        <f aca="false">'High pensions'!V114</f>
        <v>37264718.851183</v>
      </c>
      <c r="I114" s="81" t="n">
        <f aca="false">'High pensions'!M114</f>
        <v>209483.62150715</v>
      </c>
      <c r="J114" s="81" t="n">
        <f aca="false">'High pensions'!W114</f>
        <v>1152517.07787163</v>
      </c>
      <c r="K114" s="6"/>
      <c r="L114" s="81" t="n">
        <f aca="false">'High pensions'!N114</f>
        <v>5458460.34753771</v>
      </c>
      <c r="M114" s="8"/>
      <c r="N114" s="81" t="n">
        <f aca="false">'High pensions'!L114</f>
        <v>1515480.04232398</v>
      </c>
      <c r="O114" s="6"/>
      <c r="P114" s="81" t="n">
        <f aca="false">'High pensions'!X114</f>
        <v>36661700.7457677</v>
      </c>
      <c r="Q114" s="8"/>
      <c r="R114" s="81" t="n">
        <f aca="false">'High SIPA income'!G109</f>
        <v>39594134.8401628</v>
      </c>
      <c r="S114" s="8"/>
      <c r="T114" s="81" t="n">
        <f aca="false">'High SIPA income'!J109</f>
        <v>151391606.252339</v>
      </c>
      <c r="U114" s="6"/>
      <c r="V114" s="81" t="n">
        <f aca="false">'High SIPA income'!F109</f>
        <v>133571.503172988</v>
      </c>
      <c r="W114" s="8"/>
      <c r="X114" s="81" t="n">
        <f aca="false">'High SIPA income'!M109</f>
        <v>335493.106237608</v>
      </c>
      <c r="Y114" s="6"/>
      <c r="Z114" s="6" t="n">
        <f aca="false">R114+V114-N114-L114-F114</f>
        <v>-951268.657231808</v>
      </c>
      <c r="AA114" s="6"/>
      <c r="AB114" s="6" t="n">
        <f aca="false">T114-P114-D114</f>
        <v>-70705250.3285922</v>
      </c>
      <c r="AC114" s="50"/>
      <c r="AD114" s="6"/>
      <c r="AE114" s="6"/>
      <c r="AF114" s="6"/>
      <c r="AG114" s="6" t="n">
        <f aca="false">BF114/100*$AG$57</f>
        <v>9186392881.8278</v>
      </c>
      <c r="AH114" s="61" t="n">
        <f aca="false">(AG114-AG113)/AG113</f>
        <v>0.00140212453637622</v>
      </c>
      <c r="AI114" s="61"/>
      <c r="AJ114" s="61" t="n">
        <f aca="false">AB114/AG114</f>
        <v>-0.00769673703684706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0.00365874078698733</v>
      </c>
      <c r="AV114" s="5"/>
      <c r="AW114" s="5" t="n">
        <f aca="false">workers_and_wage_high!C102</f>
        <v>15090943</v>
      </c>
      <c r="AX114" s="5"/>
      <c r="AY114" s="61" t="n">
        <f aca="false">(AW114-AW113)/AW113</f>
        <v>-0.00166504455643091</v>
      </c>
      <c r="AZ114" s="11" t="n">
        <f aca="false">workers_and_wage_high!B102</f>
        <v>8844.86716027383</v>
      </c>
      <c r="BA114" s="61" t="n">
        <f aca="false">(AZ114-AZ113)/AZ113</f>
        <v>0.00307228458352864</v>
      </c>
      <c r="BB114" s="66"/>
      <c r="BC114" s="66"/>
      <c r="BD114" s="66"/>
      <c r="BE114" s="66"/>
      <c r="BF114" s="5" t="n">
        <f aca="false">BF113*(1+AY114)*(1+BA114)*(1-BE114)</f>
        <v>150.63424783875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189479045.969538</v>
      </c>
      <c r="E115" s="9"/>
      <c r="F115" s="82" t="n">
        <f aca="false">'High pensions'!I115</f>
        <v>34440059.5110658</v>
      </c>
      <c r="G115" s="82" t="n">
        <f aca="false">'High pensions'!K115</f>
        <v>6968133.5500259</v>
      </c>
      <c r="H115" s="82" t="n">
        <f aca="false">'High pensions'!V115</f>
        <v>38336614.8604652</v>
      </c>
      <c r="I115" s="82" t="n">
        <f aca="false">'High pensions'!M115</f>
        <v>215509.285052348</v>
      </c>
      <c r="J115" s="82" t="n">
        <f aca="false">'High pensions'!W115</f>
        <v>1185668.50083914</v>
      </c>
      <c r="K115" s="9"/>
      <c r="L115" s="82" t="n">
        <f aca="false">'High pensions'!N115</f>
        <v>4602413.37613261</v>
      </c>
      <c r="M115" s="67"/>
      <c r="N115" s="82" t="n">
        <f aca="false">'High pensions'!L115</f>
        <v>1548873.25671195</v>
      </c>
      <c r="O115" s="9"/>
      <c r="P115" s="82" t="n">
        <f aca="false">'High pensions'!X115</f>
        <v>32403388.554642</v>
      </c>
      <c r="Q115" s="67"/>
      <c r="R115" s="82" t="n">
        <f aca="false">'High SIPA income'!G110</f>
        <v>45829278.2585569</v>
      </c>
      <c r="S115" s="67"/>
      <c r="T115" s="82" t="n">
        <f aca="false">'High SIPA income'!J110</f>
        <v>175232217.523049</v>
      </c>
      <c r="U115" s="9"/>
      <c r="V115" s="82" t="n">
        <f aca="false">'High SIPA income'!F110</f>
        <v>129959.699086422</v>
      </c>
      <c r="W115" s="67"/>
      <c r="X115" s="82" t="n">
        <f aca="false">'High SIPA income'!M110</f>
        <v>326421.295684167</v>
      </c>
      <c r="Y115" s="9"/>
      <c r="Z115" s="9" t="n">
        <f aca="false">R115+V115-N115-L115-F115</f>
        <v>5367891.81373294</v>
      </c>
      <c r="AA115" s="9"/>
      <c r="AB115" s="9" t="n">
        <f aca="false">T115-P115-D115</f>
        <v>-46650217.0011308</v>
      </c>
      <c r="AC115" s="50"/>
      <c r="AD115" s="9"/>
      <c r="AE115" s="9"/>
      <c r="AF115" s="9"/>
      <c r="AG115" s="9" t="n">
        <f aca="false">BF115/100*$AG$57</f>
        <v>9250728200.5574</v>
      </c>
      <c r="AH115" s="40" t="n">
        <f aca="false">(AG115-AG114)/AG114</f>
        <v>0.00700332759083981</v>
      </c>
      <c r="AI115" s="40"/>
      <c r="AJ115" s="40" t="n">
        <f aca="false">AB115/AG115</f>
        <v>-0.00504286970601081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15147069</v>
      </c>
      <c r="AX115" s="7"/>
      <c r="AY115" s="40" t="n">
        <f aca="false">(AW115-AW114)/AW114</f>
        <v>0.00371918441412177</v>
      </c>
      <c r="AZ115" s="12" t="n">
        <f aca="false">workers_and_wage_high!B103</f>
        <v>8873.80733655465</v>
      </c>
      <c r="BA115" s="40" t="n">
        <f aca="false">(AZ115-AZ114)/AZ114</f>
        <v>0.00327197410163578</v>
      </c>
      <c r="BB115" s="39"/>
      <c r="BC115" s="39"/>
      <c r="BD115" s="39"/>
      <c r="BE115" s="39"/>
      <c r="BF115" s="7" t="n">
        <f aca="false">BF114*(1+AY115)*(1+BA115)*(1-BE115)</f>
        <v>151.689188822764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186352941.566989</v>
      </c>
      <c r="E116" s="9"/>
      <c r="F116" s="82" t="n">
        <f aca="false">'High pensions'!I116</f>
        <v>33871853.0315013</v>
      </c>
      <c r="G116" s="82" t="n">
        <f aca="false">'High pensions'!K116</f>
        <v>6953440.74739249</v>
      </c>
      <c r="H116" s="82" t="n">
        <f aca="false">'High pensions'!V116</f>
        <v>38255779.3954539</v>
      </c>
      <c r="I116" s="82" t="n">
        <f aca="false">'High pensions'!M116</f>
        <v>215054.868476056</v>
      </c>
      <c r="J116" s="82" t="n">
        <f aca="false">'High pensions'!W116</f>
        <v>1183168.43491094</v>
      </c>
      <c r="K116" s="9"/>
      <c r="L116" s="82" t="n">
        <f aca="false">'High pensions'!N116</f>
        <v>4506753.59185183</v>
      </c>
      <c r="M116" s="67"/>
      <c r="N116" s="82" t="n">
        <f aca="false">'High pensions'!L116</f>
        <v>1523764.57784808</v>
      </c>
      <c r="O116" s="9"/>
      <c r="P116" s="82" t="n">
        <f aca="false">'High pensions'!X116</f>
        <v>31768868.9364105</v>
      </c>
      <c r="Q116" s="67"/>
      <c r="R116" s="82" t="n">
        <f aca="false">'High SIPA income'!G111</f>
        <v>40035483.6003021</v>
      </c>
      <c r="S116" s="67"/>
      <c r="T116" s="82" t="n">
        <f aca="false">'High SIPA income'!J111</f>
        <v>153079141.489179</v>
      </c>
      <c r="U116" s="9"/>
      <c r="V116" s="82" t="n">
        <f aca="false">'High SIPA income'!F111</f>
        <v>129990.147381813</v>
      </c>
      <c r="W116" s="67"/>
      <c r="X116" s="82" t="n">
        <f aca="false">'High SIPA income'!M111</f>
        <v>326497.773023704</v>
      </c>
      <c r="Y116" s="9"/>
      <c r="Z116" s="9" t="n">
        <f aca="false">R116+V116-N116-L116-F116</f>
        <v>263102.546482697</v>
      </c>
      <c r="AA116" s="9"/>
      <c r="AB116" s="9" t="n">
        <f aca="false">T116-P116-D116</f>
        <v>-65042669.0142199</v>
      </c>
      <c r="AC116" s="50"/>
      <c r="AD116" s="9"/>
      <c r="AE116" s="9"/>
      <c r="AF116" s="9"/>
      <c r="AG116" s="9" t="n">
        <f aca="false">BF116/100*$AG$57</f>
        <v>9286955587.89478</v>
      </c>
      <c r="AH116" s="40" t="n">
        <f aca="false">(AG116-AG115)/AG115</f>
        <v>0.00391616600898515</v>
      </c>
      <c r="AI116" s="40"/>
      <c r="AJ116" s="40" t="n">
        <f aca="false">AB116/AG116</f>
        <v>-0.00700365888461885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15154911</v>
      </c>
      <c r="AX116" s="7"/>
      <c r="AY116" s="40" t="n">
        <f aca="false">(AW116-AW115)/AW115</f>
        <v>0.000517723924014606</v>
      </c>
      <c r="AZ116" s="12" t="n">
        <f aca="false">workers_and_wage_high!B104</f>
        <v>8903.94885187753</v>
      </c>
      <c r="BA116" s="40" t="n">
        <f aca="false">(AZ116-AZ115)/AZ115</f>
        <v>0.00339668354063905</v>
      </c>
      <c r="BB116" s="39"/>
      <c r="BC116" s="39"/>
      <c r="BD116" s="39"/>
      <c r="BE116" s="39"/>
      <c r="BF116" s="7" t="n">
        <f aca="false">BF115*(1+AY116)*(1+BA116)*(1-BE116)</f>
        <v>152.283228867962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190599198.245034</v>
      </c>
      <c r="E117" s="9"/>
      <c r="F117" s="82" t="n">
        <f aca="false">'High pensions'!I117</f>
        <v>34643660.4466318</v>
      </c>
      <c r="G117" s="82" t="n">
        <f aca="false">'High pensions'!K117</f>
        <v>7237261.33677246</v>
      </c>
      <c r="H117" s="82" t="n">
        <f aca="false">'High pensions'!V117</f>
        <v>39817276.5376104</v>
      </c>
      <c r="I117" s="82" t="n">
        <f aca="false">'High pensions'!M117</f>
        <v>223832.824848633</v>
      </c>
      <c r="J117" s="82" t="n">
        <f aca="false">'High pensions'!W117</f>
        <v>1231462.16095702</v>
      </c>
      <c r="K117" s="9"/>
      <c r="L117" s="82" t="n">
        <f aca="false">'High pensions'!N117</f>
        <v>4539533.78752645</v>
      </c>
      <c r="M117" s="67"/>
      <c r="N117" s="82" t="n">
        <f aca="false">'High pensions'!L117</f>
        <v>1558311.7206128</v>
      </c>
      <c r="O117" s="9"/>
      <c r="P117" s="82" t="n">
        <f aca="false">'High pensions'!X117</f>
        <v>32129033.7140331</v>
      </c>
      <c r="Q117" s="67"/>
      <c r="R117" s="82" t="n">
        <f aca="false">'High SIPA income'!G112</f>
        <v>46161832.7211769</v>
      </c>
      <c r="S117" s="67"/>
      <c r="T117" s="82" t="n">
        <f aca="false">'High SIPA income'!J112</f>
        <v>176503768.333937</v>
      </c>
      <c r="U117" s="9"/>
      <c r="V117" s="82" t="n">
        <f aca="false">'High SIPA income'!F112</f>
        <v>131267.384553758</v>
      </c>
      <c r="W117" s="67"/>
      <c r="X117" s="82" t="n">
        <f aca="false">'High SIPA income'!M112</f>
        <v>329705.824561935</v>
      </c>
      <c r="Y117" s="9"/>
      <c r="Z117" s="9" t="n">
        <f aca="false">R117+V117-N117-L117-F117</f>
        <v>5551594.15095961</v>
      </c>
      <c r="AA117" s="9"/>
      <c r="AB117" s="9" t="n">
        <f aca="false">T117-P117-D117</f>
        <v>-46224463.6251299</v>
      </c>
      <c r="AC117" s="50"/>
      <c r="AD117" s="9"/>
      <c r="AE117" s="9"/>
      <c r="AF117" s="9"/>
      <c r="AG117" s="9" t="n">
        <f aca="false">BF117/100*$AG$57</f>
        <v>9308439520.27836</v>
      </c>
      <c r="AH117" s="40" t="n">
        <f aca="false">(AG117-AG116)/AG116</f>
        <v>0.00231334501174816</v>
      </c>
      <c r="AI117" s="40" t="n">
        <f aca="false">(AG117-AG113)/AG113</f>
        <v>0.0147063413937551</v>
      </c>
      <c r="AJ117" s="40" t="n">
        <f aca="false">AB117/AG117</f>
        <v>-0.00496586603204869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15144517</v>
      </c>
      <c r="AX117" s="7"/>
      <c r="AY117" s="40" t="n">
        <f aca="false">(AW117-AW116)/AW116</f>
        <v>-0.000685850283119446</v>
      </c>
      <c r="AZ117" s="12" t="n">
        <f aca="false">workers_and_wage_high!B105</f>
        <v>8930.67186136344</v>
      </c>
      <c r="BA117" s="40" t="n">
        <f aca="false">(AZ117-AZ116)/AZ116</f>
        <v>0.00300125370557134</v>
      </c>
      <c r="BB117" s="39"/>
      <c r="BC117" s="39"/>
      <c r="BD117" s="39"/>
      <c r="BE117" s="39"/>
      <c r="BF117" s="7" t="n">
        <f aca="false">BF116*(1+AY117)*(1+BA117)*(1-BE117)</f>
        <v>152.635512515837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138.826880221969</v>
      </c>
    </row>
    <row r="119" customFormat="false" ht="12.8" hidden="false" customHeight="false" outlineLevel="0" collapsed="false">
      <c r="AI119" s="32" t="n">
        <f aca="false">AVERAGE(AI29:AI117)</f>
        <v>0.0284828085901176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0.021295315194216</v>
      </c>
      <c r="AJ120" s="32" t="n">
        <f aca="false">AI119-AI120</f>
        <v>0.00718749339590161</v>
      </c>
    </row>
    <row r="121" customFormat="false" ht="12.8" hidden="false" customHeight="false" outlineLevel="0" collapsed="false">
      <c r="AI121" s="32" t="n">
        <f aca="false">'Low scenario'!AI119</f>
        <v>0.0136121463018859</v>
      </c>
      <c r="AJ121" s="32" t="n">
        <f aca="false">AI120-AI121</f>
        <v>0.00768316889233005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-0.0331565128262777</v>
      </c>
      <c r="C6" s="52" t="n">
        <f aca="false">'Central scenario'!BO4</f>
        <v>-0.0331565128262777</v>
      </c>
      <c r="D6" s="32" t="n">
        <f aca="false">'Low scenario'!AL4</f>
        <v>-0.0331565128262777</v>
      </c>
      <c r="E6" s="32" t="n">
        <f aca="false">'Low scenario'!BO4</f>
        <v>-0.0331565128262777</v>
      </c>
      <c r="F6" s="32" t="n">
        <f aca="false">'High scenario'!AL4</f>
        <v>-0.0331565128262777</v>
      </c>
      <c r="G6" s="32" t="n">
        <f aca="false">'High scenario'!BO4</f>
        <v>-0.0331565128262777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-0.0329868285603578</v>
      </c>
      <c r="C7" s="52" t="n">
        <f aca="false">'Central scenario'!BO5</f>
        <v>-0.0330156807260289</v>
      </c>
      <c r="D7" s="32" t="n">
        <f aca="false">'Low scenario'!AL5</f>
        <v>-0.0329868285603578</v>
      </c>
      <c r="E7" s="32" t="n">
        <f aca="false">'Low scenario'!BO5</f>
        <v>-0.0330156807260289</v>
      </c>
      <c r="F7" s="32" t="n">
        <f aca="false">'High scenario'!AL5</f>
        <v>-0.0329868285603578</v>
      </c>
      <c r="G7" s="32" t="n">
        <f aca="false">'High scenario'!BO5</f>
        <v>-0.0330156807260289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-0.0370007665353377</v>
      </c>
      <c r="C8" s="52" t="n">
        <f aca="false">'Central scenario'!BO6</f>
        <v>-0.0374918592498506</v>
      </c>
      <c r="D8" s="32" t="n">
        <f aca="false">'Low scenario'!AL6</f>
        <v>-0.0370007665353377</v>
      </c>
      <c r="E8" s="32" t="n">
        <f aca="false">'Low scenario'!BO6</f>
        <v>-0.0374918592498506</v>
      </c>
      <c r="F8" s="32" t="n">
        <f aca="false">'High scenario'!AL6</f>
        <v>-0.0370007665353377</v>
      </c>
      <c r="G8" s="32" t="n">
        <f aca="false">'High scenario'!BO6</f>
        <v>-0.0374918592498506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-0.0367947322869077</v>
      </c>
      <c r="C9" s="52" t="n">
        <f aca="false">'Central scenario'!BO7</f>
        <v>-0.0377171435221433</v>
      </c>
      <c r="D9" s="32" t="n">
        <f aca="false">'Low scenario'!AL7</f>
        <v>-0.0367947322869077</v>
      </c>
      <c r="E9" s="32" t="n">
        <f aca="false">'Low scenario'!BO7</f>
        <v>-0.0377171435221433</v>
      </c>
      <c r="F9" s="32" t="n">
        <f aca="false">'High scenario'!AL7</f>
        <v>-0.0367947322869077</v>
      </c>
      <c r="G9" s="32" t="n">
        <f aca="false">'High scenario'!BO7</f>
        <v>-0.0377171435221433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-0.0378732696610133</v>
      </c>
      <c r="C10" s="52" t="n">
        <f aca="false">'Central scenario'!BO8</f>
        <v>-0.038718726224724</v>
      </c>
      <c r="D10" s="32" t="n">
        <f aca="false">'Low scenario'!AL8</f>
        <v>-0.0379118871431977</v>
      </c>
      <c r="E10" s="32" t="n">
        <f aca="false">'Low scenario'!BO8</f>
        <v>-0.0387573437069084</v>
      </c>
      <c r="F10" s="32" t="n">
        <f aca="false">'High scenario'!AL8</f>
        <v>-0.0378731307108714</v>
      </c>
      <c r="G10" s="32" t="n">
        <f aca="false">'High scenario'!BO8</f>
        <v>-0.0387185872745821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-0.046948452024631</v>
      </c>
      <c r="C11" s="52" t="n">
        <f aca="false">'Central scenario'!BO9</f>
        <v>-0.048358257025801</v>
      </c>
      <c r="D11" s="32" t="n">
        <f aca="false">'Low scenario'!AL9</f>
        <v>-0.0474700882103966</v>
      </c>
      <c r="E11" s="32" t="n">
        <f aca="false">'Low scenario'!BO9</f>
        <v>-0.048886142708148</v>
      </c>
      <c r="F11" s="32" t="n">
        <f aca="false">'High scenario'!AL9</f>
        <v>-0.0466653167389182</v>
      </c>
      <c r="G11" s="32" t="n">
        <f aca="false">'High scenario'!BO9</f>
        <v>-0.0480693338271861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-0.0365297905271022</v>
      </c>
      <c r="C12" s="52" t="n">
        <f aca="false">'Central scenario'!BO10</f>
        <v>-0.038199238403806</v>
      </c>
      <c r="D12" s="32" t="n">
        <f aca="false">'Low scenario'!AL10</f>
        <v>-0.0365032022669205</v>
      </c>
      <c r="E12" s="32" t="n">
        <f aca="false">'Low scenario'!BO10</f>
        <v>-0.0381771621678165</v>
      </c>
      <c r="F12" s="32" t="n">
        <f aca="false">'High scenario'!AL10</f>
        <v>-0.0344957791620609</v>
      </c>
      <c r="G12" s="32" t="n">
        <f aca="false">'High scenario'!BO10</f>
        <v>-0.0361440462059314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-0.0415629801432436</v>
      </c>
      <c r="C13" s="52" t="n">
        <f aca="false">'Central scenario'!BO11</f>
        <v>-0.0437046154454997</v>
      </c>
      <c r="D13" s="32" t="n">
        <f aca="false">'Low scenario'!AL11</f>
        <v>-0.0402512682707597</v>
      </c>
      <c r="E13" s="32" t="n">
        <f aca="false">'Low scenario'!BO11</f>
        <v>-0.042377569389397</v>
      </c>
      <c r="F13" s="32" t="n">
        <f aca="false">'High scenario'!AL11</f>
        <v>-0.0400298693532315</v>
      </c>
      <c r="G13" s="32" t="n">
        <f aca="false">'High scenario'!BO11</f>
        <v>-0.0422044765439268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-0.0451289333048409</v>
      </c>
      <c r="C14" s="52" t="n">
        <f aca="false">'Central scenario'!BO12</f>
        <v>-0.0475988777489425</v>
      </c>
      <c r="D14" s="32" t="n">
        <f aca="false">'Low scenario'!AL12</f>
        <v>-0.0444869981369635</v>
      </c>
      <c r="E14" s="32" t="n">
        <f aca="false">'Low scenario'!BO12</f>
        <v>-0.0469288444035202</v>
      </c>
      <c r="F14" s="32" t="n">
        <f aca="false">'High scenario'!AL12</f>
        <v>-0.0452047478999166</v>
      </c>
      <c r="G14" s="32" t="n">
        <f aca="false">'High scenario'!BO12</f>
        <v>-0.0477534919158351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-0.0460545682846206</v>
      </c>
      <c r="C15" s="59" t="n">
        <f aca="false">'Central scenario'!BO13</f>
        <v>-0.0489880038129334</v>
      </c>
      <c r="D15" s="32" t="n">
        <f aca="false">'Low scenario'!AL13</f>
        <v>-0.0468832881829316</v>
      </c>
      <c r="E15" s="32" t="n">
        <f aca="false">'Low scenario'!BO13</f>
        <v>-0.0497656447877711</v>
      </c>
      <c r="F15" s="32" t="n">
        <f aca="false">'High scenario'!AL13</f>
        <v>-0.0461626477392902</v>
      </c>
      <c r="G15" s="32" t="n">
        <f aca="false">'High scenario'!BO13</f>
        <v>-0.0491720648489189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-0.047037357584319</v>
      </c>
      <c r="C16" s="63" t="n">
        <f aca="false">'Central scenario'!BO14</f>
        <v>-0.0511115880152184</v>
      </c>
      <c r="D16" s="32" t="n">
        <f aca="false">'Low scenario'!AL14</f>
        <v>-0.0482248242286157</v>
      </c>
      <c r="E16" s="32" t="n">
        <f aca="false">'Low scenario'!BO14</f>
        <v>-0.0521839701958897</v>
      </c>
      <c r="F16" s="32" t="n">
        <f aca="false">'High scenario'!AL14</f>
        <v>-0.0465223965057796</v>
      </c>
      <c r="G16" s="32" t="n">
        <f aca="false">'High scenario'!BO14</f>
        <v>-0.0506255261914215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-0.047294360939707</v>
      </c>
      <c r="C17" s="69" t="n">
        <f aca="false">'Central scenario'!BO15</f>
        <v>-0.0528063787305457</v>
      </c>
      <c r="D17" s="32" t="n">
        <f aca="false">'Low scenario'!AL15</f>
        <v>-0.050005913156376</v>
      </c>
      <c r="E17" s="32" t="n">
        <f aca="false">'Low scenario'!BO15</f>
        <v>-0.055254367489078</v>
      </c>
      <c r="F17" s="32" t="n">
        <f aca="false">'High scenario'!AL15</f>
        <v>-0.0473415050358072</v>
      </c>
      <c r="G17" s="32" t="n">
        <f aca="false">'High scenario'!BO15</f>
        <v>-0.0528326293470184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-0.0470981062639073</v>
      </c>
      <c r="C18" s="69" t="n">
        <f aca="false">'Central scenario'!BO16</f>
        <v>-0.0538488285373662</v>
      </c>
      <c r="D18" s="32" t="n">
        <f aca="false">'Low scenario'!AL16</f>
        <v>-0.051778208306383</v>
      </c>
      <c r="E18" s="32" t="n">
        <f aca="false">'Low scenario'!BO16</f>
        <v>-0.0583825596919057</v>
      </c>
      <c r="F18" s="32" t="n">
        <f aca="false">'High scenario'!AL16</f>
        <v>-0.0486099015558903</v>
      </c>
      <c r="G18" s="32" t="n">
        <f aca="false">'High scenario'!BO16</f>
        <v>-0.0553490550086832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-0.0470991292212432</v>
      </c>
      <c r="C19" s="69" t="n">
        <f aca="false">'Central scenario'!BO17</f>
        <v>-0.0552072562858948</v>
      </c>
      <c r="D19" s="32" t="n">
        <f aca="false">'Low scenario'!AL17</f>
        <v>-0.0509703701293076</v>
      </c>
      <c r="E19" s="32" t="n">
        <f aca="false">'Low scenario'!BO17</f>
        <v>-0.0588373906656464</v>
      </c>
      <c r="F19" s="32" t="n">
        <f aca="false">'High scenario'!AL17</f>
        <v>-0.0465972827602762</v>
      </c>
      <c r="G19" s="32" t="n">
        <f aca="false">'High scenario'!BO17</f>
        <v>-0.0544558990638341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-0.0455665463686107</v>
      </c>
      <c r="C20" s="63" t="n">
        <f aca="false">'Central scenario'!BO18</f>
        <v>-0.0545075836410909</v>
      </c>
      <c r="D20" s="32" t="n">
        <f aca="false">'Low scenario'!AL18</f>
        <v>-0.0509861810882276</v>
      </c>
      <c r="E20" s="32" t="n">
        <f aca="false">'Low scenario'!BO18</f>
        <v>-0.0598598818939569</v>
      </c>
      <c r="F20" s="32" t="n">
        <f aca="false">'High scenario'!AL18</f>
        <v>-0.0448332127731183</v>
      </c>
      <c r="G20" s="32" t="n">
        <f aca="false">'High scenario'!BO18</f>
        <v>-0.0536280713395294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-0.043824529960802</v>
      </c>
      <c r="C21" s="69" t="n">
        <f aca="false">'Central scenario'!BO19</f>
        <v>-0.0533247658022103</v>
      </c>
      <c r="D21" s="32" t="n">
        <f aca="false">'Low scenario'!AL19</f>
        <v>-0.0493663119740022</v>
      </c>
      <c r="E21" s="32" t="n">
        <f aca="false">'Low scenario'!BO19</f>
        <v>-0.0589677330689741</v>
      </c>
      <c r="F21" s="32" t="n">
        <f aca="false">'High scenario'!AL19</f>
        <v>-0.0436389499716249</v>
      </c>
      <c r="G21" s="32" t="n">
        <f aca="false">'High scenario'!BO19</f>
        <v>-0.0532085883048438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-0.0428213174439351</v>
      </c>
      <c r="C22" s="69" t="n">
        <f aca="false">'Central scenario'!BO20</f>
        <v>-0.0533738959292655</v>
      </c>
      <c r="D22" s="32" t="n">
        <f aca="false">'Low scenario'!AL20</f>
        <v>-0.0488263618704524</v>
      </c>
      <c r="E22" s="32" t="n">
        <f aca="false">'Low scenario'!BO20</f>
        <v>-0.0592842276337309</v>
      </c>
      <c r="F22" s="32" t="n">
        <f aca="false">'High scenario'!AL20</f>
        <v>-0.0416752763887992</v>
      </c>
      <c r="G22" s="32" t="n">
        <f aca="false">'High scenario'!BO20</f>
        <v>-0.0522295948577099</v>
      </c>
      <c r="H22" s="32" t="n">
        <f aca="false">B31-D31</f>
        <v>0.00789010253718576</v>
      </c>
      <c r="I22" s="32" t="n">
        <f aca="false">C31-E31</f>
        <v>0.00877798047546629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-0.041634759133242</v>
      </c>
      <c r="C23" s="69" t="n">
        <f aca="false">'Central scenario'!BO21</f>
        <v>-0.0530774787607726</v>
      </c>
      <c r="D23" s="32" t="n">
        <f aca="false">'Low scenario'!AL21</f>
        <v>-0.0476218754267008</v>
      </c>
      <c r="E23" s="32" t="n">
        <f aca="false">'Low scenario'!BO21</f>
        <v>-0.0590546251748161</v>
      </c>
      <c r="F23" s="32" t="n">
        <f aca="false">'High scenario'!AL21</f>
        <v>-0.0394227805044714</v>
      </c>
      <c r="G23" s="32" t="n">
        <f aca="false">'High scenario'!BO21</f>
        <v>-0.050752895108967</v>
      </c>
      <c r="H23" s="32" t="n">
        <f aca="false">B31-F31</f>
        <v>-0.00511477072794244</v>
      </c>
      <c r="I23" s="32" t="n">
        <f aca="false">C31-G31</f>
        <v>-0.00625374443483646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-0.0409241318747919</v>
      </c>
      <c r="C24" s="63" t="n">
        <f aca="false">'Central scenario'!BO22</f>
        <v>-0.053406809011737</v>
      </c>
      <c r="D24" s="32" t="n">
        <f aca="false">'Low scenario'!AL22</f>
        <v>-0.0467179042451173</v>
      </c>
      <c r="E24" s="32" t="n">
        <f aca="false">'Low scenario'!BO22</f>
        <v>-0.0589443663797005</v>
      </c>
      <c r="F24" s="32" t="n">
        <f aca="false">'High scenario'!AL22</f>
        <v>-0.037489531186727</v>
      </c>
      <c r="G24" s="32" t="n">
        <f aca="false">'High scenario'!BO22</f>
        <v>-0.0495074221367814</v>
      </c>
      <c r="H24" s="32" t="n">
        <f aca="false">H22-I22</f>
        <v>-0.000887877938280525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-0.0392739014722935</v>
      </c>
      <c r="C25" s="69" t="n">
        <f aca="false">'Central scenario'!BO23</f>
        <v>-0.0526440064300978</v>
      </c>
      <c r="D25" s="32" t="n">
        <f aca="false">'Low scenario'!AL23</f>
        <v>-0.045840706944229</v>
      </c>
      <c r="E25" s="32" t="n">
        <f aca="false">'Low scenario'!BO23</f>
        <v>-0.0587705629720162</v>
      </c>
      <c r="F25" s="32" t="n">
        <f aca="false">'High scenario'!AL23</f>
        <v>-0.0350421018546072</v>
      </c>
      <c r="G25" s="32" t="n">
        <f aca="false">'High scenario'!BO23</f>
        <v>-0.0478686969094109</v>
      </c>
      <c r="H25" s="32" t="n">
        <f aca="false">H23-I23</f>
        <v>0.00113897370689402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-0.0384614895464073</v>
      </c>
      <c r="C26" s="69" t="n">
        <f aca="false">'Central scenario'!BO24</f>
        <v>-0.0527551558320384</v>
      </c>
      <c r="D26" s="32" t="n">
        <f aca="false">'Low scenario'!AL24</f>
        <v>-0.0434829928260038</v>
      </c>
      <c r="E26" s="32" t="n">
        <f aca="false">'Low scenario'!BO24</f>
        <v>-0.0571363886166284</v>
      </c>
      <c r="F26" s="32" t="n">
        <f aca="false">'High scenario'!AL24</f>
        <v>-0.0340167779146909</v>
      </c>
      <c r="G26" s="32" t="n">
        <f aca="false">'High scenario'!BO24</f>
        <v>-0.0474364057000501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-0.0364227431595313</v>
      </c>
      <c r="C27" s="69" t="n">
        <f aca="false">'Central scenario'!BO25</f>
        <v>-0.0515378372724198</v>
      </c>
      <c r="D27" s="32" t="n">
        <f aca="false">'Low scenario'!AL25</f>
        <v>-0.0427693280191122</v>
      </c>
      <c r="E27" s="32" t="n">
        <f aca="false">'Low scenario'!BO25</f>
        <v>-0.057663376767863</v>
      </c>
      <c r="F27" s="32" t="n">
        <f aca="false">'High scenario'!AL25</f>
        <v>-0.0325534842284755</v>
      </c>
      <c r="G27" s="32" t="n">
        <f aca="false">'High scenario'!BO25</f>
        <v>-0.046532398877829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-0.0354864244827977</v>
      </c>
      <c r="C28" s="63" t="n">
        <f aca="false">'Central scenario'!BO26</f>
        <v>-0.051467992740407</v>
      </c>
      <c r="D28" s="32" t="n">
        <f aca="false">'Low scenario'!AL26</f>
        <v>-0.0410552451917952</v>
      </c>
      <c r="E28" s="32" t="n">
        <f aca="false">'Low scenario'!BO26</f>
        <v>-0.056983329848558</v>
      </c>
      <c r="F28" s="32" t="n">
        <f aca="false">'High scenario'!AL26</f>
        <v>-0.0306377281778286</v>
      </c>
      <c r="G28" s="32" t="n">
        <f aca="false">'High scenario'!BO26</f>
        <v>-0.0456703110670049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-0.033346941537014</v>
      </c>
      <c r="C29" s="69" t="n">
        <f aca="false">'Central scenario'!BO27</f>
        <v>-0.0499771890969697</v>
      </c>
      <c r="D29" s="32" t="n">
        <f aca="false">'Low scenario'!AL27</f>
        <v>-0.0397984170339363</v>
      </c>
      <c r="E29" s="32" t="n">
        <f aca="false">'Low scenario'!BO27</f>
        <v>-0.0568101472502651</v>
      </c>
      <c r="F29" s="32" t="n">
        <f aca="false">'High scenario'!AL27</f>
        <v>-0.0271704740625204</v>
      </c>
      <c r="G29" s="32" t="n">
        <f aca="false">'High scenario'!BO27</f>
        <v>-0.0428576407586659</v>
      </c>
      <c r="I29" s="32" t="n">
        <f aca="false">C31-E31</f>
        <v>0.00877798047546629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-0.0316242672317356</v>
      </c>
      <c r="C30" s="69" t="n">
        <f aca="false">'Central scenario'!BO28</f>
        <v>-0.0489490152621001</v>
      </c>
      <c r="D30" s="32" t="n">
        <f aca="false">'Low scenario'!AL28</f>
        <v>-0.039106092365974</v>
      </c>
      <c r="E30" s="32" t="n">
        <f aca="false">'Low scenario'!BO28</f>
        <v>-0.0571716423968126</v>
      </c>
      <c r="F30" s="32" t="n">
        <f aca="false">'High scenario'!AL28</f>
        <v>-0.0256703129548214</v>
      </c>
      <c r="G30" s="32" t="n">
        <f aca="false">'High scenario'!BO28</f>
        <v>-0.0420642691701208</v>
      </c>
      <c r="I30" s="32" t="n">
        <f aca="false">C31-G31</f>
        <v>-0.00625374443483646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-0.0298090257758737</v>
      </c>
      <c r="C31" s="69" t="n">
        <f aca="false">'Central scenario'!BO29</f>
        <v>-0.0480602264785324</v>
      </c>
      <c r="D31" s="32" t="n">
        <f aca="false">'Low scenario'!AL29</f>
        <v>-0.0376991283130595</v>
      </c>
      <c r="E31" s="32" t="n">
        <f aca="false">'Low scenario'!BO29</f>
        <v>-0.0568382069539987</v>
      </c>
      <c r="F31" s="32" t="n">
        <f aca="false">'High scenario'!AL29</f>
        <v>-0.0246942550479313</v>
      </c>
      <c r="G31" s="32" t="n">
        <f aca="false">'High scenario'!BO29</f>
        <v>-0.0418064820436959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3984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-0.0331565128262777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-0.0329868285603578</v>
      </c>
      <c r="D26" s="101" t="n">
        <f aca="false">'Central scenario'!BO5</f>
        <v>-0.0330156807260289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-0.0370007665353377</v>
      </c>
      <c r="D27" s="101" t="n">
        <f aca="false">'Central scenario'!BO6</f>
        <v>-0.0374918592498506</v>
      </c>
      <c r="E27" s="103" t="n">
        <f aca="false">'Low scenario'!AL6</f>
        <v>-0.0370007665353377</v>
      </c>
      <c r="F27" s="103" t="n">
        <f aca="false">'Low scenario'!BO6</f>
        <v>-0.0374918592498506</v>
      </c>
      <c r="G27" s="103" t="n">
        <f aca="false">'High scenario'!AL6</f>
        <v>-0.0370007665353377</v>
      </c>
      <c r="H27" s="103" t="n">
        <f aca="false">'High scenario'!BO6</f>
        <v>-0.0374918592498506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-0.0367947322869077</v>
      </c>
      <c r="D28" s="101" t="n">
        <f aca="false">'Central scenario'!BO7</f>
        <v>-0.0377171435221433</v>
      </c>
      <c r="E28" s="103" t="n">
        <f aca="false">'Low scenario'!AL7</f>
        <v>-0.0367947322869077</v>
      </c>
      <c r="F28" s="103" t="n">
        <f aca="false">'Low scenario'!BO7</f>
        <v>-0.0377171435221433</v>
      </c>
      <c r="G28" s="103" t="n">
        <f aca="false">'High scenario'!AL7</f>
        <v>-0.0367947322869077</v>
      </c>
      <c r="H28" s="103" t="n">
        <f aca="false">'High scenario'!BO7</f>
        <v>-0.0377171435221433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-0.0378732696610133</v>
      </c>
      <c r="D29" s="101" t="n">
        <f aca="false">'Central scenario'!BO8</f>
        <v>-0.038718726224724</v>
      </c>
      <c r="E29" s="103" t="n">
        <f aca="false">'Low scenario'!AL8</f>
        <v>-0.0379118871431977</v>
      </c>
      <c r="F29" s="103" t="n">
        <f aca="false">'Low scenario'!BO8</f>
        <v>-0.0387573437069084</v>
      </c>
      <c r="G29" s="103" t="n">
        <f aca="false">'High scenario'!AL8</f>
        <v>-0.0378731307108714</v>
      </c>
      <c r="H29" s="103" t="n">
        <f aca="false">'High scenario'!BO8</f>
        <v>-0.0387185872745821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-0.046948452024631</v>
      </c>
      <c r="D30" s="101" t="n">
        <f aca="false">'Central scenario'!BO9</f>
        <v>-0.048358257025801</v>
      </c>
      <c r="E30" s="103" t="n">
        <f aca="false">'Low scenario'!AL9</f>
        <v>-0.0474700882103966</v>
      </c>
      <c r="F30" s="103" t="n">
        <f aca="false">'Low scenario'!BO9</f>
        <v>-0.048886142708148</v>
      </c>
      <c r="G30" s="103" t="n">
        <f aca="false">'High scenario'!AL9</f>
        <v>-0.0466653167389182</v>
      </c>
      <c r="H30" s="103" t="n">
        <f aca="false">'High scenario'!BO9</f>
        <v>-0.0480693338271861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-0.0365297905271022</v>
      </c>
      <c r="D31" s="101" t="n">
        <f aca="false">'Central scenario'!BO10</f>
        <v>-0.038199238403806</v>
      </c>
      <c r="E31" s="103" t="n">
        <f aca="false">'Low scenario'!AL10</f>
        <v>-0.0365032022669205</v>
      </c>
      <c r="F31" s="103" t="n">
        <f aca="false">'Low scenario'!BO10</f>
        <v>-0.0381771621678165</v>
      </c>
      <c r="G31" s="103" t="n">
        <f aca="false">'High scenario'!AL10</f>
        <v>-0.0344957791620609</v>
      </c>
      <c r="H31" s="103" t="n">
        <f aca="false">'High scenario'!BO10</f>
        <v>-0.0361440462059314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-0.0415629801432436</v>
      </c>
      <c r="D32" s="101" t="n">
        <f aca="false">'Central scenario'!BO11</f>
        <v>-0.0437046154454997</v>
      </c>
      <c r="E32" s="103" t="n">
        <f aca="false">'Low scenario'!AL11</f>
        <v>-0.0402512682707597</v>
      </c>
      <c r="F32" s="103" t="n">
        <f aca="false">'Low scenario'!BO11</f>
        <v>-0.042377569389397</v>
      </c>
      <c r="G32" s="103" t="n">
        <f aca="false">'High scenario'!AL11</f>
        <v>-0.0400298693532315</v>
      </c>
      <c r="H32" s="103" t="n">
        <f aca="false">'High scenario'!BO11</f>
        <v>-0.0422044765439268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-0.0451289333048409</v>
      </c>
      <c r="D33" s="101" t="n">
        <f aca="false">'Central scenario'!BO12</f>
        <v>-0.0475988777489425</v>
      </c>
      <c r="E33" s="103" t="n">
        <f aca="false">'Low scenario'!AL12</f>
        <v>-0.0444869981369635</v>
      </c>
      <c r="F33" s="103" t="n">
        <f aca="false">'Low scenario'!BO12</f>
        <v>-0.0469288444035202</v>
      </c>
      <c r="G33" s="103" t="n">
        <f aca="false">'High scenario'!AL12</f>
        <v>-0.0452047478999166</v>
      </c>
      <c r="H33" s="103" t="n">
        <f aca="false">'High scenario'!BO12</f>
        <v>-0.0477534919158351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-0.0460545682846206</v>
      </c>
      <c r="D34" s="104" t="n">
        <f aca="false">'Central scenario'!BO13</f>
        <v>-0.0489880038129334</v>
      </c>
      <c r="E34" s="103" t="n">
        <f aca="false">'Low scenario'!AL13</f>
        <v>-0.0468832881829316</v>
      </c>
      <c r="F34" s="103" t="n">
        <f aca="false">'Low scenario'!BO13</f>
        <v>-0.0497656447877711</v>
      </c>
      <c r="G34" s="103" t="n">
        <f aca="false">'High scenario'!AL13</f>
        <v>-0.0461626477392902</v>
      </c>
      <c r="H34" s="103" t="n">
        <f aca="false">'High scenario'!BO13</f>
        <v>-0.0491720648489189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-0.047037357584319</v>
      </c>
      <c r="D35" s="105" t="n">
        <f aca="false">'Central scenario'!BO14</f>
        <v>-0.0511115880152184</v>
      </c>
      <c r="E35" s="103" t="n">
        <f aca="false">'Low scenario'!AL14</f>
        <v>-0.0482248242286157</v>
      </c>
      <c r="F35" s="103" t="n">
        <f aca="false">'Low scenario'!BO14</f>
        <v>-0.0521839701958897</v>
      </c>
      <c r="G35" s="103" t="n">
        <f aca="false">'High scenario'!AL14</f>
        <v>-0.0465223965057796</v>
      </c>
      <c r="H35" s="103" t="n">
        <f aca="false">'High scenario'!BO14</f>
        <v>-0.0506255261914215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-0.047294360939707</v>
      </c>
      <c r="D36" s="106" t="n">
        <f aca="false">'Central scenario'!BO15</f>
        <v>-0.0528063787305457</v>
      </c>
      <c r="E36" s="103" t="n">
        <f aca="false">'Low scenario'!AL15</f>
        <v>-0.050005913156376</v>
      </c>
      <c r="F36" s="103" t="n">
        <f aca="false">'Low scenario'!BO15</f>
        <v>-0.055254367489078</v>
      </c>
      <c r="G36" s="103" t="n">
        <f aca="false">'High scenario'!AL15</f>
        <v>-0.0473415050358072</v>
      </c>
      <c r="H36" s="103" t="n">
        <f aca="false">'High scenario'!BO15</f>
        <v>-0.0528326293470184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-0.0470981062639073</v>
      </c>
      <c r="D37" s="106" t="n">
        <f aca="false">'Central scenario'!BO16</f>
        <v>-0.0538488285373662</v>
      </c>
      <c r="E37" s="103" t="n">
        <f aca="false">'Low scenario'!AL16</f>
        <v>-0.051778208306383</v>
      </c>
      <c r="F37" s="103" t="n">
        <f aca="false">'Low scenario'!BO16</f>
        <v>-0.0583825596919057</v>
      </c>
      <c r="G37" s="103" t="n">
        <f aca="false">'High scenario'!AL16</f>
        <v>-0.0486099015558903</v>
      </c>
      <c r="H37" s="103" t="n">
        <f aca="false">'High scenario'!BO16</f>
        <v>-0.0553490550086832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-0.0470991292212432</v>
      </c>
      <c r="D38" s="106" t="n">
        <f aca="false">'Central scenario'!BO17</f>
        <v>-0.0552072562858948</v>
      </c>
      <c r="E38" s="103" t="n">
        <f aca="false">'Low scenario'!AL17</f>
        <v>-0.0509703701293076</v>
      </c>
      <c r="F38" s="103" t="n">
        <f aca="false">'Low scenario'!BO17</f>
        <v>-0.0588373906656464</v>
      </c>
      <c r="G38" s="103" t="n">
        <f aca="false">'High scenario'!AL17</f>
        <v>-0.0465972827602762</v>
      </c>
      <c r="H38" s="103" t="n">
        <f aca="false">'High scenario'!BO17</f>
        <v>-0.0544558990638341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-0.0455665463686107</v>
      </c>
      <c r="D39" s="105" t="n">
        <f aca="false">'Central scenario'!BO18</f>
        <v>-0.0545075836410909</v>
      </c>
      <c r="E39" s="103" t="n">
        <f aca="false">'Low scenario'!AL18</f>
        <v>-0.0509861810882276</v>
      </c>
      <c r="F39" s="103" t="n">
        <f aca="false">'Low scenario'!BO18</f>
        <v>-0.0598598818939569</v>
      </c>
      <c r="G39" s="103" t="n">
        <f aca="false">'High scenario'!AL18</f>
        <v>-0.0448332127731183</v>
      </c>
      <c r="H39" s="103" t="n">
        <f aca="false">'High scenario'!BO18</f>
        <v>-0.0536280713395294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-0.043824529960802</v>
      </c>
      <c r="D40" s="106" t="n">
        <f aca="false">'Central scenario'!BO19</f>
        <v>-0.0533247658022103</v>
      </c>
      <c r="E40" s="103" t="n">
        <f aca="false">'Low scenario'!AL19</f>
        <v>-0.0493663119740022</v>
      </c>
      <c r="F40" s="103" t="n">
        <f aca="false">'Low scenario'!BO19</f>
        <v>-0.0589677330689741</v>
      </c>
      <c r="G40" s="103" t="n">
        <f aca="false">'High scenario'!AL19</f>
        <v>-0.0436389499716249</v>
      </c>
      <c r="H40" s="103" t="n">
        <f aca="false">'High scenario'!BO19</f>
        <v>-0.0532085883048438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-0.0428213174439351</v>
      </c>
      <c r="D41" s="106" t="n">
        <f aca="false">'Central scenario'!BO20</f>
        <v>-0.0533738959292655</v>
      </c>
      <c r="E41" s="103" t="n">
        <f aca="false">'Low scenario'!AL20</f>
        <v>-0.0488263618704524</v>
      </c>
      <c r="F41" s="103" t="n">
        <f aca="false">'Low scenario'!BO20</f>
        <v>-0.0592842276337309</v>
      </c>
      <c r="G41" s="103" t="n">
        <f aca="false">'High scenario'!AL20</f>
        <v>-0.0416752763887992</v>
      </c>
      <c r="H41" s="103" t="n">
        <f aca="false">'High scenario'!BO20</f>
        <v>-0.0522295948577099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-0.041634759133242</v>
      </c>
      <c r="D42" s="106" t="n">
        <f aca="false">'Central scenario'!BO21</f>
        <v>-0.0530774787607726</v>
      </c>
      <c r="E42" s="103" t="n">
        <f aca="false">'Low scenario'!AL21</f>
        <v>-0.0476218754267008</v>
      </c>
      <c r="F42" s="103" t="n">
        <f aca="false">'Low scenario'!BO21</f>
        <v>-0.0590546251748161</v>
      </c>
      <c r="G42" s="103" t="n">
        <f aca="false">'High scenario'!AL21</f>
        <v>-0.0394227805044714</v>
      </c>
      <c r="H42" s="103" t="n">
        <f aca="false">'High scenario'!BO21</f>
        <v>-0.050752895108967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-0.0409241318747919</v>
      </c>
      <c r="D43" s="105" t="n">
        <f aca="false">'Central scenario'!BO22</f>
        <v>-0.053406809011737</v>
      </c>
      <c r="E43" s="103" t="n">
        <f aca="false">'Low scenario'!AL22</f>
        <v>-0.0467179042451173</v>
      </c>
      <c r="F43" s="103" t="n">
        <f aca="false">'Low scenario'!BO22</f>
        <v>-0.0589443663797005</v>
      </c>
      <c r="G43" s="103" t="n">
        <f aca="false">'High scenario'!AL22</f>
        <v>-0.037489531186727</v>
      </c>
      <c r="H43" s="103" t="n">
        <f aca="false">'High scenario'!BO22</f>
        <v>-0.0495074221367814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-0.0392739014722935</v>
      </c>
      <c r="D44" s="106" t="n">
        <f aca="false">'Central scenario'!BO23</f>
        <v>-0.0526440064300978</v>
      </c>
      <c r="E44" s="103" t="n">
        <f aca="false">'Low scenario'!AL23</f>
        <v>-0.045840706944229</v>
      </c>
      <c r="F44" s="103" t="n">
        <f aca="false">'Low scenario'!BO23</f>
        <v>-0.0587705629720162</v>
      </c>
      <c r="G44" s="103" t="n">
        <f aca="false">'High scenario'!AL23</f>
        <v>-0.0350421018546072</v>
      </c>
      <c r="H44" s="103" t="n">
        <f aca="false">'High scenario'!BO23</f>
        <v>-0.0478686969094109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-0.0384614895464073</v>
      </c>
      <c r="D45" s="106" t="n">
        <f aca="false">'Central scenario'!BO24</f>
        <v>-0.0527551558320384</v>
      </c>
      <c r="E45" s="103" t="n">
        <f aca="false">'Low scenario'!AL24</f>
        <v>-0.0434829928260038</v>
      </c>
      <c r="F45" s="103" t="n">
        <f aca="false">'Low scenario'!BO24</f>
        <v>-0.0571363886166284</v>
      </c>
      <c r="G45" s="103" t="n">
        <f aca="false">'High scenario'!AL24</f>
        <v>-0.0340167779146909</v>
      </c>
      <c r="H45" s="103" t="n">
        <f aca="false">'High scenario'!BO24</f>
        <v>-0.0474364057000501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-0.0364227431595313</v>
      </c>
      <c r="D46" s="106" t="n">
        <f aca="false">'Central scenario'!BO25</f>
        <v>-0.0515378372724198</v>
      </c>
      <c r="E46" s="103" t="n">
        <f aca="false">'Low scenario'!AL25</f>
        <v>-0.0427693280191122</v>
      </c>
      <c r="F46" s="103" t="n">
        <f aca="false">'Low scenario'!BO25</f>
        <v>-0.057663376767863</v>
      </c>
      <c r="G46" s="103" t="n">
        <f aca="false">'High scenario'!AL25</f>
        <v>-0.0325534842284755</v>
      </c>
      <c r="H46" s="103" t="n">
        <f aca="false">'High scenario'!BO25</f>
        <v>-0.046532398877829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-0.0354864244827977</v>
      </c>
      <c r="D47" s="105" t="n">
        <f aca="false">'Central scenario'!BO26</f>
        <v>-0.051467992740407</v>
      </c>
      <c r="E47" s="103" t="n">
        <f aca="false">'Low scenario'!AL26</f>
        <v>-0.0410552451917952</v>
      </c>
      <c r="F47" s="103" t="n">
        <f aca="false">'Low scenario'!BO26</f>
        <v>-0.056983329848558</v>
      </c>
      <c r="G47" s="103" t="n">
        <f aca="false">'High scenario'!AL26</f>
        <v>-0.0306377281778286</v>
      </c>
      <c r="H47" s="103" t="n">
        <f aca="false">'High scenario'!BO26</f>
        <v>-0.0456703110670049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-0.033346941537014</v>
      </c>
      <c r="D48" s="106" t="n">
        <f aca="false">'Central scenario'!BO27</f>
        <v>-0.0499771890969697</v>
      </c>
      <c r="E48" s="103" t="n">
        <f aca="false">'Low scenario'!AL27</f>
        <v>-0.0397984170339363</v>
      </c>
      <c r="F48" s="103" t="n">
        <f aca="false">'Low scenario'!BO27</f>
        <v>-0.0568101472502651</v>
      </c>
      <c r="G48" s="103" t="n">
        <f aca="false">'High scenario'!AL27</f>
        <v>-0.0271704740625204</v>
      </c>
      <c r="H48" s="103" t="n">
        <f aca="false">'High scenario'!BO27</f>
        <v>-0.0428576407586659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-0.0316242672317356</v>
      </c>
      <c r="D49" s="106" t="n">
        <f aca="false">'Central scenario'!BO28</f>
        <v>-0.0489490152621001</v>
      </c>
      <c r="E49" s="103" t="n">
        <f aca="false">'Low scenario'!AL28</f>
        <v>-0.039106092365974</v>
      </c>
      <c r="F49" s="103" t="n">
        <f aca="false">'Low scenario'!BO28</f>
        <v>-0.0571716423968126</v>
      </c>
      <c r="G49" s="103" t="n">
        <f aca="false">'High scenario'!AL28</f>
        <v>-0.0256703129548214</v>
      </c>
      <c r="H49" s="103" t="n">
        <f aca="false">'High scenario'!BO28</f>
        <v>-0.0420642691701208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-0.0298090257758737</v>
      </c>
      <c r="D50" s="106" t="n">
        <f aca="false">'Central scenario'!BO29</f>
        <v>-0.0480602264785324</v>
      </c>
      <c r="E50" s="103" t="n">
        <f aca="false">'Low scenario'!AL29</f>
        <v>-0.0376991283130595</v>
      </c>
      <c r="F50" s="103" t="n">
        <f aca="false">'Low scenario'!BO29</f>
        <v>-0.0568382069539987</v>
      </c>
      <c r="G50" s="103" t="n">
        <f aca="false">'High scenario'!AL29</f>
        <v>-0.0246942550479313</v>
      </c>
      <c r="H50" s="103" t="n">
        <f aca="false">'High scenario'!BO29</f>
        <v>-0.0418064820436959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2020-12-23T11:14:36Z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