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1702" documentId="13_ncr:101_{BA2545EC-B627-4503-B98D-6125A2FAFBF5}" xr6:coauthVersionLast="47" xr6:coauthVersionMax="47" xr10:uidLastSave="{388771EC-F570-45D8-946B-97E8CC988252}"/>
  <bookViews>
    <workbookView xWindow="28680" yWindow="-120" windowWidth="19440" windowHeight="11040" activeTab="1" xr2:uid="{00000000-000D-0000-FFFF-FFFF00000000}"/>
  </bookViews>
  <sheets>
    <sheet name="General" sheetId="25" r:id="rId1"/>
    <sheet name="SEP Configurations" sheetId="21" r:id="rId2"/>
    <sheet name="Risk Analysis" sheetId="26" r:id="rId3"/>
    <sheet name="GRAFICAS" sheetId="3" state="hidden" r:id="rId4"/>
    <sheet name="CS  Metrics" sheetId="17" state="hidden" r:id="rId5"/>
    <sheet name="Metrics Value" sheetId="18" state="hidden" r:id="rId6"/>
    <sheet name="LISTADO DE PALABRAS" sheetId="2" state="hidden" r:id="rId7"/>
  </sheets>
  <definedNames>
    <definedName name="_xlnm._FilterDatabase" localSheetId="1" hidden="1">'SEP Configurations'!$G$5:$G$104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1" l="1"/>
  <c r="G62" i="21"/>
  <c r="G60" i="21"/>
  <c r="G59" i="21"/>
  <c r="G56" i="21"/>
  <c r="G58" i="21"/>
  <c r="G57" i="21"/>
  <c r="G54" i="21"/>
  <c r="G53" i="21"/>
  <c r="G52" i="21"/>
  <c r="G51" i="21"/>
  <c r="G50" i="21"/>
  <c r="G49" i="21"/>
  <c r="G48" i="21"/>
  <c r="G45" i="21"/>
  <c r="G40" i="21"/>
  <c r="G43" i="21"/>
  <c r="G42" i="21"/>
  <c r="G41" i="21"/>
  <c r="G39" i="21"/>
  <c r="G35" i="21"/>
  <c r="G33" i="21"/>
  <c r="G32" i="21"/>
  <c r="G30" i="21"/>
  <c r="G29" i="21"/>
  <c r="G28" i="21"/>
  <c r="G25" i="21"/>
  <c r="G24" i="21"/>
  <c r="G23" i="21"/>
  <c r="G21" i="21"/>
  <c r="G22" i="21"/>
  <c r="G20" i="21"/>
  <c r="B2" i="26"/>
  <c r="B1" i="26"/>
  <c r="F3" i="26"/>
  <c r="F2" i="26"/>
  <c r="F1" i="26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8" i="21"/>
  <c r="G79" i="21"/>
  <c r="G76" i="21"/>
  <c r="G75" i="21"/>
  <c r="G77" i="21"/>
  <c r="G74" i="21"/>
  <c r="G73" i="21"/>
  <c r="G72" i="21"/>
  <c r="G71" i="21"/>
  <c r="G64" i="21"/>
  <c r="G70" i="21"/>
  <c r="G69" i="21"/>
  <c r="G68" i="21"/>
  <c r="G67" i="21"/>
  <c r="G66" i="21"/>
  <c r="G65" i="21"/>
  <c r="G63" i="21"/>
  <c r="G61" i="21"/>
  <c r="G31" i="21"/>
  <c r="G55" i="21"/>
  <c r="G47" i="21"/>
  <c r="G46" i="21"/>
  <c r="G44" i="21"/>
  <c r="G38" i="21"/>
  <c r="G37" i="21"/>
  <c r="G36" i="21"/>
  <c r="G34" i="21"/>
  <c r="G27" i="21"/>
  <c r="G26" i="21"/>
  <c r="G19" i="21"/>
  <c r="G18" i="21"/>
  <c r="G17" i="21"/>
  <c r="G16" i="21"/>
  <c r="G15" i="21"/>
  <c r="G13" i="21"/>
  <c r="G12" i="21"/>
  <c r="G11" i="21"/>
  <c r="G10" i="21"/>
  <c r="G9" i="21"/>
  <c r="G8" i="21"/>
  <c r="G7" i="21"/>
  <c r="G6" i="21"/>
  <c r="G2" i="26"/>
  <c r="G3" i="26"/>
  <c r="G4" i="26"/>
  <c r="G1" i="26"/>
  <c r="F10" i="17"/>
  <c r="F9" i="17"/>
  <c r="F8" i="17"/>
  <c r="F7" i="17"/>
  <c r="F6" i="17"/>
  <c r="F5" i="17"/>
  <c r="F4" i="17"/>
  <c r="B3" i="17"/>
  <c r="C7" i="3"/>
  <c r="C8" i="3"/>
  <c r="D4" i="3"/>
  <c r="C9" i="3"/>
  <c r="C5" i="3"/>
  <c r="C4" i="3"/>
  <c r="D5" i="3"/>
  <c r="E5" i="3"/>
  <c r="E4" i="3"/>
  <c r="C6" i="3"/>
  <c r="D6" i="3"/>
  <c r="E6" i="3"/>
</calcChain>
</file>

<file path=xl/sharedStrings.xml><?xml version="1.0" encoding="utf-8"?>
<sst xmlns="http://schemas.openxmlformats.org/spreadsheetml/2006/main" count="423" uniqueCount="213">
  <si>
    <t>ANTIMALWARE SCANS</t>
  </si>
  <si>
    <t>MODULES</t>
  </si>
  <si>
    <t>CONFIGURATION</t>
  </si>
  <si>
    <t>RECOMMENDATION</t>
  </si>
  <si>
    <t>REAL-TIME SCAN</t>
  </si>
  <si>
    <t>SCAN METHODS</t>
  </si>
  <si>
    <t>Scan Methods</t>
  </si>
  <si>
    <t>Smart Scan</t>
  </si>
  <si>
    <t>OK</t>
  </si>
  <si>
    <t>Enable virus/malware scan</t>
  </si>
  <si>
    <t>Enable</t>
  </si>
  <si>
    <t>TARGET</t>
  </si>
  <si>
    <t>created/modified and retrieved</t>
  </si>
  <si>
    <t>Files to Scan</t>
  </si>
  <si>
    <t>Optional</t>
  </si>
  <si>
    <t>ACTION</t>
  </si>
  <si>
    <t>Any, but pass</t>
  </si>
  <si>
    <t>Virus/Malware, Display a notification on endpoints when Virus/Malware, is detected</t>
  </si>
  <si>
    <t>SCHEDULED SCAN</t>
  </si>
  <si>
    <t>Schedule</t>
  </si>
  <si>
    <t xml:space="preserve">CPU Usage </t>
  </si>
  <si>
    <t>Medium</t>
  </si>
  <si>
    <t>MANUAL SCAN</t>
  </si>
  <si>
    <t>All scannable files</t>
  </si>
  <si>
    <t>High</t>
  </si>
  <si>
    <t>ADVANCED THREAT PROTECTION</t>
  </si>
  <si>
    <t>PREDICTIVE MACHINE LEARNING</t>
  </si>
  <si>
    <t>Enable Predictive Machine Learning</t>
  </si>
  <si>
    <t>WEB REPUTATION</t>
  </si>
  <si>
    <t>EXTERNAL AGENTS</t>
  </si>
  <si>
    <t>Unchecked</t>
  </si>
  <si>
    <t>Send queries to Smart Protection Servers</t>
  </si>
  <si>
    <t>Untested URLs Block pages that have not been tested by Trend Micro</t>
  </si>
  <si>
    <r>
      <t xml:space="preserve">Agent Log </t>
    </r>
    <r>
      <rPr>
        <sz val="11"/>
        <color theme="1"/>
        <rFont val="Calibri"/>
        <family val="2"/>
        <scheme val="minor"/>
      </rPr>
      <t>Allow agents to send logs to the Apex One server</t>
    </r>
  </si>
  <si>
    <t>INTERNAL AGENTS</t>
  </si>
  <si>
    <t>Security Level</t>
  </si>
  <si>
    <t>DEVICE CONTROL</t>
  </si>
  <si>
    <t>Enable Device Control</t>
  </si>
  <si>
    <t>EXCEPTIONS</t>
  </si>
  <si>
    <t>TRUSTED PROGRAM LIST</t>
  </si>
  <si>
    <t>Approved List</t>
  </si>
  <si>
    <t>AGENT CONFIGURATIONS</t>
  </si>
  <si>
    <t>UPDATE AGENT</t>
  </si>
  <si>
    <t>Security Agents can act as Update Agents for: Domain settings</t>
  </si>
  <si>
    <t>PRIVILEGES AND OTHER SETTINGS</t>
  </si>
  <si>
    <t>Requires a password</t>
  </si>
  <si>
    <t xml:space="preserve">Uninstallation </t>
  </si>
  <si>
    <t>APEX ONE SERVER</t>
  </si>
  <si>
    <t>GLOBAL AGENT SETTINGS</t>
  </si>
  <si>
    <t>SECURITY SETTINGS</t>
  </si>
  <si>
    <t>Security Settings, Exclude Microsoft Exchange server folders and files from scans</t>
  </si>
  <si>
    <t>Security Settings, Enable deferred scanning on file operations</t>
  </si>
  <si>
    <t>Security Settings, Enable Early Launch Anti-Malware protection on endpoints</t>
  </si>
  <si>
    <t>Security Settings, Scan Settings for Large Compressed Files Real-time Scan</t>
  </si>
  <si>
    <t>Security Settings, Scan Settings for Large Compressed Files Manual Scan/Schedule Scan/Scan Now</t>
  </si>
  <si>
    <t>Security Settings, Virus/Malware Scan Settings Only Clean/Delete infected files within compressed files</t>
  </si>
  <si>
    <t>Security Settings, Spyware/Grayware Scan Settings Only Scan for cookies</t>
  </si>
  <si>
    <t>Security Settings, Spyware/Grayware Scan Settings Only Count cookie into spyware log</t>
  </si>
  <si>
    <r>
      <t xml:space="preserve">Scheduled Scan Settings Remind users of the Scheduled Scan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minutes before it runs</t>
    </r>
  </si>
  <si>
    <r>
      <t xml:space="preserve">Scheduled Scan Settings Postpone Scheduled Scan for up to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</si>
  <si>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Scheduled Scan Settings Automatically stop Scheduled Scan</t>
  </si>
  <si>
    <r>
      <t xml:space="preserve">Scheduled Scan Settings Skip Scheduled Scan when a wireless endpoint's battery life is less than </t>
    </r>
    <r>
      <rPr>
        <b/>
        <sz val="11"/>
        <color theme="1"/>
        <rFont val="Calibri"/>
        <family val="2"/>
      </rPr>
      <t xml:space="preserve">20 </t>
    </r>
    <r>
      <rPr>
        <sz val="11"/>
        <color theme="1"/>
        <rFont val="Calibri"/>
        <family val="2"/>
      </rPr>
      <t>% and its AC adapter is unplugged</t>
    </r>
  </si>
  <si>
    <t>Scheduled Scan Settings Resume a interrupted Scheduled Scan</t>
  </si>
  <si>
    <t>Scheduled Scan Settings Resume a missed Scheduled Scan</t>
  </si>
  <si>
    <t>Firewall Settings the Apex One Firewall</t>
  </si>
  <si>
    <t>Firewall Settings Send firewall logs to the server every</t>
  </si>
  <si>
    <t>Firewall Settings Update the Apex One Firewall driver only after a system restart</t>
  </si>
  <si>
    <t>Firewall Settings Send firewall log count information to the Apex One server hourly to determine the possibility of a firewall outbreak.</t>
  </si>
  <si>
    <t>Suspicious Connection Settings Define customized Approved and Blocked IP lists used to detect C&amp;C callbacks</t>
  </si>
  <si>
    <t>Behavior Monitoring Settings Automatically take action if the user does not respond within</t>
  </si>
  <si>
    <t>SYSTEM</t>
  </si>
  <si>
    <t>Certified Safe Software Service Settings Enable the Certified Safe Software Service for Behavior Monitoring, Firewall, and antivirus scans</t>
  </si>
  <si>
    <t>Smart Protection Service Proxy</t>
  </si>
  <si>
    <t>Services Restart Automatically restart any Security Agent service if the service terminates unexpectedly</t>
  </si>
  <si>
    <r>
      <t xml:space="preserve">Services Restart Restart the service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minute</t>
    </r>
  </si>
  <si>
    <r>
      <t xml:space="preserve">Services Restart If the first attempt to restart the service is unsuccessful, retry </t>
    </r>
    <r>
      <rPr>
        <b/>
        <sz val="11"/>
        <color theme="1"/>
        <rFont val="Calibri"/>
        <family val="2"/>
      </rPr>
      <t xml:space="preserve">10 </t>
    </r>
    <r>
      <rPr>
        <sz val="11"/>
        <color theme="1"/>
        <rFont val="Calibri"/>
        <family val="2"/>
      </rPr>
      <t>times</t>
    </r>
  </si>
  <si>
    <r>
      <t xml:space="preserve">Services Restart Reset the unsuccessful restart count after </t>
    </r>
    <r>
      <rPr>
        <b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hour</t>
    </r>
  </si>
  <si>
    <t>NETWORK</t>
  </si>
  <si>
    <r>
      <t xml:space="preserve">Virus/Malware Log Bandwidth Settings Enable the Security Agent to create a single virus/malware log entry for recurring detections of the same virus/malware within an hour </t>
    </r>
    <r>
      <rPr>
        <b/>
        <sz val="11"/>
        <color theme="1"/>
        <rFont val="Calibri"/>
        <family val="2"/>
      </rPr>
      <t>Enable</t>
    </r>
  </si>
  <si>
    <t>Server Polling Interval</t>
  </si>
  <si>
    <t>3min</t>
  </si>
  <si>
    <t>AGENT CONTROL</t>
  </si>
  <si>
    <t>General Settings Add Manual Scan to the Windows shortcut menu on endpoints</t>
  </si>
  <si>
    <r>
      <t xml:space="preserve">Alert Settings Show the alert icon on the Windows taskbar if the virus pattern file is not updated after </t>
    </r>
    <r>
      <rPr>
        <b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days</t>
    </r>
  </si>
  <si>
    <t>Alert Settings Display a notification message if the endpoint needs to restart to load a kernel mode drive</t>
  </si>
  <si>
    <t>ADMINISTRATION</t>
  </si>
  <si>
    <t>UPDATES</t>
  </si>
  <si>
    <t>SCHEDULED UPDATES</t>
  </si>
  <si>
    <t>Components Enable intelligent component downloading</t>
  </si>
  <si>
    <t>Update Source</t>
  </si>
  <si>
    <t>Download Schedule</t>
  </si>
  <si>
    <t>Deployment Plan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</si>
  <si>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</si>
  <si>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</si>
  <si>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</si>
  <si>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</si>
  <si>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</si>
  <si>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</si>
  <si>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</si>
  <si>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</si>
  <si>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</si>
  <si>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</si>
  <si>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</si>
  <si>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</si>
  <si>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</si>
  <si>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</si>
  <si>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</si>
  <si>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</si>
  <si>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</si>
  <si>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</si>
  <si>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</si>
  <si>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</si>
  <si>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</si>
  <si>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</si>
  <si>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</si>
  <si>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</si>
  <si>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Status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</si>
  <si>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</si>
  <si>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</si>
  <si>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</si>
  <si>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</si>
  <si>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</si>
  <si>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</si>
  <si>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</si>
  <si>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</si>
  <si>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</si>
  <si>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</si>
  <si>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</si>
  <si>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</si>
  <si>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</si>
  <si>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</si>
  <si>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</si>
  <si>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</si>
  <si>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</si>
  <si>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</si>
  <si>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</si>
  <si>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</si>
  <si>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</si>
  <si>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</si>
  <si>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</si>
  <si>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</si>
  <si>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</si>
  <si>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</si>
  <si>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</si>
  <si>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</si>
  <si>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</si>
  <si>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</si>
  <si>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</si>
  <si>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</si>
  <si>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</si>
  <si>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</si>
  <si>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Use ActiveAction</t>
  </si>
  <si>
    <t>Inactive Endpoint Removal Settings</t>
  </si>
  <si>
    <t>ENDPOINT SECURITY</t>
  </si>
  <si>
    <t>ENDPOINT INVENTORY</t>
  </si>
  <si>
    <t>Customer Name</t>
  </si>
  <si>
    <t>Customer Representatives</t>
  </si>
  <si>
    <t xml:space="preserve">Who manages the solution? </t>
  </si>
  <si>
    <t>Policy Name</t>
  </si>
  <si>
    <t>COMPLIANT</t>
  </si>
  <si>
    <t>RISK LEVEL</t>
  </si>
  <si>
    <t>NO</t>
  </si>
  <si>
    <t>EXCEPTION LISTS</t>
  </si>
  <si>
    <t>Version Control Policies</t>
  </si>
  <si>
    <t>Version Control Policy</t>
  </si>
  <si>
    <t>Created</t>
  </si>
  <si>
    <t>Agent version settings</t>
  </si>
  <si>
    <t>Scheduled</t>
  </si>
  <si>
    <t>Update Policy</t>
  </si>
  <si>
    <t>n (Latest)</t>
  </si>
  <si>
    <t>Advanced Settings: Kernel support package settings</t>
  </si>
  <si>
    <t>Always</t>
  </si>
  <si>
    <t>Advanced Settings: Kernel support package settings - Update Policy</t>
  </si>
  <si>
    <t>Component version settings</t>
  </si>
  <si>
    <t>Trend Micro ActiveUpdate Server</t>
  </si>
  <si>
    <t>NO RISK</t>
  </si>
  <si>
    <t>BEST PRACTICES FOR STANDARD ENDPOINT PROTECTION (MAC)</t>
  </si>
  <si>
    <t>Scan files being</t>
  </si>
  <si>
    <t>Scan compressed files</t>
  </si>
  <si>
    <t>Scan network drive</t>
  </si>
  <si>
    <t>Use the same action for all security risk types</t>
  </si>
  <si>
    <t>Weekly (Set an hour and day)</t>
  </si>
  <si>
    <t>Scan Settings, Scan Ccompressed files</t>
  </si>
  <si>
    <t>Scan Settings, Scan Time Machine</t>
  </si>
  <si>
    <t>Scheduled Scan Privileges: Allow users to Postponge Scheduled Scan</t>
  </si>
  <si>
    <t>Scheduled Scan Privileges: Skip and stop Scheduled Scan</t>
  </si>
  <si>
    <t>Scheduled Scan Settings: Display a notification before a scheduled scan occurs</t>
  </si>
  <si>
    <t>Enable (10 minutes)</t>
  </si>
  <si>
    <t>Scheduled Scan Settings: Automatically stop Scheduled Scan when scanning last more than</t>
  </si>
  <si>
    <t>Scheduled Scan Settings: Skip Scheduled scan when a wirless endpoint batterly life is less than</t>
  </si>
  <si>
    <t>Depending on customer</t>
  </si>
  <si>
    <t>Scan Settings, Scan network drive</t>
  </si>
  <si>
    <t>CPU Usage</t>
  </si>
  <si>
    <t>Enable Web Reputation Policy</t>
  </si>
  <si>
    <t>Permissions</t>
  </si>
  <si>
    <t>Select based on the device type</t>
  </si>
  <si>
    <t>USB Storage Device Approved List</t>
  </si>
  <si>
    <t>Notification: Display a notification message on the agent endpoint when a new device is detected</t>
  </si>
  <si>
    <t>SCAN EXCLUSIONS</t>
  </si>
  <si>
    <t>Scan exclusion</t>
  </si>
  <si>
    <t>Files</t>
  </si>
  <si>
    <t>File Extensions</t>
  </si>
  <si>
    <t>UPDATE SETTINGS</t>
  </si>
  <si>
    <t>Agents download updates from the Trend Micro ActiveUpdate server when unable to connect to the Apex One (Mac) server</t>
  </si>
  <si>
    <t>Agents can update components but not upgrade the agent program or install hot fixes</t>
  </si>
  <si>
    <t>Enable scheduled update</t>
  </si>
  <si>
    <t>Select appropiate date/time</t>
  </si>
  <si>
    <t>Cache Settings for Scans</t>
  </si>
  <si>
    <t>Enable the on-demand scan cache</t>
  </si>
  <si>
    <t>Security Agent self-protection</t>
  </si>
  <si>
    <t>Protect files used by the security agent</t>
  </si>
  <si>
    <t>UNINSTALLATION</t>
  </si>
  <si>
    <t>Not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</si>
</sst>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22B3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6" fillId="11" borderId="0" applyNumberFormat="0" applyBorder="0" applyAlignment="0" applyProtection="0"/>
    <xf numFmtId="0" fontId="14" fillId="0" borderId="0"/>
    <xf numFmtId="0" fontId="22" fillId="4" borderId="0" applyNumberFormat="0" applyBorder="0" applyAlignment="0" applyProtection="0"/>
  </cellStyleXfs>
  <cellXfs count="124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7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5" fillId="9" borderId="0" xfId="0" applyFont="1" applyFill="1"/>
    <xf numFmtId="0" fontId="7" fillId="2" borderId="0" xfId="1" applyFont="1"/>
    <xf numFmtId="0" fontId="8" fillId="3" borderId="0" xfId="2" applyFont="1"/>
    <xf numFmtId="0" fontId="9" fillId="4" borderId="0" xfId="3" applyFont="1"/>
    <xf numFmtId="0" fontId="0" fillId="9" borderId="1" xfId="0" applyFill="1" applyBorder="1" applyAlignment="1">
      <alignment horizontal="left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0" fontId="14" fillId="0" borderId="0" xfId="8" applyAlignment="1">
      <alignment wrapText="1"/>
    </xf>
    <xf numFmtId="0" fontId="14" fillId="0" borderId="0" xfId="8" applyAlignment="1">
      <alignment horizontal="center" vertical="center" wrapText="1"/>
    </xf>
    <xf numFmtId="0" fontId="14" fillId="8" borderId="0" xfId="8" applyFill="1" applyAlignment="1">
      <alignment wrapText="1"/>
    </xf>
    <xf numFmtId="2" fontId="16" fillId="8" borderId="0" xfId="8" applyNumberFormat="1" applyFont="1" applyFill="1" applyAlignment="1">
      <alignment horizontal="center" vertical="center" wrapText="1"/>
    </xf>
    <xf numFmtId="0" fontId="17" fillId="8" borderId="9" xfId="8" applyFont="1" applyFill="1" applyBorder="1" applyAlignment="1">
      <alignment horizontal="center" vertical="center" textRotation="59" wrapText="1"/>
    </xf>
    <xf numFmtId="0" fontId="18" fillId="8" borderId="9" xfId="8" applyFont="1" applyFill="1" applyBorder="1" applyAlignment="1">
      <alignment horizontal="center" vertical="center" textRotation="59" wrapText="1"/>
    </xf>
    <xf numFmtId="0" fontId="17" fillId="15" borderId="9" xfId="8" applyFont="1" applyFill="1" applyBorder="1" applyAlignment="1">
      <alignment horizontal="center" vertical="center" textRotation="59" wrapText="1"/>
    </xf>
    <xf numFmtId="0" fontId="19" fillId="8" borderId="0" xfId="8" applyFont="1" applyFill="1" applyAlignment="1">
      <alignment wrapText="1"/>
    </xf>
    <xf numFmtId="0" fontId="15" fillId="8" borderId="0" xfId="8" applyFont="1" applyFill="1" applyAlignment="1">
      <alignment wrapText="1"/>
    </xf>
    <xf numFmtId="0" fontId="17" fillId="8" borderId="10" xfId="8" applyFont="1" applyFill="1" applyBorder="1" applyAlignment="1">
      <alignment vertical="center" wrapText="1"/>
    </xf>
    <xf numFmtId="0" fontId="18" fillId="8" borderId="11" xfId="8" applyFont="1" applyFill="1" applyBorder="1" applyAlignment="1">
      <alignment horizontal="center" vertical="center" wrapText="1"/>
    </xf>
    <xf numFmtId="0" fontId="17" fillId="15" borderId="11" xfId="8" applyFont="1" applyFill="1" applyBorder="1" applyAlignment="1">
      <alignment horizontal="center" vertical="center" wrapText="1"/>
    </xf>
    <xf numFmtId="0" fontId="15" fillId="8" borderId="0" xfId="8" applyFont="1" applyFill="1" applyAlignment="1">
      <alignment vertical="center" wrapText="1"/>
    </xf>
    <xf numFmtId="0" fontId="17" fillId="8" borderId="12" xfId="8" applyFont="1" applyFill="1" applyBorder="1" applyAlignment="1">
      <alignment vertical="center" wrapText="1"/>
    </xf>
    <xf numFmtId="0" fontId="17" fillId="8" borderId="13" xfId="8" applyFont="1" applyFill="1" applyBorder="1" applyAlignment="1">
      <alignment vertical="center" wrapText="1"/>
    </xf>
    <xf numFmtId="0" fontId="17" fillId="8" borderId="14" xfId="8" applyFont="1" applyFill="1" applyBorder="1" applyAlignment="1">
      <alignment vertical="center" wrapText="1"/>
    </xf>
    <xf numFmtId="0" fontId="20" fillId="8" borderId="12" xfId="8" applyFont="1" applyFill="1" applyBorder="1" applyAlignment="1">
      <alignment vertical="center" wrapText="1"/>
    </xf>
    <xf numFmtId="0" fontId="17" fillId="8" borderId="0" xfId="8" applyFont="1" applyFill="1" applyAlignment="1">
      <alignment vertical="center" wrapText="1"/>
    </xf>
    <xf numFmtId="0" fontId="21" fillId="8" borderId="0" xfId="8" applyFont="1" applyFill="1" applyAlignment="1">
      <alignment wrapText="1"/>
    </xf>
    <xf numFmtId="0" fontId="24" fillId="0" borderId="0" xfId="8" applyFont="1"/>
    <xf numFmtId="0" fontId="14" fillId="0" borderId="0" xfId="8"/>
    <xf numFmtId="0" fontId="15" fillId="0" borderId="0" xfId="8" applyFont="1"/>
    <xf numFmtId="0" fontId="15" fillId="0" borderId="0" xfId="8" applyFont="1" applyAlignment="1">
      <alignment horizontal="left"/>
    </xf>
    <xf numFmtId="0" fontId="17" fillId="8" borderId="18" xfId="8" applyFont="1" applyFill="1" applyBorder="1" applyAlignment="1">
      <alignment vertical="center" wrapText="1"/>
    </xf>
    <xf numFmtId="0" fontId="17" fillId="8" borderId="20" xfId="8" applyFont="1" applyFill="1" applyBorder="1" applyAlignment="1">
      <alignment vertical="center" wrapText="1"/>
    </xf>
    <xf numFmtId="0" fontId="17" fillId="8" borderId="22" xfId="8" applyFont="1" applyFill="1" applyBorder="1" applyAlignment="1">
      <alignment vertical="center" wrapText="1"/>
    </xf>
    <xf numFmtId="0" fontId="26" fillId="0" borderId="4" xfId="8" applyFont="1" applyBorder="1" applyAlignment="1">
      <alignment horizontal="center" vertical="center" wrapText="1"/>
    </xf>
    <xf numFmtId="0" fontId="25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2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6" fillId="0" borderId="0" xfId="7" applyFill="1" applyAlignment="1">
      <alignment horizontal="center" vertical="center"/>
    </xf>
    <xf numFmtId="0" fontId="17" fillId="14" borderId="17" xfId="8" applyFont="1" applyFill="1" applyBorder="1" applyAlignment="1">
      <alignment vertical="center" wrapText="1"/>
    </xf>
    <xf numFmtId="0" fontId="17" fillId="14" borderId="19" xfId="8" applyFont="1" applyFill="1" applyBorder="1" applyAlignment="1">
      <alignment vertical="center" wrapText="1"/>
    </xf>
    <xf numFmtId="0" fontId="17" fillId="14" borderId="21" xfId="8" applyFont="1" applyFill="1" applyBorder="1" applyAlignment="1">
      <alignment vertical="center" wrapText="1"/>
    </xf>
    <xf numFmtId="0" fontId="12" fillId="12" borderId="23" xfId="6" applyFont="1" applyFill="1" applyBorder="1" applyAlignment="1">
      <alignment horizontal="center" vertical="center"/>
    </xf>
    <xf numFmtId="0" fontId="12" fillId="12" borderId="25" xfId="6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27" fillId="8" borderId="1" xfId="0" applyFont="1" applyFill="1" applyBorder="1"/>
    <xf numFmtId="0" fontId="5" fillId="16" borderId="0" xfId="0" applyFont="1" applyFill="1"/>
    <xf numFmtId="0" fontId="5" fillId="17" borderId="0" xfId="0" applyFont="1" applyFill="1"/>
    <xf numFmtId="9" fontId="0" fillId="0" borderId="0" xfId="4" applyFont="1"/>
    <xf numFmtId="0" fontId="12" fillId="12" borderId="27" xfId="6" applyFont="1" applyFill="1" applyBorder="1" applyAlignment="1">
      <alignment vertical="center"/>
    </xf>
    <xf numFmtId="9" fontId="27" fillId="8" borderId="1" xfId="0" applyNumberFormat="1" applyFont="1" applyFill="1" applyBorder="1" applyAlignment="1">
      <alignment horizontal="left" vertical="center"/>
    </xf>
    <xf numFmtId="0" fontId="29" fillId="18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5" fillId="16" borderId="0" xfId="0" applyFont="1" applyFill="1" applyAlignment="1">
      <alignment horizontal="center"/>
    </xf>
    <xf numFmtId="9" fontId="0" fillId="0" borderId="0" xfId="0" applyNumberFormat="1"/>
    <xf numFmtId="0" fontId="4" fillId="13" borderId="8" xfId="0" applyFont="1" applyFill="1" applyBorder="1" applyAlignment="1">
      <alignment horizontal="center" vertical="center" textRotation="90"/>
    </xf>
    <xf numFmtId="0" fontId="12" fillId="12" borderId="26" xfId="6" applyFont="1" applyFill="1" applyBorder="1" applyAlignment="1">
      <alignment horizontal="center" vertical="center"/>
    </xf>
    <xf numFmtId="0" fontId="12" fillId="12" borderId="38" xfId="6" applyFont="1" applyFill="1" applyBorder="1" applyAlignment="1">
      <alignment horizontal="center" vertical="center"/>
    </xf>
    <xf numFmtId="0" fontId="12" fillId="12" borderId="37" xfId="6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2" fillId="12" borderId="26" xfId="6" applyFont="1" applyFill="1" applyBorder="1" applyAlignment="1">
      <alignment horizontal="center" vertical="center"/>
    </xf>
    <xf numFmtId="0" fontId="12" fillId="12" borderId="27" xfId="6" applyFont="1" applyFill="1" applyBorder="1" applyAlignment="1">
      <alignment horizontal="center" vertical="center"/>
    </xf>
    <xf numFmtId="0" fontId="12" fillId="12" borderId="28" xfId="6" applyFont="1" applyFill="1" applyBorder="1" applyAlignment="1">
      <alignment horizontal="center" vertical="center"/>
    </xf>
    <xf numFmtId="0" fontId="12" fillId="12" borderId="35" xfId="6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 textRotation="90"/>
    </xf>
    <xf numFmtId="0" fontId="4" fillId="13" borderId="32" xfId="0" applyFont="1" applyFill="1" applyBorder="1" applyAlignment="1">
      <alignment horizontal="center" vertical="center" textRotation="90"/>
    </xf>
    <xf numFmtId="0" fontId="4" fillId="13" borderId="33" xfId="0" applyFont="1" applyFill="1" applyBorder="1" applyAlignment="1">
      <alignment horizontal="center" vertical="center" textRotation="90"/>
    </xf>
    <xf numFmtId="0" fontId="12" fillId="12" borderId="38" xfId="6" applyFont="1" applyFill="1" applyBorder="1" applyAlignment="1">
      <alignment horizontal="center" vertical="center"/>
    </xf>
    <xf numFmtId="0" fontId="12" fillId="12" borderId="39" xfId="6" applyFont="1" applyFill="1" applyBorder="1" applyAlignment="1">
      <alignment horizontal="center" vertical="center"/>
    </xf>
    <xf numFmtId="0" fontId="12" fillId="12" borderId="40" xfId="6" applyFont="1" applyFill="1" applyBorder="1" applyAlignment="1">
      <alignment horizontal="center" vertical="center"/>
    </xf>
    <xf numFmtId="0" fontId="4" fillId="12" borderId="29" xfId="6" applyFont="1" applyFill="1" applyBorder="1" applyAlignment="1">
      <alignment horizontal="center" vertical="center" textRotation="90"/>
    </xf>
    <xf numFmtId="0" fontId="4" fillId="12" borderId="30" xfId="6" applyFont="1" applyFill="1" applyBorder="1" applyAlignment="1">
      <alignment horizontal="center" vertical="center" textRotation="90"/>
    </xf>
    <xf numFmtId="0" fontId="4" fillId="12" borderId="24" xfId="6" applyFont="1" applyFill="1" applyBorder="1" applyAlignment="1">
      <alignment horizontal="center" vertical="center" textRotation="90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12" borderId="37" xfId="6" applyFont="1" applyFill="1" applyBorder="1" applyAlignment="1">
      <alignment horizontal="center" vertical="center"/>
    </xf>
    <xf numFmtId="0" fontId="12" fillId="12" borderId="36" xfId="6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4" fillId="13" borderId="5" xfId="0" applyFont="1" applyFill="1" applyBorder="1" applyAlignment="1">
      <alignment horizontal="center" vertical="center" textRotation="90"/>
    </xf>
    <xf numFmtId="0" fontId="4" fillId="13" borderId="8" xfId="0" applyFont="1" applyFill="1" applyBorder="1" applyAlignment="1">
      <alignment horizontal="center" vertical="center" textRotation="90"/>
    </xf>
    <xf numFmtId="0" fontId="4" fillId="13" borderId="7" xfId="0" applyFont="1" applyFill="1" applyBorder="1" applyAlignment="1">
      <alignment horizontal="center" vertical="center" textRotation="90"/>
    </xf>
    <xf numFmtId="0" fontId="15" fillId="0" borderId="0" xfId="8" applyFont="1" applyAlignment="1">
      <alignment horizontal="center" wrapText="1"/>
    </xf>
    <xf numFmtId="0" fontId="14" fillId="0" borderId="0" xfId="8" applyAlignment="1">
      <alignment horizontal="center" wrapText="1"/>
    </xf>
    <xf numFmtId="0" fontId="23" fillId="15" borderId="15" xfId="8" applyFont="1" applyFill="1" applyBorder="1" applyAlignment="1">
      <alignment horizontal="left" vertical="center" wrapText="1"/>
    </xf>
    <xf numFmtId="0" fontId="23" fillId="15" borderId="16" xfId="8" applyFont="1" applyFill="1" applyBorder="1" applyAlignment="1">
      <alignment horizontal="left" vertical="center" wrapText="1"/>
    </xf>
    <xf numFmtId="0" fontId="12" fillId="12" borderId="46" xfId="6" applyFont="1" applyFill="1" applyBorder="1" applyAlignment="1">
      <alignment horizontal="center" vertical="center"/>
    </xf>
    <xf numFmtId="0" fontId="12" fillId="12" borderId="47" xfId="6" applyFont="1" applyFill="1" applyBorder="1" applyAlignment="1">
      <alignment horizontal="center" vertical="center"/>
    </xf>
    <xf numFmtId="0" fontId="12" fillId="12" borderId="2" xfId="6" applyFont="1" applyFill="1" applyBorder="1" applyAlignment="1">
      <alignment horizontal="center" vertical="center"/>
    </xf>
    <xf numFmtId="0" fontId="12" fillId="12" borderId="44" xfId="6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7" fillId="8" borderId="48" xfId="0" applyFont="1" applyFill="1" applyBorder="1" applyAlignment="1">
      <alignment horizontal="left" vertical="center"/>
    </xf>
    <xf numFmtId="0" fontId="0" fillId="8" borderId="48" xfId="0" applyFill="1" applyBorder="1" applyAlignment="1">
      <alignment horizontal="left" vertical="center"/>
    </xf>
    <xf numFmtId="0" fontId="27" fillId="8" borderId="47" xfId="0" applyFont="1" applyFill="1" applyBorder="1" applyAlignment="1">
      <alignment horizontal="left" vertical="center"/>
    </xf>
    <xf numFmtId="0" fontId="12" fillId="12" borderId="4" xfId="6" applyFont="1" applyFill="1" applyBorder="1" applyAlignment="1">
      <alignment horizontal="center" vertical="center"/>
    </xf>
    <xf numFmtId="0" fontId="12" fillId="12" borderId="49" xfId="6" applyFont="1" applyFill="1" applyBorder="1" applyAlignment="1">
      <alignment horizontal="center" vertical="center"/>
    </xf>
    <xf numFmtId="0" fontId="12" fillId="12" borderId="0" xfId="6" applyFont="1" applyFill="1" applyBorder="1" applyAlignment="1">
      <alignment horizontal="center" vertical="center"/>
    </xf>
    <xf numFmtId="0" fontId="12" fillId="12" borderId="50" xfId="6" applyFont="1" applyFill="1" applyBorder="1" applyAlignment="1">
      <alignment horizontal="center" vertical="center"/>
    </xf>
    <xf numFmtId="0" fontId="12" fillId="12" borderId="2" xfId="6" applyFont="1" applyFill="1" applyBorder="1" applyAlignment="1">
      <alignment horizontal="center" vertical="center"/>
    </xf>
    <xf numFmtId="0" fontId="12" fillId="12" borderId="45" xfId="6" applyFont="1" applyFill="1" applyBorder="1" applyAlignment="1">
      <alignment horizontal="center" vertical="center"/>
    </xf>
    <xf numFmtId="0" fontId="27" fillId="8" borderId="48" xfId="0" applyFont="1" applyFill="1" applyBorder="1"/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</cellXfs>
  <cellStyles count="10">
    <cellStyle name="40% - Énfasis6" xfId="7" builtinId="51"/>
    <cellStyle name="Bueno" xfId="1" builtinId="26"/>
    <cellStyle name="Énfasis3" xfId="6" builtinId="37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layout>
        <c:manualLayout>
          <c:xMode val="edge"/>
          <c:yMode val="edge"/>
          <c:x val="0.29084893615855428"/>
          <c:y val="4.3795620437956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D-496B-8C92-8C74B338744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D-496B-8C92-8C74B3387444}"/>
              </c:ext>
            </c:extLst>
          </c:dPt>
          <c:dLbls>
            <c:dLbl>
              <c:idx val="0"/>
              <c:layout>
                <c:manualLayout>
                  <c:x val="1.4791752283574157E-2"/>
                  <c:y val="8.1928846485430154E-2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8D-496B-8C92-8C74B3387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496B-8C92-8C74B338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E4-43CB-B3AC-2993AF55173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E4-43CB-B3AC-2993AF55173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E4-43CB-B3AC-2993AF55173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E4-43CB-B3AC-2993AF551736}"/>
              </c:ext>
            </c:extLst>
          </c:dPt>
          <c:cat>
            <c:strRef>
              <c:f>'Risk Analysis'!$F$1:$F$4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Analysis'!$G$1:$G$4</c:f>
              <c:numCache>
                <c:formatCode>0%</c:formatCode>
                <c:ptCount val="4"/>
                <c:pt idx="0">
                  <c:v>0.79797979797979801</c:v>
                </c:pt>
                <c:pt idx="1">
                  <c:v>0.14141414141414141</c:v>
                </c:pt>
                <c:pt idx="2">
                  <c:v>6.0606060606060608E-2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4-43CB-B3AC-2993AF55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50987</xdr:colOff>
      <xdr:row>0</xdr:row>
      <xdr:rowOff>34738</xdr:rowOff>
    </xdr:from>
    <xdr:to>
      <xdr:col>1</xdr:col>
      <xdr:colOff>884741</xdr:colOff>
      <xdr:row>1</xdr:row>
      <xdr:rowOff>140335</xdr:rowOff>
    </xdr:to>
    <xdr:pic>
      <xdr:nvPicPr>
        <xdr:cNvPr id="3" name="Google Shape;119;p21">
          <a:extLst>
            <a:ext uri="{FF2B5EF4-FFF2-40B4-BE49-F238E27FC236}">
              <a16:creationId xmlns:a16="http://schemas.microsoft.com/office/drawing/2014/main" id="{5F16CE57-2D9A-40FC-B52E-8B902AC808EF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532000" y="34738"/>
          <a:ext cx="830579" cy="288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752475</xdr:colOff>
      <xdr:row>19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1FA5F-866E-4B5E-860E-DD303601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13</xdr:col>
      <xdr:colOff>0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F7355-41E3-4908-9BA6-AB70CC80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88FF-8F4C-4754-879C-5538501EBE39}">
  <dimension ref="A1:B5"/>
  <sheetViews>
    <sheetView workbookViewId="0">
      <selection activeCell="E11" sqref="E11"/>
    </sheetView>
  </sheetViews>
  <sheetFormatPr baseColWidth="10" defaultRowHeight="14.5" x14ac:dyDescent="0.35"/>
  <cols>
    <col min="1" max="1" width="30.6328125" bestFit="1" customWidth="1"/>
    <col min="2" max="2" width="35.08984375" customWidth="1"/>
  </cols>
  <sheetData>
    <row r="1" spans="1:2" ht="15" thickBot="1" x14ac:dyDescent="0.4"/>
    <row r="2" spans="1:2" ht="19" thickBot="1" x14ac:dyDescent="0.4">
      <c r="A2" s="66" t="s">
        <v>155</v>
      </c>
      <c r="B2" s="59"/>
    </row>
    <row r="3" spans="1:2" ht="19" thickBot="1" x14ac:dyDescent="0.4">
      <c r="A3" s="66" t="s">
        <v>156</v>
      </c>
      <c r="B3" s="59"/>
    </row>
    <row r="4" spans="1:2" ht="19" thickBot="1" x14ac:dyDescent="0.4">
      <c r="A4" s="66" t="s">
        <v>157</v>
      </c>
      <c r="B4" s="59"/>
    </row>
    <row r="5" spans="1:2" ht="18.5" x14ac:dyDescent="0.35">
      <c r="A5" s="66" t="s">
        <v>158</v>
      </c>
      <c r="B5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433-9F54-43DE-8949-E25C03F78200}">
  <dimension ref="A1:G104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7" sqref="B7:B13"/>
    </sheetView>
  </sheetViews>
  <sheetFormatPr baseColWidth="10" defaultColWidth="11.453125" defaultRowHeight="14.5" x14ac:dyDescent="0.35"/>
  <cols>
    <col min="1" max="1" width="3.1796875" bestFit="1" customWidth="1"/>
    <col min="2" max="2" width="37.08984375" customWidth="1"/>
    <col min="3" max="3" width="36.90625" customWidth="1"/>
    <col min="4" max="4" width="88.90625" customWidth="1"/>
    <col min="5" max="5" width="35.81640625" customWidth="1"/>
    <col min="6" max="6" width="11.81640625" style="2" customWidth="1"/>
  </cols>
  <sheetData>
    <row r="1" spans="1:7" ht="14.65" customHeight="1" x14ac:dyDescent="0.35">
      <c r="A1" s="76" t="s">
        <v>176</v>
      </c>
      <c r="B1" s="77"/>
      <c r="C1" s="77"/>
      <c r="D1" s="77"/>
      <c r="E1" s="77"/>
      <c r="F1" s="77"/>
      <c r="G1" s="77"/>
    </row>
    <row r="2" spans="1:7" ht="14.65" customHeight="1" x14ac:dyDescent="0.35">
      <c r="A2" s="76"/>
      <c r="B2" s="77"/>
      <c r="C2" s="77"/>
      <c r="D2" s="77"/>
      <c r="E2" s="77"/>
      <c r="F2" s="77"/>
      <c r="G2" s="77"/>
    </row>
    <row r="3" spans="1:7" ht="1.5" customHeight="1" x14ac:dyDescent="0.35">
      <c r="A3" s="76"/>
      <c r="B3" s="77"/>
      <c r="C3" s="77"/>
      <c r="D3" s="77"/>
      <c r="E3" s="77"/>
      <c r="F3" s="77"/>
      <c r="G3" s="77"/>
    </row>
    <row r="4" spans="1:7" ht="30.75" hidden="1" customHeight="1" x14ac:dyDescent="0.35">
      <c r="A4" s="76"/>
      <c r="B4" s="77"/>
      <c r="C4" s="77"/>
      <c r="D4" s="77"/>
      <c r="E4" s="77"/>
      <c r="F4" s="77"/>
      <c r="G4" s="77"/>
    </row>
    <row r="5" spans="1:7" ht="15" customHeight="1" x14ac:dyDescent="0.35">
      <c r="A5" s="100" t="s">
        <v>0</v>
      </c>
      <c r="B5" s="122" t="s">
        <v>1</v>
      </c>
      <c r="C5" s="123"/>
      <c r="D5" s="16" t="s">
        <v>2</v>
      </c>
      <c r="E5" s="16" t="s">
        <v>3</v>
      </c>
      <c r="F5" s="15" t="s">
        <v>159</v>
      </c>
      <c r="G5" s="67" t="s">
        <v>160</v>
      </c>
    </row>
    <row r="6" spans="1:7" ht="14.65" customHeight="1" x14ac:dyDescent="0.35">
      <c r="A6" s="101"/>
      <c r="B6" s="64"/>
      <c r="C6" s="74" t="s">
        <v>5</v>
      </c>
      <c r="D6" s="58" t="s">
        <v>6</v>
      </c>
      <c r="E6" s="58" t="s">
        <v>7</v>
      </c>
      <c r="F6" s="68" t="s">
        <v>161</v>
      </c>
      <c r="G6" s="69" t="str">
        <f t="shared" ref="G6:G8" si="0">IF(F6="OK","NO RISK","1-HIGH")</f>
        <v>1-HIGH</v>
      </c>
    </row>
    <row r="7" spans="1:7" ht="14.65" customHeight="1" x14ac:dyDescent="0.35">
      <c r="A7" s="101"/>
      <c r="B7" s="109" t="s">
        <v>4</v>
      </c>
      <c r="C7" s="110" t="s">
        <v>4</v>
      </c>
      <c r="D7" s="57" t="s">
        <v>9</v>
      </c>
      <c r="E7" s="57" t="s">
        <v>10</v>
      </c>
      <c r="F7" s="68" t="s">
        <v>161</v>
      </c>
      <c r="G7" s="69" t="str">
        <f t="shared" si="0"/>
        <v>1-HIGH</v>
      </c>
    </row>
    <row r="8" spans="1:7" ht="14.5" customHeight="1" x14ac:dyDescent="0.35">
      <c r="A8" s="101"/>
      <c r="B8" s="109"/>
      <c r="C8" s="107" t="s">
        <v>11</v>
      </c>
      <c r="D8" s="57" t="s">
        <v>177</v>
      </c>
      <c r="E8" s="57" t="s">
        <v>12</v>
      </c>
      <c r="F8" s="68" t="s">
        <v>161</v>
      </c>
      <c r="G8" s="69" t="str">
        <f t="shared" si="0"/>
        <v>1-HIGH</v>
      </c>
    </row>
    <row r="9" spans="1:7" ht="14.5" customHeight="1" x14ac:dyDescent="0.35">
      <c r="A9" s="101"/>
      <c r="B9" s="109"/>
      <c r="C9" s="108"/>
      <c r="D9" s="111" t="s">
        <v>178</v>
      </c>
      <c r="E9" s="57" t="s">
        <v>10</v>
      </c>
      <c r="F9" s="68" t="s">
        <v>161</v>
      </c>
      <c r="G9" s="69" t="str">
        <f t="shared" ref="G9:G12" si="1">IF(F9="OK","NO RISK","1-HIGH")</f>
        <v>1-HIGH</v>
      </c>
    </row>
    <row r="10" spans="1:7" ht="14.5" customHeight="1" x14ac:dyDescent="0.35">
      <c r="A10" s="101"/>
      <c r="B10" s="109"/>
      <c r="C10" s="108"/>
      <c r="D10" s="57" t="s">
        <v>179</v>
      </c>
      <c r="E10" s="57" t="s">
        <v>10</v>
      </c>
      <c r="F10" s="68" t="s">
        <v>161</v>
      </c>
      <c r="G10" s="69" t="str">
        <f t="shared" si="1"/>
        <v>1-HIGH</v>
      </c>
    </row>
    <row r="11" spans="1:7" x14ac:dyDescent="0.35">
      <c r="A11" s="101"/>
      <c r="B11" s="109"/>
      <c r="C11" s="107" t="s">
        <v>15</v>
      </c>
      <c r="D11" s="57" t="s">
        <v>151</v>
      </c>
      <c r="E11" s="56" t="s">
        <v>14</v>
      </c>
      <c r="F11" s="68" t="s">
        <v>161</v>
      </c>
      <c r="G11" s="69" t="str">
        <f t="shared" si="1"/>
        <v>1-HIGH</v>
      </c>
    </row>
    <row r="12" spans="1:7" x14ac:dyDescent="0.35">
      <c r="A12" s="101"/>
      <c r="B12" s="109"/>
      <c r="C12" s="108"/>
      <c r="D12" s="57" t="s">
        <v>180</v>
      </c>
      <c r="E12" s="57" t="s">
        <v>16</v>
      </c>
      <c r="F12" s="68" t="s">
        <v>161</v>
      </c>
      <c r="G12" s="69" t="str">
        <f t="shared" si="1"/>
        <v>1-HIGH</v>
      </c>
    </row>
    <row r="13" spans="1:7" x14ac:dyDescent="0.35">
      <c r="A13" s="101"/>
      <c r="B13" s="109"/>
      <c r="C13" s="108"/>
      <c r="D13" s="56" t="s">
        <v>17</v>
      </c>
      <c r="E13" s="56" t="s">
        <v>14</v>
      </c>
      <c r="F13" s="68" t="s">
        <v>161</v>
      </c>
      <c r="G13" s="69" t="str">
        <f>IF(F13="OK","NO RISK","2-MEDIUM")</f>
        <v>2-MEDIUM</v>
      </c>
    </row>
    <row r="14" spans="1:7" x14ac:dyDescent="0.35">
      <c r="A14" s="101"/>
      <c r="B14" s="79" t="s">
        <v>18</v>
      </c>
      <c r="C14" s="87" t="s">
        <v>11</v>
      </c>
      <c r="D14" s="57" t="s">
        <v>9</v>
      </c>
      <c r="E14" s="57" t="s">
        <v>10</v>
      </c>
      <c r="F14" s="68" t="s">
        <v>161</v>
      </c>
      <c r="G14" s="69" t="str">
        <f>IF(F14="OK","NO RISK","1-HIGH")</f>
        <v>1-HIGH</v>
      </c>
    </row>
    <row r="15" spans="1:7" x14ac:dyDescent="0.35">
      <c r="A15" s="101"/>
      <c r="B15" s="79"/>
      <c r="C15" s="88"/>
      <c r="D15" s="58" t="s">
        <v>19</v>
      </c>
      <c r="E15" s="58" t="s">
        <v>181</v>
      </c>
      <c r="F15" s="68" t="s">
        <v>161</v>
      </c>
      <c r="G15" s="69" t="str">
        <f>IF(F15="OK","NO RISK","1-HIGH")</f>
        <v>1-HIGH</v>
      </c>
    </row>
    <row r="16" spans="1:7" x14ac:dyDescent="0.35">
      <c r="A16" s="101"/>
      <c r="B16" s="79"/>
      <c r="C16" s="88"/>
      <c r="D16" s="58" t="s">
        <v>13</v>
      </c>
      <c r="E16" s="58" t="s">
        <v>23</v>
      </c>
      <c r="F16" s="68" t="s">
        <v>161</v>
      </c>
      <c r="G16" s="69" t="str">
        <f>IF(F16="OK","NO RISK","1-HIGH")</f>
        <v>1-HIGH</v>
      </c>
    </row>
    <row r="17" spans="1:7" x14ac:dyDescent="0.35">
      <c r="A17" s="101"/>
      <c r="B17" s="79"/>
      <c r="C17" s="88"/>
      <c r="D17" s="58" t="s">
        <v>182</v>
      </c>
      <c r="E17" s="58" t="s">
        <v>10</v>
      </c>
      <c r="F17" s="68" t="s">
        <v>161</v>
      </c>
      <c r="G17" s="69" t="str">
        <f>IF(F17="OK","NO RISK","1-HIGH")</f>
        <v>1-HIGH</v>
      </c>
    </row>
    <row r="18" spans="1:7" x14ac:dyDescent="0.35">
      <c r="A18" s="101"/>
      <c r="B18" s="79"/>
      <c r="C18" s="88"/>
      <c r="D18" s="57" t="s">
        <v>183</v>
      </c>
      <c r="E18" s="58" t="s">
        <v>10</v>
      </c>
      <c r="F18" s="68" t="s">
        <v>161</v>
      </c>
      <c r="G18" s="69" t="str">
        <f>IF(F18="OK","NO RISK","1-HIGH")</f>
        <v>1-HIGH</v>
      </c>
    </row>
    <row r="19" spans="1:7" x14ac:dyDescent="0.35">
      <c r="A19" s="101"/>
      <c r="B19" s="79"/>
      <c r="C19" s="89"/>
      <c r="D19" s="58" t="s">
        <v>20</v>
      </c>
      <c r="E19" s="58" t="s">
        <v>24</v>
      </c>
      <c r="F19" s="68" t="s">
        <v>161</v>
      </c>
      <c r="G19" s="69" t="str">
        <f t="shared" ref="G19:G23" si="2">IF(F19="OK","NO RISK","1-HIGH")</f>
        <v>1-HIGH</v>
      </c>
    </row>
    <row r="20" spans="1:7" x14ac:dyDescent="0.35">
      <c r="A20" s="101"/>
      <c r="B20" s="79"/>
      <c r="C20" s="87" t="s">
        <v>15</v>
      </c>
      <c r="D20" s="57" t="s">
        <v>151</v>
      </c>
      <c r="E20" s="56" t="s">
        <v>14</v>
      </c>
      <c r="F20" s="68" t="s">
        <v>161</v>
      </c>
      <c r="G20" s="69" t="str">
        <f t="shared" si="2"/>
        <v>1-HIGH</v>
      </c>
    </row>
    <row r="21" spans="1:7" x14ac:dyDescent="0.35">
      <c r="A21" s="101"/>
      <c r="B21" s="79"/>
      <c r="C21" s="88"/>
      <c r="D21" s="57" t="s">
        <v>180</v>
      </c>
      <c r="E21" s="57" t="s">
        <v>16</v>
      </c>
      <c r="F21" s="68" t="s">
        <v>161</v>
      </c>
      <c r="G21" s="69" t="str">
        <f t="shared" si="2"/>
        <v>1-HIGH</v>
      </c>
    </row>
    <row r="22" spans="1:7" x14ac:dyDescent="0.35">
      <c r="A22" s="101"/>
      <c r="B22" s="79"/>
      <c r="C22" s="88"/>
      <c r="D22" s="57" t="s">
        <v>184</v>
      </c>
      <c r="E22" s="56" t="s">
        <v>212</v>
      </c>
      <c r="F22" s="68" t="s">
        <v>161</v>
      </c>
      <c r="G22" s="69" t="str">
        <f t="shared" si="2"/>
        <v>1-HIGH</v>
      </c>
    </row>
    <row r="23" spans="1:7" x14ac:dyDescent="0.35">
      <c r="A23" s="101"/>
      <c r="B23" s="79"/>
      <c r="C23" s="88"/>
      <c r="D23" s="57" t="s">
        <v>185</v>
      </c>
      <c r="E23" s="56" t="s">
        <v>212</v>
      </c>
      <c r="F23" s="68" t="s">
        <v>161</v>
      </c>
      <c r="G23" s="69" t="str">
        <f t="shared" si="2"/>
        <v>1-HIGH</v>
      </c>
    </row>
    <row r="24" spans="1:7" x14ac:dyDescent="0.35">
      <c r="A24" s="101"/>
      <c r="B24" s="79"/>
      <c r="C24" s="88"/>
      <c r="D24" s="57" t="s">
        <v>186</v>
      </c>
      <c r="E24" s="56" t="s">
        <v>187</v>
      </c>
      <c r="F24" s="68" t="s">
        <v>161</v>
      </c>
      <c r="G24" s="69" t="str">
        <f>IF(F24="OK","NO RISK","2-MEDIUM")</f>
        <v>2-MEDIUM</v>
      </c>
    </row>
    <row r="25" spans="1:7" x14ac:dyDescent="0.35">
      <c r="A25" s="101"/>
      <c r="B25" s="79"/>
      <c r="C25" s="88"/>
      <c r="D25" s="57" t="s">
        <v>188</v>
      </c>
      <c r="E25" s="58" t="s">
        <v>190</v>
      </c>
      <c r="F25" s="68" t="s">
        <v>161</v>
      </c>
      <c r="G25" s="69" t="str">
        <f>IF(F25="OK","NO RISK","2-MEDIUM")</f>
        <v>2-MEDIUM</v>
      </c>
    </row>
    <row r="26" spans="1:7" x14ac:dyDescent="0.35">
      <c r="A26" s="101"/>
      <c r="B26" s="79"/>
      <c r="C26" s="88"/>
      <c r="D26" s="57" t="s">
        <v>189</v>
      </c>
      <c r="E26" s="65">
        <v>0.2</v>
      </c>
      <c r="F26" s="68" t="s">
        <v>161</v>
      </c>
      <c r="G26" s="69" t="str">
        <f>IF(F26="OK","NO RISK","1-HIGH")</f>
        <v>1-HIGH</v>
      </c>
    </row>
    <row r="27" spans="1:7" x14ac:dyDescent="0.35">
      <c r="A27" s="101"/>
      <c r="B27" s="78" t="s">
        <v>22</v>
      </c>
      <c r="C27" s="81" t="s">
        <v>11</v>
      </c>
      <c r="D27" s="57" t="s">
        <v>13</v>
      </c>
      <c r="E27" s="57" t="s">
        <v>23</v>
      </c>
      <c r="F27" s="68" t="s">
        <v>161</v>
      </c>
      <c r="G27" s="69" t="str">
        <f>IF(F27="OK","NO RISK","1-HIGH")</f>
        <v>1-HIGH</v>
      </c>
    </row>
    <row r="28" spans="1:7" x14ac:dyDescent="0.35">
      <c r="A28" s="101"/>
      <c r="B28" s="79"/>
      <c r="C28" s="95"/>
      <c r="D28" s="58" t="s">
        <v>182</v>
      </c>
      <c r="E28" s="58" t="s">
        <v>10</v>
      </c>
      <c r="F28" s="68" t="s">
        <v>161</v>
      </c>
      <c r="G28" s="69" t="str">
        <f>IF(F28="OK","NO RISK","1-HIGH")</f>
        <v>1-HIGH</v>
      </c>
    </row>
    <row r="29" spans="1:7" x14ac:dyDescent="0.35">
      <c r="A29" s="101"/>
      <c r="B29" s="79"/>
      <c r="C29" s="95"/>
      <c r="D29" s="57" t="s">
        <v>191</v>
      </c>
      <c r="E29" s="58" t="s">
        <v>14</v>
      </c>
      <c r="F29" s="68" t="s">
        <v>161</v>
      </c>
      <c r="G29" s="69" t="str">
        <f>IF(F29="OK","NO RISK","1-HIGH")</f>
        <v>1-HIGH</v>
      </c>
    </row>
    <row r="30" spans="1:7" x14ac:dyDescent="0.35">
      <c r="A30" s="101"/>
      <c r="B30" s="79"/>
      <c r="C30" s="95"/>
      <c r="D30" s="57" t="s">
        <v>183</v>
      </c>
      <c r="E30" s="58" t="s">
        <v>10</v>
      </c>
      <c r="F30" s="68" t="s">
        <v>161</v>
      </c>
      <c r="G30" s="69" t="str">
        <f>IF(F30="OK","NO RISK","1-HIGH")</f>
        <v>1-HIGH</v>
      </c>
    </row>
    <row r="31" spans="1:7" x14ac:dyDescent="0.35">
      <c r="A31" s="101"/>
      <c r="B31" s="79"/>
      <c r="C31" s="96"/>
      <c r="D31" s="58" t="s">
        <v>192</v>
      </c>
      <c r="E31" s="57" t="s">
        <v>24</v>
      </c>
      <c r="F31" s="68" t="s">
        <v>161</v>
      </c>
      <c r="G31" s="69" t="str">
        <f>IF(F31="OK","NO RISK","2-MEDIUM")</f>
        <v>2-MEDIUM</v>
      </c>
    </row>
    <row r="32" spans="1:7" x14ac:dyDescent="0.35">
      <c r="A32" s="101"/>
      <c r="B32" s="79"/>
      <c r="C32" s="87" t="s">
        <v>15</v>
      </c>
      <c r="D32" s="57" t="s">
        <v>151</v>
      </c>
      <c r="E32" s="56" t="s">
        <v>14</v>
      </c>
      <c r="F32" s="68" t="s">
        <v>161</v>
      </c>
      <c r="G32" s="69" t="str">
        <f t="shared" ref="G32:G33" si="3">IF(F32="OK","NO RISK","1-HIGH")</f>
        <v>1-HIGH</v>
      </c>
    </row>
    <row r="33" spans="1:7" x14ac:dyDescent="0.35">
      <c r="A33" s="102"/>
      <c r="B33" s="79"/>
      <c r="C33" s="88"/>
      <c r="D33" s="57" t="s">
        <v>180</v>
      </c>
      <c r="E33" s="57" t="s">
        <v>16</v>
      </c>
      <c r="F33" s="68" t="s">
        <v>161</v>
      </c>
      <c r="G33" s="69" t="str">
        <f t="shared" si="3"/>
        <v>1-HIGH</v>
      </c>
    </row>
    <row r="34" spans="1:7" ht="14.5" customHeight="1" x14ac:dyDescent="0.35">
      <c r="A34" s="100" t="s">
        <v>25</v>
      </c>
      <c r="B34" s="73" t="s">
        <v>26</v>
      </c>
      <c r="C34" s="74" t="s">
        <v>26</v>
      </c>
      <c r="D34" s="57" t="s">
        <v>27</v>
      </c>
      <c r="E34" s="57" t="s">
        <v>10</v>
      </c>
      <c r="F34" s="68" t="s">
        <v>161</v>
      </c>
      <c r="G34" s="69" t="str">
        <f t="shared" ref="G34:G36" si="4">IF(F34="OK","NO RISK","1-HIGH")</f>
        <v>1-HIGH</v>
      </c>
    </row>
    <row r="35" spans="1:7" x14ac:dyDescent="0.35">
      <c r="A35" s="101"/>
      <c r="B35" s="109" t="s">
        <v>28</v>
      </c>
      <c r="C35" s="115" t="s">
        <v>29</v>
      </c>
      <c r="D35" s="112" t="s">
        <v>193</v>
      </c>
      <c r="E35" s="57" t="s">
        <v>10</v>
      </c>
      <c r="F35" s="68" t="s">
        <v>161</v>
      </c>
      <c r="G35" s="69" t="str">
        <f t="shared" ref="G35" si="5">IF(F35="OK","NO RISK","1-HIGH")</f>
        <v>1-HIGH</v>
      </c>
    </row>
    <row r="36" spans="1:7" x14ac:dyDescent="0.35">
      <c r="A36" s="101"/>
      <c r="B36" s="109"/>
      <c r="C36" s="115"/>
      <c r="D36" s="113" t="s">
        <v>35</v>
      </c>
      <c r="E36" s="57" t="s">
        <v>21</v>
      </c>
      <c r="F36" s="68" t="s">
        <v>161</v>
      </c>
      <c r="G36" s="69" t="str">
        <f t="shared" si="4"/>
        <v>1-HIGH</v>
      </c>
    </row>
    <row r="37" spans="1:7" x14ac:dyDescent="0.35">
      <c r="A37" s="101"/>
      <c r="B37" s="109"/>
      <c r="C37" s="115"/>
      <c r="D37" s="112" t="s">
        <v>32</v>
      </c>
      <c r="E37" s="58" t="s">
        <v>30</v>
      </c>
      <c r="F37" s="68" t="s">
        <v>161</v>
      </c>
      <c r="G37" s="69" t="str">
        <f t="shared" ref="G37:G47" si="6">IF(F37="OK","NO RISK","1-HIGH")</f>
        <v>1-HIGH</v>
      </c>
    </row>
    <row r="38" spans="1:7" x14ac:dyDescent="0.35">
      <c r="A38" s="101"/>
      <c r="B38" s="109"/>
      <c r="C38" s="115"/>
      <c r="D38" s="113" t="s">
        <v>33</v>
      </c>
      <c r="E38" s="57" t="s">
        <v>10</v>
      </c>
      <c r="F38" s="68" t="s">
        <v>161</v>
      </c>
      <c r="G38" s="69" t="str">
        <f t="shared" si="6"/>
        <v>1-HIGH</v>
      </c>
    </row>
    <row r="39" spans="1:7" x14ac:dyDescent="0.35">
      <c r="A39" s="101"/>
      <c r="B39" s="109"/>
      <c r="C39" s="116" t="s">
        <v>34</v>
      </c>
      <c r="D39" s="112" t="s">
        <v>193</v>
      </c>
      <c r="E39" s="57" t="s">
        <v>10</v>
      </c>
      <c r="F39" s="68" t="s">
        <v>161</v>
      </c>
      <c r="G39" s="69" t="str">
        <f t="shared" si="6"/>
        <v>1-HIGH</v>
      </c>
    </row>
    <row r="40" spans="1:7" x14ac:dyDescent="0.35">
      <c r="A40" s="101"/>
      <c r="B40" s="109"/>
      <c r="C40" s="117"/>
      <c r="D40" s="114" t="s">
        <v>31</v>
      </c>
      <c r="E40" s="57" t="s">
        <v>10</v>
      </c>
      <c r="F40" s="68" t="s">
        <v>161</v>
      </c>
      <c r="G40" s="69" t="str">
        <f t="shared" ref="G40" si="7">IF(F40="OK","NO RISK","1-HIGH")</f>
        <v>1-HIGH</v>
      </c>
    </row>
    <row r="41" spans="1:7" x14ac:dyDescent="0.35">
      <c r="A41" s="101"/>
      <c r="B41" s="109"/>
      <c r="C41" s="117"/>
      <c r="D41" s="113" t="s">
        <v>35</v>
      </c>
      <c r="E41" s="57" t="s">
        <v>21</v>
      </c>
      <c r="F41" s="68" t="s">
        <v>161</v>
      </c>
      <c r="G41" s="69" t="str">
        <f>IF(F41="OK","NO RISK","1-HIGH")</f>
        <v>1-HIGH</v>
      </c>
    </row>
    <row r="42" spans="1:7" x14ac:dyDescent="0.35">
      <c r="A42" s="101"/>
      <c r="B42" s="109"/>
      <c r="C42" s="117"/>
      <c r="D42" s="112" t="s">
        <v>32</v>
      </c>
      <c r="E42" s="58" t="s">
        <v>30</v>
      </c>
      <c r="F42" s="68" t="s">
        <v>161</v>
      </c>
      <c r="G42" s="69" t="str">
        <f t="shared" ref="G42:G43" si="8">IF(F42="OK","NO RISK","1-HIGH")</f>
        <v>1-HIGH</v>
      </c>
    </row>
    <row r="43" spans="1:7" x14ac:dyDescent="0.35">
      <c r="A43" s="101"/>
      <c r="B43" s="109"/>
      <c r="C43" s="117"/>
      <c r="D43" s="113" t="s">
        <v>33</v>
      </c>
      <c r="E43" s="57" t="s">
        <v>10</v>
      </c>
      <c r="F43" s="68" t="s">
        <v>161</v>
      </c>
      <c r="G43" s="69" t="str">
        <f t="shared" si="8"/>
        <v>1-HIGH</v>
      </c>
    </row>
    <row r="44" spans="1:7" x14ac:dyDescent="0.35">
      <c r="A44" s="101"/>
      <c r="B44" s="118" t="s">
        <v>36</v>
      </c>
      <c r="C44" s="87" t="s">
        <v>29</v>
      </c>
      <c r="D44" s="57" t="s">
        <v>37</v>
      </c>
      <c r="E44" s="57" t="s">
        <v>10</v>
      </c>
      <c r="F44" s="68" t="s">
        <v>161</v>
      </c>
      <c r="G44" s="69" t="str">
        <f t="shared" si="6"/>
        <v>1-HIGH</v>
      </c>
    </row>
    <row r="45" spans="1:7" x14ac:dyDescent="0.35">
      <c r="A45" s="101"/>
      <c r="B45" s="79"/>
      <c r="C45" s="88"/>
      <c r="D45" s="57" t="s">
        <v>194</v>
      </c>
      <c r="E45" s="58" t="s">
        <v>195</v>
      </c>
      <c r="F45" s="68" t="s">
        <v>161</v>
      </c>
      <c r="G45" s="69" t="str">
        <f t="shared" ref="G45" si="9">IF(F45="OK","NO RISK","1-HIGH")</f>
        <v>1-HIGH</v>
      </c>
    </row>
    <row r="46" spans="1:7" x14ac:dyDescent="0.35">
      <c r="A46" s="101"/>
      <c r="B46" s="79"/>
      <c r="C46" s="88"/>
      <c r="D46" s="58" t="s">
        <v>196</v>
      </c>
      <c r="E46" s="58" t="s">
        <v>14</v>
      </c>
      <c r="F46" s="68" t="s">
        <v>161</v>
      </c>
      <c r="G46" s="69" t="str">
        <f t="shared" si="6"/>
        <v>1-HIGH</v>
      </c>
    </row>
    <row r="47" spans="1:7" x14ac:dyDescent="0.35">
      <c r="A47" s="101"/>
      <c r="B47" s="79"/>
      <c r="C47" s="88"/>
      <c r="D47" s="58" t="s">
        <v>197</v>
      </c>
      <c r="E47" s="57" t="s">
        <v>10</v>
      </c>
      <c r="F47" s="68" t="s">
        <v>161</v>
      </c>
      <c r="G47" s="69" t="str">
        <f t="shared" si="6"/>
        <v>1-HIGH</v>
      </c>
    </row>
    <row r="48" spans="1:7" x14ac:dyDescent="0.35">
      <c r="A48" s="101"/>
      <c r="B48" s="79"/>
      <c r="C48" s="87" t="s">
        <v>34</v>
      </c>
      <c r="D48" s="57" t="s">
        <v>37</v>
      </c>
      <c r="E48" s="57" t="s">
        <v>10</v>
      </c>
      <c r="F48" s="68" t="s">
        <v>161</v>
      </c>
      <c r="G48" s="69" t="str">
        <f t="shared" ref="G48:G51" si="10">IF(F48="OK","NO RISK","1-HIGH")</f>
        <v>1-HIGH</v>
      </c>
    </row>
    <row r="49" spans="1:7" x14ac:dyDescent="0.35">
      <c r="A49" s="101"/>
      <c r="B49" s="79"/>
      <c r="C49" s="88"/>
      <c r="D49" s="57" t="s">
        <v>194</v>
      </c>
      <c r="E49" s="58" t="s">
        <v>195</v>
      </c>
      <c r="F49" s="68" t="s">
        <v>161</v>
      </c>
      <c r="G49" s="69" t="str">
        <f t="shared" si="10"/>
        <v>1-HIGH</v>
      </c>
    </row>
    <row r="50" spans="1:7" x14ac:dyDescent="0.35">
      <c r="A50" s="101"/>
      <c r="B50" s="79"/>
      <c r="C50" s="88"/>
      <c r="D50" s="58" t="s">
        <v>196</v>
      </c>
      <c r="E50" s="58" t="s">
        <v>14</v>
      </c>
      <c r="F50" s="68" t="s">
        <v>161</v>
      </c>
      <c r="G50" s="69" t="str">
        <f t="shared" si="10"/>
        <v>1-HIGH</v>
      </c>
    </row>
    <row r="51" spans="1:7" x14ac:dyDescent="0.35">
      <c r="A51" s="102"/>
      <c r="B51" s="79"/>
      <c r="C51" s="88"/>
      <c r="D51" s="58" t="s">
        <v>197</v>
      </c>
      <c r="E51" s="57" t="s">
        <v>10</v>
      </c>
      <c r="F51" s="68" t="s">
        <v>161</v>
      </c>
      <c r="G51" s="69" t="str">
        <f t="shared" si="10"/>
        <v>1-HIGH</v>
      </c>
    </row>
    <row r="52" spans="1:7" x14ac:dyDescent="0.35">
      <c r="A52" s="100" t="s">
        <v>38</v>
      </c>
      <c r="B52" s="109" t="s">
        <v>162</v>
      </c>
      <c r="C52" s="109" t="s">
        <v>198</v>
      </c>
      <c r="D52" s="112" t="s">
        <v>199</v>
      </c>
      <c r="E52" s="57" t="s">
        <v>14</v>
      </c>
      <c r="F52" s="68" t="s">
        <v>161</v>
      </c>
      <c r="G52" s="69" t="str">
        <f t="shared" ref="G52:G54" si="11">IF(F52="OK","NO RISK","1-HIGH")</f>
        <v>1-HIGH</v>
      </c>
    </row>
    <row r="53" spans="1:7" x14ac:dyDescent="0.35">
      <c r="A53" s="101"/>
      <c r="B53" s="109"/>
      <c r="C53" s="109"/>
      <c r="D53" s="112" t="s">
        <v>200</v>
      </c>
      <c r="E53" s="58" t="s">
        <v>14</v>
      </c>
      <c r="F53" s="68" t="s">
        <v>161</v>
      </c>
      <c r="G53" s="69" t="str">
        <f t="shared" si="11"/>
        <v>1-HIGH</v>
      </c>
    </row>
    <row r="54" spans="1:7" x14ac:dyDescent="0.35">
      <c r="A54" s="101"/>
      <c r="B54" s="109"/>
      <c r="C54" s="109"/>
      <c r="D54" s="112" t="s">
        <v>201</v>
      </c>
      <c r="E54" s="58" t="s">
        <v>14</v>
      </c>
      <c r="F54" s="68" t="s">
        <v>161</v>
      </c>
      <c r="G54" s="69" t="str">
        <f t="shared" si="11"/>
        <v>1-HIGH</v>
      </c>
    </row>
    <row r="55" spans="1:7" ht="14.5" customHeight="1" x14ac:dyDescent="0.35">
      <c r="A55" s="101"/>
      <c r="B55" s="109"/>
      <c r="C55" s="120" t="s">
        <v>39</v>
      </c>
      <c r="D55" s="60" t="s">
        <v>40</v>
      </c>
      <c r="E55" s="58" t="s">
        <v>14</v>
      </c>
      <c r="F55" s="68" t="s">
        <v>161</v>
      </c>
      <c r="G55" s="69" t="str">
        <f t="shared" ref="G55:G56" si="12">IF(F55="OK","NO RISK","1-HIGH")</f>
        <v>1-HIGH</v>
      </c>
    </row>
    <row r="56" spans="1:7" ht="15.75" customHeight="1" x14ac:dyDescent="0.35">
      <c r="A56" s="84"/>
      <c r="B56" s="118" t="s">
        <v>202</v>
      </c>
      <c r="C56" s="87" t="s">
        <v>42</v>
      </c>
      <c r="D56" s="60" t="s">
        <v>203</v>
      </c>
      <c r="E56" s="58" t="s">
        <v>14</v>
      </c>
      <c r="F56" s="68" t="s">
        <v>161</v>
      </c>
      <c r="G56" s="69" t="str">
        <f t="shared" si="12"/>
        <v>1-HIGH</v>
      </c>
    </row>
    <row r="57" spans="1:7" x14ac:dyDescent="0.35">
      <c r="A57" s="85"/>
      <c r="B57" s="79"/>
      <c r="C57" s="88"/>
      <c r="D57" s="60" t="s">
        <v>43</v>
      </c>
      <c r="E57" s="58" t="s">
        <v>10</v>
      </c>
      <c r="F57" s="68" t="s">
        <v>161</v>
      </c>
      <c r="G57" s="69" t="str">
        <f t="shared" ref="G57:G58" si="13">IF(F57="OK","NO RISK","1-HIGH")</f>
        <v>1-HIGH</v>
      </c>
    </row>
    <row r="58" spans="1:7" x14ac:dyDescent="0.35">
      <c r="A58" s="85"/>
      <c r="B58" s="79"/>
      <c r="C58" s="88"/>
      <c r="D58" s="60" t="s">
        <v>204</v>
      </c>
      <c r="E58" s="58" t="s">
        <v>10</v>
      </c>
      <c r="F58" s="68" t="s">
        <v>161</v>
      </c>
      <c r="G58" s="69" t="str">
        <f t="shared" si="13"/>
        <v>1-HIGH</v>
      </c>
    </row>
    <row r="59" spans="1:7" x14ac:dyDescent="0.35">
      <c r="A59" s="85"/>
      <c r="B59" s="79"/>
      <c r="C59" s="88"/>
      <c r="D59" s="60" t="s">
        <v>205</v>
      </c>
      <c r="E59" s="58" t="s">
        <v>206</v>
      </c>
      <c r="F59" s="68" t="s">
        <v>161</v>
      </c>
      <c r="G59" s="69" t="str">
        <f t="shared" ref="G59" si="14">IF(F59="OK","NO RISK","1-HIGH")</f>
        <v>1-HIGH</v>
      </c>
    </row>
    <row r="60" spans="1:7" x14ac:dyDescent="0.35">
      <c r="A60" s="72"/>
      <c r="B60" s="119" t="s">
        <v>207</v>
      </c>
      <c r="C60" s="119" t="s">
        <v>207</v>
      </c>
      <c r="D60" s="121" t="s">
        <v>208</v>
      </c>
      <c r="E60" s="58" t="s">
        <v>14</v>
      </c>
      <c r="F60" s="68" t="s">
        <v>161</v>
      </c>
      <c r="G60" s="69" t="str">
        <f>IF(F60="OK","NO RISK","2-MEDIUM")</f>
        <v>2-MEDIUM</v>
      </c>
    </row>
    <row r="61" spans="1:7" ht="14.5" customHeight="1" x14ac:dyDescent="0.35">
      <c r="A61" s="84" t="s">
        <v>41</v>
      </c>
      <c r="B61" s="118" t="s">
        <v>44</v>
      </c>
      <c r="C61" s="75" t="s">
        <v>209</v>
      </c>
      <c r="D61" s="60" t="s">
        <v>210</v>
      </c>
      <c r="E61" s="60" t="s">
        <v>10</v>
      </c>
      <c r="F61" s="68" t="s">
        <v>161</v>
      </c>
      <c r="G61" s="69" t="str">
        <f>IF(F61="OK","NO RISK","1-HIGH")</f>
        <v>1-HIGH</v>
      </c>
    </row>
    <row r="62" spans="1:7" x14ac:dyDescent="0.35">
      <c r="A62" s="86"/>
      <c r="B62" s="80"/>
      <c r="C62" s="75" t="s">
        <v>211</v>
      </c>
      <c r="D62" s="57" t="s">
        <v>46</v>
      </c>
      <c r="E62" s="57" t="s">
        <v>45</v>
      </c>
      <c r="F62" s="68" t="s">
        <v>161</v>
      </c>
      <c r="G62" s="69" t="str">
        <f t="shared" ref="G62" si="15">IF(F62="OK","NO RISK","1-HIGH")</f>
        <v>1-HIGH</v>
      </c>
    </row>
    <row r="63" spans="1:7" ht="17.25" customHeight="1" x14ac:dyDescent="0.35">
      <c r="A63" s="97" t="s">
        <v>47</v>
      </c>
      <c r="B63" s="78" t="s">
        <v>48</v>
      </c>
      <c r="C63" s="81" t="s">
        <v>49</v>
      </c>
      <c r="D63" s="60" t="s">
        <v>50</v>
      </c>
      <c r="E63" s="57" t="s">
        <v>10</v>
      </c>
      <c r="F63" s="68" t="s">
        <v>161</v>
      </c>
      <c r="G63" s="69" t="str">
        <f>IF(F63="OK","NO RISK","1-HIGH")</f>
        <v>1-HIGH</v>
      </c>
    </row>
    <row r="64" spans="1:7" x14ac:dyDescent="0.35">
      <c r="A64" s="98"/>
      <c r="B64" s="93"/>
      <c r="C64" s="82"/>
      <c r="D64" s="60" t="s">
        <v>51</v>
      </c>
      <c r="E64" s="57" t="s">
        <v>14</v>
      </c>
      <c r="F64" s="68" t="s">
        <v>161</v>
      </c>
      <c r="G64" s="69" t="str">
        <f>IF(F64="OK","NO RISK","3-LOW")</f>
        <v>3-LOW</v>
      </c>
    </row>
    <row r="65" spans="1:7" x14ac:dyDescent="0.35">
      <c r="A65" s="98"/>
      <c r="B65" s="93"/>
      <c r="C65" s="82"/>
      <c r="D65" s="58" t="s">
        <v>52</v>
      </c>
      <c r="E65" s="57" t="s">
        <v>10</v>
      </c>
      <c r="F65" s="68" t="s">
        <v>161</v>
      </c>
      <c r="G65" s="69" t="str">
        <f>IF(F65="OK","NO RISK","1-HIGH")</f>
        <v>1-HIGH</v>
      </c>
    </row>
    <row r="66" spans="1:7" x14ac:dyDescent="0.35">
      <c r="A66" s="98"/>
      <c r="B66" s="93"/>
      <c r="C66" s="82"/>
      <c r="D66" s="58" t="s">
        <v>53</v>
      </c>
      <c r="E66" s="57" t="s">
        <v>14</v>
      </c>
      <c r="F66" s="68" t="s">
        <v>161</v>
      </c>
      <c r="G66" s="69" t="str">
        <f>IF(F66="OK","NO RISK","2-MEDIUM")</f>
        <v>2-MEDIUM</v>
      </c>
    </row>
    <row r="67" spans="1:7" x14ac:dyDescent="0.35">
      <c r="A67" s="98"/>
      <c r="B67" s="93"/>
      <c r="C67" s="82"/>
      <c r="D67" s="58" t="s">
        <v>54</v>
      </c>
      <c r="E67" s="57" t="s">
        <v>14</v>
      </c>
      <c r="F67" s="68" t="s">
        <v>161</v>
      </c>
      <c r="G67" s="69" t="str">
        <f>IF(F67="OK","NO RISK","2-MEDIUM")</f>
        <v>2-MEDIUM</v>
      </c>
    </row>
    <row r="68" spans="1:7" x14ac:dyDescent="0.35">
      <c r="A68" s="98"/>
      <c r="B68" s="93"/>
      <c r="C68" s="82"/>
      <c r="D68" s="60" t="s">
        <v>55</v>
      </c>
      <c r="E68" s="57" t="s">
        <v>10</v>
      </c>
      <c r="F68" s="68" t="s">
        <v>161</v>
      </c>
      <c r="G68" s="69" t="str">
        <f>IF(F68="OK","NO RISK","1-HIGH")</f>
        <v>1-HIGH</v>
      </c>
    </row>
    <row r="69" spans="1:7" x14ac:dyDescent="0.35">
      <c r="A69" s="98"/>
      <c r="B69" s="93"/>
      <c r="C69" s="82"/>
      <c r="D69" s="58" t="s">
        <v>56</v>
      </c>
      <c r="E69" s="57" t="s">
        <v>14</v>
      </c>
      <c r="F69" s="68" t="s">
        <v>161</v>
      </c>
      <c r="G69" s="69" t="str">
        <f>IF(F69="OK","NO RISK","1-HIGH")</f>
        <v>1-HIGH</v>
      </c>
    </row>
    <row r="70" spans="1:7" x14ac:dyDescent="0.35">
      <c r="A70" s="98"/>
      <c r="B70" s="93"/>
      <c r="C70" s="82"/>
      <c r="D70" s="58" t="s">
        <v>57</v>
      </c>
      <c r="E70" s="57" t="s">
        <v>14</v>
      </c>
      <c r="F70" s="68" t="s">
        <v>161</v>
      </c>
      <c r="G70" s="69" t="str">
        <f>IF(F70="OK","NO RISK","2-MEDIUM")</f>
        <v>2-MEDIUM</v>
      </c>
    </row>
    <row r="71" spans="1:7" x14ac:dyDescent="0.35">
      <c r="A71" s="98"/>
      <c r="B71" s="93"/>
      <c r="C71" s="82"/>
      <c r="D71" s="58" t="s">
        <v>58</v>
      </c>
      <c r="E71" s="57" t="s">
        <v>14</v>
      </c>
      <c r="F71" s="68" t="s">
        <v>161</v>
      </c>
      <c r="G71" s="69" t="str">
        <f>IF(F71="OK","NO RISK","3-LOW")</f>
        <v>3-LOW</v>
      </c>
    </row>
    <row r="72" spans="1:7" x14ac:dyDescent="0.35">
      <c r="A72" s="98"/>
      <c r="B72" s="93"/>
      <c r="C72" s="82"/>
      <c r="D72" s="58" t="s">
        <v>59</v>
      </c>
      <c r="E72" s="57" t="s">
        <v>14</v>
      </c>
      <c r="F72" s="68" t="s">
        <v>161</v>
      </c>
      <c r="G72" s="69" t="str">
        <f>IF(F72="OK","NO RISK","2-MEDIUM")</f>
        <v>2-MEDIUM</v>
      </c>
    </row>
    <row r="73" spans="1:7" x14ac:dyDescent="0.35">
      <c r="A73" s="98"/>
      <c r="B73" s="93"/>
      <c r="C73" s="82"/>
      <c r="D73" s="58" t="s">
        <v>60</v>
      </c>
      <c r="E73" s="57" t="s">
        <v>14</v>
      </c>
      <c r="F73" s="68" t="s">
        <v>161</v>
      </c>
      <c r="G73" s="69" t="str">
        <f>IF(F73="OK","NO RISK","2-MEDIUM")</f>
        <v>2-MEDIUM</v>
      </c>
    </row>
    <row r="74" spans="1:7" x14ac:dyDescent="0.35">
      <c r="A74" s="98"/>
      <c r="B74" s="93"/>
      <c r="C74" s="82"/>
      <c r="D74" s="58" t="s">
        <v>61</v>
      </c>
      <c r="E74" s="57" t="s">
        <v>14</v>
      </c>
      <c r="F74" s="68" t="s">
        <v>161</v>
      </c>
      <c r="G74" s="69" t="str">
        <f>IF(F74="OK","NO RISK","2-MEDIUM")</f>
        <v>2-MEDIUM</v>
      </c>
    </row>
    <row r="75" spans="1:7" x14ac:dyDescent="0.35">
      <c r="A75" s="98"/>
      <c r="B75" s="93"/>
      <c r="C75" s="82"/>
      <c r="D75" s="58" t="s">
        <v>62</v>
      </c>
      <c r="E75" s="57" t="s">
        <v>10</v>
      </c>
      <c r="F75" s="68" t="s">
        <v>161</v>
      </c>
      <c r="G75" s="69" t="str">
        <f>IF(F75="OK","NO RISK","1-HIGH")</f>
        <v>1-HIGH</v>
      </c>
    </row>
    <row r="76" spans="1:7" x14ac:dyDescent="0.35">
      <c r="A76" s="98"/>
      <c r="B76" s="93"/>
      <c r="C76" s="82"/>
      <c r="D76" s="58" t="s">
        <v>63</v>
      </c>
      <c r="E76" s="57" t="s">
        <v>10</v>
      </c>
      <c r="F76" s="68" t="s">
        <v>161</v>
      </c>
      <c r="G76" s="69" t="str">
        <f>IF(F76="OK","NO RISK","1-HIGH")</f>
        <v>1-HIGH</v>
      </c>
    </row>
    <row r="77" spans="1:7" x14ac:dyDescent="0.35">
      <c r="A77" s="98"/>
      <c r="B77" s="93"/>
      <c r="C77" s="82"/>
      <c r="D77" s="58" t="s">
        <v>64</v>
      </c>
      <c r="E77" s="57" t="s">
        <v>10</v>
      </c>
      <c r="F77" s="68" t="s">
        <v>161</v>
      </c>
      <c r="G77" s="69" t="str">
        <f>IF(F77="OK","NO RISK","1-HIGH")</f>
        <v>1-HIGH</v>
      </c>
    </row>
    <row r="78" spans="1:7" x14ac:dyDescent="0.35">
      <c r="A78" s="98"/>
      <c r="B78" s="93"/>
      <c r="C78" s="82"/>
      <c r="D78" s="58" t="s">
        <v>65</v>
      </c>
      <c r="E78" s="57" t="s">
        <v>14</v>
      </c>
      <c r="F78" s="68" t="s">
        <v>161</v>
      </c>
      <c r="G78" s="69" t="str">
        <f>IF(F78="OK","NO RISK","2-MEDIUM")</f>
        <v>2-MEDIUM</v>
      </c>
    </row>
    <row r="79" spans="1:7" x14ac:dyDescent="0.35">
      <c r="A79" s="98"/>
      <c r="B79" s="93"/>
      <c r="C79" s="82"/>
      <c r="D79" s="58" t="s">
        <v>66</v>
      </c>
      <c r="E79" s="57" t="s">
        <v>10</v>
      </c>
      <c r="F79" s="68" t="s">
        <v>161</v>
      </c>
      <c r="G79" s="69" t="str">
        <f>IF(F79="OK","NO RISK","1-HIGH")</f>
        <v>1-HIGH</v>
      </c>
    </row>
    <row r="80" spans="1:7" x14ac:dyDescent="0.35">
      <c r="A80" s="98"/>
      <c r="B80" s="93"/>
      <c r="C80" s="82"/>
      <c r="D80" s="60" t="s">
        <v>67</v>
      </c>
      <c r="E80" s="57" t="s">
        <v>10</v>
      </c>
      <c r="F80" s="68" t="s">
        <v>161</v>
      </c>
      <c r="G80" s="69" t="str">
        <f>IF(F80="OK","NO RISK","2-MEDIUM")</f>
        <v>2-MEDIUM</v>
      </c>
    </row>
    <row r="81" spans="1:7" x14ac:dyDescent="0.35">
      <c r="A81" s="98"/>
      <c r="B81" s="93"/>
      <c r="C81" s="82"/>
      <c r="D81" s="58" t="s">
        <v>68</v>
      </c>
      <c r="E81" s="57" t="s">
        <v>14</v>
      </c>
      <c r="F81" s="68" t="s">
        <v>161</v>
      </c>
      <c r="G81" s="69" t="str">
        <f>IF(F81="OK","NO RISK","1-HIGH")</f>
        <v>1-HIGH</v>
      </c>
    </row>
    <row r="82" spans="1:7" x14ac:dyDescent="0.35">
      <c r="A82" s="98"/>
      <c r="B82" s="93"/>
      <c r="C82" s="83"/>
      <c r="D82" s="58" t="s">
        <v>69</v>
      </c>
      <c r="E82" s="57" t="s">
        <v>14</v>
      </c>
      <c r="F82" s="68" t="s">
        <v>161</v>
      </c>
      <c r="G82" s="69" t="str">
        <f>IF(F82="OK","NO RISK","1-HIGH")</f>
        <v>1-HIGH</v>
      </c>
    </row>
    <row r="83" spans="1:7" x14ac:dyDescent="0.35">
      <c r="A83" s="98"/>
      <c r="B83" s="93"/>
      <c r="C83" s="81" t="s">
        <v>70</v>
      </c>
      <c r="D83" s="58" t="s">
        <v>71</v>
      </c>
      <c r="E83" s="57" t="s">
        <v>10</v>
      </c>
      <c r="F83" s="68" t="s">
        <v>161</v>
      </c>
      <c r="G83" s="69" t="str">
        <f>IF(F83="OK","NO RISK","1-HIGH")</f>
        <v>1-HIGH</v>
      </c>
    </row>
    <row r="84" spans="1:7" ht="14.5" customHeight="1" x14ac:dyDescent="0.35">
      <c r="A84" s="98"/>
      <c r="B84" s="93"/>
      <c r="C84" s="82"/>
      <c r="D84" s="58" t="s">
        <v>72</v>
      </c>
      <c r="E84" s="57" t="s">
        <v>14</v>
      </c>
      <c r="F84" s="68" t="s">
        <v>161</v>
      </c>
      <c r="G84" s="69" t="str">
        <f>IF(F84="OK","NO RISK","3-LOW")</f>
        <v>3-LOW</v>
      </c>
    </row>
    <row r="85" spans="1:7" ht="15" customHeight="1" x14ac:dyDescent="0.35">
      <c r="A85" s="98"/>
      <c r="B85" s="93"/>
      <c r="C85" s="82"/>
      <c r="D85" s="58" t="s">
        <v>73</v>
      </c>
      <c r="E85" s="57" t="s">
        <v>10</v>
      </c>
      <c r="F85" s="68" t="s">
        <v>161</v>
      </c>
      <c r="G85" s="69" t="str">
        <f>IF(F85="OK","NO RISK","1-HIGH")</f>
        <v>1-HIGH</v>
      </c>
    </row>
    <row r="86" spans="1:7" ht="15" customHeight="1" x14ac:dyDescent="0.35">
      <c r="A86" s="98"/>
      <c r="B86" s="93"/>
      <c r="C86" s="82"/>
      <c r="D86" s="58" t="s">
        <v>74</v>
      </c>
      <c r="E86" s="57" t="s">
        <v>14</v>
      </c>
      <c r="F86" s="68" t="s">
        <v>161</v>
      </c>
      <c r="G86" s="69" t="str">
        <f>IF(F86="OK","NO RISK","1-HIGH")</f>
        <v>1-HIGH</v>
      </c>
    </row>
    <row r="87" spans="1:7" ht="14.5" customHeight="1" x14ac:dyDescent="0.35">
      <c r="A87" s="98"/>
      <c r="B87" s="93"/>
      <c r="C87" s="82"/>
      <c r="D87" s="58" t="s">
        <v>75</v>
      </c>
      <c r="E87" s="57" t="s">
        <v>14</v>
      </c>
      <c r="F87" s="68" t="s">
        <v>161</v>
      </c>
      <c r="G87" s="69" t="str">
        <f>IF(F87="OK","NO RISK","1-HIGH")</f>
        <v>1-HIGH</v>
      </c>
    </row>
    <row r="88" spans="1:7" ht="14.5" customHeight="1" x14ac:dyDescent="0.35">
      <c r="A88" s="98"/>
      <c r="B88" s="93"/>
      <c r="C88" s="83"/>
      <c r="D88" s="58" t="s">
        <v>76</v>
      </c>
      <c r="E88" s="57" t="s">
        <v>14</v>
      </c>
      <c r="F88" s="68" t="s">
        <v>161</v>
      </c>
      <c r="G88" s="69" t="str">
        <f>IF(F88="OK","NO RISK","1-HIGH")</f>
        <v>1-HIGH</v>
      </c>
    </row>
    <row r="89" spans="1:7" ht="14.5" customHeight="1" x14ac:dyDescent="0.35">
      <c r="A89" s="98"/>
      <c r="B89" s="93"/>
      <c r="C89" s="87" t="s">
        <v>77</v>
      </c>
      <c r="D89" s="58" t="s">
        <v>78</v>
      </c>
      <c r="E89" s="57" t="s">
        <v>14</v>
      </c>
      <c r="F89" s="68" t="s">
        <v>161</v>
      </c>
      <c r="G89" s="69" t="str">
        <f>IF(F89="OK","NO RISK","2-MEDIUM")</f>
        <v>2-MEDIUM</v>
      </c>
    </row>
    <row r="90" spans="1:7" ht="14.5" customHeight="1" x14ac:dyDescent="0.35">
      <c r="A90" s="98"/>
      <c r="B90" s="93"/>
      <c r="C90" s="89"/>
      <c r="D90" s="58" t="s">
        <v>79</v>
      </c>
      <c r="E90" s="57" t="s">
        <v>80</v>
      </c>
      <c r="F90" s="68" t="s">
        <v>161</v>
      </c>
      <c r="G90" s="69" t="str">
        <f>IF(F90="OK","NO RISK","1-HIGH")</f>
        <v>1-HIGH</v>
      </c>
    </row>
    <row r="91" spans="1:7" ht="14.5" customHeight="1" x14ac:dyDescent="0.35">
      <c r="A91" s="98"/>
      <c r="B91" s="93"/>
      <c r="C91" s="81" t="s">
        <v>81</v>
      </c>
      <c r="D91" s="58" t="s">
        <v>82</v>
      </c>
      <c r="E91" s="57" t="s">
        <v>14</v>
      </c>
      <c r="F91" s="68" t="s">
        <v>161</v>
      </c>
      <c r="G91" s="69" t="str">
        <f>IF(F91="OK","NO RISK","3-LOW")</f>
        <v>3-LOW</v>
      </c>
    </row>
    <row r="92" spans="1:7" ht="14.5" customHeight="1" x14ac:dyDescent="0.35">
      <c r="A92" s="98"/>
      <c r="B92" s="93"/>
      <c r="C92" s="82"/>
      <c r="D92" s="58" t="s">
        <v>83</v>
      </c>
      <c r="E92" s="57" t="s">
        <v>10</v>
      </c>
      <c r="F92" s="68" t="s">
        <v>161</v>
      </c>
      <c r="G92" s="69" t="str">
        <f>IF(F92="OK","NO RISK","1-HIGH")</f>
        <v>1-HIGH</v>
      </c>
    </row>
    <row r="93" spans="1:7" ht="14.5" customHeight="1" x14ac:dyDescent="0.35">
      <c r="A93" s="99"/>
      <c r="B93" s="94"/>
      <c r="C93" s="83"/>
      <c r="D93" s="58" t="s">
        <v>84</v>
      </c>
      <c r="E93" s="57" t="s">
        <v>14</v>
      </c>
      <c r="F93" s="68" t="s">
        <v>161</v>
      </c>
      <c r="G93" s="69" t="str">
        <f>IF(F93="OK","NO RISK","3-LOW")</f>
        <v>3-LOW</v>
      </c>
    </row>
    <row r="94" spans="1:7" ht="14.5" customHeight="1" x14ac:dyDescent="0.35">
      <c r="A94" s="90" t="s">
        <v>85</v>
      </c>
      <c r="B94" s="78" t="s">
        <v>86</v>
      </c>
      <c r="C94" s="81" t="s">
        <v>87</v>
      </c>
      <c r="D94" s="58" t="s">
        <v>88</v>
      </c>
      <c r="E94" s="57" t="s">
        <v>10</v>
      </c>
      <c r="F94" s="68" t="s">
        <v>161</v>
      </c>
      <c r="G94" s="69" t="str">
        <f>IF(F94="OK","NO RISK","1-HIGH")</f>
        <v>1-HIGH</v>
      </c>
    </row>
    <row r="95" spans="1:7" x14ac:dyDescent="0.35">
      <c r="A95" s="91"/>
      <c r="B95" s="93"/>
      <c r="C95" s="82"/>
      <c r="D95" s="58" t="s">
        <v>89</v>
      </c>
      <c r="E95" s="57" t="s">
        <v>174</v>
      </c>
      <c r="F95" s="68" t="s">
        <v>161</v>
      </c>
      <c r="G95" s="69" t="str">
        <f>IF(F95="OK","NO RISK","1-HIGH")</f>
        <v>1-HIGH</v>
      </c>
    </row>
    <row r="96" spans="1:7" x14ac:dyDescent="0.35">
      <c r="A96" s="91"/>
      <c r="B96" s="93"/>
      <c r="C96" s="82"/>
      <c r="D96" s="58" t="s">
        <v>90</v>
      </c>
      <c r="E96" s="57" t="s">
        <v>10</v>
      </c>
      <c r="F96" s="68" t="s">
        <v>161</v>
      </c>
      <c r="G96" s="69" t="str">
        <f>IF(F96="OK","NO RISK","1-HIGH")</f>
        <v>1-HIGH</v>
      </c>
    </row>
    <row r="97" spans="1:7" x14ac:dyDescent="0.35">
      <c r="A97" s="92"/>
      <c r="B97" s="94"/>
      <c r="C97" s="83"/>
      <c r="D97" s="58" t="s">
        <v>91</v>
      </c>
      <c r="E97" s="57" t="s">
        <v>10</v>
      </c>
      <c r="F97" s="68" t="s">
        <v>161</v>
      </c>
      <c r="G97" s="69" t="str">
        <f>IF(F97="OK","NO RISK","1-HIGH")</f>
        <v>1-HIGH</v>
      </c>
    </row>
    <row r="98" spans="1:7" x14ac:dyDescent="0.35">
      <c r="A98" s="54"/>
      <c r="B98" s="54" t="s">
        <v>153</v>
      </c>
      <c r="C98" s="55" t="s">
        <v>154</v>
      </c>
      <c r="D98" s="58" t="s">
        <v>152</v>
      </c>
      <c r="E98" s="57" t="s">
        <v>14</v>
      </c>
      <c r="F98" s="68" t="s">
        <v>161</v>
      </c>
      <c r="G98" s="69" t="str">
        <f>IF(F98="OK","NO RISK","3-LOW")</f>
        <v>3-LOW</v>
      </c>
    </row>
    <row r="99" spans="1:7" ht="15.75" customHeight="1" x14ac:dyDescent="0.35">
      <c r="A99" s="84"/>
      <c r="B99" s="78" t="s">
        <v>163</v>
      </c>
      <c r="C99" s="81" t="s">
        <v>42</v>
      </c>
      <c r="D99" s="60" t="s">
        <v>164</v>
      </c>
      <c r="E99" s="58" t="s">
        <v>165</v>
      </c>
      <c r="F99" s="68" t="s">
        <v>161</v>
      </c>
      <c r="G99" s="69" t="str">
        <f t="shared" ref="G99:G104" si="16">IF(F99="OK","NO RISK","1-HIGH")</f>
        <v>1-HIGH</v>
      </c>
    </row>
    <row r="100" spans="1:7" x14ac:dyDescent="0.35">
      <c r="A100" s="85"/>
      <c r="B100" s="93"/>
      <c r="C100" s="82"/>
      <c r="D100" s="60" t="s">
        <v>166</v>
      </c>
      <c r="E100" s="58" t="s">
        <v>167</v>
      </c>
      <c r="F100" s="68" t="s">
        <v>161</v>
      </c>
      <c r="G100" s="69" t="str">
        <f t="shared" si="16"/>
        <v>1-HIGH</v>
      </c>
    </row>
    <row r="101" spans="1:7" x14ac:dyDescent="0.35">
      <c r="A101" s="85"/>
      <c r="B101" s="93"/>
      <c r="C101" s="82"/>
      <c r="D101" s="60" t="s">
        <v>168</v>
      </c>
      <c r="E101" s="58" t="s">
        <v>169</v>
      </c>
      <c r="F101" s="68" t="s">
        <v>161</v>
      </c>
      <c r="G101" s="69" t="str">
        <f t="shared" si="16"/>
        <v>1-HIGH</v>
      </c>
    </row>
    <row r="102" spans="1:7" x14ac:dyDescent="0.35">
      <c r="A102" s="85"/>
      <c r="B102" s="93"/>
      <c r="C102" s="82"/>
      <c r="D102" s="60" t="s">
        <v>170</v>
      </c>
      <c r="E102" s="58" t="s">
        <v>171</v>
      </c>
      <c r="F102" s="68" t="s">
        <v>161</v>
      </c>
      <c r="G102" s="69" t="str">
        <f t="shared" si="16"/>
        <v>1-HIGH</v>
      </c>
    </row>
    <row r="103" spans="1:7" x14ac:dyDescent="0.35">
      <c r="A103" s="85"/>
      <c r="B103" s="93"/>
      <c r="C103" s="82"/>
      <c r="D103" s="60" t="s">
        <v>172</v>
      </c>
      <c r="E103" s="58" t="s">
        <v>169</v>
      </c>
      <c r="F103" s="68" t="s">
        <v>161</v>
      </c>
      <c r="G103" s="69" t="str">
        <f t="shared" si="16"/>
        <v>1-HIGH</v>
      </c>
    </row>
    <row r="104" spans="1:7" x14ac:dyDescent="0.35">
      <c r="A104" s="86"/>
      <c r="B104" s="93"/>
      <c r="C104" s="82"/>
      <c r="D104" s="60" t="s">
        <v>173</v>
      </c>
      <c r="E104" s="58" t="s">
        <v>169</v>
      </c>
      <c r="F104" s="68" t="s">
        <v>161</v>
      </c>
      <c r="G104" s="69" t="str">
        <f t="shared" si="16"/>
        <v>1-HIGH</v>
      </c>
    </row>
  </sheetData>
  <autoFilter ref="G5:G104" xr:uid="{3240D433-9F54-43DE-8949-E25C03F78200}"/>
  <dataConsolidate/>
  <mergeCells count="39">
    <mergeCell ref="C14:C19"/>
    <mergeCell ref="C35:C38"/>
    <mergeCell ref="C39:C43"/>
    <mergeCell ref="B35:B43"/>
    <mergeCell ref="C48:C51"/>
    <mergeCell ref="B44:B51"/>
    <mergeCell ref="A5:A33"/>
    <mergeCell ref="B14:B26"/>
    <mergeCell ref="B27:B33"/>
    <mergeCell ref="B7:B13"/>
    <mergeCell ref="A34:A51"/>
    <mergeCell ref="B52:B55"/>
    <mergeCell ref="A52:A55"/>
    <mergeCell ref="C52:C54"/>
    <mergeCell ref="C56:C59"/>
    <mergeCell ref="B56:B59"/>
    <mergeCell ref="C20:C26"/>
    <mergeCell ref="C27:C31"/>
    <mergeCell ref="C32:C33"/>
    <mergeCell ref="A99:A104"/>
    <mergeCell ref="C89:C90"/>
    <mergeCell ref="A94:A97"/>
    <mergeCell ref="C63:C82"/>
    <mergeCell ref="C83:C88"/>
    <mergeCell ref="C91:C93"/>
    <mergeCell ref="C94:C97"/>
    <mergeCell ref="C99:C104"/>
    <mergeCell ref="B99:B104"/>
    <mergeCell ref="B63:B93"/>
    <mergeCell ref="A63:A93"/>
    <mergeCell ref="B94:B97"/>
    <mergeCell ref="A61:A62"/>
    <mergeCell ref="B61:B62"/>
    <mergeCell ref="A1:G4"/>
    <mergeCell ref="A56:A59"/>
    <mergeCell ref="B5:C5"/>
    <mergeCell ref="C8:C10"/>
    <mergeCell ref="C11:C13"/>
    <mergeCell ref="C44:C47"/>
  </mergeCells>
  <conditionalFormatting sqref="F6:F104">
    <cfRule type="containsText" dxfId="51" priority="1579" operator="containsText" text="NO">
      <formula>NOT(ISERROR(SEARCH("NO",F6)))</formula>
    </cfRule>
    <cfRule type="containsText" dxfId="50" priority="1580" operator="containsText" text="NoN">
      <formula>NOT(ISERROR(SEARCH("NoN",F6)))</formula>
    </cfRule>
    <cfRule type="cellIs" dxfId="47" priority="1587" operator="greaterThan">
      <formula>#REF!</formula>
    </cfRule>
    <cfRule type="cellIs" dxfId="46" priority="1588" operator="equal">
      <formula>"Não Licenciado"</formula>
    </cfRule>
    <cfRule type="cellIs" dxfId="45" priority="1589" operator="equal">
      <formula>"OK"</formula>
    </cfRule>
    <cfRule type="cellIs" dxfId="44" priority="1590" operator="equal">
      <formula>"Warning"</formula>
    </cfRule>
    <cfRule type="cellIs" dxfId="43" priority="1591" operator="equal">
      <formula>"Critical"</formula>
    </cfRule>
  </conditionalFormatting>
  <conditionalFormatting sqref="G6:G104">
    <cfRule type="containsText" dxfId="42" priority="2018" operator="containsText" text="LOW">
      <formula>NOT(ISERROR(SEARCH("LOW",G6)))</formula>
    </cfRule>
    <cfRule type="containsText" dxfId="41" priority="2019" operator="containsText" text="MEDIUM">
      <formula>NOT(ISERROR(SEARCH("MEDIUM",G6)))</formula>
    </cfRule>
    <cfRule type="containsText" dxfId="40" priority="2020" operator="containsText" text="HIGH">
      <formula>NOT(ISERROR(SEARCH("HIGH",G6)))</formula>
    </cfRule>
    <cfRule type="containsText" dxfId="39" priority="2021" operator="containsText" text="No Risk">
      <formula>NOT(ISERROR(SEARCH("No Risk",G6)))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5" operator="containsText" id="{14ABFE49-1DF3-41F8-BFB6-B86D9DECFF54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86" operator="containsText" id="{5DE740C8-C7F9-4FC6-988F-103356396DE3}">
            <xm:f>NOT(ISERROR(SEARCH(#REF!,F6)))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F6:F104</xm:sqref>
        </x14:conditionalFormatting>
        <x14:conditionalFormatting xmlns:xm="http://schemas.microsoft.com/office/excel/2006/main">
          <x14:cfRule type="containsText" priority="2022" operator="containsText" id="{5456497A-2F8E-41CE-89F4-634E9FDB25CB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023" operator="containsText" id="{F8C3172A-149E-465A-9BD7-7BA0230AA71E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410488-E0B3-4547-880A-175193C4CC14}">
          <x14:formula1>
            <xm:f>'Risk Analysis'!$A$1:$A$2</xm:f>
          </x14:formula1>
          <xm:sqref>F6:F104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69CE-EB03-46CD-94B4-BE65CDF1D861}">
  <dimension ref="A1:G9"/>
  <sheetViews>
    <sheetView workbookViewId="0">
      <selection activeCell="B1" sqref="B1"/>
    </sheetView>
  </sheetViews>
  <sheetFormatPr baseColWidth="10" defaultRowHeight="14.5" x14ac:dyDescent="0.35"/>
  <sheetData>
    <row r="1" spans="1:7" x14ac:dyDescent="0.35">
      <c r="A1" s="61" t="s">
        <v>8</v>
      </c>
      <c r="B1" s="63">
        <f>(COUNTIF('SEP Configurations'!$F$6:$F$104,'Risk Analysis'!A1))/(COUNTA('SEP Configurations'!$F$6:$F$104))</f>
        <v>0</v>
      </c>
      <c r="F1" s="69" t="str">
        <f>IF(E1="OK","NO RISK","1-HIGH")</f>
        <v>1-HIGH</v>
      </c>
      <c r="G1" s="63">
        <f>(COUNTIF('SEP Configurations'!$G$6:$G$104,F1))/(COUNTA('SEP Configurations'!$G$6:$G$104))</f>
        <v>0.79797979797979801</v>
      </c>
    </row>
    <row r="2" spans="1:7" x14ac:dyDescent="0.35">
      <c r="A2" s="62" t="s">
        <v>161</v>
      </c>
      <c r="B2" s="63">
        <f>(COUNTIF('SEP Configurations'!$F$6:$F$104,'Risk Analysis'!A2))/(COUNTA('SEP Configurations'!$F$6:$F$104))</f>
        <v>1</v>
      </c>
      <c r="F2" s="69" t="str">
        <f>IF(E2="OK","NO RISK","2-MEDIUM")</f>
        <v>2-MEDIUM</v>
      </c>
      <c r="G2" s="63">
        <f>(COUNTIF('SEP Configurations'!$G$6:$G$104,F2))/(COUNTA('SEP Configurations'!$G$6:$G$104))</f>
        <v>0.14141414141414141</v>
      </c>
    </row>
    <row r="3" spans="1:7" x14ac:dyDescent="0.35">
      <c r="F3" s="69" t="str">
        <f>IF(E3="OK","NO RISK","3-LOW")</f>
        <v>3-LOW</v>
      </c>
      <c r="G3" s="63">
        <f>(COUNTIF('SEP Configurations'!$G$6:$G$104,F3))/(COUNTA('SEP Configurations'!$G$6:$G$104))</f>
        <v>6.0606060606060608E-2</v>
      </c>
    </row>
    <row r="4" spans="1:7" x14ac:dyDescent="0.35">
      <c r="F4" s="70" t="s">
        <v>175</v>
      </c>
      <c r="G4" s="63">
        <f>(COUNTIF('SEP Configurations'!$G$6:$G$104,F4))/(COUNTA('SEP Configurations'!$G$6:$G$104))</f>
        <v>0</v>
      </c>
    </row>
    <row r="9" spans="1:7" x14ac:dyDescent="0.35">
      <c r="G9" s="71"/>
    </row>
  </sheetData>
  <conditionalFormatting sqref="F1:F3">
    <cfRule type="containsText" dxfId="36" priority="1" operator="containsText" text="LOW">
      <formula>NOT(ISERROR(SEARCH("LOW",F1)))</formula>
    </cfRule>
    <cfRule type="containsText" dxfId="35" priority="2" operator="containsText" text="MEDIUM">
      <formula>NOT(ISERROR(SEARCH("MEDIUM",F1)))</formula>
    </cfRule>
    <cfRule type="containsText" dxfId="34" priority="3" operator="containsText" text="HIGH">
      <formula>NOT(ISERROR(SEARCH("HIGH",F1)))</formula>
    </cfRule>
    <cfRule type="containsText" dxfId="33" priority="4" operator="containsText" text="No Risk">
      <formula>NOT(ISERROR(SEARCH("No Risk",F1)))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F974616-DB0F-4E9B-B19F-1B17A5E14978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90B6F20F-4176-430E-B670-BCA36B5740A4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F1:F3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7265625" bestFit="1" customWidth="1"/>
    <col min="3" max="3" width="25.453125" bestFit="1" customWidth="1"/>
    <col min="4" max="4" width="18.7265625" bestFit="1" customWidth="1"/>
  </cols>
  <sheetData>
    <row r="3" spans="2:5" x14ac:dyDescent="0.35">
      <c r="C3" s="5" t="s">
        <v>93</v>
      </c>
      <c r="D3" s="5" t="s">
        <v>94</v>
      </c>
    </row>
    <row r="4" spans="2:5" x14ac:dyDescent="0.35">
      <c r="B4" s="6" t="s">
        <v>95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96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97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4" t="s">
        <v>98</v>
      </c>
      <c r="C7" s="7" t="e">
        <f>COUNTIFS(#REF!,"no licenciado")</f>
        <v>#REF!</v>
      </c>
      <c r="D7" s="5"/>
    </row>
    <row r="8" spans="2:5" x14ac:dyDescent="0.35">
      <c r="B8" s="14" t="s">
        <v>99</v>
      </c>
      <c r="C8" s="7" t="e">
        <f>COUNTIFS(#REF!,"no licenciado")</f>
        <v>#REF!</v>
      </c>
      <c r="D8" s="5"/>
    </row>
    <row r="9" spans="2:5" x14ac:dyDescent="0.35">
      <c r="B9" s="14" t="s">
        <v>100</v>
      </c>
      <c r="C9" s="7" t="e">
        <f>COUNTIFS(#REF!,"no licenciado")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7265625" style="17" customWidth="1"/>
    <col min="2" max="2" width="30.7265625" style="17" customWidth="1"/>
    <col min="3" max="3" width="7.453125" style="17" hidden="1" customWidth="1"/>
    <col min="4" max="5" width="7.453125" style="17" customWidth="1"/>
    <col min="6" max="6" width="15.1796875" style="17" customWidth="1"/>
    <col min="7" max="7" width="11.453125" style="17" customWidth="1"/>
    <col min="8" max="12" width="12.453125" style="17"/>
    <col min="13" max="13" width="5.453125" style="17" customWidth="1"/>
    <col min="14" max="15" width="4.1796875" style="17" customWidth="1"/>
    <col min="16" max="16" width="29" style="17" customWidth="1"/>
    <col min="17" max="17" width="47.453125" style="17" customWidth="1"/>
    <col min="18" max="18" width="80.1796875" style="17" customWidth="1"/>
    <col min="19" max="19" width="12.453125" style="17"/>
    <col min="20" max="20" width="33.453125" style="17" customWidth="1"/>
    <col min="21" max="16384" width="12.453125" style="17"/>
  </cols>
  <sheetData>
    <row r="1" spans="1:17" ht="10.15" customHeight="1" x14ac:dyDescent="0.4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8"/>
    </row>
    <row r="2" spans="1:17" s="19" customFormat="1" ht="15" customHeight="1" x14ac:dyDescent="0.35">
      <c r="B2" s="20" t="s">
        <v>101</v>
      </c>
      <c r="D2" s="104"/>
      <c r="E2" s="104"/>
      <c r="F2" s="104"/>
    </row>
    <row r="3" spans="1:17" s="19" customFormat="1" ht="90" customHeight="1" x14ac:dyDescent="0.35">
      <c r="A3" s="21"/>
      <c r="B3" s="22">
        <f>AVERAGE(D4:D10)</f>
        <v>3.5714285714285716</v>
      </c>
      <c r="C3" s="23" t="s">
        <v>102</v>
      </c>
      <c r="D3" s="24" t="s">
        <v>103</v>
      </c>
      <c r="E3" s="25" t="s">
        <v>104</v>
      </c>
      <c r="F3" s="23" t="s">
        <v>105</v>
      </c>
      <c r="G3" s="23"/>
      <c r="H3" s="21"/>
      <c r="I3" s="21"/>
      <c r="J3" s="21"/>
      <c r="K3" s="21"/>
      <c r="L3" s="21"/>
      <c r="M3" s="21"/>
      <c r="N3" s="21"/>
      <c r="O3" s="21"/>
      <c r="P3" s="26"/>
      <c r="Q3" s="21"/>
    </row>
    <row r="4" spans="1:17" ht="30" customHeight="1" thickBot="1" x14ac:dyDescent="0.45">
      <c r="A4" s="27"/>
      <c r="B4" s="28" t="s">
        <v>106</v>
      </c>
      <c r="C4" s="28"/>
      <c r="D4" s="29">
        <v>5</v>
      </c>
      <c r="E4" s="30">
        <v>3</v>
      </c>
      <c r="F4" s="45" t="str">
        <f>VLOOKUP(D4,'Metrics Value'!D3:E8,2,0)</f>
        <v>Very High</v>
      </c>
      <c r="G4" s="31"/>
      <c r="H4" s="31"/>
      <c r="I4" s="31"/>
      <c r="J4" s="31"/>
      <c r="K4" s="31"/>
      <c r="L4" s="31"/>
      <c r="M4" s="31"/>
      <c r="N4" s="31"/>
      <c r="O4" s="31"/>
      <c r="P4" s="27"/>
      <c r="Q4" s="27"/>
    </row>
    <row r="5" spans="1:17" ht="30" customHeight="1" thickBot="1" x14ac:dyDescent="0.45">
      <c r="A5" s="27"/>
      <c r="B5" s="32" t="s">
        <v>107</v>
      </c>
      <c r="C5" s="28"/>
      <c r="D5" s="29">
        <v>4</v>
      </c>
      <c r="E5" s="30">
        <v>3</v>
      </c>
      <c r="F5" s="45" t="str">
        <f>VLOOKUP(D5,'Metrics Value'!D3:E8,2,0)</f>
        <v>High</v>
      </c>
      <c r="G5" s="31"/>
      <c r="H5" s="31"/>
      <c r="I5" s="31"/>
      <c r="J5" s="31"/>
      <c r="K5" s="31"/>
      <c r="L5" s="31"/>
      <c r="M5" s="31"/>
      <c r="N5" s="31"/>
      <c r="O5" s="31"/>
      <c r="P5" s="27"/>
      <c r="Q5" s="27"/>
    </row>
    <row r="6" spans="1:17" ht="30" customHeight="1" thickBot="1" x14ac:dyDescent="0.45">
      <c r="A6" s="27"/>
      <c r="B6" s="33" t="s">
        <v>108</v>
      </c>
      <c r="C6" s="34"/>
      <c r="D6" s="29">
        <v>3</v>
      </c>
      <c r="E6" s="30">
        <v>2</v>
      </c>
      <c r="F6" s="45" t="str">
        <f>VLOOKUP(D6,'Metrics Value'!D3:E8,2,0)</f>
        <v>Medium</v>
      </c>
      <c r="G6" s="31"/>
      <c r="H6" s="31"/>
      <c r="I6" s="31"/>
      <c r="J6" s="31"/>
      <c r="K6" s="31"/>
      <c r="L6" s="31"/>
      <c r="M6" s="31"/>
      <c r="N6" s="31"/>
      <c r="O6" s="31"/>
      <c r="P6" s="27"/>
      <c r="Q6" s="27"/>
    </row>
    <row r="7" spans="1:17" ht="30" customHeight="1" thickBot="1" x14ac:dyDescent="0.45">
      <c r="A7" s="27"/>
      <c r="B7" s="32" t="s">
        <v>109</v>
      </c>
      <c r="C7" s="34"/>
      <c r="D7" s="29">
        <v>2</v>
      </c>
      <c r="E7" s="30">
        <v>1</v>
      </c>
      <c r="F7" s="45" t="str">
        <f>VLOOKUP(D7,'Metrics Value'!D3:E8,2,0)</f>
        <v>Low</v>
      </c>
      <c r="G7" s="31"/>
      <c r="H7" s="31"/>
      <c r="I7" s="31"/>
      <c r="J7" s="31"/>
      <c r="K7" s="31"/>
      <c r="L7" s="31"/>
      <c r="M7" s="31"/>
      <c r="N7" s="31"/>
      <c r="O7" s="31"/>
      <c r="P7" s="27"/>
      <c r="Q7" s="27"/>
    </row>
    <row r="8" spans="1:17" ht="30" customHeight="1" thickBot="1" x14ac:dyDescent="0.45">
      <c r="A8" s="27"/>
      <c r="B8" s="32" t="s">
        <v>110</v>
      </c>
      <c r="C8" s="34"/>
      <c r="D8" s="29">
        <v>3</v>
      </c>
      <c r="E8" s="30">
        <v>1</v>
      </c>
      <c r="F8" s="45" t="str">
        <f>VLOOKUP(D8,'Metrics Value'!D3:E8,2,0)</f>
        <v>Medium</v>
      </c>
      <c r="G8" s="31"/>
      <c r="H8" s="31"/>
      <c r="I8" s="31"/>
      <c r="J8" s="31"/>
      <c r="K8" s="31"/>
      <c r="L8" s="31"/>
      <c r="M8" s="31"/>
      <c r="N8" s="31"/>
      <c r="O8" s="31"/>
      <c r="P8" s="27"/>
      <c r="Q8" s="27"/>
    </row>
    <row r="9" spans="1:17" ht="30" customHeight="1" thickBot="1" x14ac:dyDescent="0.45">
      <c r="A9" s="27"/>
      <c r="B9" s="35" t="s">
        <v>111</v>
      </c>
      <c r="C9" s="34"/>
      <c r="D9" s="29">
        <v>4</v>
      </c>
      <c r="E9" s="30">
        <v>2</v>
      </c>
      <c r="F9" s="45" t="str">
        <f>VLOOKUP(D9,'Metrics Value'!D3:E8,2,0)</f>
        <v>High</v>
      </c>
      <c r="G9" s="31"/>
      <c r="H9" s="31"/>
      <c r="I9" s="31"/>
      <c r="J9" s="31"/>
      <c r="K9" s="31"/>
      <c r="L9" s="31"/>
      <c r="M9" s="31"/>
      <c r="N9" s="31"/>
      <c r="O9" s="31"/>
      <c r="P9" s="27"/>
      <c r="Q9" s="27"/>
    </row>
    <row r="10" spans="1:17" ht="30" customHeight="1" thickBot="1" x14ac:dyDescent="0.45">
      <c r="A10" s="27"/>
      <c r="B10" s="32" t="s">
        <v>112</v>
      </c>
      <c r="C10" s="34"/>
      <c r="D10" s="29">
        <v>4</v>
      </c>
      <c r="E10" s="30">
        <v>3</v>
      </c>
      <c r="F10" s="45" t="str">
        <f>VLOOKUP(D10,'Metrics Value'!D3:E8,2,0)</f>
        <v>High</v>
      </c>
      <c r="G10" s="31"/>
      <c r="H10" s="31"/>
      <c r="I10" s="31"/>
      <c r="J10" s="31"/>
      <c r="K10" s="31"/>
      <c r="L10" s="31"/>
      <c r="M10" s="31"/>
      <c r="N10" s="31"/>
      <c r="O10" s="31"/>
      <c r="P10" s="27"/>
      <c r="Q10" s="27"/>
    </row>
    <row r="11" spans="1:17" ht="30" customHeight="1" x14ac:dyDescent="0.4">
      <c r="A11" s="27"/>
      <c r="B11" s="27"/>
      <c r="C11" s="27"/>
      <c r="D11" s="27"/>
      <c r="E11" s="27"/>
      <c r="F11" s="36"/>
      <c r="G11" s="31"/>
      <c r="H11" s="31"/>
      <c r="I11" s="31"/>
      <c r="J11" s="31"/>
      <c r="K11" s="31"/>
      <c r="L11" s="31"/>
      <c r="M11" s="31"/>
      <c r="N11" s="31"/>
      <c r="O11" s="31"/>
      <c r="P11" s="27"/>
      <c r="Q11" s="27"/>
    </row>
    <row r="12" spans="1:17" x14ac:dyDescent="0.4">
      <c r="A12" s="27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7"/>
      <c r="Q12" s="27"/>
    </row>
    <row r="13" spans="1:17" ht="24" customHeight="1" x14ac:dyDescent="0.4">
      <c r="A13" s="27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7"/>
      <c r="Q13" s="27"/>
    </row>
    <row r="14" spans="1:17" ht="7.15" customHeight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.899999999999999" customHeight="1" x14ac:dyDescent="0.45">
      <c r="A20" s="27"/>
      <c r="B20" s="37"/>
      <c r="C20" s="3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4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x14ac:dyDescent="0.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x14ac:dyDescent="0.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x14ac:dyDescent="0.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x14ac:dyDescent="0.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x14ac:dyDescent="0.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5" operator="equal">
      <formula>5</formula>
    </cfRule>
    <cfRule type="cellIs" dxfId="28" priority="46" operator="between">
      <formula>3</formula>
      <formula>3.99</formula>
    </cfRule>
    <cfRule type="cellIs" dxfId="27" priority="47" operator="between">
      <formula>2</formula>
      <formula>2.99</formula>
    </cfRule>
    <cfRule type="cellIs" dxfId="26" priority="48" operator="between">
      <formula>1</formula>
      <formula>1.99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6" operator="containsText" text="Very High">
      <formula>NOT(ISERROR(SEARCH("Very High",F4)))</formula>
    </cfRule>
    <cfRule type="containsText" dxfId="18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7" priority="11" operator="containsText" text="Very High">
      <formula>NOT(ISERROR(SEARCH("Very High",F4)))</formula>
    </cfRule>
    <cfRule type="containsText" dxfId="16" priority="12" operator="containsText" text="High">
      <formula>NOT(ISERROR(SEARCH("High",F4)))</formula>
    </cfRule>
    <cfRule type="containsText" dxfId="15" priority="13" operator="containsText" text="Good">
      <formula>NOT(ISERROR(SEARCH("Good",F4)))</formula>
    </cfRule>
    <cfRule type="containsText" dxfId="14" priority="15" operator="containsText" text="Critical">
      <formula>NOT(ISERROR(SEARCH("Critical",F4)))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38" operator="containsText" text="High">
      <formula>NOT(ISERROR(SEARCH("High",F4)))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40" operator="containsText" text="Low">
      <formula>NOT(ISERROR(SEARCH("Low",F4)))</formula>
    </cfRule>
    <cfRule type="containsText" dxfId="11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9"/>
    <col min="2" max="2" width="28.1796875" style="39" customWidth="1"/>
    <col min="3" max="3" width="32.453125" style="39" customWidth="1"/>
    <col min="4" max="16384" width="9.1796875" style="39"/>
  </cols>
  <sheetData>
    <row r="2" spans="2:6" x14ac:dyDescent="0.35">
      <c r="B2" s="38" t="s">
        <v>113</v>
      </c>
      <c r="C2" s="38" t="s">
        <v>114</v>
      </c>
      <c r="D2" s="38" t="s">
        <v>115</v>
      </c>
      <c r="E2" s="38" t="s">
        <v>116</v>
      </c>
      <c r="F2" s="38" t="s">
        <v>117</v>
      </c>
    </row>
    <row r="3" spans="2:6" ht="16" x14ac:dyDescent="0.4">
      <c r="B3" s="40" t="s">
        <v>118</v>
      </c>
      <c r="C3" s="40" t="s">
        <v>119</v>
      </c>
      <c r="D3" s="41">
        <v>0</v>
      </c>
      <c r="E3" s="46" t="s">
        <v>92</v>
      </c>
      <c r="F3" s="41">
        <v>0</v>
      </c>
    </row>
    <row r="4" spans="2:6" ht="16" x14ac:dyDescent="0.4">
      <c r="B4" s="40" t="s">
        <v>120</v>
      </c>
      <c r="C4" s="40" t="s">
        <v>121</v>
      </c>
      <c r="D4" s="41">
        <v>1</v>
      </c>
      <c r="E4" s="47" t="s">
        <v>122</v>
      </c>
      <c r="F4" s="41" t="s">
        <v>123</v>
      </c>
    </row>
    <row r="5" spans="2:6" ht="16" x14ac:dyDescent="0.4">
      <c r="B5" s="40" t="s">
        <v>124</v>
      </c>
      <c r="C5" s="40" t="s">
        <v>125</v>
      </c>
      <c r="D5" s="41">
        <v>2</v>
      </c>
      <c r="E5" s="47" t="s">
        <v>122</v>
      </c>
      <c r="F5" s="41" t="s">
        <v>126</v>
      </c>
    </row>
    <row r="6" spans="2:6" ht="16" x14ac:dyDescent="0.4">
      <c r="B6" s="40" t="s">
        <v>127</v>
      </c>
      <c r="C6" s="40" t="s">
        <v>128</v>
      </c>
      <c r="D6" s="41">
        <v>3</v>
      </c>
      <c r="E6" s="48" t="s">
        <v>21</v>
      </c>
      <c r="F6" s="41" t="s">
        <v>129</v>
      </c>
    </row>
    <row r="7" spans="2:6" ht="16" x14ac:dyDescent="0.4">
      <c r="B7" s="40" t="s">
        <v>130</v>
      </c>
      <c r="C7" s="40" t="s">
        <v>131</v>
      </c>
      <c r="D7" s="41">
        <v>4</v>
      </c>
      <c r="E7" s="49" t="s">
        <v>24</v>
      </c>
      <c r="F7" s="41" t="s">
        <v>132</v>
      </c>
    </row>
    <row r="8" spans="2:6" ht="16" x14ac:dyDescent="0.4">
      <c r="B8" s="40" t="s">
        <v>133</v>
      </c>
      <c r="C8" s="40" t="s">
        <v>134</v>
      </c>
      <c r="D8" s="41">
        <v>5</v>
      </c>
      <c r="E8" s="50" t="s">
        <v>135</v>
      </c>
      <c r="F8" s="41" t="s">
        <v>136</v>
      </c>
    </row>
    <row r="11" spans="2:6" ht="16" x14ac:dyDescent="0.35">
      <c r="B11" s="105" t="s">
        <v>137</v>
      </c>
      <c r="C11" s="106"/>
    </row>
    <row r="12" spans="2:6" ht="27.5" thickBot="1" x14ac:dyDescent="0.4">
      <c r="B12" s="51" t="s">
        <v>106</v>
      </c>
      <c r="C12" s="42" t="s">
        <v>138</v>
      </c>
    </row>
    <row r="13" spans="2:6" ht="41" thickBot="1" x14ac:dyDescent="0.4">
      <c r="B13" s="52" t="s">
        <v>107</v>
      </c>
      <c r="C13" s="43" t="s">
        <v>139</v>
      </c>
    </row>
    <row r="14" spans="2:6" ht="54.5" thickBot="1" x14ac:dyDescent="0.4">
      <c r="B14" s="52" t="s">
        <v>108</v>
      </c>
      <c r="C14" s="43" t="s">
        <v>140</v>
      </c>
    </row>
    <row r="15" spans="2:6" ht="54.5" thickBot="1" x14ac:dyDescent="0.4">
      <c r="B15" s="52" t="s">
        <v>109</v>
      </c>
      <c r="C15" s="43" t="s">
        <v>141</v>
      </c>
    </row>
    <row r="16" spans="2:6" ht="27.5" thickBot="1" x14ac:dyDescent="0.4">
      <c r="B16" s="52" t="s">
        <v>110</v>
      </c>
      <c r="C16" s="43" t="s">
        <v>142</v>
      </c>
    </row>
    <row r="17" spans="2:3" ht="81.5" thickBot="1" x14ac:dyDescent="0.4">
      <c r="B17" s="52" t="s">
        <v>111</v>
      </c>
      <c r="C17" s="43" t="s">
        <v>143</v>
      </c>
    </row>
    <row r="18" spans="2:3" ht="67.5" x14ac:dyDescent="0.35">
      <c r="B18" s="53" t="s">
        <v>144</v>
      </c>
      <c r="C18" s="44" t="s">
        <v>145</v>
      </c>
    </row>
  </sheetData>
  <mergeCells count="1">
    <mergeCell ref="B11:C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7265625" bestFit="1" customWidth="1"/>
  </cols>
  <sheetData>
    <row r="3" spans="2:2" x14ac:dyDescent="0.35">
      <c r="B3" s="1" t="s">
        <v>146</v>
      </c>
    </row>
    <row r="4" spans="2:2" x14ac:dyDescent="0.35">
      <c r="B4" s="11" t="s">
        <v>147</v>
      </c>
    </row>
    <row r="5" spans="2:2" x14ac:dyDescent="0.35">
      <c r="B5" s="12" t="s">
        <v>148</v>
      </c>
    </row>
    <row r="6" spans="2:2" x14ac:dyDescent="0.35">
      <c r="B6" s="13" t="s">
        <v>149</v>
      </c>
    </row>
    <row r="7" spans="2:2" x14ac:dyDescent="0.35">
      <c r="B7" s="10" t="s">
        <v>150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6" ma:contentTypeDescription="Create a new document." ma:contentTypeScope="" ma:versionID="38517b6628a1859372f8fc11a55770b7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af02e4d0c84f4471ad257e7bd5535ffe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7A459-9588-4527-81EF-C87913FA5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00EFAB-08CF-40D3-A353-08F136F9B8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EC8B3C-480E-4C34-BC3A-D9B18DC28C7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SEP Configurations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Puerto (SE-SA)</cp:lastModifiedBy>
  <cp:revision/>
  <dcterms:created xsi:type="dcterms:W3CDTF">2022-06-01T12:20:50Z</dcterms:created>
  <dcterms:modified xsi:type="dcterms:W3CDTF">2025-10-27T15:44:33Z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2022-05-31T18:10:14Z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2a7a2f90-7253-40fc-9242-35cdf20ef2c7</vt:lpwstr>
  </property>
  <property fmtid="{D5CDD505-2E9C-101B-9397-08002B2CF9AE}" pid="8" name="MSIP_Label_fb50d67e-2428-41a1-85f0-bee73fd61572_ContentBits">
    <vt:lpwstr>0</vt:lpwstr>
  </property>
  <property fmtid="{D5CDD505-2E9C-101B-9397-08002B2CF9AE}" pid="9" name="ContentTypeId">
    <vt:lpwstr>0x01010069D767639E296D43B104AEC3B426B27D</vt:lpwstr>
  </property>
</Properties>
</file>