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trendmicro-my.sharepoint.com/personal/leonardo_puerto_trendmicro_com/Documents/PC Files/Trend Micro/Docs/Health Check/Analizados y corregidos/"/>
    </mc:Choice>
  </mc:AlternateContent>
  <xr:revisionPtr revIDLastSave="1461" documentId="13_ncr:101_{BA2545EC-B627-4503-B98D-6125A2FAFBF5}" xr6:coauthVersionLast="47" xr6:coauthVersionMax="47" xr10:uidLastSave="{95C5F64F-0493-43CC-9713-ECF7260941A7}"/>
  <bookViews>
    <workbookView xWindow="28680" yWindow="-120" windowWidth="19440" windowHeight="11040" activeTab="1" xr2:uid="{00000000-000D-0000-FFFF-FFFF00000000}"/>
  </bookViews>
  <sheets>
    <sheet name="General" sheetId="25" r:id="rId1"/>
    <sheet name="SEP Configurations" sheetId="21" r:id="rId2"/>
    <sheet name="Risk Analysis" sheetId="26" r:id="rId3"/>
    <sheet name="GRAFICAS" sheetId="3" state="hidden" r:id="rId4"/>
    <sheet name="CS  Metrics" sheetId="17" state="hidden" r:id="rId5"/>
    <sheet name="Metrics Value" sheetId="18" state="hidden" r:id="rId6"/>
    <sheet name="LISTADO DE PALABRAS" sheetId="2" state="hidden" r:id="rId7"/>
  </sheets>
  <definedNames>
    <definedName name="_xlnm._FilterDatabase" localSheetId="1" hidden="1">'SEP Configurations'!$G$5:$G$262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6" l="1"/>
  <c r="B1" i="26"/>
  <c r="F3" i="26"/>
  <c r="F2" i="26"/>
  <c r="F1" i="26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5" i="21"/>
  <c r="G244" i="21"/>
  <c r="G243" i="21"/>
  <c r="G242" i="21"/>
  <c r="G241" i="21"/>
  <c r="G240" i="21"/>
  <c r="G239" i="21"/>
  <c r="G238" i="21"/>
  <c r="G236" i="21"/>
  <c r="G237" i="21"/>
  <c r="G234" i="21"/>
  <c r="G233" i="21"/>
  <c r="G235" i="21"/>
  <c r="G232" i="21"/>
  <c r="G231" i="21"/>
  <c r="G230" i="21"/>
  <c r="G229" i="21"/>
  <c r="G222" i="21"/>
  <c r="G228" i="21"/>
  <c r="G227" i="21"/>
  <c r="G226" i="21"/>
  <c r="G225" i="21"/>
  <c r="G224" i="21"/>
  <c r="G223" i="21"/>
  <c r="G221" i="21"/>
  <c r="G220" i="21"/>
  <c r="G219" i="21"/>
  <c r="G218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7" i="21"/>
  <c r="G196" i="21"/>
  <c r="G195" i="21"/>
  <c r="G194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75" i="21"/>
  <c r="G180" i="21"/>
  <c r="G179" i="21"/>
  <c r="G178" i="21"/>
  <c r="G68" i="21"/>
  <c r="G177" i="21"/>
  <c r="G176" i="21"/>
  <c r="G175" i="21"/>
  <c r="G174" i="21"/>
  <c r="G173" i="21"/>
  <c r="G172" i="21"/>
  <c r="G171" i="21"/>
  <c r="G170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4" i="21"/>
  <c r="G73" i="21"/>
  <c r="G72" i="21"/>
  <c r="G71" i="21"/>
  <c r="G70" i="21"/>
  <c r="G69" i="21"/>
  <c r="G66" i="21"/>
  <c r="G67" i="21"/>
  <c r="G63" i="21"/>
  <c r="G57" i="21"/>
  <c r="G56" i="21"/>
  <c r="G35" i="21"/>
  <c r="G65" i="21"/>
  <c r="G64" i="21"/>
  <c r="G62" i="21"/>
  <c r="G61" i="21"/>
  <c r="G60" i="21"/>
  <c r="G59" i="21"/>
  <c r="G58" i="21"/>
  <c r="G55" i="21"/>
  <c r="G54" i="21"/>
  <c r="G53" i="21"/>
  <c r="G52" i="21"/>
  <c r="G51" i="21"/>
  <c r="G50" i="21"/>
  <c r="G48" i="21"/>
  <c r="G47" i="21"/>
  <c r="G49" i="21"/>
  <c r="G46" i="21"/>
  <c r="G45" i="21"/>
  <c r="G44" i="21"/>
  <c r="G43" i="21"/>
  <c r="G42" i="21"/>
  <c r="G41" i="21"/>
  <c r="G40" i="21"/>
  <c r="G39" i="21"/>
  <c r="G38" i="21"/>
  <c r="G37" i="21"/>
  <c r="G36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2" i="26"/>
  <c r="G3" i="26"/>
  <c r="G4" i="26"/>
  <c r="G1" i="26"/>
  <c r="F10" i="17"/>
  <c r="F9" i="17"/>
  <c r="F8" i="17"/>
  <c r="F7" i="17"/>
  <c r="F6" i="17"/>
  <c r="F5" i="17"/>
  <c r="F4" i="17"/>
  <c r="B3" i="17"/>
  <c r="C7" i="3"/>
  <c r="C8" i="3"/>
  <c r="D4" i="3"/>
  <c r="C9" i="3"/>
  <c r="C5" i="3"/>
  <c r="C4" i="3"/>
  <c r="D5" i="3"/>
  <c r="E5" i="3"/>
  <c r="E4" i="3"/>
  <c r="C6" i="3"/>
  <c r="D6" i="3"/>
  <c r="E6" i="3"/>
</calcChain>
</file>

<file path=xl/sharedStrings.xml><?xml version="1.0" encoding="utf-8"?>
<sst xmlns="http://schemas.openxmlformats.org/spreadsheetml/2006/main" count="912" uniqueCount="364">
  <si>
    <t>ANTIMALWARE SCANS</t>
  </si>
  <si>
    <t>MODULES</t>
  </si>
  <si>
    <t>CONFIGURATION</t>
  </si>
  <si>
    <t>RECOMMENDATION</t>
  </si>
  <si>
    <t>REAL-TIME SCAN</t>
  </si>
  <si>
    <t>SCAN METHODS</t>
  </si>
  <si>
    <t>Scan Methods</t>
  </si>
  <si>
    <t>Smart Scan</t>
  </si>
  <si>
    <t>OK</t>
  </si>
  <si>
    <t>Enable virus/malware scan</t>
  </si>
  <si>
    <t>Enable</t>
  </si>
  <si>
    <t>Enable spyware/grayware scan</t>
  </si>
  <si>
    <t>TARGET</t>
  </si>
  <si>
    <t>User Activity on Files</t>
  </si>
  <si>
    <t>created/modified and retrieved</t>
  </si>
  <si>
    <t>Files to Scan</t>
  </si>
  <si>
    <t>Intelliscan</t>
  </si>
  <si>
    <t>Scan Settings, Scan floppy disks during shutdown</t>
  </si>
  <si>
    <t>Optional</t>
  </si>
  <si>
    <t>Scan Settings, Scan the boot sector of the USB storage device after plugging in</t>
  </si>
  <si>
    <t>Scan Settings, Scan all files in removable storage devices after plugging in</t>
  </si>
  <si>
    <t>Scan Settings, Quarantine malware variants detected in memory</t>
  </si>
  <si>
    <t>Scan Settings, Scan compressed files: Maximum layers: 3</t>
  </si>
  <si>
    <t>Scan Settings, Scan OLE objects: Maximum layers: 3</t>
  </si>
  <si>
    <t>Scan Settings, Detect exploit code in OLE file</t>
  </si>
  <si>
    <r>
      <t xml:space="preserve">Scan Settings, Virus/Malware Scan Settings Only, </t>
    </r>
    <r>
      <rPr>
        <sz val="11"/>
        <color theme="1"/>
        <rFont val="Calibri"/>
        <family val="2"/>
        <scheme val="minor"/>
      </rPr>
      <t>Enable IntelliTrap</t>
    </r>
  </si>
  <si>
    <r>
      <t xml:space="preserve">Scan Settings, Virus/Malware Scan Settings Only, </t>
    </r>
    <r>
      <rPr>
        <sz val="11"/>
        <color theme="1"/>
        <rFont val="Calibri"/>
        <family val="2"/>
        <scheme val="minor"/>
      </rPr>
      <t>Enable CVE exploit scanning for files downloaded through web and email channels</t>
    </r>
  </si>
  <si>
    <t>ACTION</t>
  </si>
  <si>
    <t>Virus/Malware</t>
  </si>
  <si>
    <t>Any, but pass</t>
  </si>
  <si>
    <t>Virus/Malware, Customize action for probable virus/malware:</t>
  </si>
  <si>
    <t>Virus/Malware, Display a notification on endpoints when Virus/Malware, is detected</t>
  </si>
  <si>
    <t>Virus/Malware, Display a notification on endpoints when probable Virus/Malware, is detected</t>
  </si>
  <si>
    <t>Virus/Malware, Back up files before cleaning</t>
  </si>
  <si>
    <t>Virus/Malware, Quarantine to the Security Agent's managing server</t>
  </si>
  <si>
    <t>Virus/Malware, Damage Cleanup Services, Run cleanup when probable virus/malware is detected</t>
  </si>
  <si>
    <t>Clean</t>
  </si>
  <si>
    <r>
      <t xml:space="preserve">Spyware/Grayware </t>
    </r>
    <r>
      <rPr>
        <sz val="11"/>
        <color theme="1"/>
        <rFont val="Calibri"/>
        <family val="2"/>
        <scheme val="minor"/>
      </rPr>
      <t>Clean: Apex One terminates processes or delete registries, files, cookies, and shortcuts</t>
    </r>
  </si>
  <si>
    <r>
      <t xml:space="preserve">Spyware/Grayware </t>
    </r>
    <r>
      <rPr>
        <sz val="11"/>
        <color theme="1"/>
        <rFont val="Calibri"/>
        <family val="2"/>
        <scheme val="minor"/>
      </rPr>
      <t>Display a notification on endpoints when spyware/grayware is detected</t>
    </r>
  </si>
  <si>
    <t>SCAN EXCLUSION</t>
  </si>
  <si>
    <t>Enable scan exclusion</t>
  </si>
  <si>
    <t>SCHEDULED SCAN</t>
  </si>
  <si>
    <t xml:space="preserve">
SCHEDULED SCAN</t>
  </si>
  <si>
    <t>Schedule</t>
  </si>
  <si>
    <t>Weekly</t>
  </si>
  <si>
    <t>Scan Settings, Scan compressed files: Maximum layers: 2</t>
  </si>
  <si>
    <t>Scan Settings, Detect exploit code in OLE files</t>
  </si>
  <si>
    <t>Scan Settings, Virus/Malware Scan Settings Only Scan boot area</t>
  </si>
  <si>
    <t xml:space="preserve">CPU Usage </t>
  </si>
  <si>
    <t>Medium</t>
  </si>
  <si>
    <r>
      <t>Damage Cleanup Services</t>
    </r>
    <r>
      <rPr>
        <sz val="11"/>
        <color theme="1"/>
        <rFont val="Calibri"/>
        <family val="2"/>
        <scheme val="minor"/>
      </rPr>
      <t xml:space="preserve"> </t>
    </r>
  </si>
  <si>
    <t>Advanced cleanup</t>
  </si>
  <si>
    <r>
      <t>Damage Cleanup Services,</t>
    </r>
    <r>
      <rPr>
        <sz val="11"/>
        <color theme="1"/>
        <rFont val="Calibri"/>
        <family val="2"/>
        <scheme val="minor"/>
      </rPr>
      <t xml:space="preserve"> Run cleanup when probable virus/malware is detected</t>
    </r>
  </si>
  <si>
    <t>MANUAL SCAN</t>
  </si>
  <si>
    <t>All scannable files</t>
  </si>
  <si>
    <t>Scan Settings Scan hidden folders</t>
  </si>
  <si>
    <t>Scan Settings Scan network drive</t>
  </si>
  <si>
    <t>Scan Settings Scan compressed files: Maximum layers: 2</t>
  </si>
  <si>
    <t>Scan Settings Scan OLE objects: Maximum layers: 3</t>
  </si>
  <si>
    <t>Scan Settings Detect exploit code in OLE files</t>
  </si>
  <si>
    <t>Virus/Malware Scan Settings Only Scan boot area</t>
  </si>
  <si>
    <t>CPU Usage High</t>
  </si>
  <si>
    <r>
      <rPr>
        <sz val="11"/>
        <color theme="1"/>
        <rFont val="Calibri"/>
        <family val="2"/>
        <scheme val="minor"/>
      </rPr>
      <t>Virus/Malware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Use a specific action for each virus/malware type</t>
    </r>
  </si>
  <si>
    <r>
      <t xml:space="preserve">Virus/Malware </t>
    </r>
    <r>
      <rPr>
        <sz val="11"/>
        <color theme="1"/>
        <rFont val="Calibri"/>
        <family val="2"/>
        <scheme val="minor"/>
      </rPr>
      <t>Back up files before cleaning</t>
    </r>
  </si>
  <si>
    <r>
      <t xml:space="preserve">Virus/Malware </t>
    </r>
    <r>
      <rPr>
        <sz val="11"/>
        <color theme="1"/>
        <rFont val="Calibri"/>
        <family val="2"/>
        <scheme val="minor"/>
      </rPr>
      <t>Quarantine to the Security Agent's managing server</t>
    </r>
  </si>
  <si>
    <r>
      <t>Damage Cleanup Services</t>
    </r>
    <r>
      <rPr>
        <sz val="11"/>
        <color theme="1"/>
        <rFont val="Calibri"/>
        <family val="2"/>
        <scheme val="minor"/>
      </rPr>
      <t xml:space="preserve"> Run cleanup when probable virus/malware is detected</t>
    </r>
  </si>
  <si>
    <t>SCAN NOW</t>
  </si>
  <si>
    <t xml:space="preserve">CPU Usage  </t>
  </si>
  <si>
    <t>High</t>
  </si>
  <si>
    <t>Spyware/Grayware</t>
  </si>
  <si>
    <t>ADVANCED THREAT PROTECTION</t>
  </si>
  <si>
    <t>BEHAVIOR MONITORING</t>
  </si>
  <si>
    <t>RULES</t>
  </si>
  <si>
    <r>
      <t xml:space="preserve">Malware Behavior Blocking, </t>
    </r>
    <r>
      <rPr>
        <sz val="11"/>
        <color theme="1"/>
        <rFont val="Calibri"/>
        <family val="2"/>
        <scheme val="minor"/>
      </rPr>
      <t xml:space="preserve">Enable Malware Behavior Blocking </t>
    </r>
  </si>
  <si>
    <r>
      <t xml:space="preserve">Malware Behavior Blocking, </t>
    </r>
    <r>
      <rPr>
        <sz val="11"/>
        <color theme="1"/>
        <rFont val="Calibri"/>
        <family val="2"/>
        <scheme val="minor"/>
      </rPr>
      <t>Threats to block</t>
    </r>
  </si>
  <si>
    <t>Know and potential threats</t>
  </si>
  <si>
    <t>Ransomware Protection, Protect documents against unauthorized encryption or modification</t>
  </si>
  <si>
    <t xml:space="preserve">Ransomware Protection, Automatically back up and restore files changed by suspicious programs </t>
  </si>
  <si>
    <t>Ransomware Protection, Block processes commonly associated with ransomware (Performance)</t>
  </si>
  <si>
    <t>Ransomware Protection, program inspection to detect and block compromised executable files</t>
  </si>
  <si>
    <t>Anti-exploit Protection, Terminate programs that exhibit abnormal behavior associated with exploit attacks</t>
  </si>
  <si>
    <r>
      <t xml:space="preserve">Newly Encountered Programs </t>
    </r>
    <r>
      <rPr>
        <sz val="11"/>
        <color theme="1"/>
        <rFont val="Calibri"/>
        <family val="2"/>
        <scheme val="minor"/>
      </rPr>
      <t>Monitor newly encountered programs downloaded through web or email application channels</t>
    </r>
  </si>
  <si>
    <t>Prompt User</t>
  </si>
  <si>
    <t>Enable Event Monitoring</t>
  </si>
  <si>
    <t>New Startup Program</t>
  </si>
  <si>
    <t>Assess</t>
  </si>
  <si>
    <t>Hosts File Modification Assess</t>
  </si>
  <si>
    <t>Program Library Injection Assess</t>
  </si>
  <si>
    <t>New Internet Explorer Plugin Assess</t>
  </si>
  <si>
    <t>Internet Explorer Setting Modification Assess</t>
  </si>
  <si>
    <t>Shell Modification Assess</t>
  </si>
  <si>
    <t>Exceptions</t>
  </si>
  <si>
    <t>PREDICTIVE MACHINE LEARNING</t>
  </si>
  <si>
    <t>Enable Predictive Machine Learning</t>
  </si>
  <si>
    <r>
      <t>Detection Setti</t>
    </r>
    <r>
      <rPr>
        <sz val="11"/>
        <color theme="1"/>
        <rFont val="Calibri"/>
        <family val="2"/>
        <scheme val="minor"/>
      </rPr>
      <t xml:space="preserve">ngs File </t>
    </r>
  </si>
  <si>
    <t>Quarantine</t>
  </si>
  <si>
    <r>
      <t>Detection Se</t>
    </r>
    <r>
      <rPr>
        <sz val="11"/>
        <color theme="1"/>
        <rFont val="Calibri"/>
        <family val="2"/>
        <scheme val="minor"/>
      </rPr>
      <t xml:space="preserve">ttings Process </t>
    </r>
  </si>
  <si>
    <t>Terminate</t>
  </si>
  <si>
    <t>WEB REPUTATION</t>
  </si>
  <si>
    <t>EXTERNAL AGENTS</t>
  </si>
  <si>
    <t>Windows desktop platforms</t>
  </si>
  <si>
    <t>Windows server platforms</t>
  </si>
  <si>
    <t>Enable assessment mode</t>
  </si>
  <si>
    <t>Unchecked</t>
  </si>
  <si>
    <t>Query Settings, Check HTTPS URLs</t>
  </si>
  <si>
    <t>Send queries to Smart Protection Servers</t>
  </si>
  <si>
    <t xml:space="preserve">Security Level </t>
  </si>
  <si>
    <t>Untested URLs Block pages that have not been tested by Trend Micro</t>
  </si>
  <si>
    <r>
      <t xml:space="preserve">Browser Exploit Prevention </t>
    </r>
    <r>
      <rPr>
        <sz val="11"/>
        <color theme="1"/>
        <rFont val="Calibri"/>
        <family val="2"/>
        <scheme val="minor"/>
      </rPr>
      <t>Block pages containing malicious script</t>
    </r>
  </si>
  <si>
    <t>Approved/Blocked URL List Enable approved/blocked list</t>
  </si>
  <si>
    <t xml:space="preserve">Approved/Blocked URL List Analyze parameters </t>
  </si>
  <si>
    <r>
      <t xml:space="preserve">Agent Log </t>
    </r>
    <r>
      <rPr>
        <sz val="11"/>
        <color theme="1"/>
        <rFont val="Calibri"/>
        <family val="2"/>
        <scheme val="minor"/>
      </rPr>
      <t>Allow agents to send logs to the Apex One server</t>
    </r>
  </si>
  <si>
    <t>INTERNAL AGENTS</t>
  </si>
  <si>
    <t>Query Settings, Enable assessment mode</t>
  </si>
  <si>
    <t>Query Settings, Send queries to Smart Protection Servers</t>
  </si>
  <si>
    <t>Security Level</t>
  </si>
  <si>
    <t>Untested URLs, Block pages that have not been tested by Trend Micro</t>
  </si>
  <si>
    <r>
      <t xml:space="preserve">Browser Exploit Prevention, </t>
    </r>
    <r>
      <rPr>
        <sz val="11"/>
        <color theme="1"/>
        <rFont val="Calibri"/>
        <family val="2"/>
        <scheme val="minor"/>
      </rPr>
      <t>Block pages containing malicious script</t>
    </r>
  </si>
  <si>
    <r>
      <t xml:space="preserve">Approved/Blocked URL List, </t>
    </r>
    <r>
      <rPr>
        <sz val="11"/>
        <color theme="1"/>
        <rFont val="Calibri"/>
        <family val="2"/>
        <scheme val="minor"/>
      </rPr>
      <t>Enable approved/blocked list</t>
    </r>
  </si>
  <si>
    <r>
      <t xml:space="preserve">Agent Log, </t>
    </r>
    <r>
      <rPr>
        <sz val="11"/>
        <color theme="1"/>
        <rFont val="Calibri"/>
        <family val="2"/>
        <scheme val="minor"/>
      </rPr>
      <t>Allow agents to send logs to the Apex One server</t>
    </r>
  </si>
  <si>
    <t>SUSPICIOUS CONNECTION</t>
  </si>
  <si>
    <t>Detect network connections made to addresses in the Global C&amp;C IP list</t>
  </si>
  <si>
    <t>Enable/Block</t>
  </si>
  <si>
    <t>Log and allow access to User-defined Blocked IP list addresses</t>
  </si>
  <si>
    <t>Detect connections using malware network fingerprinting:</t>
  </si>
  <si>
    <t>Block</t>
  </si>
  <si>
    <t>Clean suspicious connections when a C&amp;C callback is detected</t>
  </si>
  <si>
    <t>VULNERABILITY PROTECTION</t>
  </si>
  <si>
    <t>Enable Vulnerability Protection</t>
  </si>
  <si>
    <r>
      <t xml:space="preserve">Intrusion Prevention Rules </t>
    </r>
    <r>
      <rPr>
        <sz val="11"/>
        <color theme="1"/>
        <rFont val="Calibri"/>
        <family val="2"/>
        <scheme val="minor"/>
      </rPr>
      <t>Profile</t>
    </r>
  </si>
  <si>
    <t>Recommended</t>
  </si>
  <si>
    <t>Network Engine Settings, Network Engine Detection Mode</t>
  </si>
  <si>
    <t>Inline</t>
  </si>
  <si>
    <t>DEVICE CONTROL</t>
  </si>
  <si>
    <t>Enable Device Control</t>
  </si>
  <si>
    <t>Apply all settings to external agents</t>
  </si>
  <si>
    <t>All users policies , Storage Devices</t>
  </si>
  <si>
    <t>All users policies , Block the AutoRun function on USB storage devices</t>
  </si>
  <si>
    <t>All users policies , Display a notification message on the endpoint when Apex One detects unauthorized device access</t>
  </si>
  <si>
    <t>All users policies , Non-Storage Devices</t>
  </si>
  <si>
    <t>APPLICATION CONTROL</t>
  </si>
  <si>
    <t>Enable Application Control</t>
  </si>
  <si>
    <t>User-Defined Rules</t>
  </si>
  <si>
    <t>Additional Actions</t>
  </si>
  <si>
    <r>
      <t xml:space="preserve">Agent Notifications, </t>
    </r>
    <r>
      <rPr>
        <sz val="11"/>
        <color theme="1"/>
        <rFont val="Calibri"/>
        <family val="2"/>
        <scheme val="minor"/>
      </rPr>
      <t>Display a notification when an application is blocked</t>
    </r>
  </si>
  <si>
    <r>
      <t xml:space="preserve">Log Maintenance </t>
    </r>
    <r>
      <rPr>
        <sz val="11"/>
        <color theme="1"/>
        <rFont val="Calibri"/>
        <family val="2"/>
        <scheme val="minor"/>
      </rPr>
      <t>Maximum log age (in days): 90</t>
    </r>
  </si>
  <si>
    <r>
      <t xml:space="preserve">Maximum number of logs a Security Agent can send each hour per criteria: </t>
    </r>
    <r>
      <rPr>
        <sz val="11"/>
        <color theme="1"/>
        <rFont val="Calibri"/>
        <family val="2"/>
        <scheme val="minor"/>
      </rPr>
      <t>10</t>
    </r>
  </si>
  <si>
    <t>EXCEPTIONS</t>
  </si>
  <si>
    <t>TRUSTED PROGRAM LIST</t>
  </si>
  <si>
    <t>Approved List</t>
  </si>
  <si>
    <t>SPYWARE/GRYWARE APRROVED LIST</t>
  </si>
  <si>
    <t>AGENT CONFIGURATIONS</t>
  </si>
  <si>
    <t>UPDATE AGENT</t>
  </si>
  <si>
    <t>Security Agents can act as Update Agents for: Component updates</t>
  </si>
  <si>
    <t>Security Agents can act as Update Agents for: Domain settings</t>
  </si>
  <si>
    <t>Security Agents can act as Update Agents for: Security Agent programs and hot fixes</t>
  </si>
  <si>
    <t>PRIVILEGES AND OTHER SETTINGS</t>
  </si>
  <si>
    <t>PRIVILEGES</t>
  </si>
  <si>
    <t>Independent Mode</t>
  </si>
  <si>
    <t>Scans</t>
  </si>
  <si>
    <t>Scheduled Scans</t>
  </si>
  <si>
    <t>Firewall Display the Firewall settings on the Security Agent console</t>
  </si>
  <si>
    <t>Firewall Allow users to enable/disable the firewall and the firewall violation notification message</t>
  </si>
  <si>
    <t>Firewall Allow Security Agents to send firewall logs to the Apex One server</t>
  </si>
  <si>
    <t>Behavior Monitoring Display the Behavior Monitoring settings on the Security Agent console</t>
  </si>
  <si>
    <t>Trusted Program List Display the Trusted Program List on the Security Agent console</t>
  </si>
  <si>
    <t>Mail Scan Display the Mail Scan settings on the Security Agent console</t>
  </si>
  <si>
    <t>Proxy Settings Allow users to configure proxy settings</t>
  </si>
  <si>
    <t>Component Updates, Perform "Update Now"</t>
  </si>
  <si>
    <t>Component Updates, Enable/Disable schedule-based updates</t>
  </si>
  <si>
    <t xml:space="preserve">Unload and Unlock </t>
  </si>
  <si>
    <t>Requires a password</t>
  </si>
  <si>
    <t xml:space="preserve">Uninstallation </t>
  </si>
  <si>
    <t>OTHER SETTINGS</t>
  </si>
  <si>
    <t>Co-exist Mode Agent Conversion Permanently convert Security Agents using coexist mode into fully-functional Security Agents</t>
  </si>
  <si>
    <t>Update Settings Security Agents download updates from the Trend Micro ActiveUpdate Server</t>
  </si>
  <si>
    <t>Update Settings schedule-based updates on Security Agents</t>
  </si>
  <si>
    <t>Security Agents only update the following components</t>
  </si>
  <si>
    <t>All components</t>
  </si>
  <si>
    <t>Web Reputation Settings, Display a notification when a website is blocked</t>
  </si>
  <si>
    <t>Behavior Monitoring Settings, Display a notification when a program is blocked</t>
  </si>
  <si>
    <t>C&amp;C Contact Alert Settings, Display a notification when a C&amp;C callback is detected</t>
  </si>
  <si>
    <t>Central Quarantine Restore Alert Settings, Display a notification when a quarantined file is Restored</t>
  </si>
  <si>
    <t>Predictive Machine Learning Settings, Display a notification when a threat is detected</t>
  </si>
  <si>
    <t>Scheduled Scan Settings, Display a notification before a scheduled scan occurs</t>
  </si>
  <si>
    <t>Cache Settings for Scans, Enable the digital signature cache</t>
  </si>
  <si>
    <t>Cache Settings for Scans, Enable the on-demand scan cache</t>
  </si>
  <si>
    <t>POP3 Email Scan Settings, Scan POP3 email</t>
  </si>
  <si>
    <t>Security Agent Access Restriction, Do not allow users to access the Security Agent console from the system tray or Windows Start menu</t>
  </si>
  <si>
    <t>Restart Notification, Display a notification if the endpoint needs to restart to finish cleaning infected files</t>
  </si>
  <si>
    <t>ADDITIONAL SERVICE SETTINGS</t>
  </si>
  <si>
    <t>Unauthorized Change Prevention Service, Windows desktops</t>
  </si>
  <si>
    <r>
      <t xml:space="preserve">Unauthorized Change Prevention Service, </t>
    </r>
    <r>
      <rPr>
        <sz val="11"/>
        <color theme="1"/>
        <rFont val="Calibri"/>
        <family val="2"/>
        <scheme val="minor"/>
      </rPr>
      <t>Windows Server platforms, Mode</t>
    </r>
  </si>
  <si>
    <t>Firewall Service Windows desktops</t>
  </si>
  <si>
    <t>Firewall Service Windows Server plataforms</t>
  </si>
  <si>
    <t>Suspicious Connection Service Windows desktops</t>
  </si>
  <si>
    <t>Suspicious Connection Service Windows server plataforms</t>
  </si>
  <si>
    <t>Data Protection Service Windows desktops</t>
  </si>
  <si>
    <t>Data Protection Service Windows server plataforms</t>
  </si>
  <si>
    <t>Advanced Protection Service Windows desktops</t>
  </si>
  <si>
    <t>Advanced Protection Service Windows Server platforms</t>
  </si>
  <si>
    <t>APEX ONE SERVER</t>
  </si>
  <si>
    <t>GLOBAL AGENT SETTINGS</t>
  </si>
  <si>
    <t>SECURITY SETTINGS</t>
  </si>
  <si>
    <t>Security Settings, Exclude Microsoft Exchange server folders and files from scans</t>
  </si>
  <si>
    <t>Security Settings, Enable deferred scanning on file operations</t>
  </si>
  <si>
    <t>Security Settings, Enable Early Launch Anti-Malware protection on endpoints</t>
  </si>
  <si>
    <t>Security Settings, Scan Settings for Large Compressed Files Real-time Scan</t>
  </si>
  <si>
    <t>Security Settings, Scan Settings for Large Compressed Files Manual Scan/Schedule Scan/Scan Now</t>
  </si>
  <si>
    <t>Security Settings, Virus/Malware Scan Settings Only Clean/Delete infected files within compressed files</t>
  </si>
  <si>
    <t>Security Settings, Spyware/Grayware Scan Settings Only Scan for cookies</t>
  </si>
  <si>
    <t>Security Settings, Spyware/Grayware Scan Settings Only Count cookie into spyware log</t>
  </si>
  <si>
    <r>
      <t xml:space="preserve">Scheduled Scan Settings Remind users of the Scheduled Scan </t>
    </r>
    <r>
      <rPr>
        <b/>
        <sz val="11"/>
        <color theme="1"/>
        <rFont val="Calibri"/>
        <family val="2"/>
      </rPr>
      <t xml:space="preserve">10 </t>
    </r>
    <r>
      <rPr>
        <sz val="11"/>
        <color theme="1"/>
        <rFont val="Calibri"/>
        <family val="2"/>
      </rPr>
      <t>minutes before it runs</t>
    </r>
  </si>
  <si>
    <r>
      <t xml:space="preserve">Scheduled Scan Settings Postpone Scheduled Scan for up to </t>
    </r>
    <r>
      <rPr>
        <b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hour</t>
    </r>
  </si>
  <si>
    <t>Scheduled Scan Settings Automatically stop Scheduled Scan</t>
  </si>
  <si>
    <r>
      <t xml:space="preserve">Scheduled Scan Settings Skip Scheduled Scan when a wireless endpoint's battery life is less than </t>
    </r>
    <r>
      <rPr>
        <b/>
        <sz val="11"/>
        <color theme="1"/>
        <rFont val="Calibri"/>
        <family val="2"/>
      </rPr>
      <t xml:space="preserve">20 </t>
    </r>
    <r>
      <rPr>
        <sz val="11"/>
        <color theme="1"/>
        <rFont val="Calibri"/>
        <family val="2"/>
      </rPr>
      <t>% and its AC adapter is unplugged</t>
    </r>
  </si>
  <si>
    <t>Scheduled Scan Settings Resume a interrupted Scheduled Scan</t>
  </si>
  <si>
    <t>Scheduled Scan Settings Resume a missed Scheduled Scan</t>
  </si>
  <si>
    <t>Firewall Settings the Apex One Firewall</t>
  </si>
  <si>
    <t>Firewall Settings Send firewall logs to the server every</t>
  </si>
  <si>
    <t>Firewall Settings Update the Apex One Firewall driver only after a system restart</t>
  </si>
  <si>
    <t>Firewall Settings Send firewall log count information to the Apex One server hourly to determine the possibility of a firewall outbreak.</t>
  </si>
  <si>
    <t>Suspicious Connection Settings Define customized Approved and Blocked IP lists used to detect C&amp;C callbacks</t>
  </si>
  <si>
    <t>Behavior Monitoring Settings Automatically take action if the user does not respond within</t>
  </si>
  <si>
    <t>SYSTEM</t>
  </si>
  <si>
    <t>Certified Safe Software Service Settings Enable the Certified Safe Software Service for Behavior Monitoring, Firewall, and antivirus scans</t>
  </si>
  <si>
    <t>Smart Protection Service Proxy</t>
  </si>
  <si>
    <t>Services Restart Automatically restart any Security Agent service if the service terminates unexpectedly</t>
  </si>
  <si>
    <r>
      <t xml:space="preserve">Services Restart Restart the service after </t>
    </r>
    <r>
      <rPr>
        <b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minute</t>
    </r>
  </si>
  <si>
    <r>
      <t xml:space="preserve">Services Restart If the first attempt to restart the service is unsuccessful, retry </t>
    </r>
    <r>
      <rPr>
        <b/>
        <sz val="11"/>
        <color theme="1"/>
        <rFont val="Calibri"/>
        <family val="2"/>
      </rPr>
      <t xml:space="preserve">10 </t>
    </r>
    <r>
      <rPr>
        <sz val="11"/>
        <color theme="1"/>
        <rFont val="Calibri"/>
        <family val="2"/>
      </rPr>
      <t>times</t>
    </r>
  </si>
  <si>
    <r>
      <t xml:space="preserve">Services Restart Reset the unsuccessful restart count after </t>
    </r>
    <r>
      <rPr>
        <b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hour</t>
    </r>
  </si>
  <si>
    <t>NETWORK</t>
  </si>
  <si>
    <r>
      <t xml:space="preserve">Virus/Malware Log Bandwidth Settings Enable the Security Agent to create a single virus/malware log entry for recurring detections of the same virus/malware within an hour </t>
    </r>
    <r>
      <rPr>
        <b/>
        <sz val="11"/>
        <color theme="1"/>
        <rFont val="Calibri"/>
        <family val="2"/>
      </rPr>
      <t>Enable</t>
    </r>
  </si>
  <si>
    <t>Server Polling Interval</t>
  </si>
  <si>
    <t>3min</t>
  </si>
  <si>
    <t>AGENT CONTROL</t>
  </si>
  <si>
    <t>General Settings Add Manual Scan to the Windows shortcut menu on endpoints</t>
  </si>
  <si>
    <r>
      <t xml:space="preserve">Alert Settings Show the alert icon on the Windows taskbar if the virus pattern file is not updated after </t>
    </r>
    <r>
      <rPr>
        <b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 days</t>
    </r>
  </si>
  <si>
    <t>Alert Settings Display a notification message if the endpoint needs to restart to load a kernel mode drive</t>
  </si>
  <si>
    <t>ADMINISTRATION</t>
  </si>
  <si>
    <t>UPDATES</t>
  </si>
  <si>
    <t>SCHEDULED UPDATES</t>
  </si>
  <si>
    <t>Components Enable intelligent component downloading</t>
  </si>
  <si>
    <t>Update Source</t>
  </si>
  <si>
    <t>Download Schedule</t>
  </si>
  <si>
    <t>Deployment Plan</t>
  </si>
  <si>
    <t>Critical</t>
  </si>
  <si>
    <t># DE FUNCIONES CUMPLIDAS</t>
  </si>
  <si>
    <t>% DE CUMPLIMIENTO</t>
  </si>
  <si>
    <t>MODULOS DE PROTECCION</t>
  </si>
  <si>
    <t>OPERACIÓN</t>
  </si>
  <si>
    <t>TOTAL DE  CUMPLIMIENTO</t>
  </si>
  <si>
    <t>NO EVALUADO TOTAL</t>
  </si>
  <si>
    <t>NO EVALUADO MODULOS DE PROTECCION</t>
  </si>
  <si>
    <t>NO EVALUADO OPERACIÓN</t>
  </si>
  <si>
    <t>SCORE</t>
  </si>
  <si>
    <t>% Coverage</t>
  </si>
  <si>
    <t>Current Period</t>
  </si>
  <si>
    <t>Previous Period</t>
  </si>
  <si>
    <t>Compliance Level</t>
  </si>
  <si>
    <t>Deployment License</t>
  </si>
  <si>
    <t>Product Knowledge</t>
  </si>
  <si>
    <t>Product Usability</t>
  </si>
  <si>
    <t>Best Practice Configuration</t>
  </si>
  <si>
    <t>Maintenance &amp; Troubleshooting</t>
  </si>
  <si>
    <t>Customer Satisfaction</t>
  </si>
  <si>
    <t>Professional Serivces Delivered</t>
  </si>
  <si>
    <t>Meaning</t>
  </si>
  <si>
    <t>Adminstrative</t>
  </si>
  <si>
    <t>Level</t>
  </si>
  <si>
    <t>Status</t>
  </si>
  <si>
    <t>%</t>
  </si>
  <si>
    <t>Non exist</t>
  </si>
  <si>
    <t>Does Not Exist</t>
  </si>
  <si>
    <t>Initial</t>
  </si>
  <si>
    <t>Started</t>
  </si>
  <si>
    <t>Low</t>
  </si>
  <si>
    <t>0-20</t>
  </si>
  <si>
    <t>Repeatable</t>
  </si>
  <si>
    <t>Partly Done</t>
  </si>
  <si>
    <t>20-40</t>
  </si>
  <si>
    <t>Defined</t>
  </si>
  <si>
    <t>Working</t>
  </si>
  <si>
    <t>40-60</t>
  </si>
  <si>
    <t>Managed</t>
  </si>
  <si>
    <t>Monitored</t>
  </si>
  <si>
    <t>60-80</t>
  </si>
  <si>
    <t>Optimised</t>
  </si>
  <si>
    <t xml:space="preserve">Continuous Improvement </t>
  </si>
  <si>
    <t>Very High</t>
  </si>
  <si>
    <t>80-100</t>
  </si>
  <si>
    <t>Metric Descriptions</t>
  </si>
  <si>
    <t xml:space="preserve">Mide el nivel de implementación de las licencias adquiridas por el cliente </t>
  </si>
  <si>
    <t xml:space="preserve">Mide el nivel de conocimiento que tiene el cliente sobre las capacidades y funcionalidades del producto  </t>
  </si>
  <si>
    <t>Evalua la usabilidad de las capacidades del producto, el nivel de utilizacion de sus módulos y funcionalidades</t>
  </si>
  <si>
    <t>Mide el nivel de cumplimiento de acuerdo a las configuraciones de buenas practicas recomendadas por el fabricante</t>
  </si>
  <si>
    <t>Mide el estado de mantenimiento del producto y resolucion de problemas</t>
  </si>
  <si>
    <t>La satisfacción del cliente incluye puntuación de Net Promoter (encuesta), las cifras de ventas y de renovacion, el número de llamadas de asistencia y casos resueltos en un período de tiempo.</t>
  </si>
  <si>
    <t>Profesional Serivces Delivered</t>
  </si>
  <si>
    <t>Mide el nivel de servicio entregado por los socios de negocio, incluye la implemenetacion y administracion del producto, asi como la gestión de los eventos de ciberseguridad</t>
  </si>
  <si>
    <t>RESPUESTA</t>
  </si>
  <si>
    <t>Atende</t>
  </si>
  <si>
    <t>Não atende</t>
  </si>
  <si>
    <t>Atende Parcialmente</t>
  </si>
  <si>
    <t>Não licenciado</t>
  </si>
  <si>
    <t>New Service</t>
  </si>
  <si>
    <t xml:space="preserve">Security Policy Modification </t>
  </si>
  <si>
    <t xml:space="preserve">Firewall Policy Modification </t>
  </si>
  <si>
    <t xml:space="preserve">System File Modification </t>
  </si>
  <si>
    <t xml:space="preserve">Duplicated System File </t>
  </si>
  <si>
    <t xml:space="preserve">System Process Modification </t>
  </si>
  <si>
    <t xml:space="preserve">Suspicious Behavior </t>
  </si>
  <si>
    <t>AI App Guard</t>
  </si>
  <si>
    <t>BEST PRACTICES FOR STANDARD ENDPOINT PROTECTION</t>
  </si>
  <si>
    <t>Scan Settings, Scan compressed files: Do not scan files if the compressed file exceed</t>
  </si>
  <si>
    <t>20MB</t>
  </si>
  <si>
    <t>Scan Settings, Scan compressed files: In a compressed file, scan only he first</t>
  </si>
  <si>
    <t>10 files</t>
  </si>
  <si>
    <t>Virus/Malware, Damage Cleanup Services, Display a notification on endpoints when spyware/grayware us detected</t>
  </si>
  <si>
    <t>Advanced Malware Detection: Uses machine learning to detect malware and spyware in portable executable files and applies the selected action</t>
  </si>
  <si>
    <t>Use ActiveAction</t>
  </si>
  <si>
    <t>Remind users of the Scheduled Scan</t>
  </si>
  <si>
    <t>Postspone Scheduled Scan for up to</t>
  </si>
  <si>
    <t xml:space="preserve">Automatically stop Scheduled Scan when scanning lasts more than </t>
  </si>
  <si>
    <t>Skip Scheduled Scan when a wireless endpoint's battery life is less than</t>
  </si>
  <si>
    <t>Resume Scheduled Scan: Resume an interrupted Scheduled Scan</t>
  </si>
  <si>
    <t>Resume Scheduled Scan: Resume a missed Scheduled Scan</t>
  </si>
  <si>
    <t>Same time next day</t>
  </si>
  <si>
    <t>30 min</t>
  </si>
  <si>
    <t xml:space="preserve">Do not scan files if the compressed file size exceed </t>
  </si>
  <si>
    <t xml:space="preserve">In a compressed file, scan only the first </t>
  </si>
  <si>
    <t xml:space="preserve">Damage Cleanup Services </t>
  </si>
  <si>
    <t>Monitoring Level: Detection</t>
  </si>
  <si>
    <t>Monitoring Level: Prevention</t>
  </si>
  <si>
    <t>2 - Moderate</t>
  </si>
  <si>
    <t>Inactive Endpoint Removal Settings</t>
  </si>
  <si>
    <t>ENDPOINT SECURITY</t>
  </si>
  <si>
    <t>ENDPOINT INVENTORY</t>
  </si>
  <si>
    <t>Dynamic Intelligence Mode</t>
  </si>
  <si>
    <t>Enabled</t>
  </si>
  <si>
    <t>Customer Name</t>
  </si>
  <si>
    <t>Customer Representatives</t>
  </si>
  <si>
    <t xml:space="preserve">Who manages the solution? </t>
  </si>
  <si>
    <t>Policy Name</t>
  </si>
  <si>
    <t>COMPLIANT</t>
  </si>
  <si>
    <t>RISK LEVEL</t>
  </si>
  <si>
    <t>NO</t>
  </si>
  <si>
    <t>EXCEPTION LISTS</t>
  </si>
  <si>
    <t>Version Control Policies</t>
  </si>
  <si>
    <t>Version Control Policy</t>
  </si>
  <si>
    <t>Created</t>
  </si>
  <si>
    <t>Agent version settings</t>
  </si>
  <si>
    <t>Scheduled</t>
  </si>
  <si>
    <t>Update Policy</t>
  </si>
  <si>
    <t>n (Latest)</t>
  </si>
  <si>
    <t>Advanced Settings: Kernel support package settings</t>
  </si>
  <si>
    <t>Always</t>
  </si>
  <si>
    <t>Advanced Settings: Kernel support package settings - Update Policy</t>
  </si>
  <si>
    <t>Component version settings</t>
  </si>
  <si>
    <t>Optional (Build for 28 days)</t>
  </si>
  <si>
    <t>Optional (Add the cache for safe files that are unchanged for 60 days)</t>
  </si>
  <si>
    <t>Optional (The cache for each safe file expires within 30 days)</t>
  </si>
  <si>
    <t>Trend Micro ActiveUpdate Server</t>
  </si>
  <si>
    <t>NO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</si>
</sst>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26"/>
      <color theme="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Calibri"/>
      <family val="2"/>
      <scheme val="minor"/>
    </font>
    <font>
      <sz val="10"/>
      <name val="Franklin Gothic Book"/>
      <family val="2"/>
    </font>
    <font>
      <b/>
      <sz val="18"/>
      <color theme="1"/>
      <name val="Franklin Gothic Book"/>
      <family val="2"/>
    </font>
    <font>
      <sz val="11"/>
      <color rgb="FF9C6500"/>
      <name val="Calibri"/>
      <family val="2"/>
      <scheme val="minor"/>
    </font>
    <font>
      <sz val="12"/>
      <color theme="1"/>
      <name val="Franklin Gothic Medium"/>
      <family val="2"/>
    </font>
    <font>
      <b/>
      <sz val="12"/>
      <color theme="1"/>
      <name val="Calibri"/>
      <family val="2"/>
      <scheme val="minor"/>
    </font>
    <font>
      <sz val="11"/>
      <color rgb="FF7F7F7F"/>
      <name val="Calibri"/>
      <family val="2"/>
      <scheme val="minor"/>
    </font>
    <font>
      <b/>
      <sz val="10"/>
      <color theme="0"/>
      <name val="Franklin Gothic Book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22B3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theme="4" tint="-0.249977111117893"/>
      </left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4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medium">
        <color theme="4" tint="-0.249977111117893"/>
      </bottom>
      <diagonal/>
    </border>
    <border>
      <left/>
      <right style="thin">
        <color rgb="FF002060"/>
      </right>
      <top/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rgb="FF002060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thin">
        <color rgb="FF002060"/>
      </bottom>
      <diagonal/>
    </border>
    <border>
      <left/>
      <right style="thin">
        <color rgb="FF002060"/>
      </right>
      <top style="medium">
        <color theme="4" tint="-0.249977111117893"/>
      </top>
      <bottom style="thin">
        <color rgb="FF00206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theme="0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indexed="64"/>
      </right>
      <top style="thin">
        <color rgb="FFFFFFFF"/>
      </top>
      <bottom/>
      <diagonal/>
    </border>
    <border>
      <left style="thin">
        <color rgb="FFFFFFFF"/>
      </left>
      <right style="thin">
        <color indexed="64"/>
      </right>
      <top/>
      <bottom/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FFFF"/>
      </left>
      <right/>
      <top style="medium">
        <color rgb="FFFFFFFF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6" fillId="11" borderId="0" applyNumberFormat="0" applyBorder="0" applyAlignment="0" applyProtection="0"/>
    <xf numFmtId="0" fontId="14" fillId="0" borderId="0"/>
    <xf numFmtId="0" fontId="22" fillId="4" borderId="0" applyNumberFormat="0" applyBorder="0" applyAlignment="0" applyProtection="0"/>
  </cellStyleXfs>
  <cellXfs count="111">
    <xf numFmtId="0" fontId="0" fillId="0" borderId="0" xfId="0"/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0" fillId="0" borderId="0" xfId="0" applyAlignment="1">
      <alignment horizontal="center"/>
    </xf>
    <xf numFmtId="0" fontId="4" fillId="7" borderId="1" xfId="0" applyFont="1" applyFill="1" applyBorder="1"/>
    <xf numFmtId="0" fontId="0" fillId="0" borderId="1" xfId="0" applyBorder="1" applyAlignment="1">
      <alignment horizontal="center"/>
    </xf>
    <xf numFmtId="9" fontId="0" fillId="0" borderId="1" xfId="4" applyFont="1" applyBorder="1" applyAlignment="1">
      <alignment horizontal="center"/>
    </xf>
    <xf numFmtId="9" fontId="0" fillId="0" borderId="1" xfId="4" applyFont="1" applyBorder="1"/>
    <xf numFmtId="0" fontId="5" fillId="9" borderId="0" xfId="0" applyFont="1" applyFill="1"/>
    <xf numFmtId="0" fontId="7" fillId="2" borderId="0" xfId="1" applyFont="1"/>
    <xf numFmtId="0" fontId="8" fillId="3" borderId="0" xfId="2" applyFont="1"/>
    <xf numFmtId="0" fontId="9" fillId="4" borderId="0" xfId="3" applyFont="1"/>
    <xf numFmtId="0" fontId="0" fillId="9" borderId="1" xfId="0" applyFill="1" applyBorder="1" applyAlignment="1">
      <alignment horizontal="left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15" fillId="0" borderId="0" xfId="8" applyFont="1" applyAlignment="1">
      <alignment wrapText="1"/>
    </xf>
    <xf numFmtId="0" fontId="15" fillId="0" borderId="0" xfId="8" applyFont="1" applyAlignment="1">
      <alignment horizontal="center" wrapText="1"/>
    </xf>
    <xf numFmtId="0" fontId="14" fillId="0" borderId="0" xfId="8" applyAlignment="1">
      <alignment wrapText="1"/>
    </xf>
    <xf numFmtId="0" fontId="14" fillId="0" borderId="0" xfId="8" applyAlignment="1">
      <alignment horizontal="center" vertical="center" wrapText="1"/>
    </xf>
    <xf numFmtId="0" fontId="14" fillId="8" borderId="0" xfId="8" applyFill="1" applyAlignment="1">
      <alignment wrapText="1"/>
    </xf>
    <xf numFmtId="2" fontId="16" fillId="8" borderId="0" xfId="8" applyNumberFormat="1" applyFont="1" applyFill="1" applyAlignment="1">
      <alignment horizontal="center" vertical="center" wrapText="1"/>
    </xf>
    <xf numFmtId="0" fontId="17" fillId="8" borderId="9" xfId="8" applyFont="1" applyFill="1" applyBorder="1" applyAlignment="1">
      <alignment horizontal="center" vertical="center" textRotation="59" wrapText="1"/>
    </xf>
    <xf numFmtId="0" fontId="18" fillId="8" borderId="9" xfId="8" applyFont="1" applyFill="1" applyBorder="1" applyAlignment="1">
      <alignment horizontal="center" vertical="center" textRotation="59" wrapText="1"/>
    </xf>
    <xf numFmtId="0" fontId="17" fillId="15" borderId="9" xfId="8" applyFont="1" applyFill="1" applyBorder="1" applyAlignment="1">
      <alignment horizontal="center" vertical="center" textRotation="59" wrapText="1"/>
    </xf>
    <xf numFmtId="0" fontId="19" fillId="8" borderId="0" xfId="8" applyFont="1" applyFill="1" applyAlignment="1">
      <alignment wrapText="1"/>
    </xf>
    <xf numFmtId="0" fontId="15" fillId="8" borderId="0" xfId="8" applyFont="1" applyFill="1" applyAlignment="1">
      <alignment wrapText="1"/>
    </xf>
    <xf numFmtId="0" fontId="17" fillId="8" borderId="10" xfId="8" applyFont="1" applyFill="1" applyBorder="1" applyAlignment="1">
      <alignment vertical="center" wrapText="1"/>
    </xf>
    <xf numFmtId="0" fontId="18" fillId="8" borderId="11" xfId="8" applyFont="1" applyFill="1" applyBorder="1" applyAlignment="1">
      <alignment horizontal="center" vertical="center" wrapText="1"/>
    </xf>
    <xf numFmtId="0" fontId="17" fillId="15" borderId="11" xfId="8" applyFont="1" applyFill="1" applyBorder="1" applyAlignment="1">
      <alignment horizontal="center" vertical="center" wrapText="1"/>
    </xf>
    <xf numFmtId="0" fontId="15" fillId="8" borderId="0" xfId="8" applyFont="1" applyFill="1" applyAlignment="1">
      <alignment vertical="center" wrapText="1"/>
    </xf>
    <xf numFmtId="0" fontId="17" fillId="8" borderId="12" xfId="8" applyFont="1" applyFill="1" applyBorder="1" applyAlignment="1">
      <alignment vertical="center" wrapText="1"/>
    </xf>
    <xf numFmtId="0" fontId="17" fillId="8" borderId="13" xfId="8" applyFont="1" applyFill="1" applyBorder="1" applyAlignment="1">
      <alignment vertical="center" wrapText="1"/>
    </xf>
    <xf numFmtId="0" fontId="17" fillId="8" borderId="14" xfId="8" applyFont="1" applyFill="1" applyBorder="1" applyAlignment="1">
      <alignment vertical="center" wrapText="1"/>
    </xf>
    <xf numFmtId="0" fontId="20" fillId="8" borderId="12" xfId="8" applyFont="1" applyFill="1" applyBorder="1" applyAlignment="1">
      <alignment vertical="center" wrapText="1"/>
    </xf>
    <xf numFmtId="0" fontId="17" fillId="8" borderId="0" xfId="8" applyFont="1" applyFill="1" applyAlignment="1">
      <alignment vertical="center" wrapText="1"/>
    </xf>
    <xf numFmtId="0" fontId="21" fillId="8" borderId="0" xfId="8" applyFont="1" applyFill="1" applyAlignment="1">
      <alignment wrapText="1"/>
    </xf>
    <xf numFmtId="0" fontId="24" fillId="0" borderId="0" xfId="8" applyFont="1"/>
    <xf numFmtId="0" fontId="14" fillId="0" borderId="0" xfId="8"/>
    <xf numFmtId="0" fontId="15" fillId="0" borderId="0" xfId="8" applyFont="1"/>
    <xf numFmtId="0" fontId="15" fillId="0" borderId="0" xfId="8" applyFont="1" applyAlignment="1">
      <alignment horizontal="left"/>
    </xf>
    <xf numFmtId="0" fontId="17" fillId="8" borderId="18" xfId="8" applyFont="1" applyFill="1" applyBorder="1" applyAlignment="1">
      <alignment vertical="center" wrapText="1"/>
    </xf>
    <xf numFmtId="0" fontId="17" fillId="8" borderId="20" xfId="8" applyFont="1" applyFill="1" applyBorder="1" applyAlignment="1">
      <alignment vertical="center" wrapText="1"/>
    </xf>
    <xf numFmtId="0" fontId="17" fillId="8" borderId="22" xfId="8" applyFont="1" applyFill="1" applyBorder="1" applyAlignment="1">
      <alignment vertical="center" wrapText="1"/>
    </xf>
    <xf numFmtId="0" fontId="26" fillId="0" borderId="4" xfId="8" applyFont="1" applyBorder="1" applyAlignment="1">
      <alignment horizontal="center" vertical="center" wrapText="1"/>
    </xf>
    <xf numFmtId="0" fontId="25" fillId="0" borderId="0" xfId="5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22" fillId="0" borderId="0" xfId="9" applyFill="1" applyAlignment="1">
      <alignment horizontal="center" vertical="center"/>
    </xf>
    <xf numFmtId="0" fontId="2" fillId="0" borderId="0" xfId="2" applyFill="1" applyAlignment="1">
      <alignment horizontal="center" vertical="center"/>
    </xf>
    <xf numFmtId="0" fontId="6" fillId="0" borderId="0" xfId="7" applyFill="1" applyAlignment="1">
      <alignment horizontal="center" vertical="center"/>
    </xf>
    <xf numFmtId="0" fontId="17" fillId="14" borderId="17" xfId="8" applyFont="1" applyFill="1" applyBorder="1" applyAlignment="1">
      <alignment vertical="center" wrapText="1"/>
    </xf>
    <xf numFmtId="0" fontId="17" fillId="14" borderId="19" xfId="8" applyFont="1" applyFill="1" applyBorder="1" applyAlignment="1">
      <alignment vertical="center" wrapText="1"/>
    </xf>
    <xf numFmtId="0" fontId="17" fillId="14" borderId="21" xfId="8" applyFont="1" applyFill="1" applyBorder="1" applyAlignment="1">
      <alignment vertical="center" wrapText="1"/>
    </xf>
    <xf numFmtId="0" fontId="12" fillId="12" borderId="23" xfId="6" applyFont="1" applyFill="1" applyBorder="1" applyAlignment="1">
      <alignment horizontal="center" vertical="center"/>
    </xf>
    <xf numFmtId="0" fontId="12" fillId="12" borderId="25" xfId="6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27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27" fillId="8" borderId="1" xfId="0" applyFont="1" applyFill="1" applyBorder="1"/>
    <xf numFmtId="0" fontId="5" fillId="16" borderId="0" xfId="0" applyFont="1" applyFill="1"/>
    <xf numFmtId="0" fontId="5" fillId="17" borderId="0" xfId="0" applyFont="1" applyFill="1"/>
    <xf numFmtId="0" fontId="27" fillId="8" borderId="41" xfId="0" applyFont="1" applyFill="1" applyBorder="1" applyAlignment="1">
      <alignment horizontal="left" vertical="center"/>
    </xf>
    <xf numFmtId="0" fontId="27" fillId="8" borderId="0" xfId="0" applyFont="1" applyFill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0" fillId="8" borderId="1" xfId="0" applyFill="1" applyBorder="1"/>
    <xf numFmtId="9" fontId="0" fillId="0" borderId="0" xfId="4" applyFont="1"/>
    <xf numFmtId="0" fontId="12" fillId="12" borderId="27" xfId="6" applyFont="1" applyFill="1" applyBorder="1" applyAlignment="1">
      <alignment vertical="center"/>
    </xf>
    <xf numFmtId="9" fontId="27" fillId="8" borderId="1" xfId="0" applyNumberFormat="1" applyFont="1" applyFill="1" applyBorder="1" applyAlignment="1">
      <alignment horizontal="left" vertical="center"/>
    </xf>
    <xf numFmtId="0" fontId="29" fillId="18" borderId="42" xfId="0" applyFont="1" applyFill="1" applyBorder="1" applyAlignment="1">
      <alignment horizontal="left" vertical="center"/>
    </xf>
    <xf numFmtId="0" fontId="4" fillId="12" borderId="4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5" fillId="16" borderId="0" xfId="0" applyFont="1" applyFill="1" applyAlignment="1">
      <alignment horizontal="center"/>
    </xf>
    <xf numFmtId="9" fontId="0" fillId="0" borderId="0" xfId="0" applyNumberFormat="1"/>
    <xf numFmtId="0" fontId="13" fillId="13" borderId="8" xfId="0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2" fillId="12" borderId="26" xfId="6" applyFont="1" applyFill="1" applyBorder="1" applyAlignment="1">
      <alignment horizontal="center" vertical="center"/>
    </xf>
    <xf numFmtId="0" fontId="12" fillId="12" borderId="27" xfId="6" applyFont="1" applyFill="1" applyBorder="1" applyAlignment="1">
      <alignment horizontal="center" vertical="center"/>
    </xf>
    <xf numFmtId="0" fontId="12" fillId="12" borderId="28" xfId="6" applyFont="1" applyFill="1" applyBorder="1" applyAlignment="1">
      <alignment horizontal="center" vertical="center"/>
    </xf>
    <xf numFmtId="0" fontId="12" fillId="12" borderId="35" xfId="6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13" borderId="31" xfId="0" applyFont="1" applyFill="1" applyBorder="1" applyAlignment="1">
      <alignment horizontal="center" vertical="center" textRotation="90"/>
    </xf>
    <xf numFmtId="0" fontId="4" fillId="13" borderId="32" xfId="0" applyFont="1" applyFill="1" applyBorder="1" applyAlignment="1">
      <alignment horizontal="center" vertical="center" textRotation="90"/>
    </xf>
    <xf numFmtId="0" fontId="4" fillId="13" borderId="33" xfId="0" applyFont="1" applyFill="1" applyBorder="1" applyAlignment="1">
      <alignment horizontal="center" vertical="center" textRotation="90"/>
    </xf>
    <xf numFmtId="0" fontId="4" fillId="12" borderId="5" xfId="0" applyFont="1" applyFill="1" applyBorder="1" applyAlignment="1">
      <alignment horizontal="left"/>
    </xf>
    <xf numFmtId="0" fontId="4" fillId="12" borderId="6" xfId="0" applyFont="1" applyFill="1" applyBorder="1" applyAlignment="1">
      <alignment horizontal="left"/>
    </xf>
    <xf numFmtId="0" fontId="12" fillId="12" borderId="38" xfId="6" applyFont="1" applyFill="1" applyBorder="1" applyAlignment="1">
      <alignment horizontal="center" vertical="center"/>
    </xf>
    <xf numFmtId="0" fontId="12" fillId="12" borderId="39" xfId="6" applyFont="1" applyFill="1" applyBorder="1" applyAlignment="1">
      <alignment horizontal="center" vertical="center"/>
    </xf>
    <xf numFmtId="0" fontId="12" fillId="12" borderId="40" xfId="6" applyFont="1" applyFill="1" applyBorder="1" applyAlignment="1">
      <alignment horizontal="center" vertical="center"/>
    </xf>
    <xf numFmtId="0" fontId="4" fillId="12" borderId="29" xfId="6" applyFont="1" applyFill="1" applyBorder="1" applyAlignment="1">
      <alignment horizontal="center" vertical="center" textRotation="90"/>
    </xf>
    <xf numFmtId="0" fontId="4" fillId="12" borderId="30" xfId="6" applyFont="1" applyFill="1" applyBorder="1" applyAlignment="1">
      <alignment horizontal="center" vertical="center" textRotation="90"/>
    </xf>
    <xf numFmtId="0" fontId="4" fillId="12" borderId="24" xfId="6" applyFont="1" applyFill="1" applyBorder="1" applyAlignment="1">
      <alignment horizontal="center" vertical="center" textRotation="90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12" borderId="37" xfId="6" applyFont="1" applyFill="1" applyBorder="1" applyAlignment="1">
      <alignment horizontal="center" vertical="center"/>
    </xf>
    <xf numFmtId="0" fontId="12" fillId="12" borderId="36" xfId="6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 textRotation="90"/>
    </xf>
    <xf numFmtId="0" fontId="0" fillId="0" borderId="33" xfId="0" applyBorder="1" applyAlignment="1">
      <alignment horizontal="center" vertical="center" textRotation="90"/>
    </xf>
    <xf numFmtId="0" fontId="4" fillId="13" borderId="34" xfId="0" applyFont="1" applyFill="1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4" fillId="13" borderId="5" xfId="0" applyFont="1" applyFill="1" applyBorder="1" applyAlignment="1">
      <alignment horizontal="center" vertical="center" textRotation="90"/>
    </xf>
    <xf numFmtId="0" fontId="4" fillId="13" borderId="8" xfId="0" applyFont="1" applyFill="1" applyBorder="1" applyAlignment="1">
      <alignment horizontal="center" vertical="center" textRotation="90"/>
    </xf>
    <xf numFmtId="0" fontId="4" fillId="13" borderId="7" xfId="0" applyFont="1" applyFill="1" applyBorder="1" applyAlignment="1">
      <alignment horizontal="center" vertical="center" textRotation="90"/>
    </xf>
    <xf numFmtId="0" fontId="15" fillId="0" borderId="0" xfId="8" applyFont="1" applyAlignment="1">
      <alignment horizontal="center" wrapText="1"/>
    </xf>
    <xf numFmtId="0" fontId="14" fillId="0" borderId="0" xfId="8" applyAlignment="1">
      <alignment horizontal="center" wrapText="1"/>
    </xf>
    <xf numFmtId="0" fontId="23" fillId="15" borderId="15" xfId="8" applyFont="1" applyFill="1" applyBorder="1" applyAlignment="1">
      <alignment horizontal="left" vertical="center" wrapText="1"/>
    </xf>
    <xf numFmtId="0" fontId="23" fillId="15" borderId="16" xfId="8" applyFont="1" applyFill="1" applyBorder="1" applyAlignment="1">
      <alignment horizontal="left" vertical="center" wrapText="1"/>
    </xf>
  </cellXfs>
  <cellStyles count="10">
    <cellStyle name="40% - Énfasis6" xfId="7" builtinId="51"/>
    <cellStyle name="Bueno" xfId="1" builtinId="26"/>
    <cellStyle name="Énfasis3" xfId="6" builtinId="37"/>
    <cellStyle name="Incorrecto" xfId="2" builtinId="27"/>
    <cellStyle name="Neutral" xfId="3" builtinId="28"/>
    <cellStyle name="Neutral 2" xfId="9" xr:uid="{00000000-0005-0000-0000-000009000000}"/>
    <cellStyle name="Normal" xfId="0" builtinId="0"/>
    <cellStyle name="Normal 2" xfId="8" xr:uid="{00000000-0005-0000-0000-00000B000000}"/>
    <cellStyle name="Porcentaje" xfId="4" builtinId="5"/>
    <cellStyle name="Texto explicativo" xfId="5" builtinId="53"/>
  </cellStyles>
  <dxfs count="5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0.59996337778862885"/>
        </patternFill>
      </fill>
    </dxf>
    <dxf>
      <fill>
        <patternFill>
          <fgColor theme="8" tint="0.39994506668294322"/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fgColor rgb="FFC00000"/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85F6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1919"/>
      <color rgb="FFFF8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Good</a:t>
            </a:r>
            <a:r>
              <a:rPr lang="es-CO" baseline="0"/>
              <a:t> Practices</a:t>
            </a:r>
          </a:p>
        </c:rich>
      </c:tx>
      <c:layout>
        <c:manualLayout>
          <c:xMode val="edge"/>
          <c:yMode val="edge"/>
          <c:x val="0.29084893615855428"/>
          <c:y val="4.3795620437956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8D-496B-8C92-8C74B338744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8D-496B-8C92-8C74B3387444}"/>
              </c:ext>
            </c:extLst>
          </c:dPt>
          <c:dLbls>
            <c:dLbl>
              <c:idx val="0"/>
              <c:layout>
                <c:manualLayout>
                  <c:x val="1.4791752283574157E-2"/>
                  <c:y val="8.1928846485430154E-2"/>
                </c:manualLayout>
              </c:layout>
              <c:spPr>
                <a:noFill/>
                <a:ln w="9525" cap="flat" cmpd="sng" algn="ctr">
                  <a:solidFill>
                    <a:schemeClr val="dk1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8D-496B-8C92-8C74B3387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'Risk Analysis'!$A$1:$A$2</c:f>
              <c:strCache>
                <c:ptCount val="2"/>
                <c:pt idx="0">
                  <c:v>OK</c:v>
                </c:pt>
                <c:pt idx="1">
                  <c:v>NO</c:v>
                </c:pt>
              </c:strCache>
            </c:strRef>
          </c:cat>
          <c:val>
            <c:numRef>
              <c:f>'Risk Analysis'!$B$1:$B$2</c:f>
              <c:numCache>
                <c:formatCode>0%</c:formatCode>
                <c:ptCount val="2"/>
                <c:pt idx="0">
                  <c:v>0.92607003891050588</c:v>
                </c:pt>
                <c:pt idx="1">
                  <c:v>7.3929961089494164E-2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D-496B-8C92-8C74B338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Policy Risk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E4-43CB-B3AC-2993AF55173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E4-43CB-B3AC-2993AF55173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E4-43CB-B3AC-2993AF55173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E4-43CB-B3AC-2993AF551736}"/>
              </c:ext>
            </c:extLst>
          </c:dPt>
          <c:cat>
            <c:strRef>
              <c:f>'Risk Analysis'!$F$1:$F$4</c:f>
              <c:strCache>
                <c:ptCount val="4"/>
                <c:pt idx="0">
                  <c:v>1-HIGH</c:v>
                </c:pt>
                <c:pt idx="1">
                  <c:v>2-MEDIUM</c:v>
                </c:pt>
                <c:pt idx="2">
                  <c:v>3-LOW</c:v>
                </c:pt>
                <c:pt idx="3">
                  <c:v>NO RISK</c:v>
                </c:pt>
              </c:strCache>
            </c:strRef>
          </c:cat>
          <c:val>
            <c:numRef>
              <c:f>'Risk Analysis'!$G$1:$G$4</c:f>
              <c:numCache>
                <c:formatCode>0%</c:formatCode>
                <c:ptCount val="4"/>
                <c:pt idx="0">
                  <c:v>5.8365758754863814E-2</c:v>
                </c:pt>
                <c:pt idx="1">
                  <c:v>3.8910505836575876E-3</c:v>
                </c:pt>
                <c:pt idx="2">
                  <c:v>1.1673151750972763E-2</c:v>
                </c:pt>
                <c:pt idx="3">
                  <c:v>0.92607003891050588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E4-43CB-B3AC-2993AF55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spPr>
            <a:ln w="50800" cap="rnd" cmpd="sng" algn="ctr">
              <a:solidFill>
                <a:schemeClr val="accent3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564-95AF-A684D5C2712F}"/>
            </c:ext>
          </c:extLst>
        </c:ser>
        <c:ser>
          <c:idx val="3"/>
          <c:order val="1"/>
          <c:spPr>
            <a:ln w="50800" cap="rnd" cmpd="sng" algn="ctr">
              <a:solidFill>
                <a:schemeClr val="accent4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564-95AF-A684D5C2712F}"/>
            </c:ext>
          </c:extLst>
        </c:ser>
        <c:ser>
          <c:idx val="0"/>
          <c:order val="2"/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4564-95AF-A684D5C2712F}"/>
            </c:ext>
          </c:extLst>
        </c:ser>
        <c:ser>
          <c:idx val="1"/>
          <c:order val="3"/>
          <c:spPr>
            <a:ln w="50800" cap="rnd" cmpd="sng" algn="ctr">
              <a:solidFill>
                <a:schemeClr val="accent2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6-4564-95AF-A684D5C2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3099872"/>
        <c:axId val="-1672997824"/>
      </c:radarChart>
      <c:catAx>
        <c:axId val="-167309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997824"/>
        <c:crosses val="autoZero"/>
        <c:auto val="1"/>
        <c:lblAlgn val="ctr"/>
        <c:lblOffset val="100"/>
        <c:noMultiLvlLbl val="0"/>
      </c:catAx>
      <c:valAx>
        <c:axId val="-16729978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09987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r>
              <a:rPr lang="en-US"/>
              <a:t>Customer</a:t>
            </a:r>
            <a:r>
              <a:rPr lang="en-US" baseline="0"/>
              <a:t>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Franklin Gothic Book" charset="0"/>
              <a:ea typeface="Franklin Gothic Book" charset="0"/>
              <a:cs typeface="Franklin Gothic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accent2">
                    <a:tint val="86000"/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8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64911216"/>
        <c:axId val="-1707825584"/>
      </c:barChart>
      <c:stockChart>
        <c:ser>
          <c:idx val="3"/>
          <c:order val="1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9-4387-A5BF-FC9F6C41727F}"/>
            </c:ext>
          </c:extLst>
        </c:ser>
        <c:ser>
          <c:idx val="0"/>
          <c:order val="2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9-4387-A5BF-FC9F6C41727F}"/>
            </c:ext>
          </c:extLst>
        </c:ser>
        <c:ser>
          <c:idx val="1"/>
          <c:order val="3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dot"/>
            <c:size val="5"/>
            <c:spPr>
              <a:gradFill rotWithShape="1">
                <a:gsLst>
                  <a:gs pos="0">
                    <a:schemeClr val="accent2">
                      <a:shade val="86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shade val="86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86000"/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rgbClr val="002060"/>
              </a:solidFill>
              <a:prstDash val="solid"/>
              <a:round/>
            </a:ln>
            <a:effectLst/>
          </c:spPr>
        </c:hiLowLines>
        <c:axId val="-1765378176"/>
        <c:axId val="-1765380496"/>
      </c:stockChart>
      <c:catAx>
        <c:axId val="-176491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707825584"/>
        <c:crosses val="autoZero"/>
        <c:auto val="1"/>
        <c:lblAlgn val="ctr"/>
        <c:lblOffset val="100"/>
        <c:noMultiLvlLbl val="0"/>
      </c:catAx>
      <c:valAx>
        <c:axId val="-1707825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764911216"/>
        <c:crosses val="autoZero"/>
        <c:crossBetween val="between"/>
        <c:majorUnit val="1"/>
        <c:minorUnit val="0.1"/>
      </c:valAx>
      <c:valAx>
        <c:axId val="-1765380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765378176"/>
        <c:crosses val="max"/>
        <c:crossBetween val="between"/>
      </c:valAx>
      <c:catAx>
        <c:axId val="-17653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53804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prstDash val="solid"/>
      <a:round/>
    </a:ln>
    <a:effectLst/>
  </c:spPr>
  <c:txPr>
    <a:bodyPr/>
    <a:lstStyle/>
    <a:p>
      <a:pPr>
        <a:defRPr>
          <a:latin typeface="Franklin Gothic Book" charset="0"/>
          <a:ea typeface="Franklin Gothic Book" charset="0"/>
          <a:cs typeface="Franklin Gothic Book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v>Current Period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1-41BD-8027-7407946BEE27}"/>
            </c:ext>
          </c:extLst>
        </c:ser>
        <c:ser>
          <c:idx val="0"/>
          <c:order val="1"/>
          <c:tx>
            <c:v>Previous Period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1-41BD-8027-7407946BEE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697861760"/>
        <c:axId val="-1675769648"/>
      </c:barChart>
      <c:catAx>
        <c:axId val="-16978617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675769648"/>
        <c:crosses val="autoZero"/>
        <c:auto val="1"/>
        <c:lblAlgn val="ctr"/>
        <c:lblOffset val="100"/>
        <c:noMultiLvlLbl val="0"/>
      </c:catAx>
      <c:valAx>
        <c:axId val="-1675769648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6978617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50987</xdr:colOff>
      <xdr:row>0</xdr:row>
      <xdr:rowOff>34738</xdr:rowOff>
    </xdr:from>
    <xdr:to>
      <xdr:col>1</xdr:col>
      <xdr:colOff>887916</xdr:colOff>
      <xdr:row>1</xdr:row>
      <xdr:rowOff>143510</xdr:rowOff>
    </xdr:to>
    <xdr:pic>
      <xdr:nvPicPr>
        <xdr:cNvPr id="3" name="Google Shape;119;p21">
          <a:extLst>
            <a:ext uri="{FF2B5EF4-FFF2-40B4-BE49-F238E27FC236}">
              <a16:creationId xmlns:a16="http://schemas.microsoft.com/office/drawing/2014/main" id="{5F16CE57-2D9A-40FC-B52E-8B902AC808EF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532000" y="34738"/>
          <a:ext cx="830579" cy="2881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752475</xdr:colOff>
      <xdr:row>19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1FA5F-866E-4B5E-860E-DD3036019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13</xdr:col>
      <xdr:colOff>0</xdr:colOff>
      <xdr:row>19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3F7355-41E3-4908-9BA6-AB70CC80D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740017</xdr:colOff>
      <xdr:row>2</xdr:row>
      <xdr:rowOff>10879</xdr:rowOff>
    </xdr:from>
    <xdr:to>
      <xdr:col>15</xdr:col>
      <xdr:colOff>1203614</xdr:colOff>
      <xdr:row>10</xdr:row>
      <xdr:rowOff>60614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144406</xdr:colOff>
      <xdr:row>10</xdr:row>
      <xdr:rowOff>320387</xdr:rowOff>
    </xdr:from>
    <xdr:to>
      <xdr:col>7</xdr:col>
      <xdr:colOff>623454</xdr:colOff>
      <xdr:row>26</xdr:row>
      <xdr:rowOff>147205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773145</xdr:colOff>
      <xdr:row>10</xdr:row>
      <xdr:rowOff>329046</xdr:rowOff>
    </xdr:from>
    <xdr:to>
      <xdr:col>15</xdr:col>
      <xdr:colOff>1206944</xdr:colOff>
      <xdr:row>26</xdr:row>
      <xdr:rowOff>155863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342899</xdr:colOff>
      <xdr:row>10</xdr:row>
      <xdr:rowOff>161924</xdr:rowOff>
    </xdr:from>
    <xdr:to>
      <xdr:col>23</xdr:col>
      <xdr:colOff>574902</xdr:colOff>
      <xdr:row>17</xdr:row>
      <xdr:rowOff>647699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099" y="2219324"/>
          <a:ext cx="12424003" cy="4352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88FF-8F4C-4754-879C-5538501EBE39}">
  <dimension ref="A1:B5"/>
  <sheetViews>
    <sheetView workbookViewId="0">
      <selection activeCell="E11" sqref="E11"/>
    </sheetView>
  </sheetViews>
  <sheetFormatPr baseColWidth="10" defaultRowHeight="14.5" x14ac:dyDescent="0.35"/>
  <cols>
    <col min="1" max="1" width="30.6328125" bestFit="1" customWidth="1"/>
    <col min="2" max="2" width="35.08984375" customWidth="1"/>
  </cols>
  <sheetData>
    <row r="1" spans="1:2" ht="15" thickBot="1" x14ac:dyDescent="0.4"/>
    <row r="2" spans="1:2" ht="19" thickBot="1" x14ac:dyDescent="0.4">
      <c r="A2" s="70" t="s">
        <v>340</v>
      </c>
      <c r="B2" s="59"/>
    </row>
    <row r="3" spans="1:2" ht="19" thickBot="1" x14ac:dyDescent="0.4">
      <c r="A3" s="70" t="s">
        <v>341</v>
      </c>
      <c r="B3" s="59"/>
    </row>
    <row r="4" spans="1:2" ht="19" thickBot="1" x14ac:dyDescent="0.4">
      <c r="A4" s="70" t="s">
        <v>342</v>
      </c>
      <c r="B4" s="59"/>
    </row>
    <row r="5" spans="1:2" ht="18.5" x14ac:dyDescent="0.35">
      <c r="A5" s="70" t="s">
        <v>343</v>
      </c>
      <c r="B5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D433-9F54-43DE-8949-E25C03F78200}">
  <dimension ref="A1:G262"/>
  <sheetViews>
    <sheetView tabSelected="1" zoomScale="70" zoomScaleNormal="70" workbookViewId="0">
      <pane xSplit="2" ySplit="5" topLeftCell="C34" activePane="bottomRight" state="frozen"/>
      <selection pane="topRight" activeCell="C1" sqref="C1"/>
      <selection pane="bottomLeft" activeCell="A6" sqref="A6"/>
      <selection pane="bottomRight" activeCell="D44" sqref="D44"/>
    </sheetView>
  </sheetViews>
  <sheetFormatPr baseColWidth="10" defaultColWidth="11.453125" defaultRowHeight="14.5" x14ac:dyDescent="0.35"/>
  <cols>
    <col min="1" max="1" width="3.1796875" bestFit="1" customWidth="1"/>
    <col min="2" max="2" width="34.7265625" customWidth="1"/>
    <col min="3" max="3" width="31" bestFit="1" customWidth="1"/>
    <col min="4" max="4" width="119.7265625" customWidth="1"/>
    <col min="5" max="5" width="59.1796875" bestFit="1" customWidth="1"/>
    <col min="6" max="6" width="11.81640625" style="2" customWidth="1"/>
  </cols>
  <sheetData>
    <row r="1" spans="1:7" ht="14.65" customHeight="1" x14ac:dyDescent="0.35">
      <c r="A1" s="76" t="s">
        <v>313</v>
      </c>
      <c r="B1" s="77"/>
      <c r="C1" s="77"/>
      <c r="D1" s="77"/>
      <c r="E1" s="77"/>
      <c r="F1" s="77"/>
      <c r="G1" s="77"/>
    </row>
    <row r="2" spans="1:7" ht="14.65" customHeight="1" x14ac:dyDescent="0.35">
      <c r="A2" s="76"/>
      <c r="B2" s="77"/>
      <c r="C2" s="77"/>
      <c r="D2" s="77"/>
      <c r="E2" s="77"/>
      <c r="F2" s="77"/>
      <c r="G2" s="77"/>
    </row>
    <row r="3" spans="1:7" ht="1.5" customHeight="1" x14ac:dyDescent="0.35">
      <c r="A3" s="76"/>
      <c r="B3" s="77"/>
      <c r="C3" s="77"/>
      <c r="D3" s="77"/>
      <c r="E3" s="77"/>
      <c r="F3" s="77"/>
      <c r="G3" s="77"/>
    </row>
    <row r="4" spans="1:7" ht="30.75" hidden="1" customHeight="1" x14ac:dyDescent="0.35">
      <c r="A4" s="76"/>
      <c r="B4" s="77"/>
      <c r="C4" s="77"/>
      <c r="D4" s="77"/>
      <c r="E4" s="77"/>
      <c r="F4" s="77"/>
      <c r="G4" s="77"/>
    </row>
    <row r="5" spans="1:7" ht="15" customHeight="1" x14ac:dyDescent="0.35">
      <c r="A5" s="104" t="s">
        <v>0</v>
      </c>
      <c r="B5" s="87" t="s">
        <v>1</v>
      </c>
      <c r="C5" s="88"/>
      <c r="D5" s="16" t="s">
        <v>2</v>
      </c>
      <c r="E5" s="16" t="s">
        <v>3</v>
      </c>
      <c r="F5" s="15" t="s">
        <v>344</v>
      </c>
      <c r="G5" s="71" t="s">
        <v>345</v>
      </c>
    </row>
    <row r="6" spans="1:7" ht="14.65" customHeight="1" x14ac:dyDescent="0.35">
      <c r="A6" s="105"/>
      <c r="B6" s="68"/>
      <c r="C6" s="89" t="s">
        <v>5</v>
      </c>
      <c r="D6" s="58" t="s">
        <v>6</v>
      </c>
      <c r="E6" s="58" t="s">
        <v>7</v>
      </c>
      <c r="F6" s="72" t="s">
        <v>8</v>
      </c>
      <c r="G6" s="73" t="str">
        <f t="shared" ref="G6:G13" si="0">IF(F6="OK","NO RISK","1-HIGH")</f>
        <v>NO RISK</v>
      </c>
    </row>
    <row r="7" spans="1:7" ht="14.65" customHeight="1" x14ac:dyDescent="0.35">
      <c r="A7" s="105"/>
      <c r="B7" s="68"/>
      <c r="C7" s="90"/>
      <c r="D7" s="58" t="s">
        <v>338</v>
      </c>
      <c r="E7" s="58" t="s">
        <v>339</v>
      </c>
      <c r="F7" s="72" t="s">
        <v>8</v>
      </c>
      <c r="G7" s="73" t="str">
        <f t="shared" si="0"/>
        <v>NO RISK</v>
      </c>
    </row>
    <row r="8" spans="1:7" ht="14.65" customHeight="1" x14ac:dyDescent="0.35">
      <c r="A8" s="105"/>
      <c r="B8" s="68"/>
      <c r="C8" s="90"/>
      <c r="D8" s="58" t="s">
        <v>332</v>
      </c>
      <c r="E8" s="58" t="s">
        <v>339</v>
      </c>
      <c r="F8" s="72" t="s">
        <v>8</v>
      </c>
      <c r="G8" s="73" t="str">
        <f t="shared" si="0"/>
        <v>NO RISK</v>
      </c>
    </row>
    <row r="9" spans="1:7" ht="14.65" customHeight="1" x14ac:dyDescent="0.35">
      <c r="A9" s="105"/>
      <c r="B9" s="68"/>
      <c r="C9" s="91"/>
      <c r="D9" s="58" t="s">
        <v>333</v>
      </c>
      <c r="E9" s="58" t="s">
        <v>339</v>
      </c>
      <c r="F9" s="72" t="s">
        <v>8</v>
      </c>
      <c r="G9" s="73" t="str">
        <f t="shared" si="0"/>
        <v>NO RISK</v>
      </c>
    </row>
    <row r="10" spans="1:7" ht="14.65" customHeight="1" x14ac:dyDescent="0.35">
      <c r="A10" s="105"/>
      <c r="B10" s="79" t="s">
        <v>4</v>
      </c>
      <c r="C10" s="81" t="s">
        <v>4</v>
      </c>
      <c r="D10" s="57" t="s">
        <v>9</v>
      </c>
      <c r="E10" s="57" t="s">
        <v>10</v>
      </c>
      <c r="F10" s="72" t="s">
        <v>8</v>
      </c>
      <c r="G10" s="73" t="str">
        <f t="shared" si="0"/>
        <v>NO RISK</v>
      </c>
    </row>
    <row r="11" spans="1:7" ht="15" customHeight="1" x14ac:dyDescent="0.35">
      <c r="A11" s="105"/>
      <c r="B11" s="79"/>
      <c r="C11" s="83"/>
      <c r="D11" s="59" t="s">
        <v>11</v>
      </c>
      <c r="E11" s="59" t="s">
        <v>10</v>
      </c>
      <c r="F11" s="72" t="s">
        <v>8</v>
      </c>
      <c r="G11" s="73" t="str">
        <f t="shared" si="0"/>
        <v>NO RISK</v>
      </c>
    </row>
    <row r="12" spans="1:7" ht="14.5" customHeight="1" x14ac:dyDescent="0.35">
      <c r="A12" s="105"/>
      <c r="B12" s="79"/>
      <c r="C12" s="89" t="s">
        <v>12</v>
      </c>
      <c r="D12" s="57" t="s">
        <v>13</v>
      </c>
      <c r="E12" s="57" t="s">
        <v>14</v>
      </c>
      <c r="F12" s="72" t="s">
        <v>8</v>
      </c>
      <c r="G12" s="73" t="str">
        <f t="shared" si="0"/>
        <v>NO RISK</v>
      </c>
    </row>
    <row r="13" spans="1:7" ht="14.5" customHeight="1" x14ac:dyDescent="0.35">
      <c r="A13" s="105"/>
      <c r="B13" s="79"/>
      <c r="C13" s="90"/>
      <c r="D13" s="58" t="s">
        <v>15</v>
      </c>
      <c r="E13" s="58" t="s">
        <v>16</v>
      </c>
      <c r="F13" s="72" t="s">
        <v>8</v>
      </c>
      <c r="G13" s="73" t="str">
        <f t="shared" si="0"/>
        <v>NO RISK</v>
      </c>
    </row>
    <row r="14" spans="1:7" ht="14.5" customHeight="1" x14ac:dyDescent="0.35">
      <c r="A14" s="105"/>
      <c r="B14" s="79"/>
      <c r="C14" s="90"/>
      <c r="D14" s="58" t="s">
        <v>17</v>
      </c>
      <c r="E14" s="56" t="s">
        <v>18</v>
      </c>
      <c r="F14" s="72" t="s">
        <v>8</v>
      </c>
      <c r="G14" s="73" t="str">
        <f>IF(F14="OK","NO RISK","2-MEDIUM")</f>
        <v>NO RISK</v>
      </c>
    </row>
    <row r="15" spans="1:7" ht="14.5" customHeight="1" x14ac:dyDescent="0.35">
      <c r="A15" s="105"/>
      <c r="B15" s="79"/>
      <c r="C15" s="90"/>
      <c r="D15" s="57" t="s">
        <v>19</v>
      </c>
      <c r="E15" s="57" t="s">
        <v>10</v>
      </c>
      <c r="F15" s="72" t="s">
        <v>8</v>
      </c>
      <c r="G15" s="73" t="str">
        <f t="shared" ref="G15:G26" si="1">IF(F15="OK","NO RISK","1-HIGH")</f>
        <v>NO RISK</v>
      </c>
    </row>
    <row r="16" spans="1:7" ht="14.5" customHeight="1" x14ac:dyDescent="0.35">
      <c r="A16" s="105"/>
      <c r="B16" s="79"/>
      <c r="C16" s="90"/>
      <c r="D16" s="57" t="s">
        <v>20</v>
      </c>
      <c r="E16" s="57" t="s">
        <v>10</v>
      </c>
      <c r="F16" s="72" t="s">
        <v>8</v>
      </c>
      <c r="G16" s="73" t="str">
        <f t="shared" si="1"/>
        <v>NO RISK</v>
      </c>
    </row>
    <row r="17" spans="1:7" ht="14.5" customHeight="1" x14ac:dyDescent="0.35">
      <c r="A17" s="105"/>
      <c r="B17" s="79"/>
      <c r="C17" s="90"/>
      <c r="D17" s="57" t="s">
        <v>21</v>
      </c>
      <c r="E17" s="57" t="s">
        <v>10</v>
      </c>
      <c r="F17" s="72" t="s">
        <v>8</v>
      </c>
      <c r="G17" s="73" t="str">
        <f t="shared" si="1"/>
        <v>NO RISK</v>
      </c>
    </row>
    <row r="18" spans="1:7" ht="14.5" customHeight="1" x14ac:dyDescent="0.35">
      <c r="A18" s="105"/>
      <c r="B18" s="79"/>
      <c r="C18" s="90"/>
      <c r="D18" s="57" t="s">
        <v>23</v>
      </c>
      <c r="E18" s="57" t="s">
        <v>10</v>
      </c>
      <c r="F18" s="72" t="s">
        <v>8</v>
      </c>
      <c r="G18" s="73" t="str">
        <f t="shared" si="1"/>
        <v>NO RISK</v>
      </c>
    </row>
    <row r="19" spans="1:7" ht="14.5" customHeight="1" x14ac:dyDescent="0.35">
      <c r="A19" s="105"/>
      <c r="B19" s="79"/>
      <c r="C19" s="90"/>
      <c r="D19" s="57" t="s">
        <v>24</v>
      </c>
      <c r="E19" s="57" t="s">
        <v>10</v>
      </c>
      <c r="F19" s="72" t="s">
        <v>8</v>
      </c>
      <c r="G19" s="73" t="str">
        <f t="shared" si="1"/>
        <v>NO RISK</v>
      </c>
    </row>
    <row r="20" spans="1:7" ht="14.5" customHeight="1" x14ac:dyDescent="0.35">
      <c r="A20" s="105"/>
      <c r="B20" s="79"/>
      <c r="C20" s="90"/>
      <c r="D20" s="57" t="s">
        <v>22</v>
      </c>
      <c r="E20" s="57" t="s">
        <v>10</v>
      </c>
      <c r="F20" s="72" t="s">
        <v>8</v>
      </c>
      <c r="G20" s="73" t="str">
        <f t="shared" si="1"/>
        <v>NO RISK</v>
      </c>
    </row>
    <row r="21" spans="1:7" ht="14.5" customHeight="1" x14ac:dyDescent="0.35">
      <c r="A21" s="105"/>
      <c r="B21" s="79"/>
      <c r="C21" s="90"/>
      <c r="D21" s="57" t="s">
        <v>314</v>
      </c>
      <c r="E21" s="57" t="s">
        <v>315</v>
      </c>
      <c r="F21" s="72" t="s">
        <v>8</v>
      </c>
      <c r="G21" s="73" t="str">
        <f t="shared" si="1"/>
        <v>NO RISK</v>
      </c>
    </row>
    <row r="22" spans="1:7" ht="14.5" customHeight="1" x14ac:dyDescent="0.35">
      <c r="A22" s="105"/>
      <c r="B22" s="79"/>
      <c r="C22" s="90"/>
      <c r="D22" s="57" t="s">
        <v>316</v>
      </c>
      <c r="E22" s="57" t="s">
        <v>317</v>
      </c>
      <c r="F22" s="72" t="s">
        <v>8</v>
      </c>
      <c r="G22" s="73" t="str">
        <f t="shared" si="1"/>
        <v>NO RISK</v>
      </c>
    </row>
    <row r="23" spans="1:7" ht="14.5" customHeight="1" x14ac:dyDescent="0.35">
      <c r="A23" s="105"/>
      <c r="B23" s="79"/>
      <c r="C23" s="90"/>
      <c r="D23" s="57" t="s">
        <v>25</v>
      </c>
      <c r="E23" s="57" t="s">
        <v>10</v>
      </c>
      <c r="F23" s="72" t="s">
        <v>8</v>
      </c>
      <c r="G23" s="73" t="str">
        <f t="shared" si="1"/>
        <v>NO RISK</v>
      </c>
    </row>
    <row r="24" spans="1:7" ht="14.5" customHeight="1" x14ac:dyDescent="0.35">
      <c r="A24" s="105"/>
      <c r="B24" s="79"/>
      <c r="C24" s="91"/>
      <c r="D24" s="57" t="s">
        <v>26</v>
      </c>
      <c r="E24" s="57" t="s">
        <v>10</v>
      </c>
      <c r="F24" s="72" t="s">
        <v>8</v>
      </c>
      <c r="G24" s="73" t="str">
        <f t="shared" si="1"/>
        <v>NO RISK</v>
      </c>
    </row>
    <row r="25" spans="1:7" x14ac:dyDescent="0.35">
      <c r="A25" s="105"/>
      <c r="B25" s="79"/>
      <c r="C25" s="89" t="s">
        <v>27</v>
      </c>
      <c r="D25" s="57" t="s">
        <v>28</v>
      </c>
      <c r="E25" s="57" t="s">
        <v>29</v>
      </c>
      <c r="F25" s="72" t="s">
        <v>8</v>
      </c>
      <c r="G25" s="73" t="str">
        <f t="shared" si="1"/>
        <v>NO RISK</v>
      </c>
    </row>
    <row r="26" spans="1:7" x14ac:dyDescent="0.35">
      <c r="A26" s="105"/>
      <c r="B26" s="79"/>
      <c r="C26" s="90"/>
      <c r="D26" s="57" t="s">
        <v>30</v>
      </c>
      <c r="E26" s="56" t="s">
        <v>18</v>
      </c>
      <c r="F26" s="72" t="s">
        <v>8</v>
      </c>
      <c r="G26" s="73" t="str">
        <f t="shared" si="1"/>
        <v>NO RISK</v>
      </c>
    </row>
    <row r="27" spans="1:7" x14ac:dyDescent="0.35">
      <c r="A27" s="105"/>
      <c r="B27" s="79"/>
      <c r="C27" s="90"/>
      <c r="D27" s="56" t="s">
        <v>31</v>
      </c>
      <c r="E27" s="56" t="s">
        <v>18</v>
      </c>
      <c r="F27" s="72" t="s">
        <v>8</v>
      </c>
      <c r="G27" s="73" t="str">
        <f>IF(F27="OK","NO RISK","2-MEDIUM")</f>
        <v>NO RISK</v>
      </c>
    </row>
    <row r="28" spans="1:7" x14ac:dyDescent="0.35">
      <c r="A28" s="105"/>
      <c r="B28" s="79"/>
      <c r="C28" s="90"/>
      <c r="D28" s="58" t="s">
        <v>32</v>
      </c>
      <c r="E28" s="56" t="s">
        <v>18</v>
      </c>
      <c r="F28" s="72" t="s">
        <v>8</v>
      </c>
      <c r="G28" s="73" t="str">
        <f>IF(F28="OK","NO RISK","3-LOW")</f>
        <v>NO RISK</v>
      </c>
    </row>
    <row r="29" spans="1:7" x14ac:dyDescent="0.35">
      <c r="A29" s="105"/>
      <c r="B29" s="79"/>
      <c r="C29" s="90"/>
      <c r="D29" s="58" t="s">
        <v>33</v>
      </c>
      <c r="E29" s="58" t="s">
        <v>10</v>
      </c>
      <c r="F29" s="72" t="s">
        <v>8</v>
      </c>
      <c r="G29" s="73" t="str">
        <f>IF(F29="OK","NO RISK","1-HIGH")</f>
        <v>NO RISK</v>
      </c>
    </row>
    <row r="30" spans="1:7" ht="14.5" customHeight="1" x14ac:dyDescent="0.35">
      <c r="A30" s="105"/>
      <c r="B30" s="79"/>
      <c r="C30" s="90"/>
      <c r="D30" s="57" t="s">
        <v>34</v>
      </c>
      <c r="E30" s="58" t="s">
        <v>10</v>
      </c>
      <c r="F30" s="72" t="s">
        <v>8</v>
      </c>
      <c r="G30" s="73" t="str">
        <f>IF(F30="OK","NO RISK","1-HIGH")</f>
        <v>NO RISK</v>
      </c>
    </row>
    <row r="31" spans="1:7" x14ac:dyDescent="0.35">
      <c r="A31" s="105"/>
      <c r="B31" s="79"/>
      <c r="C31" s="90"/>
      <c r="D31" s="58" t="s">
        <v>35</v>
      </c>
      <c r="E31" s="56" t="s">
        <v>36</v>
      </c>
      <c r="F31" s="72" t="s">
        <v>8</v>
      </c>
      <c r="G31" s="73" t="str">
        <f>IF(F31="OK","NO RISK","1-HIGH")</f>
        <v>NO RISK</v>
      </c>
    </row>
    <row r="32" spans="1:7" x14ac:dyDescent="0.35">
      <c r="A32" s="105"/>
      <c r="B32" s="79"/>
      <c r="C32" s="90"/>
      <c r="D32" s="58" t="s">
        <v>318</v>
      </c>
      <c r="E32" s="56" t="s">
        <v>18</v>
      </c>
      <c r="F32" s="72" t="s">
        <v>8</v>
      </c>
      <c r="G32" s="73" t="str">
        <f>IF(F32="OK","NO RISK","3-LOW")</f>
        <v>NO RISK</v>
      </c>
    </row>
    <row r="33" spans="1:7" ht="14.5" customHeight="1" x14ac:dyDescent="0.35">
      <c r="A33" s="105"/>
      <c r="B33" s="79"/>
      <c r="C33" s="90"/>
      <c r="D33" s="57" t="s">
        <v>37</v>
      </c>
      <c r="E33" s="57" t="s">
        <v>10</v>
      </c>
      <c r="F33" s="72" t="s">
        <v>8</v>
      </c>
      <c r="G33" s="73" t="str">
        <f>IF(F33="OK","NO RISK","1-HIGH")</f>
        <v>NO RISK</v>
      </c>
    </row>
    <row r="34" spans="1:7" ht="14.5" customHeight="1" x14ac:dyDescent="0.35">
      <c r="A34" s="105"/>
      <c r="B34" s="79"/>
      <c r="C34" s="90"/>
      <c r="D34" s="57" t="s">
        <v>38</v>
      </c>
      <c r="E34" s="56" t="s">
        <v>18</v>
      </c>
      <c r="F34" s="72" t="s">
        <v>8</v>
      </c>
      <c r="G34" s="73" t="str">
        <f>IF(F34="OK","NO RISK","3-LOW")</f>
        <v>NO RISK</v>
      </c>
    </row>
    <row r="35" spans="1:7" ht="14.5" customHeight="1" x14ac:dyDescent="0.35">
      <c r="A35" s="105"/>
      <c r="B35" s="79"/>
      <c r="C35" s="91"/>
      <c r="D35" s="57" t="s">
        <v>319</v>
      </c>
      <c r="E35" s="56" t="s">
        <v>320</v>
      </c>
      <c r="F35" s="72" t="s">
        <v>8</v>
      </c>
      <c r="G35" s="73" t="str">
        <f>IF(F35="OK","NO RISK","1-HIGH")</f>
        <v>NO RISK</v>
      </c>
    </row>
    <row r="36" spans="1:7" ht="14.5" customHeight="1" x14ac:dyDescent="0.35">
      <c r="A36" s="105"/>
      <c r="B36" s="80"/>
      <c r="C36" s="55" t="s">
        <v>39</v>
      </c>
      <c r="D36" s="57" t="s">
        <v>40</v>
      </c>
      <c r="E36" s="56" t="s">
        <v>18</v>
      </c>
      <c r="F36" s="72" t="s">
        <v>8</v>
      </c>
      <c r="G36" s="73" t="str">
        <f>IF(F36="OK","NO RISK","3-LOW")</f>
        <v>NO RISK</v>
      </c>
    </row>
    <row r="37" spans="1:7" x14ac:dyDescent="0.35">
      <c r="A37" s="105"/>
      <c r="B37" s="78" t="s">
        <v>41</v>
      </c>
      <c r="C37" s="81" t="s">
        <v>42</v>
      </c>
      <c r="D37" s="57" t="s">
        <v>9</v>
      </c>
      <c r="E37" s="57" t="s">
        <v>10</v>
      </c>
      <c r="F37" s="72" t="s">
        <v>8</v>
      </c>
      <c r="G37" s="73" t="str">
        <f>IF(F37="OK","NO RISK","3-LOW")</f>
        <v>NO RISK</v>
      </c>
    </row>
    <row r="38" spans="1:7" x14ac:dyDescent="0.35">
      <c r="A38" s="105"/>
      <c r="B38" s="79"/>
      <c r="C38" s="83"/>
      <c r="D38" s="59" t="s">
        <v>11</v>
      </c>
      <c r="E38" s="57" t="s">
        <v>10</v>
      </c>
      <c r="F38" s="72" t="s">
        <v>8</v>
      </c>
      <c r="G38" s="73" t="str">
        <f>IF(F38="OK","NO RISK","1-HIGH")</f>
        <v>NO RISK</v>
      </c>
    </row>
    <row r="39" spans="1:7" x14ac:dyDescent="0.35">
      <c r="A39" s="105"/>
      <c r="B39" s="79"/>
      <c r="C39" s="81" t="s">
        <v>12</v>
      </c>
      <c r="D39" s="58" t="s">
        <v>43</v>
      </c>
      <c r="E39" s="58" t="s">
        <v>44</v>
      </c>
      <c r="F39" s="72" t="s">
        <v>8</v>
      </c>
      <c r="G39" s="73" t="str">
        <f>IF(F39="OK","NO RISK","1-HIGH")</f>
        <v>NO RISK</v>
      </c>
    </row>
    <row r="40" spans="1:7" x14ac:dyDescent="0.35">
      <c r="A40" s="105"/>
      <c r="B40" s="79"/>
      <c r="C40" s="97"/>
      <c r="D40" s="58" t="s">
        <v>15</v>
      </c>
      <c r="E40" s="58" t="s">
        <v>16</v>
      </c>
      <c r="F40" s="72" t="s">
        <v>8</v>
      </c>
      <c r="G40" s="73" t="str">
        <f>IF(F40="OK","NO RISK","1-HIGH")</f>
        <v>NO RISK</v>
      </c>
    </row>
    <row r="41" spans="1:7" x14ac:dyDescent="0.35">
      <c r="A41" s="105"/>
      <c r="B41" s="79"/>
      <c r="C41" s="97"/>
      <c r="D41" s="58" t="s">
        <v>23</v>
      </c>
      <c r="E41" s="58" t="s">
        <v>10</v>
      </c>
      <c r="F41" s="72" t="s">
        <v>8</v>
      </c>
      <c r="G41" s="73" t="str">
        <f>IF(F41="OK","NO RISK","1-HIGH")</f>
        <v>NO RISK</v>
      </c>
    </row>
    <row r="42" spans="1:7" x14ac:dyDescent="0.35">
      <c r="A42" s="105"/>
      <c r="B42" s="79"/>
      <c r="C42" s="97"/>
      <c r="D42" s="57" t="s">
        <v>46</v>
      </c>
      <c r="E42" s="58" t="s">
        <v>10</v>
      </c>
      <c r="F42" s="72" t="s">
        <v>8</v>
      </c>
      <c r="G42" s="73" t="str">
        <f>IF(F42="OK","NO RISK","1-HIGH")</f>
        <v>NO RISK</v>
      </c>
    </row>
    <row r="43" spans="1:7" x14ac:dyDescent="0.35">
      <c r="A43" s="105"/>
      <c r="B43" s="79"/>
      <c r="C43" s="97"/>
      <c r="D43" s="57" t="s">
        <v>321</v>
      </c>
      <c r="E43" s="58" t="s">
        <v>18</v>
      </c>
      <c r="F43" s="72" t="s">
        <v>8</v>
      </c>
      <c r="G43" s="73" t="str">
        <f>IF(F43="OK","NO RISK","2-MEDIUM")</f>
        <v>NO RISK</v>
      </c>
    </row>
    <row r="44" spans="1:7" x14ac:dyDescent="0.35">
      <c r="A44" s="105"/>
      <c r="B44" s="79"/>
      <c r="C44" s="97"/>
      <c r="D44" s="57" t="s">
        <v>322</v>
      </c>
      <c r="E44" s="58" t="s">
        <v>18</v>
      </c>
      <c r="F44" s="72" t="s">
        <v>8</v>
      </c>
      <c r="G44" s="73" t="str">
        <f>IF(F44="OK","NO RISK","2-MEDIUM")</f>
        <v>NO RISK</v>
      </c>
    </row>
    <row r="45" spans="1:7" x14ac:dyDescent="0.35">
      <c r="A45" s="105"/>
      <c r="B45" s="79"/>
      <c r="C45" s="97"/>
      <c r="D45" s="66" t="s">
        <v>323</v>
      </c>
      <c r="E45" s="58" t="s">
        <v>18</v>
      </c>
      <c r="F45" s="72" t="s">
        <v>8</v>
      </c>
      <c r="G45" s="73" t="str">
        <f>IF(F45="OK","NO RISK","2-MEDIUM")</f>
        <v>NO RISK</v>
      </c>
    </row>
    <row r="46" spans="1:7" x14ac:dyDescent="0.35">
      <c r="A46" s="105"/>
      <c r="B46" s="79"/>
      <c r="C46" s="97"/>
      <c r="D46" s="57" t="s">
        <v>324</v>
      </c>
      <c r="E46" s="69">
        <v>0.2</v>
      </c>
      <c r="F46" s="72" t="s">
        <v>8</v>
      </c>
      <c r="G46" s="73" t="str">
        <f>IF(F46="OK","NO RISK","2-MEDIUM")</f>
        <v>NO RISK</v>
      </c>
    </row>
    <row r="47" spans="1:7" x14ac:dyDescent="0.35">
      <c r="A47" s="105"/>
      <c r="B47" s="79"/>
      <c r="C47" s="97"/>
      <c r="D47" s="57" t="s">
        <v>325</v>
      </c>
      <c r="E47" s="58" t="s">
        <v>327</v>
      </c>
      <c r="F47" s="72" t="s">
        <v>8</v>
      </c>
      <c r="G47" s="73" t="str">
        <f t="shared" ref="G47:G55" si="2">IF(F47="OK","NO RISK","1-HIGH")</f>
        <v>NO RISK</v>
      </c>
    </row>
    <row r="48" spans="1:7" x14ac:dyDescent="0.35">
      <c r="A48" s="105"/>
      <c r="B48" s="79"/>
      <c r="C48" s="97"/>
      <c r="D48" s="57" t="s">
        <v>326</v>
      </c>
      <c r="E48" s="58" t="s">
        <v>328</v>
      </c>
      <c r="F48" s="72" t="s">
        <v>8</v>
      </c>
      <c r="G48" s="73" t="str">
        <f t="shared" si="2"/>
        <v>NO RISK</v>
      </c>
    </row>
    <row r="49" spans="1:7" x14ac:dyDescent="0.35">
      <c r="A49" s="105"/>
      <c r="B49" s="79"/>
      <c r="C49" s="97"/>
      <c r="D49" s="58" t="s">
        <v>45</v>
      </c>
      <c r="E49" s="58" t="s">
        <v>10</v>
      </c>
      <c r="F49" s="72" t="s">
        <v>8</v>
      </c>
      <c r="G49" s="73" t="str">
        <f t="shared" si="2"/>
        <v>NO RISK</v>
      </c>
    </row>
    <row r="50" spans="1:7" x14ac:dyDescent="0.35">
      <c r="A50" s="105"/>
      <c r="B50" s="79"/>
      <c r="C50" s="97"/>
      <c r="D50" s="58" t="s">
        <v>329</v>
      </c>
      <c r="E50" s="57" t="s">
        <v>315</v>
      </c>
      <c r="F50" s="72" t="s">
        <v>8</v>
      </c>
      <c r="G50" s="73" t="str">
        <f t="shared" si="2"/>
        <v>NO RISK</v>
      </c>
    </row>
    <row r="51" spans="1:7" x14ac:dyDescent="0.35">
      <c r="A51" s="105"/>
      <c r="B51" s="79"/>
      <c r="C51" s="97"/>
      <c r="D51" s="58" t="s">
        <v>330</v>
      </c>
      <c r="E51" s="57" t="s">
        <v>317</v>
      </c>
      <c r="F51" s="72" t="s">
        <v>8</v>
      </c>
      <c r="G51" s="73" t="str">
        <f t="shared" si="2"/>
        <v>NO RISK</v>
      </c>
    </row>
    <row r="52" spans="1:7" x14ac:dyDescent="0.35">
      <c r="A52" s="105"/>
      <c r="B52" s="79"/>
      <c r="C52" s="97"/>
      <c r="D52" s="58" t="s">
        <v>47</v>
      </c>
      <c r="E52" s="58" t="s">
        <v>10</v>
      </c>
      <c r="F52" s="72" t="s">
        <v>8</v>
      </c>
      <c r="G52" s="73" t="str">
        <f t="shared" si="2"/>
        <v>NO RISK</v>
      </c>
    </row>
    <row r="53" spans="1:7" x14ac:dyDescent="0.35">
      <c r="A53" s="105"/>
      <c r="B53" s="79"/>
      <c r="C53" s="98"/>
      <c r="D53" s="58" t="s">
        <v>48</v>
      </c>
      <c r="E53" s="58" t="s">
        <v>49</v>
      </c>
      <c r="F53" s="72" t="s">
        <v>8</v>
      </c>
      <c r="G53" s="73" t="str">
        <f t="shared" si="2"/>
        <v>NO RISK</v>
      </c>
    </row>
    <row r="54" spans="1:7" x14ac:dyDescent="0.35">
      <c r="A54" s="105"/>
      <c r="B54" s="79"/>
      <c r="C54" s="89" t="s">
        <v>27</v>
      </c>
      <c r="D54" s="57" t="s">
        <v>28</v>
      </c>
      <c r="E54" s="57" t="s">
        <v>29</v>
      </c>
      <c r="F54" s="72" t="s">
        <v>8</v>
      </c>
      <c r="G54" s="73" t="str">
        <f t="shared" si="2"/>
        <v>NO RISK</v>
      </c>
    </row>
    <row r="55" spans="1:7" x14ac:dyDescent="0.35">
      <c r="A55" s="105"/>
      <c r="B55" s="79"/>
      <c r="C55" s="90"/>
      <c r="D55" s="57" t="s">
        <v>30</v>
      </c>
      <c r="E55" s="56" t="s">
        <v>18</v>
      </c>
      <c r="F55" s="72" t="s">
        <v>8</v>
      </c>
      <c r="G55" s="73" t="str">
        <f t="shared" si="2"/>
        <v>NO RISK</v>
      </c>
    </row>
    <row r="56" spans="1:7" x14ac:dyDescent="0.35">
      <c r="A56" s="105"/>
      <c r="B56" s="79"/>
      <c r="C56" s="90"/>
      <c r="D56" s="59" t="s">
        <v>31</v>
      </c>
      <c r="E56" s="56" t="s">
        <v>18</v>
      </c>
      <c r="F56" s="72" t="s">
        <v>8</v>
      </c>
      <c r="G56" s="73" t="str">
        <f>IF(F56="OK","NO RISK","3-LOW")</f>
        <v>NO RISK</v>
      </c>
    </row>
    <row r="57" spans="1:7" x14ac:dyDescent="0.35">
      <c r="A57" s="105"/>
      <c r="B57" s="79"/>
      <c r="C57" s="90"/>
      <c r="D57" s="57" t="s">
        <v>32</v>
      </c>
      <c r="E57" s="56" t="s">
        <v>18</v>
      </c>
      <c r="F57" s="72" t="s">
        <v>8</v>
      </c>
      <c r="G57" s="73" t="str">
        <f>IF(F57="OK","NO RISK","3-LOW")</f>
        <v>NO RISK</v>
      </c>
    </row>
    <row r="58" spans="1:7" x14ac:dyDescent="0.35">
      <c r="A58" s="105"/>
      <c r="B58" s="79"/>
      <c r="C58" s="90"/>
      <c r="D58" s="57" t="s">
        <v>33</v>
      </c>
      <c r="E58" s="58" t="s">
        <v>10</v>
      </c>
      <c r="F58" s="72" t="s">
        <v>8</v>
      </c>
      <c r="G58" s="73" t="str">
        <f>IF(F58="OK","NO RISK","1-HIGH")</f>
        <v>NO RISK</v>
      </c>
    </row>
    <row r="59" spans="1:7" x14ac:dyDescent="0.35">
      <c r="A59" s="105"/>
      <c r="B59" s="79"/>
      <c r="C59" s="90"/>
      <c r="D59" s="57" t="s">
        <v>34</v>
      </c>
      <c r="E59" s="58" t="s">
        <v>10</v>
      </c>
      <c r="F59" s="72" t="s">
        <v>8</v>
      </c>
      <c r="G59" s="73" t="str">
        <f>IF(F59="OK","NO RISK","1-HIGH")</f>
        <v>NO RISK</v>
      </c>
    </row>
    <row r="60" spans="1:7" ht="16.5" customHeight="1" x14ac:dyDescent="0.35">
      <c r="A60" s="105"/>
      <c r="B60" s="79"/>
      <c r="C60" s="90"/>
      <c r="D60" s="57" t="s">
        <v>50</v>
      </c>
      <c r="E60" s="56" t="s">
        <v>51</v>
      </c>
      <c r="F60" s="72" t="s">
        <v>8</v>
      </c>
      <c r="G60" s="73" t="str">
        <f>IF(F60="OK","NO RISK","1-HIGH")</f>
        <v>NO RISK</v>
      </c>
    </row>
    <row r="61" spans="1:7" x14ac:dyDescent="0.35">
      <c r="A61" s="105"/>
      <c r="B61" s="79"/>
      <c r="C61" s="90"/>
      <c r="D61" s="57" t="s">
        <v>52</v>
      </c>
      <c r="E61" s="56" t="s">
        <v>18</v>
      </c>
      <c r="F61" s="72" t="s">
        <v>8</v>
      </c>
      <c r="G61" s="73" t="str">
        <f>IF(F61="OK","NO RISK","1-HIGH")</f>
        <v>NO RISK</v>
      </c>
    </row>
    <row r="62" spans="1:7" x14ac:dyDescent="0.35">
      <c r="A62" s="105"/>
      <c r="B62" s="79"/>
      <c r="C62" s="90"/>
      <c r="D62" s="57" t="s">
        <v>37</v>
      </c>
      <c r="E62" s="58" t="s">
        <v>36</v>
      </c>
      <c r="F62" s="72" t="s">
        <v>8</v>
      </c>
      <c r="G62" s="73" t="str">
        <f>IF(F62="OK","NO RISK","1-HIGH")</f>
        <v>NO RISK</v>
      </c>
    </row>
    <row r="63" spans="1:7" x14ac:dyDescent="0.35">
      <c r="A63" s="105"/>
      <c r="B63" s="79"/>
      <c r="C63" s="90"/>
      <c r="D63" s="57" t="s">
        <v>38</v>
      </c>
      <c r="E63" s="56" t="s">
        <v>18</v>
      </c>
      <c r="F63" s="72" t="s">
        <v>8</v>
      </c>
      <c r="G63" s="73" t="str">
        <f>IF(F63="OK","NO RISK","3-LOW")</f>
        <v>NO RISK</v>
      </c>
    </row>
    <row r="64" spans="1:7" x14ac:dyDescent="0.35">
      <c r="A64" s="105"/>
      <c r="B64" s="79"/>
      <c r="C64" s="91"/>
      <c r="D64" s="57" t="s">
        <v>319</v>
      </c>
      <c r="E64" s="56" t="s">
        <v>320</v>
      </c>
      <c r="F64" s="72" t="s">
        <v>8</v>
      </c>
      <c r="G64" s="73" t="str">
        <f>IF(F64="OK","NO RISK","1-HIGH")</f>
        <v>NO RISK</v>
      </c>
    </row>
    <row r="65" spans="1:7" x14ac:dyDescent="0.35">
      <c r="A65" s="105"/>
      <c r="B65" s="80"/>
      <c r="C65" s="55" t="s">
        <v>39</v>
      </c>
      <c r="D65" s="57" t="s">
        <v>40</v>
      </c>
      <c r="E65" s="56" t="s">
        <v>18</v>
      </c>
      <c r="F65" s="72" t="s">
        <v>8</v>
      </c>
      <c r="G65" s="73" t="str">
        <f>IF(F65="OK","NO RISK","1-HIGH")</f>
        <v>NO RISK</v>
      </c>
    </row>
    <row r="66" spans="1:7" x14ac:dyDescent="0.35">
      <c r="A66" s="105"/>
      <c r="B66" s="78" t="s">
        <v>53</v>
      </c>
      <c r="C66" s="81" t="s">
        <v>12</v>
      </c>
      <c r="D66" s="57" t="s">
        <v>15</v>
      </c>
      <c r="E66" s="57" t="s">
        <v>54</v>
      </c>
      <c r="F66" s="72" t="s">
        <v>8</v>
      </c>
      <c r="G66" s="73" t="str">
        <f>IF(F66="OK","NO RISK","1-HIGH")</f>
        <v>NO RISK</v>
      </c>
    </row>
    <row r="67" spans="1:7" x14ac:dyDescent="0.35">
      <c r="A67" s="105"/>
      <c r="B67" s="79"/>
      <c r="C67" s="97"/>
      <c r="D67" s="57" t="s">
        <v>55</v>
      </c>
      <c r="E67" s="57" t="s">
        <v>10</v>
      </c>
      <c r="F67" s="72" t="s">
        <v>8</v>
      </c>
      <c r="G67" s="73" t="str">
        <f>IF(F67="OK","NO RISK","1-HIGH")</f>
        <v>NO RISK</v>
      </c>
    </row>
    <row r="68" spans="1:7" x14ac:dyDescent="0.35">
      <c r="A68" s="105"/>
      <c r="B68" s="79"/>
      <c r="C68" s="97"/>
      <c r="D68" s="58" t="s">
        <v>56</v>
      </c>
      <c r="E68" s="56" t="s">
        <v>18</v>
      </c>
      <c r="F68" s="72" t="s">
        <v>8</v>
      </c>
      <c r="G68" s="73" t="str">
        <f>IF(F68="OK","NO RISK","3-LOW")</f>
        <v>NO RISK</v>
      </c>
    </row>
    <row r="69" spans="1:7" x14ac:dyDescent="0.35">
      <c r="A69" s="105"/>
      <c r="B69" s="79"/>
      <c r="C69" s="97"/>
      <c r="D69" s="58" t="s">
        <v>58</v>
      </c>
      <c r="E69" s="57" t="s">
        <v>10</v>
      </c>
      <c r="F69" s="72" t="s">
        <v>8</v>
      </c>
      <c r="G69" s="73" t="str">
        <f t="shared" ref="G69:G74" si="3">IF(F69="OK","NO RISK","1-HIGH")</f>
        <v>NO RISK</v>
      </c>
    </row>
    <row r="70" spans="1:7" x14ac:dyDescent="0.35">
      <c r="A70" s="105"/>
      <c r="B70" s="79"/>
      <c r="C70" s="97"/>
      <c r="D70" s="57" t="s">
        <v>59</v>
      </c>
      <c r="E70" s="57" t="s">
        <v>10</v>
      </c>
      <c r="F70" s="72" t="s">
        <v>8</v>
      </c>
      <c r="G70" s="73" t="str">
        <f t="shared" si="3"/>
        <v>NO RISK</v>
      </c>
    </row>
    <row r="71" spans="1:7" x14ac:dyDescent="0.35">
      <c r="A71" s="105"/>
      <c r="B71" s="79"/>
      <c r="C71" s="97"/>
      <c r="D71" s="57" t="s">
        <v>57</v>
      </c>
      <c r="E71" s="57" t="s">
        <v>10</v>
      </c>
      <c r="F71" s="72" t="s">
        <v>8</v>
      </c>
      <c r="G71" s="73" t="str">
        <f t="shared" si="3"/>
        <v>NO RISK</v>
      </c>
    </row>
    <row r="72" spans="1:7" x14ac:dyDescent="0.35">
      <c r="A72" s="105"/>
      <c r="B72" s="79"/>
      <c r="C72" s="97"/>
      <c r="D72" s="64" t="s">
        <v>329</v>
      </c>
      <c r="E72" s="57" t="s">
        <v>315</v>
      </c>
      <c r="F72" s="72" t="s">
        <v>8</v>
      </c>
      <c r="G72" s="73" t="str">
        <f t="shared" si="3"/>
        <v>NO RISK</v>
      </c>
    </row>
    <row r="73" spans="1:7" x14ac:dyDescent="0.35">
      <c r="A73" s="105"/>
      <c r="B73" s="79"/>
      <c r="C73" s="97"/>
      <c r="D73" s="64" t="s">
        <v>330</v>
      </c>
      <c r="E73" s="57" t="s">
        <v>317</v>
      </c>
      <c r="F73" s="72" t="s">
        <v>8</v>
      </c>
      <c r="G73" s="73" t="str">
        <f t="shared" si="3"/>
        <v>NO RISK</v>
      </c>
    </row>
    <row r="74" spans="1:7" x14ac:dyDescent="0.35">
      <c r="A74" s="105"/>
      <c r="B74" s="79"/>
      <c r="C74" s="97"/>
      <c r="D74" s="58" t="s">
        <v>60</v>
      </c>
      <c r="E74" s="57" t="s">
        <v>10</v>
      </c>
      <c r="F74" s="72" t="s">
        <v>8</v>
      </c>
      <c r="G74" s="73" t="str">
        <f t="shared" si="3"/>
        <v>NO RISK</v>
      </c>
    </row>
    <row r="75" spans="1:7" x14ac:dyDescent="0.35">
      <c r="A75" s="105"/>
      <c r="B75" s="79"/>
      <c r="C75" s="98"/>
      <c r="D75" s="58" t="s">
        <v>61</v>
      </c>
      <c r="E75" s="57" t="s">
        <v>49</v>
      </c>
      <c r="F75" s="72" t="s">
        <v>8</v>
      </c>
      <c r="G75" s="73" t="str">
        <f>IF(F75="OK","NO RISK","2-MEDIUM")</f>
        <v>NO RISK</v>
      </c>
    </row>
    <row r="76" spans="1:7" x14ac:dyDescent="0.35">
      <c r="A76" s="105"/>
      <c r="B76" s="79"/>
      <c r="C76" s="89" t="s">
        <v>27</v>
      </c>
      <c r="D76" s="65" t="s">
        <v>62</v>
      </c>
      <c r="E76" s="57" t="s">
        <v>29</v>
      </c>
      <c r="F76" s="72" t="s">
        <v>8</v>
      </c>
      <c r="G76" s="73" t="str">
        <f t="shared" ref="G76:G107" si="4">IF(F76="OK","NO RISK","1-HIGH")</f>
        <v>NO RISK</v>
      </c>
    </row>
    <row r="77" spans="1:7" x14ac:dyDescent="0.35">
      <c r="A77" s="105"/>
      <c r="B77" s="79"/>
      <c r="C77" s="90"/>
      <c r="D77" s="57" t="s">
        <v>63</v>
      </c>
      <c r="E77" s="58" t="s">
        <v>10</v>
      </c>
      <c r="F77" s="72" t="s">
        <v>8</v>
      </c>
      <c r="G77" s="73" t="str">
        <f t="shared" si="4"/>
        <v>NO RISK</v>
      </c>
    </row>
    <row r="78" spans="1:7" x14ac:dyDescent="0.35">
      <c r="A78" s="105"/>
      <c r="B78" s="79"/>
      <c r="C78" s="90"/>
      <c r="D78" s="57" t="s">
        <v>64</v>
      </c>
      <c r="E78" s="58" t="s">
        <v>10</v>
      </c>
      <c r="F78" s="72" t="s">
        <v>8</v>
      </c>
      <c r="G78" s="73" t="str">
        <f t="shared" si="4"/>
        <v>NO RISK</v>
      </c>
    </row>
    <row r="79" spans="1:7" x14ac:dyDescent="0.35">
      <c r="A79" s="105"/>
      <c r="B79" s="79"/>
      <c r="C79" s="90"/>
      <c r="D79" s="57" t="s">
        <v>331</v>
      </c>
      <c r="E79" s="58" t="s">
        <v>51</v>
      </c>
      <c r="F79" s="72" t="s">
        <v>8</v>
      </c>
      <c r="G79" s="73" t="str">
        <f t="shared" si="4"/>
        <v>NO RISK</v>
      </c>
    </row>
    <row r="80" spans="1:7" x14ac:dyDescent="0.35">
      <c r="A80" s="105"/>
      <c r="B80" s="79"/>
      <c r="C80" s="90"/>
      <c r="D80" s="57" t="s">
        <v>65</v>
      </c>
      <c r="E80" s="56" t="s">
        <v>18</v>
      </c>
      <c r="F80" s="72" t="s">
        <v>8</v>
      </c>
      <c r="G80" s="73" t="str">
        <f t="shared" si="4"/>
        <v>NO RISK</v>
      </c>
    </row>
    <row r="81" spans="1:7" x14ac:dyDescent="0.35">
      <c r="A81" s="105"/>
      <c r="B81" s="79"/>
      <c r="C81" s="90"/>
      <c r="D81" s="57" t="s">
        <v>37</v>
      </c>
      <c r="E81" s="58" t="s">
        <v>36</v>
      </c>
      <c r="F81" s="72" t="s">
        <v>8</v>
      </c>
      <c r="G81" s="73" t="str">
        <f t="shared" si="4"/>
        <v>NO RISK</v>
      </c>
    </row>
    <row r="82" spans="1:7" x14ac:dyDescent="0.35">
      <c r="A82" s="105"/>
      <c r="B82" s="79"/>
      <c r="C82" s="90"/>
      <c r="D82" s="57" t="s">
        <v>319</v>
      </c>
      <c r="E82" s="56" t="s">
        <v>320</v>
      </c>
      <c r="F82" s="72" t="s">
        <v>8</v>
      </c>
      <c r="G82" s="73" t="str">
        <f t="shared" si="4"/>
        <v>NO RISK</v>
      </c>
    </row>
    <row r="83" spans="1:7" x14ac:dyDescent="0.35">
      <c r="A83" s="105"/>
      <c r="B83" s="79"/>
      <c r="C83" s="91"/>
      <c r="D83" s="57" t="s">
        <v>37</v>
      </c>
      <c r="E83" s="57" t="s">
        <v>10</v>
      </c>
      <c r="F83" s="72" t="s">
        <v>8</v>
      </c>
      <c r="G83" s="73" t="str">
        <f t="shared" si="4"/>
        <v>NO RISK</v>
      </c>
    </row>
    <row r="84" spans="1:7" x14ac:dyDescent="0.35">
      <c r="A84" s="105"/>
      <c r="B84" s="80"/>
      <c r="C84" s="55" t="s">
        <v>39</v>
      </c>
      <c r="D84" s="57" t="s">
        <v>40</v>
      </c>
      <c r="E84" s="57" t="s">
        <v>10</v>
      </c>
      <c r="F84" s="72" t="s">
        <v>8</v>
      </c>
      <c r="G84" s="73" t="str">
        <f t="shared" si="4"/>
        <v>NO RISK</v>
      </c>
    </row>
    <row r="85" spans="1:7" x14ac:dyDescent="0.35">
      <c r="A85" s="105"/>
      <c r="B85" s="78" t="s">
        <v>66</v>
      </c>
      <c r="C85" s="81" t="s">
        <v>12</v>
      </c>
      <c r="D85" s="57" t="s">
        <v>9</v>
      </c>
      <c r="E85" s="57" t="s">
        <v>10</v>
      </c>
      <c r="F85" s="72" t="s">
        <v>8</v>
      </c>
      <c r="G85" s="73" t="str">
        <f t="shared" si="4"/>
        <v>NO RISK</v>
      </c>
    </row>
    <row r="86" spans="1:7" x14ac:dyDescent="0.35">
      <c r="A86" s="105"/>
      <c r="B86" s="79"/>
      <c r="C86" s="97"/>
      <c r="D86" s="59" t="s">
        <v>11</v>
      </c>
      <c r="E86" s="57" t="s">
        <v>10</v>
      </c>
      <c r="F86" s="72" t="s">
        <v>8</v>
      </c>
      <c r="G86" s="73" t="str">
        <f t="shared" si="4"/>
        <v>NO RISK</v>
      </c>
    </row>
    <row r="87" spans="1:7" x14ac:dyDescent="0.35">
      <c r="A87" s="105"/>
      <c r="B87" s="79"/>
      <c r="C87" s="97"/>
      <c r="D87" s="57" t="s">
        <v>15</v>
      </c>
      <c r="E87" s="57" t="s">
        <v>54</v>
      </c>
      <c r="F87" s="72" t="s">
        <v>8</v>
      </c>
      <c r="G87" s="73" t="str">
        <f t="shared" si="4"/>
        <v>NO RISK</v>
      </c>
    </row>
    <row r="88" spans="1:7" x14ac:dyDescent="0.35">
      <c r="A88" s="105"/>
      <c r="B88" s="79"/>
      <c r="C88" s="97"/>
      <c r="D88" s="58" t="s">
        <v>58</v>
      </c>
      <c r="E88" s="57" t="s">
        <v>10</v>
      </c>
      <c r="F88" s="72" t="s">
        <v>8</v>
      </c>
      <c r="G88" s="73" t="str">
        <f t="shared" si="4"/>
        <v>NO RISK</v>
      </c>
    </row>
    <row r="89" spans="1:7" x14ac:dyDescent="0.35">
      <c r="A89" s="105"/>
      <c r="B89" s="79"/>
      <c r="C89" s="97"/>
      <c r="D89" s="57" t="s">
        <v>59</v>
      </c>
      <c r="E89" s="57" t="s">
        <v>10</v>
      </c>
      <c r="F89" s="72" t="s">
        <v>8</v>
      </c>
      <c r="G89" s="73" t="str">
        <f t="shared" si="4"/>
        <v>NO RISK</v>
      </c>
    </row>
    <row r="90" spans="1:7" x14ac:dyDescent="0.35">
      <c r="A90" s="105"/>
      <c r="B90" s="79"/>
      <c r="C90" s="97"/>
      <c r="D90" s="57" t="s">
        <v>57</v>
      </c>
      <c r="E90" s="57" t="s">
        <v>10</v>
      </c>
      <c r="F90" s="72" t="s">
        <v>8</v>
      </c>
      <c r="G90" s="73" t="str">
        <f t="shared" si="4"/>
        <v>NO RISK</v>
      </c>
    </row>
    <row r="91" spans="1:7" x14ac:dyDescent="0.35">
      <c r="A91" s="105"/>
      <c r="B91" s="79"/>
      <c r="C91" s="97"/>
      <c r="D91" s="57" t="s">
        <v>57</v>
      </c>
      <c r="E91" s="57" t="s">
        <v>10</v>
      </c>
      <c r="F91" s="72" t="s">
        <v>8</v>
      </c>
      <c r="G91" s="73" t="str">
        <f t="shared" si="4"/>
        <v>NO RISK</v>
      </c>
    </row>
    <row r="92" spans="1:7" x14ac:dyDescent="0.35">
      <c r="A92" s="105"/>
      <c r="B92" s="79"/>
      <c r="C92" s="97"/>
      <c r="D92" s="58" t="s">
        <v>329</v>
      </c>
      <c r="E92" s="57" t="s">
        <v>315</v>
      </c>
      <c r="F92" s="72" t="s">
        <v>8</v>
      </c>
      <c r="G92" s="73" t="str">
        <f t="shared" si="4"/>
        <v>NO RISK</v>
      </c>
    </row>
    <row r="93" spans="1:7" x14ac:dyDescent="0.35">
      <c r="A93" s="105"/>
      <c r="B93" s="79"/>
      <c r="C93" s="97"/>
      <c r="D93" s="64" t="s">
        <v>330</v>
      </c>
      <c r="E93" s="57" t="s">
        <v>317</v>
      </c>
      <c r="F93" s="72" t="s">
        <v>8</v>
      </c>
      <c r="G93" s="73" t="str">
        <f t="shared" si="4"/>
        <v>NO RISK</v>
      </c>
    </row>
    <row r="94" spans="1:7" x14ac:dyDescent="0.35">
      <c r="A94" s="105"/>
      <c r="B94" s="79"/>
      <c r="C94" s="97"/>
      <c r="D94" s="58" t="s">
        <v>60</v>
      </c>
      <c r="E94" s="57" t="s">
        <v>10</v>
      </c>
      <c r="F94" s="72" t="s">
        <v>8</v>
      </c>
      <c r="G94" s="73" t="str">
        <f t="shared" si="4"/>
        <v>NO RISK</v>
      </c>
    </row>
    <row r="95" spans="1:7" x14ac:dyDescent="0.35">
      <c r="A95" s="105"/>
      <c r="B95" s="79"/>
      <c r="C95" s="98"/>
      <c r="D95" s="58" t="s">
        <v>67</v>
      </c>
      <c r="E95" s="57" t="s">
        <v>68</v>
      </c>
      <c r="F95" s="72" t="s">
        <v>8</v>
      </c>
      <c r="G95" s="73" t="str">
        <f t="shared" si="4"/>
        <v>NO RISK</v>
      </c>
    </row>
    <row r="96" spans="1:7" x14ac:dyDescent="0.35">
      <c r="A96" s="105"/>
      <c r="B96" s="79"/>
      <c r="C96" s="89" t="s">
        <v>27</v>
      </c>
      <c r="D96" s="57" t="s">
        <v>28</v>
      </c>
      <c r="E96" s="57" t="s">
        <v>29</v>
      </c>
      <c r="F96" s="72" t="s">
        <v>8</v>
      </c>
      <c r="G96" s="73" t="str">
        <f t="shared" si="4"/>
        <v>NO RISK</v>
      </c>
    </row>
    <row r="97" spans="1:7" x14ac:dyDescent="0.35">
      <c r="A97" s="105"/>
      <c r="B97" s="79"/>
      <c r="C97" s="90"/>
      <c r="D97" s="57" t="s">
        <v>33</v>
      </c>
      <c r="E97" s="58" t="s">
        <v>10</v>
      </c>
      <c r="F97" s="72" t="s">
        <v>8</v>
      </c>
      <c r="G97" s="73" t="str">
        <f t="shared" si="4"/>
        <v>NO RISK</v>
      </c>
    </row>
    <row r="98" spans="1:7" x14ac:dyDescent="0.35">
      <c r="A98" s="105"/>
      <c r="B98" s="79"/>
      <c r="C98" s="90"/>
      <c r="D98" s="57" t="s">
        <v>34</v>
      </c>
      <c r="E98" s="58" t="s">
        <v>10</v>
      </c>
      <c r="F98" s="72" t="s">
        <v>8</v>
      </c>
      <c r="G98" s="73" t="str">
        <f t="shared" si="4"/>
        <v>NO RISK</v>
      </c>
    </row>
    <row r="99" spans="1:7" ht="14.25" customHeight="1" x14ac:dyDescent="0.35">
      <c r="A99" s="105"/>
      <c r="B99" s="79"/>
      <c r="C99" s="90"/>
      <c r="D99" s="57" t="s">
        <v>50</v>
      </c>
      <c r="E99" s="56" t="s">
        <v>51</v>
      </c>
      <c r="F99" s="72" t="s">
        <v>8</v>
      </c>
      <c r="G99" s="73" t="str">
        <f t="shared" si="4"/>
        <v>NO RISK</v>
      </c>
    </row>
    <row r="100" spans="1:7" x14ac:dyDescent="0.35">
      <c r="A100" s="105"/>
      <c r="B100" s="79"/>
      <c r="C100" s="90"/>
      <c r="D100" s="57" t="s">
        <v>65</v>
      </c>
      <c r="E100" s="58" t="s">
        <v>10</v>
      </c>
      <c r="F100" s="72" t="s">
        <v>8</v>
      </c>
      <c r="G100" s="73" t="str">
        <f t="shared" si="4"/>
        <v>NO RISK</v>
      </c>
    </row>
    <row r="101" spans="1:7" x14ac:dyDescent="0.35">
      <c r="A101" s="105"/>
      <c r="B101" s="79"/>
      <c r="C101" s="90"/>
      <c r="D101" s="57" t="s">
        <v>69</v>
      </c>
      <c r="E101" s="57" t="s">
        <v>36</v>
      </c>
      <c r="F101" s="72" t="s">
        <v>8</v>
      </c>
      <c r="G101" s="73" t="str">
        <f t="shared" si="4"/>
        <v>NO RISK</v>
      </c>
    </row>
    <row r="102" spans="1:7" x14ac:dyDescent="0.35">
      <c r="A102" s="105"/>
      <c r="B102" s="79"/>
      <c r="C102" s="91"/>
      <c r="D102" s="57" t="s">
        <v>319</v>
      </c>
      <c r="E102" s="56" t="s">
        <v>320</v>
      </c>
      <c r="F102" s="72" t="s">
        <v>8</v>
      </c>
      <c r="G102" s="73" t="str">
        <f t="shared" si="4"/>
        <v>NO RISK</v>
      </c>
    </row>
    <row r="103" spans="1:7" x14ac:dyDescent="0.35">
      <c r="A103" s="106"/>
      <c r="B103" s="80"/>
      <c r="C103" s="55" t="s">
        <v>39</v>
      </c>
      <c r="D103" s="58" t="s">
        <v>40</v>
      </c>
      <c r="E103" s="56" t="s">
        <v>18</v>
      </c>
      <c r="F103" s="72" t="s">
        <v>8</v>
      </c>
      <c r="G103" s="73" t="str">
        <f t="shared" si="4"/>
        <v>NO RISK</v>
      </c>
    </row>
    <row r="104" spans="1:7" ht="15" customHeight="1" x14ac:dyDescent="0.35">
      <c r="A104" s="84" t="s">
        <v>70</v>
      </c>
      <c r="B104" s="78" t="s">
        <v>71</v>
      </c>
      <c r="C104" s="89" t="s">
        <v>72</v>
      </c>
      <c r="D104" s="57" t="s">
        <v>73</v>
      </c>
      <c r="E104" s="58" t="s">
        <v>10</v>
      </c>
      <c r="F104" s="72" t="s">
        <v>8</v>
      </c>
      <c r="G104" s="73" t="str">
        <f t="shared" si="4"/>
        <v>NO RISK</v>
      </c>
    </row>
    <row r="105" spans="1:7" ht="15" customHeight="1" x14ac:dyDescent="0.35">
      <c r="A105" s="85"/>
      <c r="B105" s="79"/>
      <c r="C105" s="90"/>
      <c r="D105" s="57" t="s">
        <v>332</v>
      </c>
      <c r="E105" s="58" t="s">
        <v>334</v>
      </c>
      <c r="F105" s="72" t="s">
        <v>8</v>
      </c>
      <c r="G105" s="73" t="str">
        <f t="shared" si="4"/>
        <v>NO RISK</v>
      </c>
    </row>
    <row r="106" spans="1:7" ht="15" customHeight="1" x14ac:dyDescent="0.35">
      <c r="A106" s="85"/>
      <c r="B106" s="79"/>
      <c r="C106" s="90"/>
      <c r="D106" s="57" t="s">
        <v>333</v>
      </c>
      <c r="E106" s="58" t="s">
        <v>334</v>
      </c>
      <c r="F106" s="72" t="s">
        <v>8</v>
      </c>
      <c r="G106" s="73" t="str">
        <f t="shared" si="4"/>
        <v>NO RISK</v>
      </c>
    </row>
    <row r="107" spans="1:7" x14ac:dyDescent="0.35">
      <c r="A107" s="99"/>
      <c r="B107" s="79"/>
      <c r="C107" s="90"/>
      <c r="D107" s="57" t="s">
        <v>74</v>
      </c>
      <c r="E107" s="57" t="s">
        <v>75</v>
      </c>
      <c r="F107" s="72" t="s">
        <v>8</v>
      </c>
      <c r="G107" s="73" t="str">
        <f t="shared" si="4"/>
        <v>NO RISK</v>
      </c>
    </row>
    <row r="108" spans="1:7" x14ac:dyDescent="0.35">
      <c r="A108" s="99"/>
      <c r="B108" s="79"/>
      <c r="C108" s="90"/>
      <c r="D108" s="58" t="s">
        <v>76</v>
      </c>
      <c r="E108" s="58" t="s">
        <v>10</v>
      </c>
      <c r="F108" s="72" t="s">
        <v>8</v>
      </c>
      <c r="G108" s="73" t="str">
        <f t="shared" ref="G108:G139" si="5">IF(F108="OK","NO RISK","1-HIGH")</f>
        <v>NO RISK</v>
      </c>
    </row>
    <row r="109" spans="1:7" x14ac:dyDescent="0.35">
      <c r="A109" s="99"/>
      <c r="B109" s="79"/>
      <c r="C109" s="90"/>
      <c r="D109" s="58" t="s">
        <v>77</v>
      </c>
      <c r="E109" s="58" t="s">
        <v>10</v>
      </c>
      <c r="F109" s="72" t="s">
        <v>8</v>
      </c>
      <c r="G109" s="73" t="str">
        <f t="shared" si="5"/>
        <v>NO RISK</v>
      </c>
    </row>
    <row r="110" spans="1:7" x14ac:dyDescent="0.35">
      <c r="A110" s="99"/>
      <c r="B110" s="79"/>
      <c r="C110" s="90"/>
      <c r="D110" s="58" t="s">
        <v>78</v>
      </c>
      <c r="E110" s="58" t="s">
        <v>10</v>
      </c>
      <c r="F110" s="72" t="s">
        <v>8</v>
      </c>
      <c r="G110" s="73" t="str">
        <f t="shared" si="5"/>
        <v>NO RISK</v>
      </c>
    </row>
    <row r="111" spans="1:7" x14ac:dyDescent="0.35">
      <c r="A111" s="99"/>
      <c r="B111" s="79"/>
      <c r="C111" s="90"/>
      <c r="D111" s="58" t="s">
        <v>79</v>
      </c>
      <c r="E111" s="58" t="s">
        <v>10</v>
      </c>
      <c r="F111" s="72" t="s">
        <v>8</v>
      </c>
      <c r="G111" s="73" t="str">
        <f t="shared" si="5"/>
        <v>NO RISK</v>
      </c>
    </row>
    <row r="112" spans="1:7" x14ac:dyDescent="0.35">
      <c r="A112" s="99"/>
      <c r="B112" s="79"/>
      <c r="C112" s="90"/>
      <c r="D112" s="58" t="s">
        <v>80</v>
      </c>
      <c r="E112" s="56" t="s">
        <v>18</v>
      </c>
      <c r="F112" s="72" t="s">
        <v>8</v>
      </c>
      <c r="G112" s="73" t="str">
        <f t="shared" si="5"/>
        <v>NO RISK</v>
      </c>
    </row>
    <row r="113" spans="1:7" x14ac:dyDescent="0.35">
      <c r="A113" s="99"/>
      <c r="B113" s="79"/>
      <c r="C113" s="90"/>
      <c r="D113" s="57" t="s">
        <v>81</v>
      </c>
      <c r="E113" s="57" t="s">
        <v>82</v>
      </c>
      <c r="F113" s="72" t="s">
        <v>8</v>
      </c>
      <c r="G113" s="73" t="str">
        <f t="shared" si="5"/>
        <v>NO RISK</v>
      </c>
    </row>
    <row r="114" spans="1:7" x14ac:dyDescent="0.35">
      <c r="A114" s="99"/>
      <c r="B114" s="79"/>
      <c r="C114" s="90"/>
      <c r="D114" s="57" t="s">
        <v>83</v>
      </c>
      <c r="E114" s="57" t="s">
        <v>10</v>
      </c>
      <c r="F114" s="72" t="s">
        <v>8</v>
      </c>
      <c r="G114" s="73" t="str">
        <f t="shared" si="5"/>
        <v>NO RISK</v>
      </c>
    </row>
    <row r="115" spans="1:7" x14ac:dyDescent="0.35">
      <c r="A115" s="99"/>
      <c r="B115" s="79"/>
      <c r="C115" s="90"/>
      <c r="D115" s="58" t="s">
        <v>84</v>
      </c>
      <c r="E115" s="58" t="s">
        <v>85</v>
      </c>
      <c r="F115" s="72" t="s">
        <v>8</v>
      </c>
      <c r="G115" s="73" t="str">
        <f t="shared" si="5"/>
        <v>NO RISK</v>
      </c>
    </row>
    <row r="116" spans="1:7" x14ac:dyDescent="0.35">
      <c r="A116" s="99"/>
      <c r="B116" s="79"/>
      <c r="C116" s="90"/>
      <c r="D116" s="58" t="s">
        <v>86</v>
      </c>
      <c r="E116" s="58" t="s">
        <v>85</v>
      </c>
      <c r="F116" s="72" t="s">
        <v>8</v>
      </c>
      <c r="G116" s="73" t="str">
        <f t="shared" si="5"/>
        <v>NO RISK</v>
      </c>
    </row>
    <row r="117" spans="1:7" x14ac:dyDescent="0.35">
      <c r="A117" s="99"/>
      <c r="B117" s="79"/>
      <c r="C117" s="90"/>
      <c r="D117" s="58" t="s">
        <v>87</v>
      </c>
      <c r="E117" s="58" t="s">
        <v>85</v>
      </c>
      <c r="F117" s="72" t="s">
        <v>8</v>
      </c>
      <c r="G117" s="73" t="str">
        <f t="shared" si="5"/>
        <v>NO RISK</v>
      </c>
    </row>
    <row r="118" spans="1:7" x14ac:dyDescent="0.35">
      <c r="A118" s="99"/>
      <c r="B118" s="79"/>
      <c r="C118" s="90"/>
      <c r="D118" s="58" t="s">
        <v>88</v>
      </c>
      <c r="E118" s="58" t="s">
        <v>85</v>
      </c>
      <c r="F118" s="72" t="s">
        <v>8</v>
      </c>
      <c r="G118" s="73" t="str">
        <f t="shared" si="5"/>
        <v>NO RISK</v>
      </c>
    </row>
    <row r="119" spans="1:7" x14ac:dyDescent="0.35">
      <c r="A119" s="99"/>
      <c r="B119" s="79"/>
      <c r="C119" s="90"/>
      <c r="D119" s="58" t="s">
        <v>89</v>
      </c>
      <c r="E119" s="58" t="s">
        <v>85</v>
      </c>
      <c r="F119" s="72" t="s">
        <v>8</v>
      </c>
      <c r="G119" s="73" t="str">
        <f t="shared" si="5"/>
        <v>NO RISK</v>
      </c>
    </row>
    <row r="120" spans="1:7" x14ac:dyDescent="0.35">
      <c r="A120" s="99"/>
      <c r="B120" s="79"/>
      <c r="C120" s="90"/>
      <c r="D120" s="58" t="s">
        <v>90</v>
      </c>
      <c r="E120" s="58" t="s">
        <v>85</v>
      </c>
      <c r="F120" s="72" t="s">
        <v>8</v>
      </c>
      <c r="G120" s="73" t="str">
        <f t="shared" si="5"/>
        <v>NO RISK</v>
      </c>
    </row>
    <row r="121" spans="1:7" x14ac:dyDescent="0.35">
      <c r="A121" s="99"/>
      <c r="B121" s="79"/>
      <c r="C121" s="90"/>
      <c r="D121" s="58" t="s">
        <v>305</v>
      </c>
      <c r="E121" s="58" t="s">
        <v>85</v>
      </c>
      <c r="F121" s="72" t="s">
        <v>8</v>
      </c>
      <c r="G121" s="73" t="str">
        <f t="shared" si="5"/>
        <v>NO RISK</v>
      </c>
    </row>
    <row r="122" spans="1:7" x14ac:dyDescent="0.35">
      <c r="A122" s="99"/>
      <c r="B122" s="79"/>
      <c r="C122" s="90"/>
      <c r="D122" s="58" t="s">
        <v>306</v>
      </c>
      <c r="E122" s="58" t="s">
        <v>85</v>
      </c>
      <c r="F122" s="72" t="s">
        <v>8</v>
      </c>
      <c r="G122" s="73" t="str">
        <f t="shared" si="5"/>
        <v>NO RISK</v>
      </c>
    </row>
    <row r="123" spans="1:7" x14ac:dyDescent="0.35">
      <c r="A123" s="99"/>
      <c r="B123" s="79"/>
      <c r="C123" s="90"/>
      <c r="D123" s="58" t="s">
        <v>307</v>
      </c>
      <c r="E123" s="58" t="s">
        <v>85</v>
      </c>
      <c r="F123" s="72" t="s">
        <v>8</v>
      </c>
      <c r="G123" s="73" t="str">
        <f t="shared" si="5"/>
        <v>NO RISK</v>
      </c>
    </row>
    <row r="124" spans="1:7" x14ac:dyDescent="0.35">
      <c r="A124" s="99"/>
      <c r="B124" s="79"/>
      <c r="C124" s="90"/>
      <c r="D124" s="58" t="s">
        <v>308</v>
      </c>
      <c r="E124" s="58" t="s">
        <v>85</v>
      </c>
      <c r="F124" s="72" t="s">
        <v>8</v>
      </c>
      <c r="G124" s="73" t="str">
        <f t="shared" si="5"/>
        <v>NO RISK</v>
      </c>
    </row>
    <row r="125" spans="1:7" x14ac:dyDescent="0.35">
      <c r="A125" s="99"/>
      <c r="B125" s="79"/>
      <c r="C125" s="90"/>
      <c r="D125" s="58" t="s">
        <v>309</v>
      </c>
      <c r="E125" s="58" t="s">
        <v>85</v>
      </c>
      <c r="F125" s="72" t="s">
        <v>8</v>
      </c>
      <c r="G125" s="73" t="str">
        <f t="shared" si="5"/>
        <v>NO RISK</v>
      </c>
    </row>
    <row r="126" spans="1:7" x14ac:dyDescent="0.35">
      <c r="A126" s="99"/>
      <c r="B126" s="79"/>
      <c r="C126" s="90"/>
      <c r="D126" s="58" t="s">
        <v>310</v>
      </c>
      <c r="E126" s="58" t="s">
        <v>85</v>
      </c>
      <c r="F126" s="72" t="s">
        <v>8</v>
      </c>
      <c r="G126" s="73" t="str">
        <f t="shared" si="5"/>
        <v>NO RISK</v>
      </c>
    </row>
    <row r="127" spans="1:7" x14ac:dyDescent="0.35">
      <c r="A127" s="99"/>
      <c r="B127" s="79"/>
      <c r="C127" s="90"/>
      <c r="D127" s="58" t="s">
        <v>311</v>
      </c>
      <c r="E127" s="58" t="s">
        <v>85</v>
      </c>
      <c r="F127" s="72" t="s">
        <v>8</v>
      </c>
      <c r="G127" s="73" t="str">
        <f t="shared" si="5"/>
        <v>NO RISK</v>
      </c>
    </row>
    <row r="128" spans="1:7" x14ac:dyDescent="0.35">
      <c r="A128" s="99"/>
      <c r="B128" s="79"/>
      <c r="C128" s="90"/>
      <c r="D128" s="63" t="s">
        <v>312</v>
      </c>
      <c r="E128" s="58" t="s">
        <v>85</v>
      </c>
      <c r="F128" s="72" t="s">
        <v>8</v>
      </c>
      <c r="G128" s="73" t="str">
        <f t="shared" si="5"/>
        <v>NO RISK</v>
      </c>
    </row>
    <row r="129" spans="1:7" x14ac:dyDescent="0.35">
      <c r="A129" s="99"/>
      <c r="B129" s="80"/>
      <c r="C129" s="91"/>
      <c r="D129" s="58" t="s">
        <v>91</v>
      </c>
      <c r="E129" s="58" t="s">
        <v>18</v>
      </c>
      <c r="F129" s="72" t="s">
        <v>8</v>
      </c>
      <c r="G129" s="73" t="str">
        <f t="shared" si="5"/>
        <v>NO RISK</v>
      </c>
    </row>
    <row r="130" spans="1:7" x14ac:dyDescent="0.35">
      <c r="A130" s="99"/>
      <c r="B130" s="78" t="s">
        <v>92</v>
      </c>
      <c r="C130" s="89" t="s">
        <v>92</v>
      </c>
      <c r="D130" s="57" t="s">
        <v>93</v>
      </c>
      <c r="E130" s="57" t="s">
        <v>10</v>
      </c>
      <c r="F130" s="72" t="s">
        <v>8</v>
      </c>
      <c r="G130" s="73" t="str">
        <f t="shared" si="5"/>
        <v>NO RISK</v>
      </c>
    </row>
    <row r="131" spans="1:7" x14ac:dyDescent="0.35">
      <c r="A131" s="99"/>
      <c r="B131" s="79"/>
      <c r="C131" s="90"/>
      <c r="D131" s="57" t="s">
        <v>332</v>
      </c>
      <c r="E131" s="58" t="s">
        <v>334</v>
      </c>
      <c r="F131" s="72" t="s">
        <v>8</v>
      </c>
      <c r="G131" s="73" t="str">
        <f t="shared" si="5"/>
        <v>NO RISK</v>
      </c>
    </row>
    <row r="132" spans="1:7" x14ac:dyDescent="0.35">
      <c r="A132" s="99"/>
      <c r="B132" s="79"/>
      <c r="C132" s="90"/>
      <c r="D132" s="57" t="s">
        <v>333</v>
      </c>
      <c r="E132" s="58" t="s">
        <v>334</v>
      </c>
      <c r="F132" s="72" t="s">
        <v>8</v>
      </c>
      <c r="G132" s="73" t="str">
        <f t="shared" si="5"/>
        <v>NO RISK</v>
      </c>
    </row>
    <row r="133" spans="1:7" x14ac:dyDescent="0.35">
      <c r="A133" s="99"/>
      <c r="B133" s="79"/>
      <c r="C133" s="90"/>
      <c r="D133" s="57" t="s">
        <v>94</v>
      </c>
      <c r="E133" s="57" t="s">
        <v>95</v>
      </c>
      <c r="F133" s="72" t="s">
        <v>8</v>
      </c>
      <c r="G133" s="73" t="str">
        <f t="shared" si="5"/>
        <v>NO RISK</v>
      </c>
    </row>
    <row r="134" spans="1:7" x14ac:dyDescent="0.35">
      <c r="A134" s="99"/>
      <c r="B134" s="79"/>
      <c r="C134" s="90"/>
      <c r="D134" s="57" t="s">
        <v>96</v>
      </c>
      <c r="E134" s="57" t="s">
        <v>97</v>
      </c>
      <c r="F134" s="72" t="s">
        <v>8</v>
      </c>
      <c r="G134" s="73" t="str">
        <f t="shared" si="5"/>
        <v>NO RISK</v>
      </c>
    </row>
    <row r="135" spans="1:7" x14ac:dyDescent="0.35">
      <c r="A135" s="99"/>
      <c r="B135" s="80"/>
      <c r="C135" s="91"/>
      <c r="D135" s="58" t="s">
        <v>91</v>
      </c>
      <c r="E135" s="58" t="s">
        <v>18</v>
      </c>
      <c r="F135" s="72" t="s">
        <v>8</v>
      </c>
      <c r="G135" s="73" t="str">
        <f t="shared" si="5"/>
        <v>NO RISK</v>
      </c>
    </row>
    <row r="136" spans="1:7" x14ac:dyDescent="0.35">
      <c r="A136" s="99"/>
      <c r="B136" s="78" t="s">
        <v>98</v>
      </c>
      <c r="C136" s="81" t="s">
        <v>99</v>
      </c>
      <c r="D136" s="57" t="s">
        <v>100</v>
      </c>
      <c r="E136" s="57" t="s">
        <v>10</v>
      </c>
      <c r="F136" s="72" t="s">
        <v>8</v>
      </c>
      <c r="G136" s="73" t="str">
        <f t="shared" si="5"/>
        <v>NO RISK</v>
      </c>
    </row>
    <row r="137" spans="1:7" x14ac:dyDescent="0.35">
      <c r="A137" s="99"/>
      <c r="B137" s="95"/>
      <c r="C137" s="82"/>
      <c r="D137" s="58" t="s">
        <v>101</v>
      </c>
      <c r="E137" s="58" t="s">
        <v>18</v>
      </c>
      <c r="F137" s="72" t="s">
        <v>8</v>
      </c>
      <c r="G137" s="73" t="str">
        <f t="shared" si="5"/>
        <v>NO RISK</v>
      </c>
    </row>
    <row r="138" spans="1:7" x14ac:dyDescent="0.35">
      <c r="A138" s="99"/>
      <c r="B138" s="95"/>
      <c r="C138" s="82"/>
      <c r="D138" s="58" t="s">
        <v>102</v>
      </c>
      <c r="E138" s="58" t="s">
        <v>103</v>
      </c>
      <c r="F138" s="72" t="s">
        <v>8</v>
      </c>
      <c r="G138" s="73" t="str">
        <f t="shared" si="5"/>
        <v>NO RISK</v>
      </c>
    </row>
    <row r="139" spans="1:7" x14ac:dyDescent="0.35">
      <c r="A139" s="99"/>
      <c r="B139" s="95"/>
      <c r="C139" s="82"/>
      <c r="D139" s="57" t="s">
        <v>104</v>
      </c>
      <c r="E139" s="57" t="s">
        <v>10</v>
      </c>
      <c r="F139" s="72" t="s">
        <v>8</v>
      </c>
      <c r="G139" s="73" t="str">
        <f t="shared" si="5"/>
        <v>NO RISK</v>
      </c>
    </row>
    <row r="140" spans="1:7" x14ac:dyDescent="0.35">
      <c r="A140" s="99"/>
      <c r="B140" s="95"/>
      <c r="C140" s="82"/>
      <c r="D140" s="57" t="s">
        <v>105</v>
      </c>
      <c r="E140" s="58" t="s">
        <v>18</v>
      </c>
      <c r="F140" s="72" t="s">
        <v>8</v>
      </c>
      <c r="G140" s="73" t="str">
        <f t="shared" ref="G140:G171" si="6">IF(F140="OK","NO RISK","1-HIGH")</f>
        <v>NO RISK</v>
      </c>
    </row>
    <row r="141" spans="1:7" x14ac:dyDescent="0.35">
      <c r="A141" s="99"/>
      <c r="B141" s="95"/>
      <c r="C141" s="82"/>
      <c r="D141" s="57" t="s">
        <v>106</v>
      </c>
      <c r="E141" s="57" t="s">
        <v>49</v>
      </c>
      <c r="F141" s="72" t="s">
        <v>8</v>
      </c>
      <c r="G141" s="73" t="str">
        <f t="shared" si="6"/>
        <v>NO RISK</v>
      </c>
    </row>
    <row r="142" spans="1:7" x14ac:dyDescent="0.35">
      <c r="A142" s="99"/>
      <c r="B142" s="95"/>
      <c r="C142" s="82"/>
      <c r="D142" s="58" t="s">
        <v>107</v>
      </c>
      <c r="E142" s="58" t="s">
        <v>103</v>
      </c>
      <c r="F142" s="72" t="s">
        <v>8</v>
      </c>
      <c r="G142" s="73" t="str">
        <f t="shared" si="6"/>
        <v>NO RISK</v>
      </c>
    </row>
    <row r="143" spans="1:7" x14ac:dyDescent="0.35">
      <c r="A143" s="99"/>
      <c r="B143" s="95"/>
      <c r="C143" s="82"/>
      <c r="D143" s="57" t="s">
        <v>108</v>
      </c>
      <c r="E143" s="57" t="s">
        <v>10</v>
      </c>
      <c r="F143" s="72" t="s">
        <v>8</v>
      </c>
      <c r="G143" s="73" t="str">
        <f t="shared" si="6"/>
        <v>NO RISK</v>
      </c>
    </row>
    <row r="144" spans="1:7" x14ac:dyDescent="0.35">
      <c r="A144" s="99"/>
      <c r="B144" s="95"/>
      <c r="C144" s="82"/>
      <c r="D144" s="58" t="s">
        <v>109</v>
      </c>
      <c r="E144" s="58" t="s">
        <v>18</v>
      </c>
      <c r="F144" s="72" t="s">
        <v>8</v>
      </c>
      <c r="G144" s="73" t="str">
        <f t="shared" si="6"/>
        <v>NO RISK</v>
      </c>
    </row>
    <row r="145" spans="1:7" x14ac:dyDescent="0.35">
      <c r="A145" s="99"/>
      <c r="B145" s="95"/>
      <c r="C145" s="82"/>
      <c r="D145" s="58" t="s">
        <v>110</v>
      </c>
      <c r="E145" s="58" t="s">
        <v>18</v>
      </c>
      <c r="F145" s="72" t="s">
        <v>8</v>
      </c>
      <c r="G145" s="73" t="str">
        <f t="shared" si="6"/>
        <v>NO RISK</v>
      </c>
    </row>
    <row r="146" spans="1:7" x14ac:dyDescent="0.35">
      <c r="A146" s="99"/>
      <c r="B146" s="95"/>
      <c r="C146" s="83"/>
      <c r="D146" s="57" t="s">
        <v>111</v>
      </c>
      <c r="E146" s="57" t="s">
        <v>10</v>
      </c>
      <c r="F146" s="72" t="s">
        <v>8</v>
      </c>
      <c r="G146" s="73" t="str">
        <f t="shared" si="6"/>
        <v>NO RISK</v>
      </c>
    </row>
    <row r="147" spans="1:7" x14ac:dyDescent="0.35">
      <c r="A147" s="99"/>
      <c r="B147" s="95"/>
      <c r="C147" s="81" t="s">
        <v>112</v>
      </c>
      <c r="D147" s="57" t="s">
        <v>100</v>
      </c>
      <c r="E147" s="57" t="s">
        <v>10</v>
      </c>
      <c r="F147" s="72" t="s">
        <v>8</v>
      </c>
      <c r="G147" s="73" t="str">
        <f t="shared" si="6"/>
        <v>NO RISK</v>
      </c>
    </row>
    <row r="148" spans="1:7" x14ac:dyDescent="0.35">
      <c r="A148" s="99"/>
      <c r="B148" s="95"/>
      <c r="C148" s="82"/>
      <c r="D148" s="58" t="s">
        <v>101</v>
      </c>
      <c r="E148" s="58" t="s">
        <v>18</v>
      </c>
      <c r="F148" s="72" t="s">
        <v>8</v>
      </c>
      <c r="G148" s="73" t="str">
        <f t="shared" si="6"/>
        <v>NO RISK</v>
      </c>
    </row>
    <row r="149" spans="1:7" x14ac:dyDescent="0.35">
      <c r="A149" s="99"/>
      <c r="B149" s="95"/>
      <c r="C149" s="82"/>
      <c r="D149" s="58" t="s">
        <v>113</v>
      </c>
      <c r="E149" s="58" t="s">
        <v>103</v>
      </c>
      <c r="F149" s="72" t="s">
        <v>8</v>
      </c>
      <c r="G149" s="73" t="str">
        <f t="shared" si="6"/>
        <v>NO RISK</v>
      </c>
    </row>
    <row r="150" spans="1:7" x14ac:dyDescent="0.35">
      <c r="A150" s="99"/>
      <c r="B150" s="95"/>
      <c r="C150" s="82"/>
      <c r="D150" s="57" t="s">
        <v>104</v>
      </c>
      <c r="E150" s="57" t="s">
        <v>10</v>
      </c>
      <c r="F150" s="72" t="s">
        <v>8</v>
      </c>
      <c r="G150" s="73" t="str">
        <f t="shared" si="6"/>
        <v>NO RISK</v>
      </c>
    </row>
    <row r="151" spans="1:7" x14ac:dyDescent="0.35">
      <c r="A151" s="99"/>
      <c r="B151" s="95"/>
      <c r="C151" s="82"/>
      <c r="D151" s="57" t="s">
        <v>114</v>
      </c>
      <c r="E151" s="58" t="s">
        <v>18</v>
      </c>
      <c r="F151" s="72" t="s">
        <v>8</v>
      </c>
      <c r="G151" s="73" t="str">
        <f t="shared" si="6"/>
        <v>NO RISK</v>
      </c>
    </row>
    <row r="152" spans="1:7" x14ac:dyDescent="0.35">
      <c r="A152" s="99"/>
      <c r="B152" s="95"/>
      <c r="C152" s="82"/>
      <c r="D152" s="58" t="s">
        <v>115</v>
      </c>
      <c r="E152" s="57" t="s">
        <v>49</v>
      </c>
      <c r="F152" s="72" t="s">
        <v>8</v>
      </c>
      <c r="G152" s="73" t="str">
        <f t="shared" si="6"/>
        <v>NO RISK</v>
      </c>
    </row>
    <row r="153" spans="1:7" x14ac:dyDescent="0.35">
      <c r="A153" s="99"/>
      <c r="B153" s="95"/>
      <c r="C153" s="82"/>
      <c r="D153" s="58" t="s">
        <v>116</v>
      </c>
      <c r="E153" s="58" t="s">
        <v>103</v>
      </c>
      <c r="F153" s="72" t="s">
        <v>8</v>
      </c>
      <c r="G153" s="73" t="str">
        <f t="shared" si="6"/>
        <v>NO RISK</v>
      </c>
    </row>
    <row r="154" spans="1:7" x14ac:dyDescent="0.35">
      <c r="A154" s="99"/>
      <c r="B154" s="95"/>
      <c r="C154" s="82"/>
      <c r="D154" s="57" t="s">
        <v>117</v>
      </c>
      <c r="E154" s="57" t="s">
        <v>10</v>
      </c>
      <c r="F154" s="72" t="s">
        <v>8</v>
      </c>
      <c r="G154" s="73" t="str">
        <f t="shared" si="6"/>
        <v>NO RISK</v>
      </c>
    </row>
    <row r="155" spans="1:7" x14ac:dyDescent="0.35">
      <c r="A155" s="99"/>
      <c r="B155" s="95"/>
      <c r="C155" s="82"/>
      <c r="D155" s="57" t="s">
        <v>118</v>
      </c>
      <c r="E155" s="58" t="s">
        <v>18</v>
      </c>
      <c r="F155" s="72" t="s">
        <v>8</v>
      </c>
      <c r="G155" s="73" t="str">
        <f t="shared" si="6"/>
        <v>NO RISK</v>
      </c>
    </row>
    <row r="156" spans="1:7" x14ac:dyDescent="0.35">
      <c r="A156" s="99"/>
      <c r="B156" s="96"/>
      <c r="C156" s="83"/>
      <c r="D156" s="57" t="s">
        <v>119</v>
      </c>
      <c r="E156" s="57" t="s">
        <v>10</v>
      </c>
      <c r="F156" s="72" t="s">
        <v>8</v>
      </c>
      <c r="G156" s="73" t="str">
        <f t="shared" si="6"/>
        <v>NO RISK</v>
      </c>
    </row>
    <row r="157" spans="1:7" x14ac:dyDescent="0.35">
      <c r="A157" s="99"/>
      <c r="B157" s="78" t="s">
        <v>120</v>
      </c>
      <c r="C157" s="81" t="s">
        <v>120</v>
      </c>
      <c r="D157" s="57" t="s">
        <v>121</v>
      </c>
      <c r="E157" s="57" t="s">
        <v>122</v>
      </c>
      <c r="F157" s="72" t="s">
        <v>8</v>
      </c>
      <c r="G157" s="73" t="str">
        <f t="shared" si="6"/>
        <v>NO RISK</v>
      </c>
    </row>
    <row r="158" spans="1:7" x14ac:dyDescent="0.35">
      <c r="A158" s="99"/>
      <c r="B158" s="95"/>
      <c r="C158" s="82"/>
      <c r="D158" s="58" t="s">
        <v>123</v>
      </c>
      <c r="E158" s="58" t="s">
        <v>103</v>
      </c>
      <c r="F158" s="72" t="s">
        <v>8</v>
      </c>
      <c r="G158" s="73" t="str">
        <f t="shared" si="6"/>
        <v>NO RISK</v>
      </c>
    </row>
    <row r="159" spans="1:7" x14ac:dyDescent="0.35">
      <c r="A159" s="99"/>
      <c r="B159" s="95"/>
      <c r="C159" s="82"/>
      <c r="D159" s="57" t="s">
        <v>124</v>
      </c>
      <c r="E159" s="57" t="s">
        <v>125</v>
      </c>
      <c r="F159" s="72" t="s">
        <v>8</v>
      </c>
      <c r="G159" s="73" t="str">
        <f t="shared" si="6"/>
        <v>NO RISK</v>
      </c>
    </row>
    <row r="160" spans="1:7" x14ac:dyDescent="0.35">
      <c r="A160" s="99"/>
      <c r="B160" s="96"/>
      <c r="C160" s="83"/>
      <c r="D160" s="57" t="s">
        <v>126</v>
      </c>
      <c r="E160" s="57" t="s">
        <v>10</v>
      </c>
      <c r="F160" s="72" t="s">
        <v>8</v>
      </c>
      <c r="G160" s="73" t="str">
        <f t="shared" si="6"/>
        <v>NO RISK</v>
      </c>
    </row>
    <row r="161" spans="1:7" x14ac:dyDescent="0.35">
      <c r="A161" s="99"/>
      <c r="B161" s="78" t="s">
        <v>127</v>
      </c>
      <c r="C161" s="81" t="s">
        <v>127</v>
      </c>
      <c r="D161" s="57" t="s">
        <v>128</v>
      </c>
      <c r="E161" s="57" t="s">
        <v>10</v>
      </c>
      <c r="F161" s="72" t="s">
        <v>8</v>
      </c>
      <c r="G161" s="73" t="str">
        <f t="shared" si="6"/>
        <v>NO RISK</v>
      </c>
    </row>
    <row r="162" spans="1:7" x14ac:dyDescent="0.35">
      <c r="A162" s="99"/>
      <c r="B162" s="95"/>
      <c r="C162" s="82"/>
      <c r="D162" s="57" t="s">
        <v>129</v>
      </c>
      <c r="E162" s="57" t="s">
        <v>130</v>
      </c>
      <c r="F162" s="72" t="s">
        <v>8</v>
      </c>
      <c r="G162" s="73" t="str">
        <f t="shared" si="6"/>
        <v>NO RISK</v>
      </c>
    </row>
    <row r="163" spans="1:7" x14ac:dyDescent="0.35">
      <c r="A163" s="99"/>
      <c r="B163" s="96"/>
      <c r="C163" s="83"/>
      <c r="D163" s="57" t="s">
        <v>131</v>
      </c>
      <c r="E163" s="57" t="s">
        <v>132</v>
      </c>
      <c r="F163" s="72" t="s">
        <v>8</v>
      </c>
      <c r="G163" s="73" t="str">
        <f t="shared" si="6"/>
        <v>NO RISK</v>
      </c>
    </row>
    <row r="164" spans="1:7" x14ac:dyDescent="0.35">
      <c r="A164" s="99"/>
      <c r="B164" s="78" t="s">
        <v>133</v>
      </c>
      <c r="C164" s="81" t="s">
        <v>133</v>
      </c>
      <c r="D164" s="57" t="s">
        <v>134</v>
      </c>
      <c r="E164" s="57" t="s">
        <v>10</v>
      </c>
      <c r="F164" s="72" t="s">
        <v>8</v>
      </c>
      <c r="G164" s="73" t="str">
        <f t="shared" si="6"/>
        <v>NO RISK</v>
      </c>
    </row>
    <row r="165" spans="1:7" x14ac:dyDescent="0.35">
      <c r="A165" s="99"/>
      <c r="B165" s="95"/>
      <c r="C165" s="82"/>
      <c r="D165" s="57" t="s">
        <v>135</v>
      </c>
      <c r="E165" s="58" t="s">
        <v>18</v>
      </c>
      <c r="F165" s="72" t="s">
        <v>8</v>
      </c>
      <c r="G165" s="73" t="str">
        <f t="shared" si="6"/>
        <v>NO RISK</v>
      </c>
    </row>
    <row r="166" spans="1:7" x14ac:dyDescent="0.35">
      <c r="A166" s="99"/>
      <c r="B166" s="95"/>
      <c r="C166" s="82"/>
      <c r="D166" s="58" t="s">
        <v>136</v>
      </c>
      <c r="E166" s="58" t="s">
        <v>18</v>
      </c>
      <c r="F166" s="72" t="s">
        <v>8</v>
      </c>
      <c r="G166" s="73" t="str">
        <f t="shared" si="6"/>
        <v>NO RISK</v>
      </c>
    </row>
    <row r="167" spans="1:7" x14ac:dyDescent="0.35">
      <c r="A167" s="99"/>
      <c r="B167" s="95"/>
      <c r="C167" s="82"/>
      <c r="D167" s="58" t="s">
        <v>137</v>
      </c>
      <c r="E167" s="57" t="s">
        <v>10</v>
      </c>
      <c r="F167" s="72" t="s">
        <v>8</v>
      </c>
      <c r="G167" s="73" t="str">
        <f t="shared" si="6"/>
        <v>NO RISK</v>
      </c>
    </row>
    <row r="168" spans="1:7" x14ac:dyDescent="0.35">
      <c r="A168" s="99"/>
      <c r="B168" s="95"/>
      <c r="C168" s="82"/>
      <c r="D168" s="58" t="s">
        <v>138</v>
      </c>
      <c r="E168" s="58" t="s">
        <v>18</v>
      </c>
      <c r="F168" s="72" t="s">
        <v>8</v>
      </c>
      <c r="G168" s="73" t="str">
        <f t="shared" si="6"/>
        <v>NO RISK</v>
      </c>
    </row>
    <row r="169" spans="1:7" x14ac:dyDescent="0.35">
      <c r="A169" s="99"/>
      <c r="B169" s="96"/>
      <c r="C169" s="83"/>
      <c r="D169" s="58" t="s">
        <v>139</v>
      </c>
      <c r="E169" s="58" t="s">
        <v>18</v>
      </c>
      <c r="F169" s="72" t="s">
        <v>8</v>
      </c>
      <c r="G169" s="73" t="str">
        <f t="shared" si="6"/>
        <v>NO RISK</v>
      </c>
    </row>
    <row r="170" spans="1:7" x14ac:dyDescent="0.35">
      <c r="A170" s="99"/>
      <c r="B170" s="78" t="s">
        <v>140</v>
      </c>
      <c r="C170" s="81" t="s">
        <v>140</v>
      </c>
      <c r="D170" s="57" t="s">
        <v>141</v>
      </c>
      <c r="E170" s="57" t="s">
        <v>10</v>
      </c>
      <c r="F170" s="72" t="s">
        <v>8</v>
      </c>
      <c r="G170" s="73" t="str">
        <f t="shared" si="6"/>
        <v>NO RISK</v>
      </c>
    </row>
    <row r="171" spans="1:7" x14ac:dyDescent="0.35">
      <c r="A171" s="99"/>
      <c r="B171" s="95"/>
      <c r="C171" s="82"/>
      <c r="D171" s="57" t="s">
        <v>142</v>
      </c>
      <c r="E171" s="58" t="s">
        <v>18</v>
      </c>
      <c r="F171" s="72" t="s">
        <v>8</v>
      </c>
      <c r="G171" s="73" t="str">
        <f t="shared" si="6"/>
        <v>NO RISK</v>
      </c>
    </row>
    <row r="172" spans="1:7" x14ac:dyDescent="0.35">
      <c r="A172" s="99"/>
      <c r="B172" s="95"/>
      <c r="C172" s="82"/>
      <c r="D172" s="57" t="s">
        <v>143</v>
      </c>
      <c r="E172" s="58" t="s">
        <v>18</v>
      </c>
      <c r="F172" s="72" t="s">
        <v>8</v>
      </c>
      <c r="G172" s="73" t="str">
        <f t="shared" ref="G172:G177" si="7">IF(F172="OK","NO RISK","1-HIGH")</f>
        <v>NO RISK</v>
      </c>
    </row>
    <row r="173" spans="1:7" x14ac:dyDescent="0.35">
      <c r="A173" s="99"/>
      <c r="B173" s="95"/>
      <c r="C173" s="82"/>
      <c r="D173" s="57" t="s">
        <v>144</v>
      </c>
      <c r="E173" s="58" t="s">
        <v>18</v>
      </c>
      <c r="F173" s="72" t="s">
        <v>8</v>
      </c>
      <c r="G173" s="73" t="str">
        <f t="shared" si="7"/>
        <v>NO RISK</v>
      </c>
    </row>
    <row r="174" spans="1:7" x14ac:dyDescent="0.35">
      <c r="A174" s="99"/>
      <c r="B174" s="95"/>
      <c r="C174" s="82"/>
      <c r="D174" s="57" t="s">
        <v>145</v>
      </c>
      <c r="E174" s="58" t="s">
        <v>18</v>
      </c>
      <c r="F174" s="72" t="s">
        <v>8</v>
      </c>
      <c r="G174" s="73" t="str">
        <f t="shared" si="7"/>
        <v>NO RISK</v>
      </c>
    </row>
    <row r="175" spans="1:7" x14ac:dyDescent="0.35">
      <c r="A175" s="100"/>
      <c r="B175" s="96"/>
      <c r="C175" s="83"/>
      <c r="D175" s="57" t="s">
        <v>146</v>
      </c>
      <c r="E175" s="58" t="s">
        <v>18</v>
      </c>
      <c r="F175" s="72" t="s">
        <v>8</v>
      </c>
      <c r="G175" s="73" t="str">
        <f t="shared" si="7"/>
        <v>NO RISK</v>
      </c>
    </row>
    <row r="176" spans="1:7" x14ac:dyDescent="0.35">
      <c r="A176" s="84" t="s">
        <v>147</v>
      </c>
      <c r="B176" s="55" t="s">
        <v>347</v>
      </c>
      <c r="C176" s="55" t="s">
        <v>148</v>
      </c>
      <c r="D176" s="60" t="s">
        <v>149</v>
      </c>
      <c r="E176" s="58" t="s">
        <v>18</v>
      </c>
      <c r="F176" s="72" t="s">
        <v>8</v>
      </c>
      <c r="G176" s="73" t="str">
        <f t="shared" si="7"/>
        <v>NO RISK</v>
      </c>
    </row>
    <row r="177" spans="1:7" x14ac:dyDescent="0.35">
      <c r="A177" s="100"/>
      <c r="B177" s="55" t="s">
        <v>150</v>
      </c>
      <c r="C177" s="55" t="s">
        <v>150</v>
      </c>
      <c r="D177" s="60" t="s">
        <v>149</v>
      </c>
      <c r="E177" s="58" t="s">
        <v>18</v>
      </c>
      <c r="F177" s="72" t="s">
        <v>8</v>
      </c>
      <c r="G177" s="73" t="str">
        <f t="shared" si="7"/>
        <v>NO RISK</v>
      </c>
    </row>
    <row r="178" spans="1:7" ht="15.75" customHeight="1" x14ac:dyDescent="0.35">
      <c r="A178" s="84"/>
      <c r="B178" s="78" t="s">
        <v>152</v>
      </c>
      <c r="C178" s="81" t="s">
        <v>152</v>
      </c>
      <c r="D178" s="60" t="s">
        <v>153</v>
      </c>
      <c r="E178" s="58" t="s">
        <v>18</v>
      </c>
      <c r="F178" s="72" t="s">
        <v>8</v>
      </c>
      <c r="G178" s="73" t="str">
        <f>IF(F178="OK","NO RISK","3-LOW")</f>
        <v>NO RISK</v>
      </c>
    </row>
    <row r="179" spans="1:7" x14ac:dyDescent="0.35">
      <c r="A179" s="85"/>
      <c r="B179" s="79"/>
      <c r="C179" s="82"/>
      <c r="D179" s="60" t="s">
        <v>154</v>
      </c>
      <c r="E179" s="58" t="s">
        <v>18</v>
      </c>
      <c r="F179" s="72" t="s">
        <v>8</v>
      </c>
      <c r="G179" s="73" t="str">
        <f>IF(F179="OK","NO RISK","3-LOW")</f>
        <v>NO RISK</v>
      </c>
    </row>
    <row r="180" spans="1:7" x14ac:dyDescent="0.35">
      <c r="A180" s="86"/>
      <c r="B180" s="80"/>
      <c r="C180" s="83"/>
      <c r="D180" s="60" t="s">
        <v>155</v>
      </c>
      <c r="E180" s="58" t="s">
        <v>18</v>
      </c>
      <c r="F180" s="72" t="s">
        <v>8</v>
      </c>
      <c r="G180" s="73" t="str">
        <f>IF(F180="OK","NO RISK","3-LOW")</f>
        <v>NO RISK</v>
      </c>
    </row>
    <row r="181" spans="1:7" x14ac:dyDescent="0.35">
      <c r="A181" s="84" t="s">
        <v>151</v>
      </c>
      <c r="B181" s="78" t="s">
        <v>156</v>
      </c>
      <c r="C181" s="81" t="s">
        <v>157</v>
      </c>
      <c r="D181" s="60" t="s">
        <v>158</v>
      </c>
      <c r="E181" s="60" t="s">
        <v>103</v>
      </c>
      <c r="F181" s="72" t="s">
        <v>8</v>
      </c>
      <c r="G181" s="73" t="str">
        <f>IF(F181="OK","NO RISK","1-HIGH")</f>
        <v>NO RISK</v>
      </c>
    </row>
    <row r="182" spans="1:7" x14ac:dyDescent="0.35">
      <c r="A182" s="85"/>
      <c r="B182" s="79"/>
      <c r="C182" s="82"/>
      <c r="D182" s="60" t="s">
        <v>159</v>
      </c>
      <c r="E182" s="60" t="s">
        <v>103</v>
      </c>
      <c r="F182" s="72" t="s">
        <v>8</v>
      </c>
      <c r="G182" s="73" t="str">
        <f>IF(F182="OK","NO RISK","2-MEDIUM")</f>
        <v>NO RISK</v>
      </c>
    </row>
    <row r="183" spans="1:7" x14ac:dyDescent="0.35">
      <c r="A183" s="85"/>
      <c r="B183" s="79"/>
      <c r="C183" s="82"/>
      <c r="D183" s="66" t="s">
        <v>160</v>
      </c>
      <c r="E183" s="60" t="s">
        <v>103</v>
      </c>
      <c r="F183" s="72" t="s">
        <v>8</v>
      </c>
      <c r="G183" s="73" t="str">
        <f>IF(F183="OK","NO RISK","2-MEDIUM")</f>
        <v>NO RISK</v>
      </c>
    </row>
    <row r="184" spans="1:7" x14ac:dyDescent="0.35">
      <c r="A184" s="85"/>
      <c r="B184" s="79"/>
      <c r="C184" s="82"/>
      <c r="D184" s="58" t="s">
        <v>161</v>
      </c>
      <c r="E184" s="58" t="s">
        <v>18</v>
      </c>
      <c r="F184" s="72" t="s">
        <v>8</v>
      </c>
      <c r="G184" s="73" t="str">
        <f>IF(F184="OK","NO RISK","3-LOW")</f>
        <v>NO RISK</v>
      </c>
    </row>
    <row r="185" spans="1:7" x14ac:dyDescent="0.35">
      <c r="A185" s="85"/>
      <c r="B185" s="79"/>
      <c r="C185" s="82"/>
      <c r="D185" s="58" t="s">
        <v>162</v>
      </c>
      <c r="E185" s="58" t="s">
        <v>103</v>
      </c>
      <c r="F185" s="72" t="s">
        <v>8</v>
      </c>
      <c r="G185" s="73" t="str">
        <f t="shared" ref="G185:G194" si="8">IF(F185="OK","NO RISK","1-HIGH")</f>
        <v>NO RISK</v>
      </c>
    </row>
    <row r="186" spans="1:7" x14ac:dyDescent="0.35">
      <c r="A186" s="85"/>
      <c r="B186" s="79"/>
      <c r="C186" s="82"/>
      <c r="D186" s="58" t="s">
        <v>163</v>
      </c>
      <c r="E186" s="57" t="s">
        <v>10</v>
      </c>
      <c r="F186" s="72" t="s">
        <v>8</v>
      </c>
      <c r="G186" s="73" t="str">
        <f t="shared" si="8"/>
        <v>NO RISK</v>
      </c>
    </row>
    <row r="187" spans="1:7" x14ac:dyDescent="0.35">
      <c r="A187" s="85"/>
      <c r="B187" s="79"/>
      <c r="C187" s="82"/>
      <c r="D187" s="60" t="s">
        <v>164</v>
      </c>
      <c r="E187" s="60" t="s">
        <v>103</v>
      </c>
      <c r="F187" s="72" t="s">
        <v>8</v>
      </c>
      <c r="G187" s="73" t="str">
        <f t="shared" si="8"/>
        <v>NO RISK</v>
      </c>
    </row>
    <row r="188" spans="1:7" x14ac:dyDescent="0.35">
      <c r="A188" s="85"/>
      <c r="B188" s="79"/>
      <c r="C188" s="82"/>
      <c r="D188" s="60" t="s">
        <v>165</v>
      </c>
      <c r="E188" s="60" t="s">
        <v>103</v>
      </c>
      <c r="F188" s="72" t="s">
        <v>8</v>
      </c>
      <c r="G188" s="73" t="str">
        <f t="shared" si="8"/>
        <v>NO RISK</v>
      </c>
    </row>
    <row r="189" spans="1:7" x14ac:dyDescent="0.35">
      <c r="A189" s="85"/>
      <c r="B189" s="79"/>
      <c r="C189" s="82"/>
      <c r="D189" s="60" t="s">
        <v>166</v>
      </c>
      <c r="E189" s="60" t="s">
        <v>103</v>
      </c>
      <c r="F189" s="72" t="s">
        <v>8</v>
      </c>
      <c r="G189" s="73" t="str">
        <f t="shared" si="8"/>
        <v>NO RISK</v>
      </c>
    </row>
    <row r="190" spans="1:7" x14ac:dyDescent="0.35">
      <c r="A190" s="85"/>
      <c r="B190" s="79"/>
      <c r="C190" s="82"/>
      <c r="D190" s="60" t="s">
        <v>167</v>
      </c>
      <c r="E190" s="58" t="s">
        <v>18</v>
      </c>
      <c r="F190" s="72" t="s">
        <v>8</v>
      </c>
      <c r="G190" s="73" t="str">
        <f t="shared" si="8"/>
        <v>NO RISK</v>
      </c>
    </row>
    <row r="191" spans="1:7" x14ac:dyDescent="0.35">
      <c r="A191" s="85"/>
      <c r="B191" s="79"/>
      <c r="C191" s="82"/>
      <c r="D191" s="60" t="s">
        <v>168</v>
      </c>
      <c r="E191" s="57" t="s">
        <v>10</v>
      </c>
      <c r="F191" s="72" t="s">
        <v>8</v>
      </c>
      <c r="G191" s="73" t="str">
        <f t="shared" si="8"/>
        <v>NO RISK</v>
      </c>
    </row>
    <row r="192" spans="1:7" x14ac:dyDescent="0.35">
      <c r="A192" s="85"/>
      <c r="B192" s="79"/>
      <c r="C192" s="82"/>
      <c r="D192" s="66" t="s">
        <v>169</v>
      </c>
      <c r="E192" s="58" t="s">
        <v>18</v>
      </c>
      <c r="F192" s="72" t="s">
        <v>8</v>
      </c>
      <c r="G192" s="73" t="str">
        <f t="shared" si="8"/>
        <v>NO RISK</v>
      </c>
    </row>
    <row r="193" spans="1:7" x14ac:dyDescent="0.35">
      <c r="A193" s="85"/>
      <c r="B193" s="79"/>
      <c r="C193" s="82"/>
      <c r="D193" s="58" t="s">
        <v>170</v>
      </c>
      <c r="E193" s="57" t="s">
        <v>171</v>
      </c>
      <c r="F193" s="72" t="s">
        <v>8</v>
      </c>
      <c r="G193" s="73" t="str">
        <f t="shared" si="8"/>
        <v>NO RISK</v>
      </c>
    </row>
    <row r="194" spans="1:7" x14ac:dyDescent="0.35">
      <c r="A194" s="85"/>
      <c r="B194" s="79"/>
      <c r="C194" s="83"/>
      <c r="D194" s="57" t="s">
        <v>172</v>
      </c>
      <c r="E194" s="57" t="s">
        <v>171</v>
      </c>
      <c r="F194" s="72" t="s">
        <v>8</v>
      </c>
      <c r="G194" s="73" t="str">
        <f t="shared" si="8"/>
        <v>NO RISK</v>
      </c>
    </row>
    <row r="195" spans="1:7" x14ac:dyDescent="0.35">
      <c r="A195" s="85"/>
      <c r="B195" s="79"/>
      <c r="C195" s="81" t="s">
        <v>173</v>
      </c>
      <c r="D195" s="60" t="s">
        <v>174</v>
      </c>
      <c r="E195" s="60" t="s">
        <v>103</v>
      </c>
      <c r="F195" s="72" t="s">
        <v>8</v>
      </c>
      <c r="G195" s="73" t="str">
        <f>IF(F195="OK","NO RISK","2-MEDIUM")</f>
        <v>NO RISK</v>
      </c>
    </row>
    <row r="196" spans="1:7" x14ac:dyDescent="0.35">
      <c r="A196" s="85"/>
      <c r="B196" s="79"/>
      <c r="C196" s="82"/>
      <c r="D196" s="58" t="s">
        <v>175</v>
      </c>
      <c r="E196" s="57" t="s">
        <v>10</v>
      </c>
      <c r="F196" s="72" t="s">
        <v>8</v>
      </c>
      <c r="G196" s="73" t="str">
        <f>IF(F196="OK","NO RISK","1-HIGH")</f>
        <v>NO RISK</v>
      </c>
    </row>
    <row r="197" spans="1:7" x14ac:dyDescent="0.35">
      <c r="A197" s="85"/>
      <c r="B197" s="79"/>
      <c r="C197" s="82"/>
      <c r="D197" s="58" t="s">
        <v>176</v>
      </c>
      <c r="E197" s="57" t="s">
        <v>10</v>
      </c>
      <c r="F197" s="72" t="s">
        <v>8</v>
      </c>
      <c r="G197" s="73" t="str">
        <f>IF(F197="OK","NO RISK","1-HIGH")</f>
        <v>NO RISK</v>
      </c>
    </row>
    <row r="198" spans="1:7" x14ac:dyDescent="0.35">
      <c r="A198" s="85"/>
      <c r="B198" s="79"/>
      <c r="C198" s="82"/>
      <c r="D198" s="58" t="s">
        <v>177</v>
      </c>
      <c r="E198" s="58" t="s">
        <v>178</v>
      </c>
      <c r="F198" s="72" t="s">
        <v>8</v>
      </c>
      <c r="G198" s="73" t="str">
        <f>IF(F198="OK","NO RISK","1-HIGH")</f>
        <v>NO RISK</v>
      </c>
    </row>
    <row r="199" spans="1:7" x14ac:dyDescent="0.35">
      <c r="A199" s="85"/>
      <c r="B199" s="79"/>
      <c r="C199" s="82"/>
      <c r="D199" s="58" t="s">
        <v>179</v>
      </c>
      <c r="E199" s="58" t="s">
        <v>18</v>
      </c>
      <c r="F199" s="72" t="s">
        <v>8</v>
      </c>
      <c r="G199" s="73" t="str">
        <f t="shared" ref="G199:G210" si="9">IF(F199="OK","NO RISK","3-LOW")</f>
        <v>NO RISK</v>
      </c>
    </row>
    <row r="200" spans="1:7" x14ac:dyDescent="0.35">
      <c r="A200" s="85"/>
      <c r="B200" s="79"/>
      <c r="C200" s="82"/>
      <c r="D200" s="58" t="s">
        <v>180</v>
      </c>
      <c r="E200" s="58" t="s">
        <v>18</v>
      </c>
      <c r="F200" s="72" t="s">
        <v>8</v>
      </c>
      <c r="G200" s="73" t="str">
        <f t="shared" si="9"/>
        <v>NO RISK</v>
      </c>
    </row>
    <row r="201" spans="1:7" x14ac:dyDescent="0.35">
      <c r="A201" s="85"/>
      <c r="B201" s="79"/>
      <c r="C201" s="82"/>
      <c r="D201" s="60" t="s">
        <v>181</v>
      </c>
      <c r="E201" s="58" t="s">
        <v>18</v>
      </c>
      <c r="F201" s="72" t="s">
        <v>8</v>
      </c>
      <c r="G201" s="73" t="str">
        <f t="shared" si="9"/>
        <v>NO RISK</v>
      </c>
    </row>
    <row r="202" spans="1:7" x14ac:dyDescent="0.35">
      <c r="A202" s="85"/>
      <c r="B202" s="79"/>
      <c r="C202" s="82"/>
      <c r="D202" s="60" t="s">
        <v>182</v>
      </c>
      <c r="E202" s="58" t="s">
        <v>18</v>
      </c>
      <c r="F202" s="72" t="s">
        <v>8</v>
      </c>
      <c r="G202" s="73" t="str">
        <f t="shared" si="9"/>
        <v>NO RISK</v>
      </c>
    </row>
    <row r="203" spans="1:7" x14ac:dyDescent="0.35">
      <c r="A203" s="85"/>
      <c r="B203" s="79"/>
      <c r="C203" s="82"/>
      <c r="D203" s="58" t="s">
        <v>183</v>
      </c>
      <c r="E203" s="58" t="s">
        <v>18</v>
      </c>
      <c r="F203" s="72" t="s">
        <v>8</v>
      </c>
      <c r="G203" s="73" t="str">
        <f t="shared" si="9"/>
        <v>NO RISK</v>
      </c>
    </row>
    <row r="204" spans="1:7" x14ac:dyDescent="0.35">
      <c r="A204" s="85"/>
      <c r="B204" s="79"/>
      <c r="C204" s="82"/>
      <c r="D204" s="58" t="s">
        <v>184</v>
      </c>
      <c r="E204" s="58" t="s">
        <v>18</v>
      </c>
      <c r="F204" s="72" t="s">
        <v>8</v>
      </c>
      <c r="G204" s="73" t="str">
        <f t="shared" si="9"/>
        <v>NO RISK</v>
      </c>
    </row>
    <row r="205" spans="1:7" x14ac:dyDescent="0.35">
      <c r="A205" s="85"/>
      <c r="B205" s="79"/>
      <c r="C205" s="82"/>
      <c r="D205" s="60" t="s">
        <v>185</v>
      </c>
      <c r="E205" s="58" t="s">
        <v>359</v>
      </c>
      <c r="F205" s="72" t="s">
        <v>8</v>
      </c>
      <c r="G205" s="73" t="str">
        <f t="shared" si="9"/>
        <v>NO RISK</v>
      </c>
    </row>
    <row r="206" spans="1:7" x14ac:dyDescent="0.35">
      <c r="A206" s="85"/>
      <c r="B206" s="79"/>
      <c r="C206" s="82"/>
      <c r="D206" s="60" t="s">
        <v>186</v>
      </c>
      <c r="E206" s="58" t="s">
        <v>360</v>
      </c>
      <c r="F206" s="72" t="s">
        <v>8</v>
      </c>
      <c r="G206" s="73" t="str">
        <f t="shared" si="9"/>
        <v>NO RISK</v>
      </c>
    </row>
    <row r="207" spans="1:7" x14ac:dyDescent="0.35">
      <c r="A207" s="85"/>
      <c r="B207" s="79"/>
      <c r="C207" s="82"/>
      <c r="D207" s="60" t="s">
        <v>186</v>
      </c>
      <c r="E207" s="58" t="s">
        <v>361</v>
      </c>
      <c r="F207" s="72" t="s">
        <v>8</v>
      </c>
      <c r="G207" s="73" t="str">
        <f t="shared" si="9"/>
        <v>NO RISK</v>
      </c>
    </row>
    <row r="208" spans="1:7" x14ac:dyDescent="0.35">
      <c r="A208" s="85"/>
      <c r="B208" s="79"/>
      <c r="C208" s="82"/>
      <c r="D208" s="60" t="s">
        <v>187</v>
      </c>
      <c r="E208" s="58" t="s">
        <v>18</v>
      </c>
      <c r="F208" s="72" t="s">
        <v>8</v>
      </c>
      <c r="G208" s="73" t="str">
        <f t="shared" si="9"/>
        <v>NO RISK</v>
      </c>
    </row>
    <row r="209" spans="1:7" x14ac:dyDescent="0.35">
      <c r="A209" s="85"/>
      <c r="B209" s="79"/>
      <c r="C209" s="82"/>
      <c r="D209" s="60" t="s">
        <v>188</v>
      </c>
      <c r="E209" s="58" t="s">
        <v>18</v>
      </c>
      <c r="F209" s="72" t="s">
        <v>8</v>
      </c>
      <c r="G209" s="73" t="str">
        <f t="shared" si="9"/>
        <v>NO RISK</v>
      </c>
    </row>
    <row r="210" spans="1:7" x14ac:dyDescent="0.35">
      <c r="A210" s="85"/>
      <c r="B210" s="79"/>
      <c r="C210" s="83"/>
      <c r="D210" s="60" t="s">
        <v>189</v>
      </c>
      <c r="E210" s="57" t="s">
        <v>10</v>
      </c>
      <c r="F210" s="72" t="s">
        <v>8</v>
      </c>
      <c r="G210" s="73" t="str">
        <f t="shared" si="9"/>
        <v>NO RISK</v>
      </c>
    </row>
    <row r="211" spans="1:7" x14ac:dyDescent="0.35">
      <c r="A211" s="85"/>
      <c r="B211" s="79"/>
      <c r="C211" s="81" t="s">
        <v>190</v>
      </c>
      <c r="D211" s="58" t="s">
        <v>191</v>
      </c>
      <c r="E211" s="57" t="s">
        <v>10</v>
      </c>
      <c r="F211" s="72" t="s">
        <v>8</v>
      </c>
      <c r="G211" s="73" t="str">
        <f>IF(F211="OK","NO RISK","1-HIGH")</f>
        <v>NO RISK</v>
      </c>
    </row>
    <row r="212" spans="1:7" x14ac:dyDescent="0.35">
      <c r="A212" s="85"/>
      <c r="B212" s="79"/>
      <c r="C212" s="82"/>
      <c r="D212" s="57" t="s">
        <v>192</v>
      </c>
      <c r="E212" s="57" t="s">
        <v>18</v>
      </c>
      <c r="F212" s="72" t="s">
        <v>8</v>
      </c>
      <c r="G212" s="73" t="str">
        <f>IF(F212="OK","NO RISK","2-MEDIUM")</f>
        <v>NO RISK</v>
      </c>
    </row>
    <row r="213" spans="1:7" x14ac:dyDescent="0.35">
      <c r="A213" s="85"/>
      <c r="B213" s="79"/>
      <c r="C213" s="82"/>
      <c r="D213" s="58" t="s">
        <v>193</v>
      </c>
      <c r="E213" s="57" t="s">
        <v>18</v>
      </c>
      <c r="F213" s="72" t="s">
        <v>8</v>
      </c>
      <c r="G213" s="73" t="str">
        <f>IF(F213="OK","NO RISK","2-MEDIUM")</f>
        <v>NO RISK</v>
      </c>
    </row>
    <row r="214" spans="1:7" x14ac:dyDescent="0.35">
      <c r="A214" s="85"/>
      <c r="B214" s="79"/>
      <c r="C214" s="82"/>
      <c r="D214" s="58" t="s">
        <v>194</v>
      </c>
      <c r="E214" s="57" t="s">
        <v>18</v>
      </c>
      <c r="F214" s="72" t="s">
        <v>8</v>
      </c>
      <c r="G214" s="73" t="str">
        <f>IF(F214="OK","NO RISK","2-MEDIUM")</f>
        <v>NO RISK</v>
      </c>
    </row>
    <row r="215" spans="1:7" x14ac:dyDescent="0.35">
      <c r="A215" s="85"/>
      <c r="B215" s="79"/>
      <c r="C215" s="82"/>
      <c r="D215" s="58" t="s">
        <v>195</v>
      </c>
      <c r="E215" s="57" t="s">
        <v>10</v>
      </c>
      <c r="F215" s="72" t="s">
        <v>8</v>
      </c>
      <c r="G215" s="73" t="str">
        <f>IF(F215="OK","NO RISK","1-HIGH")</f>
        <v>NO RISK</v>
      </c>
    </row>
    <row r="216" spans="1:7" x14ac:dyDescent="0.35">
      <c r="A216" s="85"/>
      <c r="B216" s="79"/>
      <c r="C216" s="82"/>
      <c r="D216" s="58" t="s">
        <v>196</v>
      </c>
      <c r="E216" s="57" t="s">
        <v>18</v>
      </c>
      <c r="F216" s="72" t="s">
        <v>8</v>
      </c>
      <c r="G216" s="73" t="str">
        <f>IF(F216="OK","NO RISK","2-MEDIUM")</f>
        <v>NO RISK</v>
      </c>
    </row>
    <row r="217" spans="1:7" x14ac:dyDescent="0.35">
      <c r="A217" s="85"/>
      <c r="B217" s="79"/>
      <c r="C217" s="82"/>
      <c r="D217" s="58" t="s">
        <v>197</v>
      </c>
      <c r="E217" s="57" t="s">
        <v>10</v>
      </c>
      <c r="F217" s="72" t="s">
        <v>8</v>
      </c>
      <c r="G217" s="73" t="str">
        <f>IF(F217="OK","NO RISK","1-HIGH")</f>
        <v>NO RISK</v>
      </c>
    </row>
    <row r="218" spans="1:7" x14ac:dyDescent="0.35">
      <c r="A218" s="85"/>
      <c r="B218" s="79"/>
      <c r="C218" s="82"/>
      <c r="D218" s="58" t="s">
        <v>198</v>
      </c>
      <c r="E218" s="57" t="s">
        <v>18</v>
      </c>
      <c r="F218" s="72" t="s">
        <v>8</v>
      </c>
      <c r="G218" s="73" t="str">
        <f>IF(F218="OK","NO RISK","2-MEDIUM")</f>
        <v>NO RISK</v>
      </c>
    </row>
    <row r="219" spans="1:7" x14ac:dyDescent="0.35">
      <c r="A219" s="85"/>
      <c r="B219" s="79"/>
      <c r="C219" s="82"/>
      <c r="D219" s="58" t="s">
        <v>199</v>
      </c>
      <c r="E219" s="57" t="s">
        <v>10</v>
      </c>
      <c r="F219" s="72" t="s">
        <v>8</v>
      </c>
      <c r="G219" s="73" t="str">
        <f>IF(F219="OK","NO RISK","1-HIGH")</f>
        <v>NO RISK</v>
      </c>
    </row>
    <row r="220" spans="1:7" x14ac:dyDescent="0.35">
      <c r="A220" s="86"/>
      <c r="B220" s="80"/>
      <c r="C220" s="83"/>
      <c r="D220" s="58" t="s">
        <v>200</v>
      </c>
      <c r="E220" s="57" t="s">
        <v>10</v>
      </c>
      <c r="F220" s="72" t="s">
        <v>8</v>
      </c>
      <c r="G220" s="73" t="str">
        <f>IF(F220="OK","NO RISK","1-HIGH")</f>
        <v>NO RISK</v>
      </c>
    </row>
    <row r="221" spans="1:7" ht="17.25" customHeight="1" x14ac:dyDescent="0.35">
      <c r="A221" s="101" t="s">
        <v>201</v>
      </c>
      <c r="B221" s="78" t="s">
        <v>202</v>
      </c>
      <c r="C221" s="81" t="s">
        <v>203</v>
      </c>
      <c r="D221" s="60" t="s">
        <v>204</v>
      </c>
      <c r="E221" s="57" t="s">
        <v>10</v>
      </c>
      <c r="F221" s="72" t="s">
        <v>8</v>
      </c>
      <c r="G221" s="73" t="str">
        <f>IF(F221="OK","NO RISK","1-HIGH")</f>
        <v>NO RISK</v>
      </c>
    </row>
    <row r="222" spans="1:7" x14ac:dyDescent="0.35">
      <c r="A222" s="102"/>
      <c r="B222" s="95"/>
      <c r="C222" s="82"/>
      <c r="D222" s="60" t="s">
        <v>205</v>
      </c>
      <c r="E222" s="57" t="s">
        <v>18</v>
      </c>
      <c r="F222" s="72" t="s">
        <v>8</v>
      </c>
      <c r="G222" s="73" t="str">
        <f>IF(F222="OK","NO RISK","3-LOW")</f>
        <v>NO RISK</v>
      </c>
    </row>
    <row r="223" spans="1:7" x14ac:dyDescent="0.35">
      <c r="A223" s="102"/>
      <c r="B223" s="95"/>
      <c r="C223" s="82"/>
      <c r="D223" s="58" t="s">
        <v>206</v>
      </c>
      <c r="E223" s="57" t="s">
        <v>10</v>
      </c>
      <c r="F223" s="72" t="s">
        <v>8</v>
      </c>
      <c r="G223" s="73" t="str">
        <f>IF(F223="OK","NO RISK","1-HIGH")</f>
        <v>NO RISK</v>
      </c>
    </row>
    <row r="224" spans="1:7" x14ac:dyDescent="0.35">
      <c r="A224" s="102"/>
      <c r="B224" s="95"/>
      <c r="C224" s="82"/>
      <c r="D224" s="58" t="s">
        <v>207</v>
      </c>
      <c r="E224" s="57" t="s">
        <v>18</v>
      </c>
      <c r="F224" s="72" t="s">
        <v>8</v>
      </c>
      <c r="G224" s="73" t="str">
        <f>IF(F224="OK","NO RISK","2-MEDIUM")</f>
        <v>NO RISK</v>
      </c>
    </row>
    <row r="225" spans="1:7" x14ac:dyDescent="0.35">
      <c r="A225" s="102"/>
      <c r="B225" s="95"/>
      <c r="C225" s="82"/>
      <c r="D225" s="58" t="s">
        <v>208</v>
      </c>
      <c r="E225" s="57" t="s">
        <v>18</v>
      </c>
      <c r="F225" s="72" t="s">
        <v>8</v>
      </c>
      <c r="G225" s="73" t="str">
        <f>IF(F225="OK","NO RISK","2-MEDIUM")</f>
        <v>NO RISK</v>
      </c>
    </row>
    <row r="226" spans="1:7" x14ac:dyDescent="0.35">
      <c r="A226" s="102"/>
      <c r="B226" s="95"/>
      <c r="C226" s="82"/>
      <c r="D226" s="60" t="s">
        <v>209</v>
      </c>
      <c r="E226" s="57" t="s">
        <v>10</v>
      </c>
      <c r="F226" s="72" t="s">
        <v>8</v>
      </c>
      <c r="G226" s="73" t="str">
        <f>IF(F226="OK","NO RISK","1-HIGH")</f>
        <v>NO RISK</v>
      </c>
    </row>
    <row r="227" spans="1:7" x14ac:dyDescent="0.35">
      <c r="A227" s="102"/>
      <c r="B227" s="95"/>
      <c r="C227" s="82"/>
      <c r="D227" s="58" t="s">
        <v>210</v>
      </c>
      <c r="E227" s="57" t="s">
        <v>18</v>
      </c>
      <c r="F227" s="72" t="s">
        <v>8</v>
      </c>
      <c r="G227" s="73" t="str">
        <f>IF(F227="OK","NO RISK","1-HIGH")</f>
        <v>NO RISK</v>
      </c>
    </row>
    <row r="228" spans="1:7" x14ac:dyDescent="0.35">
      <c r="A228" s="102"/>
      <c r="B228" s="95"/>
      <c r="C228" s="82"/>
      <c r="D228" s="58" t="s">
        <v>211</v>
      </c>
      <c r="E228" s="57" t="s">
        <v>18</v>
      </c>
      <c r="F228" s="72" t="s">
        <v>8</v>
      </c>
      <c r="G228" s="73" t="str">
        <f>IF(F228="OK","NO RISK","2-MEDIUM")</f>
        <v>NO RISK</v>
      </c>
    </row>
    <row r="229" spans="1:7" x14ac:dyDescent="0.35">
      <c r="A229" s="102"/>
      <c r="B229" s="95"/>
      <c r="C229" s="82"/>
      <c r="D229" s="58" t="s">
        <v>212</v>
      </c>
      <c r="E229" s="57" t="s">
        <v>18</v>
      </c>
      <c r="F229" s="72" t="s">
        <v>8</v>
      </c>
      <c r="G229" s="73" t="str">
        <f>IF(F229="OK","NO RISK","3-LOW")</f>
        <v>NO RISK</v>
      </c>
    </row>
    <row r="230" spans="1:7" x14ac:dyDescent="0.35">
      <c r="A230" s="102"/>
      <c r="B230" s="95"/>
      <c r="C230" s="82"/>
      <c r="D230" s="58" t="s">
        <v>213</v>
      </c>
      <c r="E230" s="57" t="s">
        <v>18</v>
      </c>
      <c r="F230" s="72" t="s">
        <v>8</v>
      </c>
      <c r="G230" s="73" t="str">
        <f>IF(F230="OK","NO RISK","2-MEDIUM")</f>
        <v>NO RISK</v>
      </c>
    </row>
    <row r="231" spans="1:7" x14ac:dyDescent="0.35">
      <c r="A231" s="102"/>
      <c r="B231" s="95"/>
      <c r="C231" s="82"/>
      <c r="D231" s="58" t="s">
        <v>214</v>
      </c>
      <c r="E231" s="57" t="s">
        <v>18</v>
      </c>
      <c r="F231" s="72" t="s">
        <v>8</v>
      </c>
      <c r="G231" s="73" t="str">
        <f>IF(F231="OK","NO RISK","2-MEDIUM")</f>
        <v>NO RISK</v>
      </c>
    </row>
    <row r="232" spans="1:7" x14ac:dyDescent="0.35">
      <c r="A232" s="102"/>
      <c r="B232" s="95"/>
      <c r="C232" s="82"/>
      <c r="D232" s="58" t="s">
        <v>215</v>
      </c>
      <c r="E232" s="57" t="s">
        <v>18</v>
      </c>
      <c r="F232" s="72" t="s">
        <v>8</v>
      </c>
      <c r="G232" s="73" t="str">
        <f>IF(F232="OK","NO RISK","2-MEDIUM")</f>
        <v>NO RISK</v>
      </c>
    </row>
    <row r="233" spans="1:7" x14ac:dyDescent="0.35">
      <c r="A233" s="102"/>
      <c r="B233" s="95"/>
      <c r="C233" s="82"/>
      <c r="D233" s="58" t="s">
        <v>216</v>
      </c>
      <c r="E233" s="57" t="s">
        <v>10</v>
      </c>
      <c r="F233" s="72" t="s">
        <v>8</v>
      </c>
      <c r="G233" s="73" t="str">
        <f>IF(F233="OK","NO RISK","1-HIGH")</f>
        <v>NO RISK</v>
      </c>
    </row>
    <row r="234" spans="1:7" x14ac:dyDescent="0.35">
      <c r="A234" s="102"/>
      <c r="B234" s="95"/>
      <c r="C234" s="82"/>
      <c r="D234" s="58" t="s">
        <v>217</v>
      </c>
      <c r="E234" s="57" t="s">
        <v>10</v>
      </c>
      <c r="F234" s="72" t="s">
        <v>8</v>
      </c>
      <c r="G234" s="73" t="str">
        <f>IF(F234="OK","NO RISK","1-HIGH")</f>
        <v>NO RISK</v>
      </c>
    </row>
    <row r="235" spans="1:7" x14ac:dyDescent="0.35">
      <c r="A235" s="102"/>
      <c r="B235" s="95"/>
      <c r="C235" s="82"/>
      <c r="D235" s="58" t="s">
        <v>218</v>
      </c>
      <c r="E235" s="57" t="s">
        <v>10</v>
      </c>
      <c r="F235" s="72" t="s">
        <v>8</v>
      </c>
      <c r="G235" s="73" t="str">
        <f>IF(F235="OK","NO RISK","1-HIGH")</f>
        <v>NO RISK</v>
      </c>
    </row>
    <row r="236" spans="1:7" x14ac:dyDescent="0.35">
      <c r="A236" s="102"/>
      <c r="B236" s="95"/>
      <c r="C236" s="82"/>
      <c r="D236" s="58" t="s">
        <v>219</v>
      </c>
      <c r="E236" s="57" t="s">
        <v>18</v>
      </c>
      <c r="F236" s="72" t="s">
        <v>8</v>
      </c>
      <c r="G236" s="73" t="str">
        <f>IF(F236="OK","NO RISK","2-MEDIUM")</f>
        <v>NO RISK</v>
      </c>
    </row>
    <row r="237" spans="1:7" x14ac:dyDescent="0.35">
      <c r="A237" s="102"/>
      <c r="B237" s="95"/>
      <c r="C237" s="82"/>
      <c r="D237" s="58" t="s">
        <v>220</v>
      </c>
      <c r="E237" s="57" t="s">
        <v>10</v>
      </c>
      <c r="F237" s="72" t="s">
        <v>8</v>
      </c>
      <c r="G237" s="73" t="str">
        <f>IF(F237="OK","NO RISK","1-HIGH")</f>
        <v>NO RISK</v>
      </c>
    </row>
    <row r="238" spans="1:7" x14ac:dyDescent="0.35">
      <c r="A238" s="102"/>
      <c r="B238" s="95"/>
      <c r="C238" s="82"/>
      <c r="D238" s="60" t="s">
        <v>221</v>
      </c>
      <c r="E238" s="57" t="s">
        <v>10</v>
      </c>
      <c r="F238" s="72" t="s">
        <v>8</v>
      </c>
      <c r="G238" s="73" t="str">
        <f>IF(F238="OK","NO RISK","2-MEDIUM")</f>
        <v>NO RISK</v>
      </c>
    </row>
    <row r="239" spans="1:7" x14ac:dyDescent="0.35">
      <c r="A239" s="102"/>
      <c r="B239" s="95"/>
      <c r="C239" s="82"/>
      <c r="D239" s="58" t="s">
        <v>222</v>
      </c>
      <c r="E239" s="57" t="s">
        <v>18</v>
      </c>
      <c r="F239" s="72" t="s">
        <v>8</v>
      </c>
      <c r="G239" s="73" t="str">
        <f>IF(F239="OK","NO RISK","1-HIGH")</f>
        <v>NO RISK</v>
      </c>
    </row>
    <row r="240" spans="1:7" x14ac:dyDescent="0.35">
      <c r="A240" s="102"/>
      <c r="B240" s="95"/>
      <c r="C240" s="83"/>
      <c r="D240" s="58" t="s">
        <v>223</v>
      </c>
      <c r="E240" s="57" t="s">
        <v>18</v>
      </c>
      <c r="F240" s="72" t="s">
        <v>8</v>
      </c>
      <c r="G240" s="73" t="str">
        <f>IF(F240="OK","NO RISK","1-HIGH")</f>
        <v>NO RISK</v>
      </c>
    </row>
    <row r="241" spans="1:7" x14ac:dyDescent="0.35">
      <c r="A241" s="102"/>
      <c r="B241" s="95"/>
      <c r="C241" s="81" t="s">
        <v>224</v>
      </c>
      <c r="D241" s="58" t="s">
        <v>225</v>
      </c>
      <c r="E241" s="57" t="s">
        <v>10</v>
      </c>
      <c r="F241" s="72" t="s">
        <v>8</v>
      </c>
      <c r="G241" s="73" t="str">
        <f>IF(F241="OK","NO RISK","1-HIGH")</f>
        <v>NO RISK</v>
      </c>
    </row>
    <row r="242" spans="1:7" ht="14.5" customHeight="1" x14ac:dyDescent="0.35">
      <c r="A242" s="102"/>
      <c r="B242" s="95"/>
      <c r="C242" s="82"/>
      <c r="D242" s="58" t="s">
        <v>226</v>
      </c>
      <c r="E242" s="57" t="s">
        <v>18</v>
      </c>
      <c r="F242" s="72" t="s">
        <v>8</v>
      </c>
      <c r="G242" s="73" t="str">
        <f>IF(F242="OK","NO RISK","3-LOW")</f>
        <v>NO RISK</v>
      </c>
    </row>
    <row r="243" spans="1:7" ht="15" customHeight="1" x14ac:dyDescent="0.35">
      <c r="A243" s="102"/>
      <c r="B243" s="95"/>
      <c r="C243" s="82"/>
      <c r="D243" s="58" t="s">
        <v>227</v>
      </c>
      <c r="E243" s="57" t="s">
        <v>10</v>
      </c>
      <c r="F243" s="72" t="s">
        <v>8</v>
      </c>
      <c r="G243" s="73" t="str">
        <f>IF(F243="OK","NO RISK","1-HIGH")</f>
        <v>NO RISK</v>
      </c>
    </row>
    <row r="244" spans="1:7" ht="15" customHeight="1" x14ac:dyDescent="0.35">
      <c r="A244" s="102"/>
      <c r="B244" s="95"/>
      <c r="C244" s="82"/>
      <c r="D244" s="58" t="s">
        <v>228</v>
      </c>
      <c r="E244" s="57" t="s">
        <v>18</v>
      </c>
      <c r="F244" s="72" t="s">
        <v>346</v>
      </c>
      <c r="G244" s="73" t="str">
        <f>IF(F244="OK","NO RISK","1-HIGH")</f>
        <v>1-HIGH</v>
      </c>
    </row>
    <row r="245" spans="1:7" ht="14.5" customHeight="1" x14ac:dyDescent="0.35">
      <c r="A245" s="102"/>
      <c r="B245" s="95"/>
      <c r="C245" s="82"/>
      <c r="D245" s="58" t="s">
        <v>229</v>
      </c>
      <c r="E245" s="57" t="s">
        <v>18</v>
      </c>
      <c r="F245" s="72" t="s">
        <v>346</v>
      </c>
      <c r="G245" s="73" t="str">
        <f>IF(F245="OK","NO RISK","1-HIGH")</f>
        <v>1-HIGH</v>
      </c>
    </row>
    <row r="246" spans="1:7" ht="14.5" customHeight="1" x14ac:dyDescent="0.35">
      <c r="A246" s="102"/>
      <c r="B246" s="95"/>
      <c r="C246" s="83"/>
      <c r="D246" s="58" t="s">
        <v>230</v>
      </c>
      <c r="E246" s="57" t="s">
        <v>18</v>
      </c>
      <c r="F246" s="72" t="s">
        <v>346</v>
      </c>
      <c r="G246" s="73" t="str">
        <f>IF(F246="OK","NO RISK","1-HIGH")</f>
        <v>1-HIGH</v>
      </c>
    </row>
    <row r="247" spans="1:7" ht="14.5" customHeight="1" x14ac:dyDescent="0.35">
      <c r="A247" s="102"/>
      <c r="B247" s="95"/>
      <c r="C247" s="89" t="s">
        <v>231</v>
      </c>
      <c r="D247" s="58" t="s">
        <v>232</v>
      </c>
      <c r="E247" s="57" t="s">
        <v>18</v>
      </c>
      <c r="F247" s="72" t="s">
        <v>346</v>
      </c>
      <c r="G247" s="73" t="str">
        <f>IF(F247="OK","NO RISK","2-MEDIUM")</f>
        <v>2-MEDIUM</v>
      </c>
    </row>
    <row r="248" spans="1:7" ht="14.5" customHeight="1" x14ac:dyDescent="0.35">
      <c r="A248" s="102"/>
      <c r="B248" s="95"/>
      <c r="C248" s="91"/>
      <c r="D248" s="58" t="s">
        <v>233</v>
      </c>
      <c r="E248" s="57" t="s">
        <v>234</v>
      </c>
      <c r="F248" s="72" t="s">
        <v>346</v>
      </c>
      <c r="G248" s="73" t="str">
        <f>IF(F248="OK","NO RISK","1-HIGH")</f>
        <v>1-HIGH</v>
      </c>
    </row>
    <row r="249" spans="1:7" ht="14.5" customHeight="1" x14ac:dyDescent="0.35">
      <c r="A249" s="102"/>
      <c r="B249" s="95"/>
      <c r="C249" s="81" t="s">
        <v>235</v>
      </c>
      <c r="D249" s="58" t="s">
        <v>236</v>
      </c>
      <c r="E249" s="57" t="s">
        <v>18</v>
      </c>
      <c r="F249" s="72" t="s">
        <v>346</v>
      </c>
      <c r="G249" s="73" t="str">
        <f>IF(F249="OK","NO RISK","3-LOW")</f>
        <v>3-LOW</v>
      </c>
    </row>
    <row r="250" spans="1:7" ht="14.5" customHeight="1" x14ac:dyDescent="0.35">
      <c r="A250" s="102"/>
      <c r="B250" s="95"/>
      <c r="C250" s="82"/>
      <c r="D250" s="58" t="s">
        <v>237</v>
      </c>
      <c r="E250" s="57" t="s">
        <v>10</v>
      </c>
      <c r="F250" s="72" t="s">
        <v>346</v>
      </c>
      <c r="G250" s="73" t="str">
        <f>IF(F250="OK","NO RISK","1-HIGH")</f>
        <v>1-HIGH</v>
      </c>
    </row>
    <row r="251" spans="1:7" ht="14.5" customHeight="1" x14ac:dyDescent="0.35">
      <c r="A251" s="103"/>
      <c r="B251" s="96"/>
      <c r="C251" s="83"/>
      <c r="D251" s="58" t="s">
        <v>238</v>
      </c>
      <c r="E251" s="57" t="s">
        <v>18</v>
      </c>
      <c r="F251" s="72" t="s">
        <v>346</v>
      </c>
      <c r="G251" s="73" t="str">
        <f>IF(F251="OK","NO RISK","3-LOW")</f>
        <v>3-LOW</v>
      </c>
    </row>
    <row r="252" spans="1:7" ht="14.5" customHeight="1" x14ac:dyDescent="0.35">
      <c r="A252" s="92" t="s">
        <v>239</v>
      </c>
      <c r="B252" s="78" t="s">
        <v>240</v>
      </c>
      <c r="C252" s="81" t="s">
        <v>241</v>
      </c>
      <c r="D252" s="58" t="s">
        <v>242</v>
      </c>
      <c r="E252" s="57" t="s">
        <v>10</v>
      </c>
      <c r="F252" s="72" t="s">
        <v>346</v>
      </c>
      <c r="G252" s="73" t="str">
        <f>IF(F252="OK","NO RISK","1-HIGH")</f>
        <v>1-HIGH</v>
      </c>
    </row>
    <row r="253" spans="1:7" x14ac:dyDescent="0.35">
      <c r="A253" s="93"/>
      <c r="B253" s="95"/>
      <c r="C253" s="82"/>
      <c r="D253" s="58" t="s">
        <v>243</v>
      </c>
      <c r="E253" s="57" t="s">
        <v>362</v>
      </c>
      <c r="F253" s="72" t="s">
        <v>346</v>
      </c>
      <c r="G253" s="73" t="str">
        <f>IF(F253="OK","NO RISK","1-HIGH")</f>
        <v>1-HIGH</v>
      </c>
    </row>
    <row r="254" spans="1:7" x14ac:dyDescent="0.35">
      <c r="A254" s="93"/>
      <c r="B254" s="95"/>
      <c r="C254" s="82"/>
      <c r="D254" s="58" t="s">
        <v>244</v>
      </c>
      <c r="E254" s="57" t="s">
        <v>10</v>
      </c>
      <c r="F254" s="72" t="s">
        <v>346</v>
      </c>
      <c r="G254" s="73" t="str">
        <f>IF(F254="OK","NO RISK","1-HIGH")</f>
        <v>1-HIGH</v>
      </c>
    </row>
    <row r="255" spans="1:7" x14ac:dyDescent="0.35">
      <c r="A255" s="94"/>
      <c r="B255" s="96"/>
      <c r="C255" s="83"/>
      <c r="D255" s="58" t="s">
        <v>245</v>
      </c>
      <c r="E255" s="57" t="s">
        <v>10</v>
      </c>
      <c r="F255" s="72" t="s">
        <v>346</v>
      </c>
      <c r="G255" s="73" t="str">
        <f>IF(F255="OK","NO RISK","1-HIGH")</f>
        <v>1-HIGH</v>
      </c>
    </row>
    <row r="256" spans="1:7" x14ac:dyDescent="0.35">
      <c r="A256" s="54"/>
      <c r="B256" s="54" t="s">
        <v>336</v>
      </c>
      <c r="C256" s="55" t="s">
        <v>337</v>
      </c>
      <c r="D256" s="58" t="s">
        <v>335</v>
      </c>
      <c r="E256" s="57" t="s">
        <v>18</v>
      </c>
      <c r="F256" s="72" t="s">
        <v>346</v>
      </c>
      <c r="G256" s="73" t="str">
        <f>IF(F256="OK","NO RISK","3-LOW")</f>
        <v>3-LOW</v>
      </c>
    </row>
    <row r="257" spans="1:7" ht="15.75" customHeight="1" x14ac:dyDescent="0.35">
      <c r="A257" s="84"/>
      <c r="B257" s="78" t="s">
        <v>348</v>
      </c>
      <c r="C257" s="81" t="s">
        <v>152</v>
      </c>
      <c r="D257" s="60" t="s">
        <v>349</v>
      </c>
      <c r="E257" s="58" t="s">
        <v>350</v>
      </c>
      <c r="F257" s="72" t="s">
        <v>346</v>
      </c>
      <c r="G257" s="73" t="str">
        <f t="shared" ref="G257:G262" si="10">IF(F257="OK","NO RISK","1-HIGH")</f>
        <v>1-HIGH</v>
      </c>
    </row>
    <row r="258" spans="1:7" x14ac:dyDescent="0.35">
      <c r="A258" s="85"/>
      <c r="B258" s="95"/>
      <c r="C258" s="82"/>
      <c r="D258" s="60" t="s">
        <v>351</v>
      </c>
      <c r="E258" s="58" t="s">
        <v>352</v>
      </c>
      <c r="F258" s="72" t="s">
        <v>346</v>
      </c>
      <c r="G258" s="73" t="str">
        <f t="shared" si="10"/>
        <v>1-HIGH</v>
      </c>
    </row>
    <row r="259" spans="1:7" x14ac:dyDescent="0.35">
      <c r="A259" s="85"/>
      <c r="B259" s="95"/>
      <c r="C259" s="82"/>
      <c r="D259" s="60" t="s">
        <v>353</v>
      </c>
      <c r="E259" s="58" t="s">
        <v>354</v>
      </c>
      <c r="F259" s="72" t="s">
        <v>346</v>
      </c>
      <c r="G259" s="73" t="str">
        <f t="shared" si="10"/>
        <v>1-HIGH</v>
      </c>
    </row>
    <row r="260" spans="1:7" x14ac:dyDescent="0.35">
      <c r="A260" s="85"/>
      <c r="B260" s="95"/>
      <c r="C260" s="82"/>
      <c r="D260" s="60" t="s">
        <v>355</v>
      </c>
      <c r="E260" s="58" t="s">
        <v>356</v>
      </c>
      <c r="F260" s="72" t="s">
        <v>346</v>
      </c>
      <c r="G260" s="73" t="str">
        <f t="shared" si="10"/>
        <v>1-HIGH</v>
      </c>
    </row>
    <row r="261" spans="1:7" x14ac:dyDescent="0.35">
      <c r="A261" s="85"/>
      <c r="B261" s="95"/>
      <c r="C261" s="82"/>
      <c r="D261" s="60" t="s">
        <v>357</v>
      </c>
      <c r="E261" s="58" t="s">
        <v>354</v>
      </c>
      <c r="F261" s="72" t="s">
        <v>346</v>
      </c>
      <c r="G261" s="73" t="str">
        <f t="shared" si="10"/>
        <v>1-HIGH</v>
      </c>
    </row>
    <row r="262" spans="1:7" x14ac:dyDescent="0.35">
      <c r="A262" s="86"/>
      <c r="B262" s="95"/>
      <c r="C262" s="82"/>
      <c r="D262" s="60" t="s">
        <v>358</v>
      </c>
      <c r="E262" s="58" t="s">
        <v>354</v>
      </c>
      <c r="F262" s="72" t="s">
        <v>346</v>
      </c>
      <c r="G262" s="73" t="str">
        <f t="shared" si="10"/>
        <v>1-HIGH</v>
      </c>
    </row>
  </sheetData>
  <autoFilter ref="G5:G262" xr:uid="{3240D433-9F54-43DE-8949-E25C03F78200}"/>
  <dataConsolidate/>
  <mergeCells count="55">
    <mergeCell ref="A5:A103"/>
    <mergeCell ref="B130:B135"/>
    <mergeCell ref="B37:B65"/>
    <mergeCell ref="B66:B84"/>
    <mergeCell ref="B85:B103"/>
    <mergeCell ref="B10:B36"/>
    <mergeCell ref="A104:A175"/>
    <mergeCell ref="A176:A177"/>
    <mergeCell ref="C181:C194"/>
    <mergeCell ref="C211:C220"/>
    <mergeCell ref="C164:C169"/>
    <mergeCell ref="B104:B129"/>
    <mergeCell ref="B181:B220"/>
    <mergeCell ref="B136:B156"/>
    <mergeCell ref="B157:B160"/>
    <mergeCell ref="B161:B163"/>
    <mergeCell ref="B164:B169"/>
    <mergeCell ref="B170:B175"/>
    <mergeCell ref="C130:C135"/>
    <mergeCell ref="C39:C53"/>
    <mergeCell ref="C54:C64"/>
    <mergeCell ref="C66:C75"/>
    <mergeCell ref="C76:C83"/>
    <mergeCell ref="C85:C95"/>
    <mergeCell ref="C96:C102"/>
    <mergeCell ref="A181:A220"/>
    <mergeCell ref="A257:A262"/>
    <mergeCell ref="C247:C248"/>
    <mergeCell ref="A252:A255"/>
    <mergeCell ref="C221:C240"/>
    <mergeCell ref="C241:C246"/>
    <mergeCell ref="C249:C251"/>
    <mergeCell ref="C252:C255"/>
    <mergeCell ref="C195:C210"/>
    <mergeCell ref="C257:C262"/>
    <mergeCell ref="B257:B262"/>
    <mergeCell ref="B221:B251"/>
    <mergeCell ref="A221:A251"/>
    <mergeCell ref="B252:B255"/>
    <mergeCell ref="A1:G4"/>
    <mergeCell ref="B178:B180"/>
    <mergeCell ref="C178:C180"/>
    <mergeCell ref="A178:A180"/>
    <mergeCell ref="B5:C5"/>
    <mergeCell ref="C10:C11"/>
    <mergeCell ref="C6:C9"/>
    <mergeCell ref="C12:C24"/>
    <mergeCell ref="C25:C35"/>
    <mergeCell ref="C37:C38"/>
    <mergeCell ref="C104:C129"/>
    <mergeCell ref="C136:C146"/>
    <mergeCell ref="C147:C156"/>
    <mergeCell ref="C157:C160"/>
    <mergeCell ref="C161:C163"/>
    <mergeCell ref="C170:C175"/>
  </mergeCells>
  <conditionalFormatting sqref="F6:F262">
    <cfRule type="containsText" dxfId="51" priority="1579" operator="containsText" text="NO">
      <formula>NOT(ISERROR(SEARCH("NO",F6)))</formula>
    </cfRule>
    <cfRule type="containsText" dxfId="50" priority="1580" operator="containsText" text="NoN">
      <formula>NOT(ISERROR(SEARCH("NoN",F6)))</formula>
    </cfRule>
    <cfRule type="cellIs" dxfId="47" priority="1587" operator="greaterThan">
      <formula>#REF!</formula>
    </cfRule>
    <cfRule type="cellIs" dxfId="46" priority="1588" operator="equal">
      <formula>"Não Licenciado"</formula>
    </cfRule>
    <cfRule type="cellIs" dxfId="45" priority="1589" operator="equal">
      <formula>"OK"</formula>
    </cfRule>
    <cfRule type="cellIs" dxfId="44" priority="1590" operator="equal">
      <formula>"Warning"</formula>
    </cfRule>
    <cfRule type="cellIs" dxfId="43" priority="1591" operator="equal">
      <formula>"Critical"</formula>
    </cfRule>
  </conditionalFormatting>
  <conditionalFormatting sqref="G6:G262">
    <cfRule type="containsText" dxfId="42" priority="3" operator="containsText" text="LOW">
      <formula>NOT(ISERROR(SEARCH("LOW",G6)))</formula>
    </cfRule>
    <cfRule type="containsText" dxfId="41" priority="4" operator="containsText" text="MEDIUM">
      <formula>NOT(ISERROR(SEARCH("MEDIUM",G6)))</formula>
    </cfRule>
    <cfRule type="containsText" dxfId="40" priority="5" operator="containsText" text="HIGH">
      <formula>NOT(ISERROR(SEARCH("HIGH",G6)))</formula>
    </cfRule>
    <cfRule type="containsText" dxfId="39" priority="6" operator="containsText" text="No Risk">
      <formula>NOT(ISERROR(SEARCH("No Risk",G6)))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85" operator="containsText" id="{14ABFE49-1DF3-41F8-BFB6-B86D9DECFF54}">
            <xm:f>NOT(ISERROR(SEARCH(#REF!,F6)))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586" operator="containsText" id="{5DE740C8-C7F9-4FC6-988F-103356396DE3}">
            <xm:f>NOT(ISERROR(SEARCH(#REF!,F6)))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F6:F262</xm:sqref>
        </x14:conditionalFormatting>
        <x14:conditionalFormatting xmlns:xm="http://schemas.microsoft.com/office/excel/2006/main">
          <x14:cfRule type="containsText" priority="14" operator="containsText" id="{5456497A-2F8E-41CE-89F4-634E9FDB25CB}">
            <xm:f>NOT(ISERROR(SEARCH($H$134,G6)))</xm:f>
            <xm:f>$H$134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5" operator="containsText" id="{F8C3172A-149E-465A-9BD7-7BA0230AA71E}">
            <xm:f>NOT(ISERROR(SEARCH($H$134,G6)))</xm:f>
            <xm:f>$H$134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G6:G262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E410488-E0B3-4547-880A-175193C4CC14}">
          <x14:formula1>
            <xm:f>'Risk Analysis'!$A$1:$A$2</xm:f>
          </x14:formula1>
          <xm:sqref>F6:F262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69CE-EB03-46CD-94B4-BE65CDF1D861}">
  <dimension ref="A1:G9"/>
  <sheetViews>
    <sheetView workbookViewId="0">
      <selection activeCell="J4" sqref="J4"/>
    </sheetView>
  </sheetViews>
  <sheetFormatPr baseColWidth="10" defaultRowHeight="14.5" x14ac:dyDescent="0.35"/>
  <sheetData>
    <row r="1" spans="1:7" x14ac:dyDescent="0.35">
      <c r="A1" s="61" t="s">
        <v>8</v>
      </c>
      <c r="B1" s="67">
        <f>(COUNTIF('SEP Configurations'!$F$6:$F$262,'Risk Analysis'!A1))/(COUNTA('SEP Configurations'!$F$6:$F$262))</f>
        <v>0.92607003891050588</v>
      </c>
      <c r="F1" s="73" t="str">
        <f>IF(E1="OK","NO RISK","1-HIGH")</f>
        <v>1-HIGH</v>
      </c>
      <c r="G1" s="67">
        <f>(COUNTIF('SEP Configurations'!$G$6:$G$262,F1))/(COUNTA('SEP Configurations'!$G$6:$G$262))</f>
        <v>5.8365758754863814E-2</v>
      </c>
    </row>
    <row r="2" spans="1:7" x14ac:dyDescent="0.35">
      <c r="A2" s="62" t="s">
        <v>346</v>
      </c>
      <c r="B2" s="67">
        <f>(COUNTIF('SEP Configurations'!$F$6:$F$262,'Risk Analysis'!A2))/(COUNTA('SEP Configurations'!$F$6:$F$262))</f>
        <v>7.3929961089494164E-2</v>
      </c>
      <c r="F2" s="73" t="str">
        <f>IF(E2="OK","NO RISK","2-MEDIUM")</f>
        <v>2-MEDIUM</v>
      </c>
      <c r="G2" s="67">
        <f>(COUNTIF('SEP Configurations'!$G$6:$G$262,F2))/(COUNTA('SEP Configurations'!$G$6:$G$262))</f>
        <v>3.8910505836575876E-3</v>
      </c>
    </row>
    <row r="3" spans="1:7" x14ac:dyDescent="0.35">
      <c r="F3" s="73" t="str">
        <f>IF(E3="OK","NO RISK","3-LOW")</f>
        <v>3-LOW</v>
      </c>
      <c r="G3" s="67">
        <f>(COUNTIF('SEP Configurations'!$G$6:$G$262,F3))/(COUNTA('SEP Configurations'!$G$6:$G$262))</f>
        <v>1.1673151750972763E-2</v>
      </c>
    </row>
    <row r="4" spans="1:7" x14ac:dyDescent="0.35">
      <c r="F4" s="74" t="s">
        <v>363</v>
      </c>
      <c r="G4" s="67">
        <f>(COUNTIF('SEP Configurations'!$G$6:$G$262,F4))/(COUNTA('SEP Configurations'!$G$6:$G$262))</f>
        <v>0.92607003891050588</v>
      </c>
    </row>
    <row r="9" spans="1:7" x14ac:dyDescent="0.35">
      <c r="G9" s="75"/>
    </row>
  </sheetData>
  <conditionalFormatting sqref="F1:F3">
    <cfRule type="containsText" dxfId="36" priority="1" operator="containsText" text="LOW">
      <formula>NOT(ISERROR(SEARCH("LOW",F1)))</formula>
    </cfRule>
    <cfRule type="containsText" dxfId="35" priority="2" operator="containsText" text="MEDIUM">
      <formula>NOT(ISERROR(SEARCH("MEDIUM",F1)))</formula>
    </cfRule>
    <cfRule type="containsText" dxfId="34" priority="3" operator="containsText" text="HIGH">
      <formula>NOT(ISERROR(SEARCH("HIGH",F1)))</formula>
    </cfRule>
    <cfRule type="containsText" dxfId="33" priority="4" operator="containsText" text="No Risk">
      <formula>NOT(ISERROR(SEARCH("No Risk",F1)))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8F974616-DB0F-4E9B-B19F-1B17A5E14978}">
            <xm:f>NOT(ISERROR(SEARCH($G$134,F1)))</xm:f>
            <xm:f>$G$134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90B6F20F-4176-430E-B670-BCA36B5740A4}">
            <xm:f>NOT(ISERROR(SEARCH($G$134,F1)))</xm:f>
            <xm:f>$G$134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F1:F3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D25" sqref="D25"/>
    </sheetView>
  </sheetViews>
  <sheetFormatPr baseColWidth="10" defaultColWidth="11.453125" defaultRowHeight="14.5" x14ac:dyDescent="0.35"/>
  <cols>
    <col min="2" max="2" width="36.7265625" bestFit="1" customWidth="1"/>
    <col min="3" max="3" width="25.453125" bestFit="1" customWidth="1"/>
    <col min="4" max="4" width="18.7265625" bestFit="1" customWidth="1"/>
  </cols>
  <sheetData>
    <row r="3" spans="2:5" x14ac:dyDescent="0.35">
      <c r="C3" s="5" t="s">
        <v>247</v>
      </c>
      <c r="D3" s="5" t="s">
        <v>248</v>
      </c>
    </row>
    <row r="4" spans="2:5" x14ac:dyDescent="0.35">
      <c r="B4" s="6" t="s">
        <v>249</v>
      </c>
      <c r="C4" s="7" t="e">
        <f>COUNTIFS(#REF!,"cumple")</f>
        <v>#REF!</v>
      </c>
      <c r="D4" s="8" t="e">
        <f>COUNTIFS(#REF!,"cumple")/(25-C8)</f>
        <v>#REF!</v>
      </c>
      <c r="E4" s="9" t="e">
        <f>100%-D4</f>
        <v>#REF!</v>
      </c>
    </row>
    <row r="5" spans="2:5" x14ac:dyDescent="0.35">
      <c r="B5" s="4" t="s">
        <v>250</v>
      </c>
      <c r="C5" s="7" t="e">
        <f>COUNTIFS(#REF!,"CUMPLE")</f>
        <v>#REF!</v>
      </c>
      <c r="D5" s="8" t="e">
        <f>COUNTIFS(#REF!,"cumple")/(8-C9)</f>
        <v>#REF!</v>
      </c>
      <c r="E5" s="9" t="e">
        <f t="shared" ref="E5:E6" si="0">100%-D5</f>
        <v>#REF!</v>
      </c>
    </row>
    <row r="6" spans="2:5" x14ac:dyDescent="0.35">
      <c r="B6" s="3" t="s">
        <v>251</v>
      </c>
      <c r="C6" s="7" t="e">
        <f>SUM(C4:C5)</f>
        <v>#REF!</v>
      </c>
      <c r="D6" s="8" t="e">
        <f>C6/(33-C7)</f>
        <v>#REF!</v>
      </c>
      <c r="E6" s="9" t="e">
        <f t="shared" si="0"/>
        <v>#REF!</v>
      </c>
    </row>
    <row r="7" spans="2:5" x14ac:dyDescent="0.35">
      <c r="B7" s="14" t="s">
        <v>252</v>
      </c>
      <c r="C7" s="7" t="e">
        <f>COUNTIFS(#REF!,"no licenciado")</f>
        <v>#REF!</v>
      </c>
      <c r="D7" s="5"/>
    </row>
    <row r="8" spans="2:5" x14ac:dyDescent="0.35">
      <c r="B8" s="14" t="s">
        <v>253</v>
      </c>
      <c r="C8" s="7" t="e">
        <f>COUNTIFS(#REF!,"no licenciado")</f>
        <v>#REF!</v>
      </c>
      <c r="D8" s="5"/>
    </row>
    <row r="9" spans="2:5" x14ac:dyDescent="0.35">
      <c r="B9" s="14" t="s">
        <v>254</v>
      </c>
      <c r="C9" s="7" t="e">
        <f>COUNTIFS(#REF!,"no licenciado")</f>
        <v>#REF!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0"/>
  <sheetViews>
    <sheetView zoomScale="110" zoomScaleNormal="110" zoomScalePageLayoutView="110" workbookViewId="0">
      <selection activeCell="B3" sqref="B3"/>
    </sheetView>
  </sheetViews>
  <sheetFormatPr baseColWidth="10" defaultColWidth="12.453125" defaultRowHeight="16" x14ac:dyDescent="0.4"/>
  <cols>
    <col min="1" max="1" width="2.7265625" style="17" customWidth="1"/>
    <col min="2" max="2" width="30.7265625" style="17" customWidth="1"/>
    <col min="3" max="3" width="7.453125" style="17" hidden="1" customWidth="1"/>
    <col min="4" max="5" width="7.453125" style="17" customWidth="1"/>
    <col min="6" max="6" width="15.1796875" style="17" customWidth="1"/>
    <col min="7" max="7" width="11.453125" style="17" customWidth="1"/>
    <col min="8" max="12" width="12.453125" style="17"/>
    <col min="13" max="13" width="5.453125" style="17" customWidth="1"/>
    <col min="14" max="15" width="4.1796875" style="17" customWidth="1"/>
    <col min="16" max="16" width="29" style="17" customWidth="1"/>
    <col min="17" max="17" width="47.453125" style="17" customWidth="1"/>
    <col min="18" max="18" width="80.1796875" style="17" customWidth="1"/>
    <col min="19" max="19" width="12.453125" style="17"/>
    <col min="20" max="20" width="33.453125" style="17" customWidth="1"/>
    <col min="21" max="16384" width="12.453125" style="17"/>
  </cols>
  <sheetData>
    <row r="1" spans="1:17" ht="10.15" customHeight="1" x14ac:dyDescent="0.4"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8"/>
    </row>
    <row r="2" spans="1:17" s="19" customFormat="1" ht="15" customHeight="1" x14ac:dyDescent="0.35">
      <c r="B2" s="20" t="s">
        <v>255</v>
      </c>
      <c r="D2" s="108"/>
      <c r="E2" s="108"/>
      <c r="F2" s="108"/>
    </row>
    <row r="3" spans="1:17" s="19" customFormat="1" ht="90" customHeight="1" x14ac:dyDescent="0.35">
      <c r="A3" s="21"/>
      <c r="B3" s="22">
        <f>AVERAGE(D4:D10)</f>
        <v>3.5714285714285716</v>
      </c>
      <c r="C3" s="23" t="s">
        <v>256</v>
      </c>
      <c r="D3" s="24" t="s">
        <v>257</v>
      </c>
      <c r="E3" s="25" t="s">
        <v>258</v>
      </c>
      <c r="F3" s="23" t="s">
        <v>259</v>
      </c>
      <c r="G3" s="23"/>
      <c r="H3" s="21"/>
      <c r="I3" s="21"/>
      <c r="J3" s="21"/>
      <c r="K3" s="21"/>
      <c r="L3" s="21"/>
      <c r="M3" s="21"/>
      <c r="N3" s="21"/>
      <c r="O3" s="21"/>
      <c r="P3" s="26"/>
      <c r="Q3" s="21"/>
    </row>
    <row r="4" spans="1:17" ht="30" customHeight="1" thickBot="1" x14ac:dyDescent="0.45">
      <c r="A4" s="27"/>
      <c r="B4" s="28" t="s">
        <v>260</v>
      </c>
      <c r="C4" s="28"/>
      <c r="D4" s="29">
        <v>5</v>
      </c>
      <c r="E4" s="30">
        <v>3</v>
      </c>
      <c r="F4" s="45" t="str">
        <f>VLOOKUP(D4,'Metrics Value'!D3:E8,2,0)</f>
        <v>Very High</v>
      </c>
      <c r="G4" s="31"/>
      <c r="H4" s="31"/>
      <c r="I4" s="31"/>
      <c r="J4" s="31"/>
      <c r="K4" s="31"/>
      <c r="L4" s="31"/>
      <c r="M4" s="31"/>
      <c r="N4" s="31"/>
      <c r="O4" s="31"/>
      <c r="P4" s="27"/>
      <c r="Q4" s="27"/>
    </row>
    <row r="5" spans="1:17" ht="30" customHeight="1" thickBot="1" x14ac:dyDescent="0.45">
      <c r="A5" s="27"/>
      <c r="B5" s="32" t="s">
        <v>261</v>
      </c>
      <c r="C5" s="28"/>
      <c r="D5" s="29">
        <v>4</v>
      </c>
      <c r="E5" s="30">
        <v>3</v>
      </c>
      <c r="F5" s="45" t="str">
        <f>VLOOKUP(D5,'Metrics Value'!D3:E8,2,0)</f>
        <v>High</v>
      </c>
      <c r="G5" s="31"/>
      <c r="H5" s="31"/>
      <c r="I5" s="31"/>
      <c r="J5" s="31"/>
      <c r="K5" s="31"/>
      <c r="L5" s="31"/>
      <c r="M5" s="31"/>
      <c r="N5" s="31"/>
      <c r="O5" s="31"/>
      <c r="P5" s="27"/>
      <c r="Q5" s="27"/>
    </row>
    <row r="6" spans="1:17" ht="30" customHeight="1" thickBot="1" x14ac:dyDescent="0.45">
      <c r="A6" s="27"/>
      <c r="B6" s="33" t="s">
        <v>262</v>
      </c>
      <c r="C6" s="34"/>
      <c r="D6" s="29">
        <v>3</v>
      </c>
      <c r="E6" s="30">
        <v>2</v>
      </c>
      <c r="F6" s="45" t="str">
        <f>VLOOKUP(D6,'Metrics Value'!D3:E8,2,0)</f>
        <v>Medium</v>
      </c>
      <c r="G6" s="31"/>
      <c r="H6" s="31"/>
      <c r="I6" s="31"/>
      <c r="J6" s="31"/>
      <c r="K6" s="31"/>
      <c r="L6" s="31"/>
      <c r="M6" s="31"/>
      <c r="N6" s="31"/>
      <c r="O6" s="31"/>
      <c r="P6" s="27"/>
      <c r="Q6" s="27"/>
    </row>
    <row r="7" spans="1:17" ht="30" customHeight="1" thickBot="1" x14ac:dyDescent="0.45">
      <c r="A7" s="27"/>
      <c r="B7" s="32" t="s">
        <v>263</v>
      </c>
      <c r="C7" s="34"/>
      <c r="D7" s="29">
        <v>2</v>
      </c>
      <c r="E7" s="30">
        <v>1</v>
      </c>
      <c r="F7" s="45" t="str">
        <f>VLOOKUP(D7,'Metrics Value'!D3:E8,2,0)</f>
        <v>Low</v>
      </c>
      <c r="G7" s="31"/>
      <c r="H7" s="31"/>
      <c r="I7" s="31"/>
      <c r="J7" s="31"/>
      <c r="K7" s="31"/>
      <c r="L7" s="31"/>
      <c r="M7" s="31"/>
      <c r="N7" s="31"/>
      <c r="O7" s="31"/>
      <c r="P7" s="27"/>
      <c r="Q7" s="27"/>
    </row>
    <row r="8" spans="1:17" ht="30" customHeight="1" thickBot="1" x14ac:dyDescent="0.45">
      <c r="A8" s="27"/>
      <c r="B8" s="32" t="s">
        <v>264</v>
      </c>
      <c r="C8" s="34"/>
      <c r="D8" s="29">
        <v>3</v>
      </c>
      <c r="E8" s="30">
        <v>1</v>
      </c>
      <c r="F8" s="45" t="str">
        <f>VLOOKUP(D8,'Metrics Value'!D3:E8,2,0)</f>
        <v>Medium</v>
      </c>
      <c r="G8" s="31"/>
      <c r="H8" s="31"/>
      <c r="I8" s="31"/>
      <c r="J8" s="31"/>
      <c r="K8" s="31"/>
      <c r="L8" s="31"/>
      <c r="M8" s="31"/>
      <c r="N8" s="31"/>
      <c r="O8" s="31"/>
      <c r="P8" s="27"/>
      <c r="Q8" s="27"/>
    </row>
    <row r="9" spans="1:17" ht="30" customHeight="1" thickBot="1" x14ac:dyDescent="0.45">
      <c r="A9" s="27"/>
      <c r="B9" s="35" t="s">
        <v>265</v>
      </c>
      <c r="C9" s="34"/>
      <c r="D9" s="29">
        <v>4</v>
      </c>
      <c r="E9" s="30">
        <v>2</v>
      </c>
      <c r="F9" s="45" t="str">
        <f>VLOOKUP(D9,'Metrics Value'!D3:E8,2,0)</f>
        <v>High</v>
      </c>
      <c r="G9" s="31"/>
      <c r="H9" s="31"/>
      <c r="I9" s="31"/>
      <c r="J9" s="31"/>
      <c r="K9" s="31"/>
      <c r="L9" s="31"/>
      <c r="M9" s="31"/>
      <c r="N9" s="31"/>
      <c r="O9" s="31"/>
      <c r="P9" s="27"/>
      <c r="Q9" s="27"/>
    </row>
    <row r="10" spans="1:17" ht="30" customHeight="1" thickBot="1" x14ac:dyDescent="0.45">
      <c r="A10" s="27"/>
      <c r="B10" s="32" t="s">
        <v>266</v>
      </c>
      <c r="C10" s="34"/>
      <c r="D10" s="29">
        <v>4</v>
      </c>
      <c r="E10" s="30">
        <v>3</v>
      </c>
      <c r="F10" s="45" t="str">
        <f>VLOOKUP(D10,'Metrics Value'!D3:E8,2,0)</f>
        <v>High</v>
      </c>
      <c r="G10" s="31"/>
      <c r="H10" s="31"/>
      <c r="I10" s="31"/>
      <c r="J10" s="31"/>
      <c r="K10" s="31"/>
      <c r="L10" s="31"/>
      <c r="M10" s="31"/>
      <c r="N10" s="31"/>
      <c r="O10" s="31"/>
      <c r="P10" s="27"/>
      <c r="Q10" s="27"/>
    </row>
    <row r="11" spans="1:17" ht="30" customHeight="1" x14ac:dyDescent="0.4">
      <c r="A11" s="27"/>
      <c r="B11" s="27"/>
      <c r="C11" s="27"/>
      <c r="D11" s="27"/>
      <c r="E11" s="27"/>
      <c r="F11" s="36"/>
      <c r="G11" s="31"/>
      <c r="H11" s="31"/>
      <c r="I11" s="31"/>
      <c r="J11" s="31"/>
      <c r="K11" s="31"/>
      <c r="L11" s="31"/>
      <c r="M11" s="31"/>
      <c r="N11" s="31"/>
      <c r="O11" s="31"/>
      <c r="P11" s="27"/>
      <c r="Q11" s="27"/>
    </row>
    <row r="12" spans="1:17" x14ac:dyDescent="0.4">
      <c r="A12" s="27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27"/>
      <c r="Q12" s="27"/>
    </row>
    <row r="13" spans="1:17" ht="24" customHeight="1" x14ac:dyDescent="0.4">
      <c r="A13" s="27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7"/>
      <c r="Q13" s="27"/>
    </row>
    <row r="14" spans="1:17" ht="7.15" customHeight="1" x14ac:dyDescent="0.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4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x14ac:dyDescent="0.4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x14ac:dyDescent="0.4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x14ac:dyDescent="0.4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x14ac:dyDescent="0.4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6.899999999999999" customHeight="1" x14ac:dyDescent="0.45">
      <c r="A20" s="27"/>
      <c r="B20" s="37"/>
      <c r="C20" s="3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x14ac:dyDescent="0.4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x14ac:dyDescent="0.4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 x14ac:dyDescent="0.4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 x14ac:dyDescent="0.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 x14ac:dyDescent="0.4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x14ac:dyDescent="0.4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x14ac:dyDescent="0.4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x14ac:dyDescent="0.4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  <row r="29" spans="1:17" x14ac:dyDescent="0.4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 x14ac:dyDescent="0.4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</sheetData>
  <dataConsolidate/>
  <mergeCells count="2">
    <mergeCell ref="B1:N1"/>
    <mergeCell ref="D2:F2"/>
  </mergeCells>
  <conditionalFormatting sqref="B3">
    <cfRule type="cellIs" dxfId="30" priority="44" operator="between">
      <formula>4</formula>
      <formula>4.99</formula>
    </cfRule>
    <cfRule type="cellIs" dxfId="29" priority="45" operator="equal">
      <formula>5</formula>
    </cfRule>
    <cfRule type="cellIs" dxfId="28" priority="46" operator="between">
      <formula>3</formula>
      <formula>3.99</formula>
    </cfRule>
    <cfRule type="cellIs" dxfId="27" priority="47" operator="between">
      <formula>2</formula>
      <formula>2.99</formula>
    </cfRule>
    <cfRule type="cellIs" dxfId="26" priority="48" operator="between">
      <formula>1</formula>
      <formula>1.99</formula>
    </cfRule>
    <cfRule type="cellIs" dxfId="25" priority="49" operator="between">
      <formula>0</formula>
      <formula>0.99</formula>
    </cfRule>
  </conditionalFormatting>
  <conditionalFormatting sqref="F4:F10">
    <cfRule type="containsText" dxfId="24" priority="1" operator="containsText" text="Very High">
      <formula>NOT(ISERROR(SEARCH("Very High",F4)))</formula>
    </cfRule>
    <cfRule type="containsText" dxfId="23" priority="2" operator="containsText" text="High">
      <formula>NOT(ISERROR(SEARCH("High",F4)))</formula>
    </cfRule>
    <cfRule type="containsText" dxfId="22" priority="3" operator="containsText" text="Very High">
      <formula>NOT(ISERROR(SEARCH("Very High",F4)))</formula>
    </cfRule>
    <cfRule type="containsText" dxfId="21" priority="4" operator="containsText" text="High">
      <formula>NOT(ISERROR(SEARCH("High",F4)))</formula>
    </cfRule>
    <cfRule type="containsText" dxfId="20" priority="5" operator="containsText" text="Very High">
      <formula>NOT(ISERROR(SEARCH("Very High",F4)))</formula>
    </cfRule>
    <cfRule type="containsText" dxfId="19" priority="6" operator="containsText" text="Very High">
      <formula>NOT(ISERROR(SEARCH("Very High",F4)))</formula>
    </cfRule>
    <cfRule type="containsText" dxfId="18" priority="7" operator="containsText" text="Low">
      <formula>NOT(ISERROR(SEARCH("Low",F4)))</formula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{5E02586A-C77B-44FC-A506-F9E0BC54CC78}</x14:id>
        </ext>
      </extLst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17" priority="11" operator="containsText" text="Very High">
      <formula>NOT(ISERROR(SEARCH("Very High",F4)))</formula>
    </cfRule>
    <cfRule type="containsText" dxfId="16" priority="12" operator="containsText" text="High">
      <formula>NOT(ISERROR(SEARCH("High",F4)))</formula>
    </cfRule>
    <cfRule type="containsText" dxfId="15" priority="13" operator="containsText" text="Good">
      <formula>NOT(ISERROR(SEARCH("Good",F4)))</formula>
    </cfRule>
    <cfRule type="containsText" dxfId="14" priority="15" operator="containsText" text="Critical">
      <formula>NOT(ISERROR(SEARCH("Critical",F4)))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3" priority="38" operator="containsText" text="High">
      <formula>NOT(ISERROR(SEARCH("High",F4)))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2" priority="40" operator="containsText" text="Low">
      <formula>NOT(ISERROR(SEARCH("Low",F4)))</formula>
    </cfRule>
    <cfRule type="containsText" dxfId="11" priority="41" operator="containsText" text="Medium">
      <formula>NOT(ISERROR(SEARCH("Medium",F4)))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0" priority="34" operator="containsText" text="Low">
      <formula>NOT(ISERROR(SEARCH("Low",F8)))</formula>
    </cfRule>
    <cfRule type="containsText" dxfId="9" priority="35" operator="containsText" text="Medium">
      <formula>NOT(ISERROR(SEARCH("Medium",F8)))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0">
    <cfRule type="containsText" dxfId="8" priority="22" operator="containsText" text="High">
      <formula>NOT(ISERROR(SEARCH("High",F8)))</formula>
    </cfRule>
  </conditionalFormatting>
  <conditionalFormatting sqref="F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29" operator="containsText" text="Low">
      <formula>NOT(ISERROR(SEARCH("Low",F9)))</formula>
    </cfRule>
    <cfRule type="containsText" dxfId="6" priority="30" operator="containsText" text="Medium">
      <formula>NOT(ISERROR(SEARCH("Medium",F9)))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24" operator="containsText" text="Low">
      <formula>NOT(ISERROR(SEARCH("Low",F10)))</formula>
    </cfRule>
    <cfRule type="containsText" dxfId="4" priority="25" operator="containsText" text="Medium">
      <formula>NOT(ISERROR(SEARCH("Medium",F10)))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ntainsText" dxfId="3" priority="16" operator="containsText" text="High">
      <formula>NOT(ISERROR(SEARCH("High",F11)))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18" operator="containsText" text="Low">
      <formula>NOT(ISERROR(SEARCH("Low",F11)))</formula>
    </cfRule>
    <cfRule type="containsText" dxfId="1" priority="19" operator="containsText" text="Medium">
      <formula>NOT(ISERROR(SEARCH("Medium",F11)))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ntainsText" dxfId="0" priority="42" operator="containsText" text="Medium">
      <formula>NOT(ISERROR(SEARCH("Medium",H6)))</formula>
    </cfRule>
  </conditionalFormatting>
  <printOptions headings="1"/>
  <pageMargins left="0.75" right="0.75" top="1" bottom="1" header="0.5" footer="0.5"/>
  <pageSetup paperSize="5" scale="57" fitToHeight="3" orientation="landscape" horizontalDpi="4294967292" verticalDpi="4294967292"/>
  <headerFooter>
    <oddHeader>&amp;C&amp;"Franklin Gothic Medium,Regular"&amp;14&amp;K1B366FCapTech Agile Maturity Measurement Template</oddHeader>
    <oddFooter>&amp;L&amp;"Calibri,Regular"&amp;K000000&amp;P&amp;C&amp;"Calibri,Regular"&amp;K000000www.captechconsulting.com&amp;R&amp;"Calibri,Regular"&amp;K000000&amp;A</oddFooter>
  </headerFooter>
  <rowBreaks count="1" manualBreakCount="1">
    <brk id="28" max="16383" man="1"/>
  </row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2586A-C77B-44FC-A506-F9E0BC54CC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'Metrics Value'!$D$3:$D$8</xm:f>
          </x14:formula1>
          <xm:sqref>D4:E10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8"/>
  <sheetViews>
    <sheetView workbookViewId="0">
      <selection activeCell="G7" sqref="G7"/>
    </sheetView>
  </sheetViews>
  <sheetFormatPr baseColWidth="10" defaultColWidth="9.1796875" defaultRowHeight="15.5" x14ac:dyDescent="0.35"/>
  <cols>
    <col min="1" max="1" width="9.1796875" style="39"/>
    <col min="2" max="2" width="28.1796875" style="39" customWidth="1"/>
    <col min="3" max="3" width="32.453125" style="39" customWidth="1"/>
    <col min="4" max="16384" width="9.1796875" style="39"/>
  </cols>
  <sheetData>
    <row r="2" spans="2:6" x14ac:dyDescent="0.35">
      <c r="B2" s="38" t="s">
        <v>267</v>
      </c>
      <c r="C2" s="38" t="s">
        <v>268</v>
      </c>
      <c r="D2" s="38" t="s">
        <v>269</v>
      </c>
      <c r="E2" s="38" t="s">
        <v>270</v>
      </c>
      <c r="F2" s="38" t="s">
        <v>271</v>
      </c>
    </row>
    <row r="3" spans="2:6" ht="16" x14ac:dyDescent="0.4">
      <c r="B3" s="40" t="s">
        <v>272</v>
      </c>
      <c r="C3" s="40" t="s">
        <v>273</v>
      </c>
      <c r="D3" s="41">
        <v>0</v>
      </c>
      <c r="E3" s="46" t="s">
        <v>246</v>
      </c>
      <c r="F3" s="41">
        <v>0</v>
      </c>
    </row>
    <row r="4" spans="2:6" ht="16" x14ac:dyDescent="0.4">
      <c r="B4" s="40" t="s">
        <v>274</v>
      </c>
      <c r="C4" s="40" t="s">
        <v>275</v>
      </c>
      <c r="D4" s="41">
        <v>1</v>
      </c>
      <c r="E4" s="47" t="s">
        <v>276</v>
      </c>
      <c r="F4" s="41" t="s">
        <v>277</v>
      </c>
    </row>
    <row r="5" spans="2:6" ht="16" x14ac:dyDescent="0.4">
      <c r="B5" s="40" t="s">
        <v>278</v>
      </c>
      <c r="C5" s="40" t="s">
        <v>279</v>
      </c>
      <c r="D5" s="41">
        <v>2</v>
      </c>
      <c r="E5" s="47" t="s">
        <v>276</v>
      </c>
      <c r="F5" s="41" t="s">
        <v>280</v>
      </c>
    </row>
    <row r="6" spans="2:6" ht="16" x14ac:dyDescent="0.4">
      <c r="B6" s="40" t="s">
        <v>281</v>
      </c>
      <c r="C6" s="40" t="s">
        <v>282</v>
      </c>
      <c r="D6" s="41">
        <v>3</v>
      </c>
      <c r="E6" s="48" t="s">
        <v>49</v>
      </c>
      <c r="F6" s="41" t="s">
        <v>283</v>
      </c>
    </row>
    <row r="7" spans="2:6" ht="16" x14ac:dyDescent="0.4">
      <c r="B7" s="40" t="s">
        <v>284</v>
      </c>
      <c r="C7" s="40" t="s">
        <v>285</v>
      </c>
      <c r="D7" s="41">
        <v>4</v>
      </c>
      <c r="E7" s="49" t="s">
        <v>68</v>
      </c>
      <c r="F7" s="41" t="s">
        <v>286</v>
      </c>
    </row>
    <row r="8" spans="2:6" ht="16" x14ac:dyDescent="0.4">
      <c r="B8" s="40" t="s">
        <v>287</v>
      </c>
      <c r="C8" s="40" t="s">
        <v>288</v>
      </c>
      <c r="D8" s="41">
        <v>5</v>
      </c>
      <c r="E8" s="50" t="s">
        <v>289</v>
      </c>
      <c r="F8" s="41" t="s">
        <v>290</v>
      </c>
    </row>
    <row r="11" spans="2:6" ht="16" x14ac:dyDescent="0.35">
      <c r="B11" s="109" t="s">
        <v>291</v>
      </c>
      <c r="C11" s="110"/>
    </row>
    <row r="12" spans="2:6" ht="27.5" thickBot="1" x14ac:dyDescent="0.4">
      <c r="B12" s="51" t="s">
        <v>260</v>
      </c>
      <c r="C12" s="42" t="s">
        <v>292</v>
      </c>
    </row>
    <row r="13" spans="2:6" ht="41" thickBot="1" x14ac:dyDescent="0.4">
      <c r="B13" s="52" t="s">
        <v>261</v>
      </c>
      <c r="C13" s="43" t="s">
        <v>293</v>
      </c>
    </row>
    <row r="14" spans="2:6" ht="54.5" thickBot="1" x14ac:dyDescent="0.4">
      <c r="B14" s="52" t="s">
        <v>262</v>
      </c>
      <c r="C14" s="43" t="s">
        <v>294</v>
      </c>
    </row>
    <row r="15" spans="2:6" ht="54.5" thickBot="1" x14ac:dyDescent="0.4">
      <c r="B15" s="52" t="s">
        <v>263</v>
      </c>
      <c r="C15" s="43" t="s">
        <v>295</v>
      </c>
    </row>
    <row r="16" spans="2:6" ht="27.5" thickBot="1" x14ac:dyDescent="0.4">
      <c r="B16" s="52" t="s">
        <v>264</v>
      </c>
      <c r="C16" s="43" t="s">
        <v>296</v>
      </c>
    </row>
    <row r="17" spans="2:3" ht="81.5" thickBot="1" x14ac:dyDescent="0.4">
      <c r="B17" s="52" t="s">
        <v>265</v>
      </c>
      <c r="C17" s="43" t="s">
        <v>297</v>
      </c>
    </row>
    <row r="18" spans="2:3" ht="67.5" x14ac:dyDescent="0.35">
      <c r="B18" s="53" t="s">
        <v>298</v>
      </c>
      <c r="C18" s="44" t="s">
        <v>299</v>
      </c>
    </row>
  </sheetData>
  <mergeCells count="1">
    <mergeCell ref="B11:C1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7"/>
  <sheetViews>
    <sheetView zoomScale="170" zoomScaleNormal="170" workbookViewId="0">
      <selection activeCell="B8" sqref="B8"/>
    </sheetView>
  </sheetViews>
  <sheetFormatPr baseColWidth="10" defaultColWidth="11.453125" defaultRowHeight="14.5" x14ac:dyDescent="0.35"/>
  <cols>
    <col min="2" max="2" width="17.7265625" bestFit="1" customWidth="1"/>
  </cols>
  <sheetData>
    <row r="3" spans="2:2" x14ac:dyDescent="0.35">
      <c r="B3" s="1" t="s">
        <v>300</v>
      </c>
    </row>
    <row r="4" spans="2:2" x14ac:dyDescent="0.35">
      <c r="B4" s="11" t="s">
        <v>301</v>
      </c>
    </row>
    <row r="5" spans="2:2" x14ac:dyDescent="0.35">
      <c r="B5" s="12" t="s">
        <v>302</v>
      </c>
    </row>
    <row r="6" spans="2:2" x14ac:dyDescent="0.35">
      <c r="B6" s="13" t="s">
        <v>303</v>
      </c>
    </row>
    <row r="7" spans="2:2" x14ac:dyDescent="0.35">
      <c r="B7" s="10" t="s">
        <v>304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767639E296D43B104AEC3B426B27D" ma:contentTypeVersion="6" ma:contentTypeDescription="Create a new document." ma:contentTypeScope="" ma:versionID="38517b6628a1859372f8fc11a55770b7">
  <xsd:schema xmlns:xsd="http://www.w3.org/2001/XMLSchema" xmlns:xs="http://www.w3.org/2001/XMLSchema" xmlns:p="http://schemas.microsoft.com/office/2006/metadata/properties" xmlns:ns2="874942e1-6a12-4b91-a483-df2ad430e7bc" xmlns:ns3="5e45397f-ec3f-4182-894a-c72732e6f360" targetNamespace="http://schemas.microsoft.com/office/2006/metadata/properties" ma:root="true" ma:fieldsID="af02e4d0c84f4471ad257e7bd5535ffe" ns2:_="" ns3:_="">
    <xsd:import namespace="874942e1-6a12-4b91-a483-df2ad430e7bc"/>
    <xsd:import namespace="5e45397f-ec3f-4182-894a-c72732e6f3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942e1-6a12-4b91-a483-df2ad430e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5397f-ec3f-4182-894a-c72732e6f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EC8B3C-480E-4C34-BC3A-D9B18DC28C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B7A459-9588-4527-81EF-C87913FA5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4942e1-6a12-4b91-a483-df2ad430e7bc"/>
    <ds:schemaRef ds:uri="5e45397f-ec3f-4182-894a-c72732e6f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00EFAB-08CF-40D3-A353-08F136F9B8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b50d67e-2428-41a1-85f0-bee73fd61572}" enabled="1" method="Privileged" siteId="{3e04753a-ae5b-42d4-a86d-d6f05460f9e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</vt:lpstr>
      <vt:lpstr>SEP Configurations</vt:lpstr>
      <vt:lpstr>Risk Analysis</vt:lpstr>
      <vt:lpstr>GRAFICAS</vt:lpstr>
      <vt:lpstr>CS  Metrics</vt:lpstr>
      <vt:lpstr>Metrics Value</vt:lpstr>
      <vt:lpstr>LISTADO DE PALABRAS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Leonardo Puerto (SE-SA)</cp:lastModifiedBy>
  <cp:revision/>
  <dcterms:created xsi:type="dcterms:W3CDTF">2022-06-01T12:20:50Z</dcterms:created>
  <dcterms:modified xsi:type="dcterms:W3CDTF">2025-10-27T15:44:36Z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2022-05-31T18:10:14Z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2a7a2f90-7253-40fc-9242-35cdf20ef2c7</vt:lpwstr>
  </property>
  <property fmtid="{D5CDD505-2E9C-101B-9397-08002B2CF9AE}" pid="8" name="MSIP_Label_fb50d67e-2428-41a1-85f0-bee73fd61572_ContentBits">
    <vt:lpwstr>0</vt:lpwstr>
  </property>
  <property fmtid="{D5CDD505-2E9C-101B-9397-08002B2CF9AE}" pid="9" name="ContentTypeId">
    <vt:lpwstr>0x01010069D767639E296D43B104AEC3B426B27D</vt:lpwstr>
  </property>
</Properties>
</file>