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OneDrive\Escritorio\Respaldo\Escuela\Materias\Finanzas II\Examen parcial\"/>
    </mc:Choice>
  </mc:AlternateContent>
  <xr:revisionPtr revIDLastSave="0" documentId="13_ncr:1_{7199DDB4-23A0-4387-8427-FA879551979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sultados" sheetId="2" r:id="rId1"/>
    <sheet name="Ventas en corto" sheetId="1" r:id="rId2"/>
  </sheets>
  <definedNames>
    <definedName name="_xlnm.Print_Area" localSheetId="0">Resultados!$A$1:$M$142</definedName>
    <definedName name="solver_adj" localSheetId="1" hidden="1">'Ventas en corto'!$C$17:$C$27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'Ventas en corto'!$F$17</definedName>
    <definedName name="solver_lhs10" localSheetId="1" hidden="1">'Ventas en corto'!$F$26</definedName>
    <definedName name="solver_lhs11" localSheetId="1" hidden="1">'Ventas en corto'!$F$27</definedName>
    <definedName name="solver_lhs12" localSheetId="1" hidden="1">'Ventas en corto'!$F$31</definedName>
    <definedName name="solver_lhs2" localSheetId="1" hidden="1">'Ventas en corto'!$F$18</definedName>
    <definedName name="solver_lhs3" localSheetId="1" hidden="1">'Ventas en corto'!$F$19</definedName>
    <definedName name="solver_lhs4" localSheetId="1" hidden="1">'Ventas en corto'!$F$20</definedName>
    <definedName name="solver_lhs5" localSheetId="1" hidden="1">'Ventas en corto'!$F$21</definedName>
    <definedName name="solver_lhs6" localSheetId="1" hidden="1">'Ventas en corto'!$F$22</definedName>
    <definedName name="solver_lhs7" localSheetId="1" hidden="1">'Ventas en corto'!$F$23</definedName>
    <definedName name="solver_lhs8" localSheetId="1" hidden="1">'Ventas en corto'!$F$24</definedName>
    <definedName name="solver_lhs9" localSheetId="1" hidden="1">'Ventas en corto'!$F$25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11</definedName>
    <definedName name="solver_nwt" localSheetId="1" hidden="1">1</definedName>
    <definedName name="solver_opt" localSheetId="1" hidden="1">'Ventas en corto'!$F$31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10" localSheetId="1" hidden="1">3</definedName>
    <definedName name="solver_rel11" localSheetId="1" hidden="1">3</definedName>
    <definedName name="solver_rel12" localSheetId="1" hidden="1">2</definedName>
    <definedName name="solver_rel2" localSheetId="1" hidden="1">3</definedName>
    <definedName name="solver_rel3" localSheetId="1" hidden="1">3</definedName>
    <definedName name="solver_rel4" localSheetId="1" hidden="1">3</definedName>
    <definedName name="solver_rel5" localSheetId="1" hidden="1">3</definedName>
    <definedName name="solver_rel6" localSheetId="1" hidden="1">3</definedName>
    <definedName name="solver_rel7" localSheetId="1" hidden="1">3</definedName>
    <definedName name="solver_rel8" localSheetId="1" hidden="1">3</definedName>
    <definedName name="solver_rel9" localSheetId="1" hidden="1">3</definedName>
    <definedName name="solver_rhs1" localSheetId="1" hidden="1">0.001</definedName>
    <definedName name="solver_rhs10" localSheetId="1" hidden="1">0.001</definedName>
    <definedName name="solver_rhs11" localSheetId="1" hidden="1">0.001</definedName>
    <definedName name="solver_rhs12" localSheetId="1" hidden="1">1</definedName>
    <definedName name="solver_rhs2" localSheetId="1" hidden="1">0.001</definedName>
    <definedName name="solver_rhs3" localSheetId="1" hidden="1">0.001</definedName>
    <definedName name="solver_rhs4" localSheetId="1" hidden="1">0.001</definedName>
    <definedName name="solver_rhs5" localSheetId="1" hidden="1">0.001</definedName>
    <definedName name="solver_rhs6" localSheetId="1" hidden="1">0.001</definedName>
    <definedName name="solver_rhs7" localSheetId="1" hidden="1">0.001</definedName>
    <definedName name="solver_rhs8" localSheetId="1" hidden="1">0.001</definedName>
    <definedName name="solver_rhs9" localSheetId="1" hidden="1">0.001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1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9" i="2" l="1"/>
  <c r="D129" i="2"/>
  <c r="E129" i="2"/>
  <c r="F129" i="2"/>
  <c r="G129" i="2"/>
  <c r="H129" i="2"/>
  <c r="I129" i="2"/>
  <c r="J129" i="2"/>
  <c r="K129" i="2"/>
  <c r="L129" i="2"/>
  <c r="B129" i="2"/>
  <c r="K22" i="1"/>
  <c r="K21" i="1"/>
  <c r="L117" i="2"/>
  <c r="K117" i="2"/>
  <c r="J117" i="2"/>
  <c r="I117" i="2"/>
  <c r="H117" i="2"/>
  <c r="G117" i="2"/>
  <c r="F117" i="2"/>
  <c r="E117" i="2"/>
  <c r="D117" i="2"/>
  <c r="C117" i="2"/>
  <c r="B117" i="2"/>
  <c r="C114" i="2"/>
  <c r="D114" i="2"/>
  <c r="E114" i="2"/>
  <c r="F114" i="2"/>
  <c r="G114" i="2"/>
  <c r="H114" i="2"/>
  <c r="I114" i="2"/>
  <c r="J114" i="2"/>
  <c r="K114" i="2"/>
  <c r="L114" i="2"/>
  <c r="B114" i="2"/>
  <c r="C111" i="2"/>
  <c r="D111" i="2"/>
  <c r="E111" i="2"/>
  <c r="F111" i="2"/>
  <c r="G111" i="2"/>
  <c r="H111" i="2"/>
  <c r="I111" i="2"/>
  <c r="J111" i="2"/>
  <c r="K111" i="2"/>
  <c r="L111" i="2"/>
  <c r="B111" i="2"/>
  <c r="C124" i="2"/>
  <c r="D124" i="2"/>
  <c r="E124" i="2"/>
  <c r="F124" i="2"/>
  <c r="G124" i="2"/>
  <c r="H124" i="2"/>
  <c r="I124" i="2"/>
  <c r="J124" i="2"/>
  <c r="K124" i="2"/>
  <c r="L124" i="2"/>
  <c r="B124" i="2"/>
  <c r="C110" i="2"/>
  <c r="D110" i="2"/>
  <c r="E110" i="2"/>
  <c r="F110" i="2"/>
  <c r="G110" i="2"/>
  <c r="H110" i="2"/>
  <c r="I110" i="2"/>
  <c r="J110" i="2"/>
  <c r="K110" i="2"/>
  <c r="L110" i="2"/>
  <c r="B110" i="2"/>
  <c r="I62" i="2" l="1"/>
  <c r="I68" i="2" s="1"/>
  <c r="I109" i="2" s="1"/>
  <c r="L10" i="2"/>
  <c r="L62" i="2" s="1"/>
  <c r="L68" i="2" s="1"/>
  <c r="L109" i="2" s="1"/>
  <c r="K10" i="2"/>
  <c r="K62" i="2" s="1"/>
  <c r="K68" i="2" s="1"/>
  <c r="K109" i="2" s="1"/>
  <c r="J10" i="2"/>
  <c r="J62" i="2" s="1"/>
  <c r="J68" i="2" s="1"/>
  <c r="J109" i="2" s="1"/>
  <c r="I10" i="2"/>
  <c r="H10" i="2"/>
  <c r="H62" i="2" s="1"/>
  <c r="H68" i="2" s="1"/>
  <c r="H109" i="2" s="1"/>
  <c r="G10" i="2"/>
  <c r="G62" i="2" s="1"/>
  <c r="G68" i="2" s="1"/>
  <c r="G109" i="2" s="1"/>
  <c r="F10" i="2"/>
  <c r="F62" i="2" s="1"/>
  <c r="F68" i="2" s="1"/>
  <c r="F109" i="2" s="1"/>
  <c r="E10" i="2"/>
  <c r="E62" i="2" s="1"/>
  <c r="E68" i="2" s="1"/>
  <c r="E109" i="2" s="1"/>
  <c r="D10" i="2"/>
  <c r="D62" i="2" s="1"/>
  <c r="D68" i="2" s="1"/>
  <c r="D109" i="2" s="1"/>
  <c r="C10" i="2"/>
  <c r="C62" i="2" s="1"/>
  <c r="C68" i="2" s="1"/>
  <c r="C109" i="2" s="1"/>
  <c r="B10" i="2"/>
  <c r="B62" i="2" s="1"/>
  <c r="B68" i="2" s="1"/>
  <c r="B109" i="2" s="1"/>
  <c r="F120" i="2" l="1"/>
  <c r="F128" i="2" s="1"/>
  <c r="G120" i="2"/>
  <c r="G128" i="2" s="1"/>
  <c r="E120" i="2"/>
  <c r="E128" i="2" s="1"/>
  <c r="J120" i="2"/>
  <c r="J128" i="2" s="1"/>
  <c r="C120" i="2"/>
  <c r="C128" i="2" s="1"/>
  <c r="K120" i="2"/>
  <c r="K128" i="2" s="1"/>
  <c r="L120" i="2"/>
  <c r="L128" i="2" s="1"/>
  <c r="B120" i="2"/>
  <c r="B128" i="2" s="1"/>
  <c r="D120" i="2"/>
  <c r="D128" i="2" s="1"/>
  <c r="H120" i="2"/>
  <c r="H128" i="2" s="1"/>
  <c r="I120" i="2"/>
  <c r="I128" i="2" s="1"/>
  <c r="F17" i="1" a="1"/>
  <c r="F17" i="1" s="1"/>
  <c r="F23" i="1" l="1"/>
  <c r="F25" i="1"/>
  <c r="F24" i="1"/>
  <c r="F22" i="1"/>
  <c r="F21" i="1"/>
  <c r="F19" i="1"/>
  <c r="F28" i="1"/>
  <c r="F20" i="1"/>
  <c r="F27" i="1"/>
  <c r="F26" i="1"/>
  <c r="F18" i="1"/>
  <c r="B131" i="2" l="1"/>
  <c r="F31" i="1"/>
</calcChain>
</file>

<file path=xl/sharedStrings.xml><?xml version="1.0" encoding="utf-8"?>
<sst xmlns="http://schemas.openxmlformats.org/spreadsheetml/2006/main" count="207" uniqueCount="73">
  <si>
    <t>BIMBOA</t>
  </si>
  <si>
    <t>ICA*</t>
  </si>
  <si>
    <t>FEMSAUBD</t>
  </si>
  <si>
    <t>MEXCHEM*</t>
  </si>
  <si>
    <t>TLEVISACPO'</t>
  </si>
  <si>
    <t>DIS</t>
  </si>
  <si>
    <t>MCD</t>
  </si>
  <si>
    <t>M-161215</t>
  </si>
  <si>
    <t>S-171214</t>
  </si>
  <si>
    <t>BRENT</t>
  </si>
  <si>
    <t>GBP</t>
  </si>
  <si>
    <t>Aumento</t>
  </si>
  <si>
    <t>B</t>
  </si>
  <si>
    <t>Wi</t>
  </si>
  <si>
    <t xml:space="preserve"> </t>
  </si>
  <si>
    <t>TLEVISACPO</t>
  </si>
  <si>
    <r>
      <t>Wi</t>
    </r>
    <r>
      <rPr>
        <vertAlign val="subscript"/>
        <sz val="11"/>
        <color theme="1"/>
        <rFont val="Calibri"/>
        <family val="2"/>
        <scheme val="minor"/>
      </rPr>
      <t>BIMBOA</t>
    </r>
  </si>
  <si>
    <r>
      <t>Wi</t>
    </r>
    <r>
      <rPr>
        <vertAlign val="subscript"/>
        <sz val="11"/>
        <color theme="1"/>
        <rFont val="Calibri"/>
        <family val="2"/>
        <scheme val="minor"/>
      </rPr>
      <t>ICA*</t>
    </r>
  </si>
  <si>
    <t xml:space="preserve">  </t>
  </si>
  <si>
    <r>
      <t>Wi</t>
    </r>
    <r>
      <rPr>
        <vertAlign val="subscript"/>
        <sz val="11"/>
        <color theme="1"/>
        <rFont val="Calibri"/>
        <family val="2"/>
        <scheme val="minor"/>
      </rPr>
      <t>FEMSAUBD</t>
    </r>
  </si>
  <si>
    <r>
      <t>Wi</t>
    </r>
    <r>
      <rPr>
        <vertAlign val="subscript"/>
        <sz val="11"/>
        <color theme="1"/>
        <rFont val="Calibri"/>
        <family val="2"/>
        <scheme val="minor"/>
      </rPr>
      <t>MEXCHEM*</t>
    </r>
  </si>
  <si>
    <r>
      <t>Wi</t>
    </r>
    <r>
      <rPr>
        <vertAlign val="subscript"/>
        <sz val="11"/>
        <color theme="1"/>
        <rFont val="Calibri"/>
        <family val="2"/>
        <scheme val="minor"/>
      </rPr>
      <t>TLEVISACPO</t>
    </r>
  </si>
  <si>
    <r>
      <t>Wi</t>
    </r>
    <r>
      <rPr>
        <vertAlign val="subscript"/>
        <sz val="11"/>
        <color theme="1"/>
        <rFont val="Calibri"/>
        <family val="2"/>
        <scheme val="minor"/>
      </rPr>
      <t>DIS</t>
    </r>
  </si>
  <si>
    <r>
      <t>Wi</t>
    </r>
    <r>
      <rPr>
        <vertAlign val="subscript"/>
        <sz val="11"/>
        <color theme="1"/>
        <rFont val="Calibri"/>
        <family val="2"/>
        <scheme val="minor"/>
      </rPr>
      <t>MCD</t>
    </r>
  </si>
  <si>
    <r>
      <t>Wi</t>
    </r>
    <r>
      <rPr>
        <vertAlign val="subscript"/>
        <sz val="11"/>
        <color theme="1"/>
        <rFont val="Calibri"/>
        <family val="2"/>
        <scheme val="minor"/>
      </rPr>
      <t>M-161215</t>
    </r>
  </si>
  <si>
    <r>
      <t>Wi</t>
    </r>
    <r>
      <rPr>
        <vertAlign val="subscript"/>
        <sz val="11"/>
        <color theme="1"/>
        <rFont val="Calibri"/>
        <family val="2"/>
        <scheme val="minor"/>
      </rPr>
      <t>S-171214</t>
    </r>
  </si>
  <si>
    <r>
      <t>W</t>
    </r>
    <r>
      <rPr>
        <vertAlign val="subscript"/>
        <sz val="11"/>
        <color theme="1"/>
        <rFont val="Calibri"/>
        <family val="2"/>
        <scheme val="minor"/>
      </rPr>
      <t>iBRENT</t>
    </r>
  </si>
  <si>
    <r>
      <t>Wi</t>
    </r>
    <r>
      <rPr>
        <vertAlign val="subscript"/>
        <sz val="11"/>
        <color theme="1"/>
        <rFont val="Calibri"/>
        <family val="2"/>
        <scheme val="minor"/>
      </rPr>
      <t>GBP</t>
    </r>
  </si>
  <si>
    <r>
      <t>Wi</t>
    </r>
    <r>
      <rPr>
        <vertAlign val="subscript"/>
        <sz val="11"/>
        <color theme="1"/>
        <rFont val="Calibri"/>
        <family val="2"/>
        <scheme val="minor"/>
      </rPr>
      <t>Aumento</t>
    </r>
  </si>
  <si>
    <t>SUMA</t>
  </si>
  <si>
    <t>Columna1</t>
  </si>
  <si>
    <t>E(w)</t>
  </si>
  <si>
    <t>Sigma</t>
  </si>
  <si>
    <t>Alumno (a):</t>
  </si>
  <si>
    <t>Activos utilizados en la base de datos:</t>
  </si>
  <si>
    <t>R E S U L T A D O S</t>
  </si>
  <si>
    <t>a) Estimaciones Anualizadas</t>
  </si>
  <si>
    <r>
      <t>E(r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</si>
  <si>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i</t>
    </r>
  </si>
  <si>
    <t>b) Histograma de Frecuencias</t>
  </si>
  <si>
    <t>c) Matrices</t>
  </si>
  <si>
    <r>
      <t>[</t>
    </r>
    <r>
      <rPr>
        <b/>
        <sz val="11"/>
        <color theme="1"/>
        <rFont val="Symbol"/>
        <family val="1"/>
        <charset val="2"/>
      </rPr>
      <t>r</t>
    </r>
    <r>
      <rPr>
        <b/>
        <sz val="11"/>
        <color theme="1"/>
        <rFont val="Calibri"/>
        <family val="2"/>
        <scheme val="minor"/>
      </rPr>
      <t>] =</t>
    </r>
  </si>
  <si>
    <r>
      <t>[</t>
    </r>
    <r>
      <rPr>
        <b/>
        <sz val="11"/>
        <color theme="1"/>
        <rFont val="Symbol"/>
        <family val="1"/>
        <charset val="2"/>
      </rPr>
      <t>e</t>
    </r>
    <r>
      <rPr>
        <b/>
        <sz val="11"/>
        <color theme="1"/>
        <rFont val="Calibri"/>
        <family val="2"/>
        <scheme val="minor"/>
      </rPr>
      <t>] =</t>
    </r>
  </si>
  <si>
    <t>d) Cartera de Mínimo Riesgo</t>
  </si>
  <si>
    <r>
      <t>w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</si>
  <si>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E(r</t>
    </r>
    <r>
      <rPr>
        <b/>
        <vertAlign val="subscript"/>
        <sz val="11"/>
        <color theme="1"/>
        <rFont val="Calibri"/>
        <family val="2"/>
        <scheme val="minor"/>
      </rPr>
      <t>CMR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</si>
  <si>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CMR</t>
    </r>
  </si>
  <si>
    <t>e) Cartera Tangente</t>
  </si>
  <si>
    <r>
      <t>v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</si>
  <si>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E(r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</si>
  <si>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T</t>
    </r>
  </si>
  <si>
    <t>f) Ecuación de la CAL</t>
  </si>
  <si>
    <r>
      <t>E(r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) =</t>
    </r>
  </si>
  <si>
    <t>+</t>
  </si>
  <si>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P</t>
    </r>
  </si>
  <si>
    <t>g) Gráfico con la CMR, FEOI, T y CAL</t>
  </si>
  <si>
    <t>g) Betas</t>
  </si>
  <si>
    <t>Respecto a:</t>
  </si>
  <si>
    <t>Cartera T</t>
  </si>
  <si>
    <t>Ofensivo</t>
  </si>
  <si>
    <t>Defensivo</t>
  </si>
  <si>
    <t>IPC</t>
  </si>
  <si>
    <t>SB5-Banamex</t>
  </si>
  <si>
    <t>h) CAPM</t>
  </si>
  <si>
    <r>
      <t>E(r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  <r>
      <rPr>
        <b/>
        <vertAlign val="subscript"/>
        <sz val="11"/>
        <color theme="1"/>
        <rFont val="Calibri"/>
        <family val="2"/>
        <scheme val="minor"/>
      </rPr>
      <t>CAPM</t>
    </r>
  </si>
  <si>
    <t>Sobrevaluado</t>
  </si>
  <si>
    <t>Subvaluado</t>
  </si>
  <si>
    <t>(Extra) CMR sin ventas en corto permitidas (CMR*)</t>
  </si>
  <si>
    <r>
      <t>E(r</t>
    </r>
    <r>
      <rPr>
        <b/>
        <vertAlign val="subscript"/>
        <sz val="11"/>
        <color theme="1"/>
        <rFont val="Calibri"/>
        <family val="2"/>
        <scheme val="minor"/>
      </rPr>
      <t>CMR*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</si>
  <si>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CMR*</t>
    </r>
  </si>
  <si>
    <t>Arredondo Pérez Leonardo</t>
  </si>
  <si>
    <t>Neutro</t>
  </si>
  <si>
    <t>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</si>
</sst>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ourier New"/>
      <family val="3"/>
    </font>
    <font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i/>
      <sz val="11"/>
      <color theme="1"/>
      <name val="Calibri"/>
      <family val="2"/>
      <scheme val="minor"/>
    </font>
    <font>
      <i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1"/>
      <color theme="1"/>
      <name val="Calibri"/>
      <family val="1"/>
      <charset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quotePrefix="1" applyFont="1" applyAlignment="1">
      <alignment horizontal="left" vertical="center"/>
    </xf>
    <xf numFmtId="164" fontId="0" fillId="0" borderId="0" xfId="1" applyNumberFormat="1" applyFont="1"/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5" borderId="0" xfId="0" applyFill="1"/>
    <xf numFmtId="0" fontId="1" fillId="4" borderId="0" xfId="0" applyFont="1" applyFill="1"/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6" borderId="1" xfId="0" applyFill="1" applyBorder="1"/>
    <xf numFmtId="0" fontId="1" fillId="4" borderId="0" xfId="0" quotePrefix="1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7" borderId="0" xfId="0" applyFill="1"/>
    <xf numFmtId="10" fontId="0" fillId="6" borderId="1" xfId="1" applyNumberFormat="1" applyFont="1" applyFill="1" applyBorder="1"/>
    <xf numFmtId="0" fontId="0" fillId="6" borderId="5" xfId="0" applyFill="1" applyBorder="1" applyAlignment="1"/>
    <xf numFmtId="0" fontId="0" fillId="6" borderId="6" xfId="0" applyFill="1" applyBorder="1" applyAlignment="1"/>
    <xf numFmtId="0" fontId="0" fillId="6" borderId="7" xfId="0" applyFill="1" applyBorder="1" applyAlignment="1"/>
    <xf numFmtId="0" fontId="0" fillId="6" borderId="8" xfId="0" applyFill="1" applyBorder="1" applyAlignment="1"/>
    <xf numFmtId="0" fontId="0" fillId="6" borderId="0" xfId="0" applyFill="1" applyAlignment="1"/>
    <xf numFmtId="0" fontId="0" fillId="6" borderId="9" xfId="0" applyFill="1" applyBorder="1" applyAlignment="1"/>
    <xf numFmtId="0" fontId="0" fillId="6" borderId="10" xfId="0" applyFill="1" applyBorder="1" applyAlignment="1"/>
    <xf numFmtId="0" fontId="0" fillId="6" borderId="11" xfId="0" applyFill="1" applyBorder="1" applyAlignment="1"/>
    <xf numFmtId="0" fontId="0" fillId="6" borderId="12" xfId="0" applyFill="1" applyBorder="1" applyAlignment="1"/>
    <xf numFmtId="0" fontId="12" fillId="4" borderId="0" xfId="0" applyFont="1" applyFill="1" applyAlignment="1">
      <alignment horizontal="center"/>
    </xf>
    <xf numFmtId="10" fontId="0" fillId="8" borderId="1" xfId="1" applyNumberFormat="1" applyFont="1" applyFill="1" applyBorder="1"/>
    <xf numFmtId="10" fontId="9" fillId="6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1" fillId="0" borderId="1" xfId="0" applyFont="1" applyBorder="1"/>
    <xf numFmtId="0" fontId="1" fillId="9" borderId="1" xfId="0" applyFont="1" applyFill="1" applyBorder="1"/>
  </cellXfs>
  <cellStyles count="2">
    <cellStyle name="Normal" xfId="0" builtinId="0"/>
    <cellStyle name="Porcentaje" xfId="1" builtinId="5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672543</xdr:colOff>
      <xdr:row>15</xdr:row>
      <xdr:rowOff>107624</xdr:rowOff>
    </xdr:from>
    <xdr:to>
      <xdr:col>10</xdr:col>
      <xdr:colOff>157368</xdr:colOff>
      <xdr:row>34</xdr:row>
      <xdr:rowOff>133815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B2E69B1-F26B-42BA-9C33-3BCDA1CCE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4217" y="3445515"/>
          <a:ext cx="5779608" cy="38776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154843</xdr:colOff>
      <xdr:row>79</xdr:row>
      <xdr:rowOff>206649</xdr:rowOff>
    </xdr:from>
    <xdr:to>
      <xdr:col>10</xdr:col>
      <xdr:colOff>752518</xdr:colOff>
      <xdr:row>103</xdr:row>
      <xdr:rowOff>8283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FBB2342F-314F-450B-9AB0-C253DC6B8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6517" y="16622779"/>
          <a:ext cx="6892458" cy="477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C8A07A-3363-4CF6-BAA6-3BD7287BBAC5}" name="Tabla1" displayName="Tabla1" ref="A1:M13" totalsRowShown="0" headerRowDxfId="1">
  <autoFilter ref="A1:M13" xr:uid="{19C8A07A-3363-4CF6-BAA6-3BD7287BBAC5}"/>
  <tableColumns count="13">
    <tableColumn id="1" xr3:uid="{351E6164-F60F-4E50-BD6B-FC0F50D6369E}" name="Columna1" dataDxfId="0"/>
    <tableColumn id="2" xr3:uid="{7D4D4AA0-3980-40B0-B261-3B66F16F915C}" name="BIMBOA"/>
    <tableColumn id="3" xr3:uid="{C0CC7EB3-ADD5-4BE7-AA5B-93EA8FC6E5E8}" name="ICA*"/>
    <tableColumn id="4" xr3:uid="{572417C0-E5D4-4A6D-A0E6-E7248F3459AA}" name="FEMSAUBD"/>
    <tableColumn id="5" xr3:uid="{A6662297-1818-464F-A8F5-AA75E87152C4}" name="MEXCHEM*"/>
    <tableColumn id="6" xr3:uid="{CAB34E98-C166-409D-BD95-ADF9F2FF6E67}" name="TLEVISACPO'"/>
    <tableColumn id="7" xr3:uid="{983E8B7D-2161-43F6-A6B2-BD726F912B05}" name="DIS"/>
    <tableColumn id="8" xr3:uid="{42E7DFB7-5D60-4036-A586-593D53500F7E}" name="MCD"/>
    <tableColumn id="9" xr3:uid="{A8A64B16-568F-4B51-BCC2-B6B045F9BAB8}" name="M-161215"/>
    <tableColumn id="10" xr3:uid="{6EB65C48-29CA-49EC-8236-BE202EED63DC}" name="S-171214"/>
    <tableColumn id="11" xr3:uid="{30730171-E505-40A7-B06B-AA0E66425BC3}" name="BRENT"/>
    <tableColumn id="12" xr3:uid="{CEE3FFCA-5C22-49AE-A866-59FDDB7F3BED}" name="GBP"/>
    <tableColumn id="13" xr3:uid="{52B0F565-9831-4E0F-8013-832B1CF8C2B9}" name="Aumento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AC8F-2BF7-4E5E-95BF-1A99D556FF80}">
  <dimension ref="A1:X367"/>
  <sheetViews>
    <sheetView tabSelected="1" topLeftCell="A117" zoomScale="115" zoomScaleNormal="115" workbookViewId="0">
      <selection activeCell="H133" sqref="H133"/>
    </sheetView>
  </sheetViews>
  <sheetFormatPr baseColWidth="10" defaultColWidth="11.42578125" defaultRowHeight="15.2" customHeight="1"/>
  <cols>
    <col min="1" max="1" width="12.7109375" style="8" customWidth="1"/>
    <col min="2" max="12" width="11.85546875" style="8" customWidth="1"/>
    <col min="13" max="13" width="2" style="8" customWidth="1"/>
    <col min="14" max="16384" width="11.42578125" style="8"/>
  </cols>
  <sheetData>
    <row r="1" spans="1:24" ht="19.5" customHeight="1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6"/>
      <c r="X1" s="8" t="s">
        <v>14</v>
      </c>
    </row>
    <row r="2" spans="1:24" ht="16.5" customHeight="1">
      <c r="A2" s="9" t="s">
        <v>33</v>
      </c>
      <c r="B2" s="40" t="s">
        <v>70</v>
      </c>
      <c r="C2" s="41"/>
      <c r="D2" s="41"/>
      <c r="E2" s="41"/>
      <c r="F2" s="41"/>
      <c r="G2" s="41"/>
      <c r="H2" s="41"/>
      <c r="I2" s="42"/>
      <c r="J2" s="6"/>
      <c r="K2" s="6"/>
      <c r="L2" s="6"/>
      <c r="M2"/>
      <c r="X2" s="8" t="s">
        <v>14</v>
      </c>
    </row>
    <row r="3" spans="1:24" ht="1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X3" s="8" t="s">
        <v>14</v>
      </c>
    </row>
    <row r="4" spans="1:24" s="13" customFormat="1" ht="27.75" customHeight="1">
      <c r="A4" s="11" t="s">
        <v>34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X4" s="13" t="s">
        <v>14</v>
      </c>
    </row>
    <row r="5" spans="1:24" ht="16.5" customHeight="1">
      <c r="A5" s="6"/>
      <c r="B5" s="14">
        <v>3</v>
      </c>
      <c r="C5" s="14">
        <v>6</v>
      </c>
      <c r="D5" s="14">
        <v>5</v>
      </c>
      <c r="E5" s="14">
        <v>7</v>
      </c>
      <c r="F5" s="14">
        <v>9</v>
      </c>
      <c r="G5" s="14">
        <v>12</v>
      </c>
      <c r="H5" s="14">
        <v>13</v>
      </c>
      <c r="I5" s="14">
        <v>16</v>
      </c>
      <c r="J5" s="14">
        <v>19</v>
      </c>
      <c r="K5" s="14">
        <v>22</v>
      </c>
      <c r="L5" s="14">
        <v>23</v>
      </c>
      <c r="M5" s="6"/>
      <c r="X5" s="8" t="s">
        <v>18</v>
      </c>
    </row>
    <row r="6" spans="1:24" ht="16.5" customHeight="1">
      <c r="A6" s="6"/>
      <c r="B6" s="15" t="s">
        <v>0</v>
      </c>
      <c r="C6" s="15" t="s">
        <v>1</v>
      </c>
      <c r="D6" s="15" t="s">
        <v>2</v>
      </c>
      <c r="E6" s="15" t="s">
        <v>3</v>
      </c>
      <c r="F6" s="15" t="s">
        <v>15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6"/>
      <c r="X6" s="8" t="s">
        <v>14</v>
      </c>
    </row>
    <row r="7" spans="1:24" ht="21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X7" s="8" t="s">
        <v>14</v>
      </c>
    </row>
    <row r="8" spans="1:24" s="13" customFormat="1" ht="25.5" customHeight="1">
      <c r="A8" s="43" t="s">
        <v>35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X8" s="13" t="s">
        <v>14</v>
      </c>
    </row>
    <row r="9" spans="1:24" ht="16.5" customHeight="1">
      <c r="A9" s="9" t="s">
        <v>36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X9" s="8" t="s">
        <v>14</v>
      </c>
    </row>
    <row r="10" spans="1:24" ht="16.5" customHeight="1">
      <c r="A10" s="6"/>
      <c r="B10" s="15" t="str">
        <f>B6</f>
        <v>BIMBOA</v>
      </c>
      <c r="C10" s="15" t="str">
        <f t="shared" ref="C10:L10" si="0">C6</f>
        <v>ICA*</v>
      </c>
      <c r="D10" s="15" t="str">
        <f t="shared" si="0"/>
        <v>FEMSAUBD</v>
      </c>
      <c r="E10" s="15" t="str">
        <f t="shared" si="0"/>
        <v>MEXCHEM*</v>
      </c>
      <c r="F10" s="15" t="str">
        <f t="shared" si="0"/>
        <v>TLEVISACPO</v>
      </c>
      <c r="G10" s="15" t="str">
        <f t="shared" si="0"/>
        <v>DIS</v>
      </c>
      <c r="H10" s="15" t="str">
        <f t="shared" si="0"/>
        <v>MCD</v>
      </c>
      <c r="I10" s="15" t="str">
        <f t="shared" si="0"/>
        <v>M-161215</v>
      </c>
      <c r="J10" s="15" t="str">
        <f t="shared" si="0"/>
        <v>S-171214</v>
      </c>
      <c r="K10" s="15" t="str">
        <f t="shared" si="0"/>
        <v>BRENT</v>
      </c>
      <c r="L10" s="15" t="str">
        <f t="shared" si="0"/>
        <v>GBP</v>
      </c>
      <c r="M10" s="6"/>
      <c r="X10" s="8" t="s">
        <v>14</v>
      </c>
    </row>
    <row r="11" spans="1:24" ht="16.5" customHeight="1">
      <c r="A11" s="7" t="s">
        <v>37</v>
      </c>
      <c r="B11" s="23">
        <v>0.13308800000000001</v>
      </c>
      <c r="C11" s="23">
        <v>-8.9488999999999999E-2</v>
      </c>
      <c r="D11" s="23">
        <v>0.23621900000000001</v>
      </c>
      <c r="E11" s="23">
        <v>0.33334999999999998</v>
      </c>
      <c r="F11" s="23">
        <v>3.952E-2</v>
      </c>
      <c r="G11" s="23">
        <v>0.18995300000000001</v>
      </c>
      <c r="H11" s="23">
        <v>0.16947000000000001</v>
      </c>
      <c r="I11" s="23">
        <v>0.11936099999999999</v>
      </c>
      <c r="J11" s="23">
        <v>0.138988</v>
      </c>
      <c r="K11" s="23">
        <v>0.119362</v>
      </c>
      <c r="L11" s="23">
        <v>2.8010000000000001E-3</v>
      </c>
      <c r="M11" s="6"/>
      <c r="X11" s="8" t="s">
        <v>14</v>
      </c>
    </row>
    <row r="12" spans="1:24" ht="11.2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X12" s="8" t="s">
        <v>14</v>
      </c>
    </row>
    <row r="13" spans="1:24" ht="16.5" customHeight="1">
      <c r="A13" s="7" t="s">
        <v>38</v>
      </c>
      <c r="B13" s="23">
        <v>0.25229299999999999</v>
      </c>
      <c r="C13" s="23">
        <v>0.31979000000000002</v>
      </c>
      <c r="D13" s="23">
        <v>0.23034299999999999</v>
      </c>
      <c r="E13" s="23">
        <v>0.26187500000000002</v>
      </c>
      <c r="F13" s="23">
        <v>0.238647</v>
      </c>
      <c r="G13" s="23">
        <v>0.22345999999999999</v>
      </c>
      <c r="H13" s="23">
        <v>0.161409</v>
      </c>
      <c r="I13" s="23">
        <v>4.3853000000000003E-2</v>
      </c>
      <c r="J13" s="23">
        <v>4.5704000000000002E-2</v>
      </c>
      <c r="K13" s="23">
        <v>0.25263600000000003</v>
      </c>
      <c r="L13" s="23">
        <v>0.11359900000000001</v>
      </c>
      <c r="M13" s="6"/>
    </row>
    <row r="14" spans="1:24" ht="12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24" ht="16.5" customHeight="1">
      <c r="A15" s="9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4" ht="9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6.5" customHeight="1">
      <c r="A17" s="6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6"/>
      <c r="M17" s="6"/>
    </row>
    <row r="18" spans="1:13" ht="16.5" customHeight="1">
      <c r="A18" s="6"/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9"/>
      <c r="M18" s="6"/>
    </row>
    <row r="19" spans="1:13" ht="16.5" customHeight="1">
      <c r="A19" s="6"/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9"/>
      <c r="M19" s="6"/>
    </row>
    <row r="20" spans="1:13" ht="16.5" customHeight="1">
      <c r="A20" s="6"/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9"/>
      <c r="M20" s="6"/>
    </row>
    <row r="21" spans="1:13" ht="16.5" customHeight="1">
      <c r="A21"/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M21" s="6"/>
    </row>
    <row r="22" spans="1:13" ht="16.5" customHeight="1">
      <c r="A22" s="6"/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9"/>
      <c r="M22" s="6"/>
    </row>
    <row r="23" spans="1:13" ht="16.5" customHeight="1">
      <c r="A23" s="6"/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9"/>
      <c r="M23" s="6"/>
    </row>
    <row r="24" spans="1:13" ht="16.5" customHeight="1">
      <c r="A24" s="6"/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9"/>
      <c r="M24" s="6"/>
    </row>
    <row r="25" spans="1:13" ht="16.5" customHeight="1">
      <c r="A25" s="6"/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9"/>
      <c r="M25" s="6"/>
    </row>
    <row r="26" spans="1:13" ht="16.5" customHeight="1">
      <c r="A26" s="6"/>
      <c r="B26" s="27"/>
      <c r="C26" s="28"/>
      <c r="D26" s="28"/>
      <c r="E26" s="28" t="s">
        <v>14</v>
      </c>
      <c r="F26" s="28"/>
      <c r="G26" s="28"/>
      <c r="H26" s="28"/>
      <c r="I26" s="28"/>
      <c r="J26" s="28"/>
      <c r="K26" s="28"/>
      <c r="L26" s="29"/>
      <c r="M26" s="6"/>
    </row>
    <row r="27" spans="1:13" ht="16.5" customHeight="1">
      <c r="A27" s="6"/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29"/>
      <c r="M27" s="6"/>
    </row>
    <row r="28" spans="1:13" ht="16.5" customHeight="1">
      <c r="A28" s="6"/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9"/>
      <c r="M28" s="6"/>
    </row>
    <row r="29" spans="1:13" ht="16.5" customHeight="1">
      <c r="A29" s="6"/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9"/>
      <c r="M29" s="6"/>
    </row>
    <row r="30" spans="1:13" ht="16.5" customHeight="1">
      <c r="A30" s="6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9"/>
      <c r="M30" s="6"/>
    </row>
    <row r="31" spans="1:13" ht="16.5" customHeight="1">
      <c r="A31" s="6"/>
      <c r="B31" s="27"/>
      <c r="C31" s="28"/>
      <c r="D31" s="28"/>
      <c r="E31" s="28"/>
      <c r="F31" s="28"/>
      <c r="G31" s="28"/>
      <c r="H31" s="28"/>
      <c r="I31" s="28"/>
      <c r="J31" s="28"/>
      <c r="K31" s="28"/>
      <c r="L31" s="29"/>
      <c r="M31" s="6"/>
    </row>
    <row r="32" spans="1:13" ht="16.5" customHeight="1">
      <c r="A32" s="6"/>
      <c r="B32" s="27"/>
      <c r="C32" s="28"/>
      <c r="D32" s="28"/>
      <c r="E32" s="28"/>
      <c r="F32" s="28"/>
      <c r="G32" s="28"/>
      <c r="H32" s="28"/>
      <c r="I32" s="28"/>
      <c r="J32" s="28"/>
      <c r="K32" s="28"/>
      <c r="L32" s="29"/>
      <c r="M32" s="6"/>
    </row>
    <row r="33" spans="1:13" ht="16.5" customHeight="1">
      <c r="A33" s="6"/>
      <c r="B33" s="27"/>
      <c r="C33" s="28"/>
      <c r="D33" s="28"/>
      <c r="E33" s="28"/>
      <c r="F33" s="28"/>
      <c r="G33" s="28"/>
      <c r="H33" s="28"/>
      <c r="I33" s="28"/>
      <c r="J33" s="28"/>
      <c r="K33" s="28"/>
      <c r="L33" s="29"/>
      <c r="M33" s="6"/>
    </row>
    <row r="34" spans="1:13" ht="16.5" customHeight="1">
      <c r="A34" s="6"/>
      <c r="B34" s="27"/>
      <c r="C34" s="28"/>
      <c r="D34" s="28"/>
      <c r="E34" s="28"/>
      <c r="F34" s="28"/>
      <c r="G34" s="28"/>
      <c r="H34" s="28"/>
      <c r="I34" s="28"/>
      <c r="J34" s="28"/>
      <c r="K34" s="28"/>
      <c r="L34" s="29"/>
      <c r="M34" s="6"/>
    </row>
    <row r="35" spans="1:13" ht="16.5" customHeight="1">
      <c r="A35" s="6"/>
      <c r="B35" s="30"/>
      <c r="C35" s="31"/>
      <c r="D35" s="31"/>
      <c r="E35" s="31"/>
      <c r="F35" s="31"/>
      <c r="G35" s="31"/>
      <c r="H35" s="31"/>
      <c r="I35" s="31"/>
      <c r="J35" s="31"/>
      <c r="K35" s="31"/>
      <c r="L35" s="32"/>
      <c r="M35" s="6"/>
    </row>
    <row r="36" spans="1:13" ht="16.5" customHeight="1">
      <c r="A36" s="9" t="s">
        <v>40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6.5" customHeight="1">
      <c r="A37" s="7"/>
      <c r="B37" s="16">
        <v>0.25229299999999999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6"/>
    </row>
    <row r="38" spans="1:13" ht="16.5" customHeight="1">
      <c r="A38" s="7"/>
      <c r="B38" s="16">
        <v>0</v>
      </c>
      <c r="C38" s="16">
        <v>0.31979000000000002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6"/>
    </row>
    <row r="39" spans="1:13" ht="16.5" customHeight="1">
      <c r="A39" s="6"/>
      <c r="B39" s="16">
        <v>0</v>
      </c>
      <c r="C39" s="16">
        <v>0</v>
      </c>
      <c r="D39" s="16">
        <v>0.23034299999999999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6"/>
    </row>
    <row r="40" spans="1:13" ht="16.5" customHeight="1">
      <c r="A40" s="6"/>
      <c r="B40" s="16">
        <v>0</v>
      </c>
      <c r="C40" s="16">
        <v>0</v>
      </c>
      <c r="D40" s="16">
        <v>0</v>
      </c>
      <c r="E40" s="16">
        <v>0.26187500000000002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6"/>
    </row>
    <row r="41" spans="1:13" ht="16.5" customHeight="1">
      <c r="A41" s="6"/>
      <c r="B41" s="16">
        <v>0</v>
      </c>
      <c r="C41" s="16">
        <v>0</v>
      </c>
      <c r="D41" s="16">
        <v>0</v>
      </c>
      <c r="E41" s="16">
        <v>0</v>
      </c>
      <c r="F41" s="16">
        <v>0.238647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6"/>
    </row>
    <row r="42" spans="1:13" ht="16.5" customHeight="1">
      <c r="A42" s="7" t="s">
        <v>41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0.22345999999999999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6"/>
    </row>
    <row r="43" spans="1:13" ht="16.5" customHeight="1">
      <c r="A43" s="6"/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0.161409</v>
      </c>
      <c r="I43" s="16">
        <v>0</v>
      </c>
      <c r="J43" s="16">
        <v>0</v>
      </c>
      <c r="K43" s="16">
        <v>0</v>
      </c>
      <c r="L43" s="16">
        <v>0</v>
      </c>
      <c r="M43" s="6"/>
    </row>
    <row r="44" spans="1:13" ht="16.5" customHeight="1">
      <c r="A44" s="6"/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4.3853000000000003E-2</v>
      </c>
      <c r="J44" s="16">
        <v>0</v>
      </c>
      <c r="K44" s="16">
        <v>0</v>
      </c>
      <c r="L44" s="16">
        <v>0</v>
      </c>
      <c r="M44" s="6"/>
    </row>
    <row r="45" spans="1:13" ht="16.5" customHeight="1">
      <c r="A45" s="6"/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4.5704000000000002E-2</v>
      </c>
      <c r="K45" s="16">
        <v>0</v>
      </c>
      <c r="L45" s="16">
        <v>0</v>
      </c>
      <c r="M45" s="6"/>
    </row>
    <row r="46" spans="1:13" ht="16.5" customHeight="1">
      <c r="A46" s="6"/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0.25263600000000003</v>
      </c>
      <c r="L46" s="16">
        <v>0</v>
      </c>
      <c r="M46" s="6"/>
    </row>
    <row r="47" spans="1:13" ht="16.5" customHeight="1">
      <c r="A47" s="6"/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0.11359900000000001</v>
      </c>
      <c r="M47" s="6"/>
    </row>
    <row r="48" spans="1:13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6" ht="16.5" customHeight="1">
      <c r="A49" s="7"/>
      <c r="B49" s="16">
        <v>6.3652E-2</v>
      </c>
      <c r="C49" s="16">
        <v>2.8163000000000001E-2</v>
      </c>
      <c r="D49" s="16">
        <v>1.4741000000000001E-2</v>
      </c>
      <c r="E49" s="16">
        <v>2.9361999999999999E-2</v>
      </c>
      <c r="F49" s="16">
        <v>1.8543E-2</v>
      </c>
      <c r="G49" s="16">
        <v>1.7170999999999999E-2</v>
      </c>
      <c r="H49" s="16">
        <v>4.6490000000000004E-3</v>
      </c>
      <c r="I49" s="16">
        <v>5.9500000000000004E-4</v>
      </c>
      <c r="J49" s="16">
        <v>-3.1599999999999998E-4</v>
      </c>
      <c r="K49" s="16">
        <v>1.1793E-2</v>
      </c>
      <c r="L49" s="16">
        <v>-6.7089999999999997E-3</v>
      </c>
      <c r="M49" s="22"/>
    </row>
    <row r="50" spans="1:16" ht="16.5" customHeight="1">
      <c r="A50" s="6"/>
      <c r="B50" s="16">
        <v>2.8163000000000001E-2</v>
      </c>
      <c r="C50" s="16">
        <v>0.102266</v>
      </c>
      <c r="D50" s="16">
        <v>2.5298999999999999E-2</v>
      </c>
      <c r="E50" s="16">
        <v>3.8892999999999997E-2</v>
      </c>
      <c r="F50" s="16">
        <v>2.7803999999999999E-2</v>
      </c>
      <c r="G50" s="16">
        <v>2.5019E-2</v>
      </c>
      <c r="H50" s="16">
        <v>4.6589999999999999E-3</v>
      </c>
      <c r="I50" s="16">
        <v>1.268E-3</v>
      </c>
      <c r="J50" s="16">
        <v>9.990000000000001E-4</v>
      </c>
      <c r="K50" s="16">
        <v>1.9958E-2</v>
      </c>
      <c r="L50" s="16">
        <v>-1.2185E-2</v>
      </c>
      <c r="M50" s="6"/>
    </row>
    <row r="51" spans="1:16" ht="16.5" customHeight="1">
      <c r="A51" s="6"/>
      <c r="B51" s="16">
        <v>1.4741000000000001E-2</v>
      </c>
      <c r="C51" s="16">
        <v>2.5298999999999999E-2</v>
      </c>
      <c r="D51" s="16">
        <v>5.3058000000000001E-2</v>
      </c>
      <c r="E51" s="16">
        <v>2.0739E-2</v>
      </c>
      <c r="F51" s="16">
        <v>1.8997E-2</v>
      </c>
      <c r="G51" s="16">
        <v>1.4519000000000001E-2</v>
      </c>
      <c r="H51" s="16">
        <v>4.6030000000000003E-3</v>
      </c>
      <c r="I51" s="16">
        <v>1.3649999999999999E-3</v>
      </c>
      <c r="J51" s="16">
        <v>1.356E-3</v>
      </c>
      <c r="K51" s="16">
        <v>9.0379999999999992E-3</v>
      </c>
      <c r="L51" s="16">
        <v>-2.3310000000000002E-3</v>
      </c>
      <c r="M51" s="6"/>
    </row>
    <row r="52" spans="1:16" ht="16.5" customHeight="1">
      <c r="A52" s="6"/>
      <c r="B52" s="16">
        <v>2.9361999999999999E-2</v>
      </c>
      <c r="C52" s="16">
        <v>3.8892999999999997E-2</v>
      </c>
      <c r="D52" s="16">
        <v>2.0739E-2</v>
      </c>
      <c r="E52" s="16">
        <v>6.8579000000000001E-2</v>
      </c>
      <c r="F52" s="16">
        <v>2.6896E-2</v>
      </c>
      <c r="G52" s="16">
        <v>1.9695000000000001E-2</v>
      </c>
      <c r="H52" s="16">
        <v>3.1459999999999999E-3</v>
      </c>
      <c r="I52" s="16">
        <v>1.42E-3</v>
      </c>
      <c r="J52" s="16">
        <v>9.0899999999999998E-4</v>
      </c>
      <c r="K52" s="16">
        <v>1.3379E-2</v>
      </c>
      <c r="L52" s="16">
        <v>-9.4809999999999998E-3</v>
      </c>
      <c r="M52" s="6"/>
    </row>
    <row r="53" spans="1:16" ht="16.5" customHeight="1">
      <c r="A53" s="6"/>
      <c r="B53" s="16">
        <v>1.8543E-2</v>
      </c>
      <c r="C53" s="16">
        <v>2.7803999999999999E-2</v>
      </c>
      <c r="D53" s="16">
        <v>1.8997E-2</v>
      </c>
      <c r="E53" s="16">
        <v>2.6896E-2</v>
      </c>
      <c r="F53" s="16">
        <v>5.6952000000000003E-2</v>
      </c>
      <c r="G53" s="16">
        <v>1.9935999999999999E-2</v>
      </c>
      <c r="H53" s="16">
        <v>7.097E-3</v>
      </c>
      <c r="I53" s="16">
        <v>5.1E-5</v>
      </c>
      <c r="J53" s="16">
        <v>-3.2600000000000001E-4</v>
      </c>
      <c r="K53" s="16">
        <v>1.423E-2</v>
      </c>
      <c r="L53" s="16">
        <v>-5.3160000000000004E-3</v>
      </c>
      <c r="M53" s="6"/>
    </row>
    <row r="54" spans="1:16" ht="16.5" customHeight="1">
      <c r="A54" s="7" t="s">
        <v>42</v>
      </c>
      <c r="B54" s="16">
        <v>1.7170999999999999E-2</v>
      </c>
      <c r="C54" s="16">
        <v>2.5019E-2</v>
      </c>
      <c r="D54" s="16">
        <v>1.4519000000000001E-2</v>
      </c>
      <c r="E54" s="16">
        <v>1.9695000000000001E-2</v>
      </c>
      <c r="F54" s="16">
        <v>1.9935999999999999E-2</v>
      </c>
      <c r="G54" s="16">
        <v>4.9933999999999999E-2</v>
      </c>
      <c r="H54" s="16">
        <v>1.3835E-2</v>
      </c>
      <c r="I54" s="16">
        <v>-1.8599999999999999E-4</v>
      </c>
      <c r="J54" s="16">
        <v>-9.3899999999999995E-4</v>
      </c>
      <c r="K54" s="16">
        <v>1.5332999999999999E-2</v>
      </c>
      <c r="L54" s="16">
        <v>-6.3610000000000003E-3</v>
      </c>
      <c r="M54" s="6"/>
    </row>
    <row r="55" spans="1:16" ht="16.5" customHeight="1">
      <c r="A55" s="6"/>
      <c r="B55" s="16">
        <v>4.6490000000000004E-3</v>
      </c>
      <c r="C55" s="16">
        <v>4.6589999999999999E-3</v>
      </c>
      <c r="D55" s="16">
        <v>4.6030000000000003E-3</v>
      </c>
      <c r="E55" s="16">
        <v>3.1459999999999999E-3</v>
      </c>
      <c r="F55" s="16">
        <v>7.097E-3</v>
      </c>
      <c r="G55" s="16">
        <v>1.3835E-2</v>
      </c>
      <c r="H55" s="16">
        <v>2.6053E-2</v>
      </c>
      <c r="I55" s="16">
        <v>-3.1500000000000001E-4</v>
      </c>
      <c r="J55" s="16">
        <v>-6.8499999999999995E-4</v>
      </c>
      <c r="K55" s="16">
        <v>1.077E-2</v>
      </c>
      <c r="L55" s="16">
        <v>5.71E-4</v>
      </c>
      <c r="M55" s="6"/>
    </row>
    <row r="56" spans="1:16" ht="16.5" customHeight="1">
      <c r="A56" s="6"/>
      <c r="B56" s="16">
        <v>5.9500000000000004E-4</v>
      </c>
      <c r="C56" s="16">
        <v>1.268E-3</v>
      </c>
      <c r="D56" s="16">
        <v>1.3649999999999999E-3</v>
      </c>
      <c r="E56" s="16">
        <v>1.42E-3</v>
      </c>
      <c r="F56" s="16">
        <v>5.1E-5</v>
      </c>
      <c r="G56" s="16">
        <v>-1.8599999999999999E-4</v>
      </c>
      <c r="H56" s="16">
        <v>-3.1500000000000001E-4</v>
      </c>
      <c r="I56" s="16">
        <v>1.923E-3</v>
      </c>
      <c r="J56" s="16">
        <v>1.3630000000000001E-3</v>
      </c>
      <c r="K56" s="16">
        <v>-4.5100000000000001E-4</v>
      </c>
      <c r="L56" s="16">
        <v>-2.5399999999999999E-4</v>
      </c>
      <c r="M56" s="6"/>
      <c r="O56" s="8" t="s">
        <v>14</v>
      </c>
    </row>
    <row r="57" spans="1:16" ht="16.5" customHeight="1">
      <c r="A57" s="6"/>
      <c r="B57" s="16">
        <v>-3.1599999999999998E-4</v>
      </c>
      <c r="C57" s="16">
        <v>9.990000000000001E-4</v>
      </c>
      <c r="D57" s="16">
        <v>1.356E-3</v>
      </c>
      <c r="E57" s="16">
        <v>9.0899999999999998E-4</v>
      </c>
      <c r="F57" s="16">
        <v>-3.2600000000000001E-4</v>
      </c>
      <c r="G57" s="16">
        <v>-9.3899999999999995E-4</v>
      </c>
      <c r="H57" s="16">
        <v>-6.8499999999999995E-4</v>
      </c>
      <c r="I57" s="16">
        <v>1.3630000000000001E-3</v>
      </c>
      <c r="J57" s="16">
        <v>2.0890000000000001E-3</v>
      </c>
      <c r="K57" s="16">
        <v>-1.523E-3</v>
      </c>
      <c r="L57" s="16">
        <v>-1.6799999999999999E-4</v>
      </c>
      <c r="M57" s="6"/>
    </row>
    <row r="58" spans="1:16" ht="16.5" customHeight="1">
      <c r="A58" s="6"/>
      <c r="B58" s="16">
        <v>1.1793E-2</v>
      </c>
      <c r="C58" s="16">
        <v>1.9958E-2</v>
      </c>
      <c r="D58" s="16">
        <v>9.0379999999999992E-3</v>
      </c>
      <c r="E58" s="16">
        <v>1.3379E-2</v>
      </c>
      <c r="F58" s="16">
        <v>1.423E-2</v>
      </c>
      <c r="G58" s="16">
        <v>1.5332999999999999E-2</v>
      </c>
      <c r="H58" s="16">
        <v>1.077E-2</v>
      </c>
      <c r="I58" s="16">
        <v>-4.5100000000000001E-4</v>
      </c>
      <c r="J58" s="16">
        <v>-1.523E-3</v>
      </c>
      <c r="K58" s="16">
        <v>6.3825000000000007E-2</v>
      </c>
      <c r="L58" s="16">
        <v>-2.8999999999999998E-3</v>
      </c>
      <c r="M58" s="6"/>
    </row>
    <row r="59" spans="1:16" ht="16.5" customHeight="1">
      <c r="A59" s="6"/>
      <c r="B59" s="16">
        <v>-6.7089999999999997E-3</v>
      </c>
      <c r="C59" s="16">
        <v>-1.2185E-2</v>
      </c>
      <c r="D59" s="16">
        <v>-2.3310000000000002E-3</v>
      </c>
      <c r="E59" s="16">
        <v>-9.4809999999999998E-3</v>
      </c>
      <c r="F59" s="16">
        <v>-5.3160000000000004E-3</v>
      </c>
      <c r="G59" s="16">
        <v>-6.3610000000000003E-3</v>
      </c>
      <c r="H59" s="16">
        <v>5.71E-4</v>
      </c>
      <c r="I59" s="16">
        <v>-2.5399999999999999E-4</v>
      </c>
      <c r="J59" s="16">
        <v>-1.6799999999999999E-4</v>
      </c>
      <c r="K59" s="16">
        <v>-2.8999999999999998E-3</v>
      </c>
      <c r="L59" s="16">
        <v>1.2905E-2</v>
      </c>
      <c r="M59" s="6"/>
      <c r="P59" s="8" t="s">
        <v>14</v>
      </c>
    </row>
    <row r="60" spans="1:16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8" t="s">
        <v>18</v>
      </c>
      <c r="O60" s="8" t="s">
        <v>14</v>
      </c>
      <c r="P60" s="8" t="s">
        <v>18</v>
      </c>
    </row>
    <row r="61" spans="1:16" ht="16.5" customHeight="1">
      <c r="A61" s="9" t="s">
        <v>43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O61" s="8" t="s">
        <v>14</v>
      </c>
      <c r="P61" s="8" t="s">
        <v>14</v>
      </c>
    </row>
    <row r="62" spans="1:16" ht="16.5" customHeight="1">
      <c r="A62" s="6"/>
      <c r="B62" s="15" t="str">
        <f>B10</f>
        <v>BIMBOA</v>
      </c>
      <c r="C62" s="15" t="str">
        <f t="shared" ref="C62:L62" si="1">C10</f>
        <v>ICA*</v>
      </c>
      <c r="D62" s="15" t="str">
        <f t="shared" si="1"/>
        <v>FEMSAUBD</v>
      </c>
      <c r="E62" s="15" t="str">
        <f t="shared" si="1"/>
        <v>MEXCHEM*</v>
      </c>
      <c r="F62" s="15" t="str">
        <f t="shared" si="1"/>
        <v>TLEVISACPO</v>
      </c>
      <c r="G62" s="15" t="str">
        <f t="shared" si="1"/>
        <v>DIS</v>
      </c>
      <c r="H62" s="15" t="str">
        <f t="shared" si="1"/>
        <v>MCD</v>
      </c>
      <c r="I62" s="15" t="str">
        <f t="shared" si="1"/>
        <v>M-161215</v>
      </c>
      <c r="J62" s="15" t="str">
        <f t="shared" si="1"/>
        <v>S-171214</v>
      </c>
      <c r="K62" s="15" t="str">
        <f t="shared" si="1"/>
        <v>BRENT</v>
      </c>
      <c r="L62" s="15" t="str">
        <f t="shared" si="1"/>
        <v>GBP</v>
      </c>
      <c r="M62" s="6"/>
      <c r="O62" s="8" t="s">
        <v>14</v>
      </c>
      <c r="P62" s="8" t="s">
        <v>14</v>
      </c>
    </row>
    <row r="63" spans="1:16" ht="16.5" customHeight="1">
      <c r="A63" s="7" t="s">
        <v>44</v>
      </c>
      <c r="B63" s="23">
        <v>1.5991720000000001E-2</v>
      </c>
      <c r="C63" s="23">
        <v>2.63481E-3</v>
      </c>
      <c r="D63" s="23">
        <v>-1.6156420000000001E-2</v>
      </c>
      <c r="E63" s="23">
        <v>5.2196000000000002E-4</v>
      </c>
      <c r="F63" s="23">
        <v>1.6106189999999999E-2</v>
      </c>
      <c r="G63" s="23">
        <v>2.6651600000000001E-2</v>
      </c>
      <c r="H63" s="23">
        <v>3.0244630000000002E-2</v>
      </c>
      <c r="I63" s="23">
        <v>0.38449522000000003</v>
      </c>
      <c r="J63" s="23">
        <v>0.38297966999999999</v>
      </c>
      <c r="K63" s="23">
        <v>2.0098520000000002E-2</v>
      </c>
      <c r="L63" s="23">
        <v>0.13643208000000001</v>
      </c>
      <c r="M63" s="6"/>
      <c r="O63" s="8" t="s">
        <v>14</v>
      </c>
      <c r="P63" s="8" t="s">
        <v>14</v>
      </c>
    </row>
    <row r="64" spans="1:16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O64" s="8" t="s">
        <v>14</v>
      </c>
      <c r="P64" s="8" t="s">
        <v>14</v>
      </c>
    </row>
    <row r="65" spans="1:16" ht="16.5" customHeight="1">
      <c r="A65" s="7" t="s">
        <v>45</v>
      </c>
      <c r="B65" s="23">
        <v>0.11097936010040201</v>
      </c>
      <c r="C65"/>
      <c r="D65" s="33" t="s">
        <v>46</v>
      </c>
      <c r="E65" s="23">
        <v>3.4580117519622998E-2</v>
      </c>
      <c r="F65" s="6"/>
      <c r="G65"/>
      <c r="H65"/>
      <c r="I65" s="6"/>
      <c r="J65" s="6"/>
      <c r="K65" s="6"/>
      <c r="L65" s="6"/>
      <c r="M65" s="6"/>
      <c r="O65" s="8" t="s">
        <v>14</v>
      </c>
      <c r="P65" s="8" t="s">
        <v>14</v>
      </c>
    </row>
    <row r="66" spans="1:1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O66" s="8" t="s">
        <v>14</v>
      </c>
      <c r="P66" s="8" t="s">
        <v>14</v>
      </c>
    </row>
    <row r="67" spans="1:16" ht="16.5" customHeight="1">
      <c r="A67" s="9" t="s">
        <v>47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O67" s="8" t="s">
        <v>14</v>
      </c>
      <c r="P67" s="8" t="s">
        <v>14</v>
      </c>
    </row>
    <row r="68" spans="1:16" ht="16.5" customHeight="1">
      <c r="A68" s="6"/>
      <c r="B68" s="15" t="str">
        <f>B62</f>
        <v>BIMBOA</v>
      </c>
      <c r="C68" s="15" t="str">
        <f t="shared" ref="C68:L68" si="2">C62</f>
        <v>ICA*</v>
      </c>
      <c r="D68" s="15" t="str">
        <f t="shared" si="2"/>
        <v>FEMSAUBD</v>
      </c>
      <c r="E68" s="15" t="str">
        <f t="shared" si="2"/>
        <v>MEXCHEM*</v>
      </c>
      <c r="F68" s="15" t="str">
        <f t="shared" si="2"/>
        <v>TLEVISACPO</v>
      </c>
      <c r="G68" s="15" t="str">
        <f t="shared" si="2"/>
        <v>DIS</v>
      </c>
      <c r="H68" s="15" t="str">
        <f t="shared" si="2"/>
        <v>MCD</v>
      </c>
      <c r="I68" s="15" t="str">
        <f t="shared" si="2"/>
        <v>M-161215</v>
      </c>
      <c r="J68" s="15" t="str">
        <f t="shared" si="2"/>
        <v>S-171214</v>
      </c>
      <c r="K68" s="15" t="str">
        <f t="shared" si="2"/>
        <v>BRENT</v>
      </c>
      <c r="L68" s="15" t="str">
        <f t="shared" si="2"/>
        <v>GBP</v>
      </c>
      <c r="M68" s="6"/>
      <c r="O68" s="8" t="s">
        <v>14</v>
      </c>
      <c r="P68" s="8" t="s">
        <v>14</v>
      </c>
    </row>
    <row r="69" spans="1:16" ht="16.5" customHeight="1">
      <c r="A69" s="7" t="s">
        <v>48</v>
      </c>
      <c r="B69" s="23">
        <v>1.8773000000000001E-2</v>
      </c>
      <c r="C69" s="23">
        <v>-5.0685529999999996</v>
      </c>
      <c r="D69" s="23">
        <v>2.275328</v>
      </c>
      <c r="E69" s="23">
        <v>5.0620789999999998</v>
      </c>
      <c r="F69" s="23">
        <v>-2.7126700000000001</v>
      </c>
      <c r="G69" s="23">
        <v>2.427565</v>
      </c>
      <c r="H69" s="23">
        <v>4.5987970000000002</v>
      </c>
      <c r="I69" s="23">
        <v>7.0365029999999997</v>
      </c>
      <c r="J69" s="23">
        <v>40.147207999999999</v>
      </c>
      <c r="K69" s="23">
        <v>1.400401</v>
      </c>
      <c r="L69" s="23">
        <v>-3.3756400000000002</v>
      </c>
      <c r="M69" s="6"/>
      <c r="O69" s="8" t="s">
        <v>14</v>
      </c>
      <c r="P69" s="8" t="s">
        <v>14</v>
      </c>
    </row>
    <row r="70" spans="1:16" ht="16.5" customHeight="1">
      <c r="A70" s="7" t="s">
        <v>44</v>
      </c>
      <c r="B70" s="34">
        <v>3.6200000000000002E-4</v>
      </c>
      <c r="C70" s="34">
        <v>-9.783E-2</v>
      </c>
      <c r="D70" s="34">
        <v>4.3916999999999998E-2</v>
      </c>
      <c r="E70" s="34">
        <v>9.7705E-2</v>
      </c>
      <c r="F70" s="34">
        <v>-5.2358000000000002E-2</v>
      </c>
      <c r="G70" s="34">
        <v>4.6855000000000001E-2</v>
      </c>
      <c r="H70" s="34">
        <v>8.8762999999999995E-2</v>
      </c>
      <c r="I70" s="34">
        <v>0.13581399999999999</v>
      </c>
      <c r="J70" s="34">
        <v>0.77489600000000003</v>
      </c>
      <c r="K70" s="34">
        <v>2.7029999999999998E-2</v>
      </c>
      <c r="L70" s="34">
        <v>-6.5155000000000005E-2</v>
      </c>
      <c r="M70" s="6"/>
      <c r="P70" s="8" t="s">
        <v>14</v>
      </c>
    </row>
    <row r="71" spans="1:16" ht="12" customHeight="1">
      <c r="A71" s="6"/>
      <c r="B71" s="6" t="s">
        <v>14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6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6" ht="16.5" customHeight="1">
      <c r="A73" s="7" t="s">
        <v>49</v>
      </c>
      <c r="B73" s="16">
        <v>0.20057678121074299</v>
      </c>
      <c r="C73"/>
      <c r="D73" s="7" t="s">
        <v>50</v>
      </c>
      <c r="E73" s="16">
        <v>5.4084541761755499E-2</v>
      </c>
      <c r="F73" s="6"/>
      <c r="G73" s="6"/>
      <c r="H73" s="6"/>
      <c r="I73" s="6"/>
      <c r="J73" s="6"/>
      <c r="K73" s="6"/>
      <c r="L73" s="6"/>
      <c r="M73" s="6"/>
    </row>
    <row r="74" spans="1:16" ht="23.25" customHeight="1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6" ht="16.5" customHeight="1">
      <c r="A75" s="9" t="s">
        <v>51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6" ht="16.5" customHeight="1">
      <c r="A76" s="6"/>
      <c r="B76" s="10"/>
      <c r="C76" s="7" t="s">
        <v>52</v>
      </c>
      <c r="D76" s="16">
        <v>2.4498576424771201</v>
      </c>
      <c r="E76" s="17" t="s">
        <v>53</v>
      </c>
      <c r="F76" s="16">
        <v>4.9026015794920101E-2</v>
      </c>
      <c r="G76" s="18" t="s">
        <v>54</v>
      </c>
      <c r="H76"/>
      <c r="I76" s="6"/>
      <c r="J76" s="6"/>
      <c r="K76" s="6"/>
      <c r="L76" s="6"/>
      <c r="M76" s="6"/>
    </row>
    <row r="77" spans="1:16" ht="18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16" ht="16.5" customHeight="1">
      <c r="A78" s="9" t="s">
        <v>55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16" ht="6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6" ht="16.5" customHeight="1">
      <c r="A80" s="6"/>
      <c r="B80" s="24"/>
      <c r="C80" s="25"/>
      <c r="D80" s="25"/>
      <c r="E80" s="25"/>
      <c r="F80" s="25"/>
      <c r="G80" s="25"/>
      <c r="H80" s="25"/>
      <c r="I80" s="25"/>
      <c r="J80" s="25"/>
      <c r="K80" s="25"/>
      <c r="L80" s="26"/>
      <c r="M80" s="6"/>
    </row>
    <row r="81" spans="1:13" ht="16.5" customHeight="1">
      <c r="A81" s="6"/>
      <c r="B81" s="27"/>
      <c r="C81" s="28"/>
      <c r="D81" s="28"/>
      <c r="E81" s="28"/>
      <c r="F81" s="28"/>
      <c r="G81" s="28"/>
      <c r="H81" s="28"/>
      <c r="I81" s="28"/>
      <c r="J81" s="28"/>
      <c r="K81" s="28"/>
      <c r="L81" s="29"/>
      <c r="M81" s="6"/>
    </row>
    <row r="82" spans="1:13" ht="16.5" customHeight="1">
      <c r="A82" s="6"/>
      <c r="B82" s="27"/>
      <c r="C82" s="28"/>
      <c r="D82" s="28"/>
      <c r="E82" s="28"/>
      <c r="F82" s="28"/>
      <c r="G82" s="28"/>
      <c r="H82" s="28"/>
      <c r="I82" s="28"/>
      <c r="J82" s="28"/>
      <c r="K82" s="28"/>
      <c r="L82" s="29"/>
      <c r="M82" s="6"/>
    </row>
    <row r="83" spans="1:13" ht="16.5" customHeight="1">
      <c r="A83" s="6"/>
      <c r="B83" s="27"/>
      <c r="C83" s="28"/>
      <c r="D83" s="28"/>
      <c r="E83" s="28"/>
      <c r="F83" s="28"/>
      <c r="G83" s="28"/>
      <c r="H83" s="28"/>
      <c r="I83" s="28"/>
      <c r="J83" s="28"/>
      <c r="K83" s="28"/>
      <c r="L83" s="29"/>
      <c r="M83" s="6"/>
    </row>
    <row r="84" spans="1:13" ht="16.5" customHeight="1">
      <c r="A84" s="6"/>
      <c r="B84" s="27"/>
      <c r="C84" s="28"/>
      <c r="D84"/>
      <c r="E84" s="28"/>
      <c r="F84" s="28"/>
      <c r="G84" s="28"/>
      <c r="H84" s="28"/>
      <c r="I84" s="28"/>
      <c r="J84" s="28"/>
      <c r="K84" s="28"/>
      <c r="L84" s="29"/>
      <c r="M84" s="6"/>
    </row>
    <row r="85" spans="1:13" ht="16.5" customHeight="1">
      <c r="A85" s="6"/>
      <c r="B85" s="27"/>
      <c r="C85" s="28"/>
      <c r="D85" s="28"/>
      <c r="E85" s="28"/>
      <c r="F85" s="28"/>
      <c r="G85" s="28"/>
      <c r="H85" s="28"/>
      <c r="I85" s="28"/>
      <c r="J85" s="28"/>
      <c r="K85" s="28"/>
      <c r="L85" s="29"/>
      <c r="M85" s="6"/>
    </row>
    <row r="86" spans="1:13" ht="16.5" customHeight="1">
      <c r="A86" s="6"/>
      <c r="B86" s="27"/>
      <c r="C86" s="28"/>
      <c r="D86" s="28"/>
      <c r="E86" s="28"/>
      <c r="F86" s="28"/>
      <c r="G86" s="28"/>
      <c r="H86" s="28"/>
      <c r="I86" s="28"/>
      <c r="J86" s="28"/>
      <c r="K86" s="28"/>
      <c r="L86" s="29"/>
      <c r="M86" s="6"/>
    </row>
    <row r="87" spans="1:13" ht="16.5" customHeight="1">
      <c r="A87" s="6"/>
      <c r="B87" s="27"/>
      <c r="C87" s="28"/>
      <c r="D87" s="28"/>
      <c r="E87" s="28"/>
      <c r="F87" s="28"/>
      <c r="G87" s="28"/>
      <c r="H87" s="28"/>
      <c r="I87" s="28"/>
      <c r="J87" s="28"/>
      <c r="K87" s="28"/>
      <c r="L87" s="29"/>
      <c r="M87" s="6"/>
    </row>
    <row r="88" spans="1:13" ht="16.5" customHeight="1">
      <c r="A88" s="6"/>
      <c r="B88" s="27"/>
      <c r="C88" s="28"/>
      <c r="D88" s="28"/>
      <c r="E88" s="28"/>
      <c r="F88" s="28"/>
      <c r="G88" s="28"/>
      <c r="H88" s="28"/>
      <c r="I88" s="28"/>
      <c r="J88" s="28"/>
      <c r="K88" s="28"/>
      <c r="L88" s="29"/>
      <c r="M88" s="6"/>
    </row>
    <row r="89" spans="1:13" ht="16.5" customHeight="1">
      <c r="A89" s="6"/>
      <c r="B89" s="27"/>
      <c r="C89" s="28"/>
      <c r="D89" s="28"/>
      <c r="E89" s="28"/>
      <c r="F89" s="28"/>
      <c r="G89" s="28"/>
      <c r="H89"/>
      <c r="I89" s="28"/>
      <c r="J89" s="28"/>
      <c r="K89" s="28"/>
      <c r="L89" s="29"/>
      <c r="M89" s="6"/>
    </row>
    <row r="90" spans="1:13" ht="16.5" customHeight="1">
      <c r="A90" s="6"/>
      <c r="B90" s="27"/>
      <c r="C90" s="28"/>
      <c r="D90" s="28"/>
      <c r="E90" s="28"/>
      <c r="F90" s="28"/>
      <c r="G90" s="28"/>
      <c r="H90" s="28"/>
      <c r="I90" s="28"/>
      <c r="J90" s="28"/>
      <c r="K90" s="28"/>
      <c r="L90" s="29"/>
      <c r="M90" s="6"/>
    </row>
    <row r="91" spans="1:13" ht="16.5" customHeight="1">
      <c r="A91" s="6"/>
      <c r="B91" s="27"/>
      <c r="C91" s="28"/>
      <c r="D91" s="28"/>
      <c r="E91" s="28"/>
      <c r="F91" s="28"/>
      <c r="G91" s="28"/>
      <c r="H91" s="28"/>
      <c r="I91" s="28"/>
      <c r="J91" s="28"/>
      <c r="K91" s="28"/>
      <c r="L91" s="29"/>
      <c r="M91" s="6"/>
    </row>
    <row r="92" spans="1:13" ht="16.5" customHeight="1">
      <c r="A92" s="6"/>
      <c r="B92" s="27"/>
      <c r="C92" s="28"/>
      <c r="D92" s="28"/>
      <c r="E92" s="28"/>
      <c r="F92" s="28"/>
      <c r="G92" s="28"/>
      <c r="H92" s="28"/>
      <c r="I92" s="28"/>
      <c r="J92" s="28"/>
      <c r="K92" s="28"/>
      <c r="L92" s="29"/>
      <c r="M92" s="6"/>
    </row>
    <row r="93" spans="1:13" ht="16.5" customHeight="1">
      <c r="A93" s="6"/>
      <c r="B93" s="27"/>
      <c r="C93" s="28"/>
      <c r="D93" s="28"/>
      <c r="E93" s="28"/>
      <c r="F93" s="28"/>
      <c r="G93" s="28"/>
      <c r="H93" s="28"/>
      <c r="I93" s="28"/>
      <c r="J93" s="28"/>
      <c r="K93" s="28"/>
      <c r="L93" s="29"/>
      <c r="M93" s="6"/>
    </row>
    <row r="94" spans="1:13" ht="16.5" customHeight="1">
      <c r="A94" s="6"/>
      <c r="B94" s="27"/>
      <c r="C94" s="28"/>
      <c r="D94" s="28"/>
      <c r="E94" s="28"/>
      <c r="F94" s="28"/>
      <c r="G94" s="28"/>
      <c r="H94" s="28"/>
      <c r="I94" s="28"/>
      <c r="J94" s="28"/>
      <c r="K94" s="28"/>
      <c r="L94" s="29"/>
      <c r="M94" s="6"/>
    </row>
    <row r="95" spans="1:13" ht="16.5" customHeight="1">
      <c r="A95" s="6"/>
      <c r="B95" s="27"/>
      <c r="C95" s="28"/>
      <c r="D95" s="28"/>
      <c r="E95" s="28"/>
      <c r="F95" s="28"/>
      <c r="G95" s="28"/>
      <c r="H95" s="28"/>
      <c r="I95" s="28"/>
      <c r="J95" s="28"/>
      <c r="K95" s="28"/>
      <c r="L95" s="29"/>
      <c r="M95" s="6"/>
    </row>
    <row r="96" spans="1:13" ht="16.5" customHeight="1">
      <c r="A96" s="6"/>
      <c r="B96" s="27"/>
      <c r="C96" s="28"/>
      <c r="D96" s="28"/>
      <c r="E96" s="28"/>
      <c r="F96" s="28"/>
      <c r="G96" s="28"/>
      <c r="H96" s="28"/>
      <c r="I96" s="28"/>
      <c r="J96" s="28"/>
      <c r="K96" s="28"/>
      <c r="L96" s="29"/>
      <c r="M96" s="6"/>
    </row>
    <row r="97" spans="1:13" ht="16.5" customHeight="1">
      <c r="A97" s="6"/>
      <c r="B97" s="27"/>
      <c r="C97" s="28"/>
      <c r="D97" s="28"/>
      <c r="E97" s="28"/>
      <c r="F97" s="28"/>
      <c r="G97" s="28"/>
      <c r="H97" s="28"/>
      <c r="I97" s="28"/>
      <c r="J97" s="28"/>
      <c r="K97" s="28"/>
      <c r="L97" s="29"/>
      <c r="M97" s="6"/>
    </row>
    <row r="98" spans="1:13" ht="16.5" customHeight="1">
      <c r="A98" s="6"/>
      <c r="B98" s="27"/>
      <c r="C98" s="28"/>
      <c r="D98" s="28"/>
      <c r="E98" s="28"/>
      <c r="F98" s="28"/>
      <c r="G98" s="28"/>
      <c r="H98" s="28"/>
      <c r="I98" s="28"/>
      <c r="J98" s="28"/>
      <c r="K98" s="28"/>
      <c r="L98" s="29"/>
      <c r="M98" s="6"/>
    </row>
    <row r="99" spans="1:13" ht="16.5" customHeight="1">
      <c r="A99" s="6"/>
      <c r="B99" s="27"/>
      <c r="C99" s="28"/>
      <c r="D99" s="28"/>
      <c r="E99" s="28"/>
      <c r="F99" s="28"/>
      <c r="G99" s="28"/>
      <c r="H99" s="28"/>
      <c r="I99" s="28"/>
      <c r="J99" s="28"/>
      <c r="K99" s="28"/>
      <c r="L99" s="29"/>
      <c r="M99" s="6"/>
    </row>
    <row r="100" spans="1:13" ht="16.5" customHeight="1">
      <c r="A100" s="6"/>
      <c r="B100" s="27"/>
      <c r="C100" s="28"/>
      <c r="D100" s="28"/>
      <c r="E100" s="28"/>
      <c r="F100" s="28"/>
      <c r="G100" s="28"/>
      <c r="H100" s="28"/>
      <c r="I100" s="28"/>
      <c r="J100" s="28"/>
      <c r="K100" s="28"/>
      <c r="L100" s="29"/>
      <c r="M100" s="6"/>
    </row>
    <row r="101" spans="1:13" ht="16.5" customHeight="1">
      <c r="A101" s="6"/>
      <c r="B101" s="27"/>
      <c r="C101" s="28"/>
      <c r="D101" s="28"/>
      <c r="E101" s="28"/>
      <c r="F101" s="28"/>
      <c r="G101" s="28"/>
      <c r="H101" s="28"/>
      <c r="I101" s="28"/>
      <c r="J101" s="28"/>
      <c r="K101" s="28"/>
      <c r="L101" s="29"/>
      <c r="M101" s="6"/>
    </row>
    <row r="102" spans="1:13" ht="16.5" customHeight="1">
      <c r="A102" s="6"/>
      <c r="B102" s="27"/>
      <c r="C102" s="28"/>
      <c r="D102" s="28"/>
      <c r="E102" s="28"/>
      <c r="F102" s="28"/>
      <c r="G102" s="28"/>
      <c r="H102" s="28"/>
      <c r="I102" s="28"/>
      <c r="J102" s="28"/>
      <c r="K102" s="28"/>
      <c r="L102" s="29"/>
      <c r="M102" s="6"/>
    </row>
    <row r="103" spans="1:13" ht="16.5" customHeight="1">
      <c r="A103" s="6"/>
      <c r="B103" s="27"/>
      <c r="C103" s="28"/>
      <c r="D103" s="28"/>
      <c r="E103" s="28"/>
      <c r="F103" s="28"/>
      <c r="G103" s="28"/>
      <c r="H103" s="28"/>
      <c r="I103" s="28"/>
      <c r="J103" s="28"/>
      <c r="K103" s="28"/>
      <c r="L103" s="29"/>
      <c r="M103" s="6"/>
    </row>
    <row r="104" spans="1:13" ht="16.5" customHeight="1">
      <c r="A104" s="6"/>
      <c r="B104" s="27"/>
      <c r="C104" s="28"/>
      <c r="D104" s="28"/>
      <c r="E104" s="28"/>
      <c r="F104" s="28"/>
      <c r="G104" s="28"/>
      <c r="H104" s="28"/>
      <c r="I104" s="28"/>
      <c r="J104" s="28"/>
      <c r="K104" s="28"/>
      <c r="L104" s="29"/>
      <c r="M104" s="6"/>
    </row>
    <row r="105" spans="1:13" ht="16.5" customHeight="1">
      <c r="A105" s="6"/>
      <c r="B105" s="27"/>
      <c r="C105" s="28"/>
      <c r="D105" s="28"/>
      <c r="E105" s="28"/>
      <c r="F105" s="28"/>
      <c r="G105" s="28"/>
      <c r="H105" s="28"/>
      <c r="I105" s="28"/>
      <c r="J105" s="28"/>
      <c r="K105" s="28"/>
      <c r="L105" s="29"/>
      <c r="M105" s="6"/>
    </row>
    <row r="106" spans="1:13" ht="16.5" customHeight="1">
      <c r="A106" s="6"/>
      <c r="B106" s="27"/>
      <c r="C106" s="28"/>
      <c r="D106" s="28"/>
      <c r="E106" s="28"/>
      <c r="F106" s="28"/>
      <c r="G106" s="28"/>
      <c r="H106" s="28"/>
      <c r="I106" s="28"/>
      <c r="J106" s="28"/>
      <c r="K106" s="28"/>
      <c r="L106" s="29"/>
      <c r="M106" s="6"/>
    </row>
    <row r="107" spans="1:13" ht="16.5" customHeight="1">
      <c r="A107" s="6"/>
      <c r="B107" s="30"/>
      <c r="C107" s="31"/>
      <c r="D107" s="31"/>
      <c r="E107" s="31"/>
      <c r="F107" s="31"/>
      <c r="G107" s="31"/>
      <c r="H107" s="31"/>
      <c r="I107" s="31"/>
      <c r="J107" s="31"/>
      <c r="K107" s="31"/>
      <c r="L107" s="32"/>
      <c r="M107" s="6"/>
    </row>
    <row r="108" spans="1:13" ht="16.5" customHeight="1">
      <c r="A108" s="9" t="s">
        <v>56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1:13" ht="16.5" customHeight="1">
      <c r="A109" s="6" t="s">
        <v>57</v>
      </c>
      <c r="B109" s="15" t="str">
        <f>B68</f>
        <v>BIMBOA</v>
      </c>
      <c r="C109" s="15" t="str">
        <f t="shared" ref="C109:L109" si="3">C68</f>
        <v>ICA*</v>
      </c>
      <c r="D109" s="15" t="str">
        <f t="shared" si="3"/>
        <v>FEMSAUBD</v>
      </c>
      <c r="E109" s="15" t="str">
        <f t="shared" si="3"/>
        <v>MEXCHEM*</v>
      </c>
      <c r="F109" s="15" t="str">
        <f t="shared" si="3"/>
        <v>TLEVISACPO</v>
      </c>
      <c r="G109" s="15" t="str">
        <f t="shared" si="3"/>
        <v>DIS</v>
      </c>
      <c r="H109" s="15" t="str">
        <f t="shared" si="3"/>
        <v>MCD</v>
      </c>
      <c r="I109" s="15" t="str">
        <f t="shared" si="3"/>
        <v>M-161215</v>
      </c>
      <c r="J109" s="15" t="str">
        <f t="shared" si="3"/>
        <v>S-171214</v>
      </c>
      <c r="K109" s="15" t="str">
        <f t="shared" si="3"/>
        <v>BRENT</v>
      </c>
      <c r="L109" s="15" t="str">
        <f t="shared" si="3"/>
        <v>GBP</v>
      </c>
      <c r="M109" s="6"/>
    </row>
    <row r="110" spans="1:13" ht="16.5" customHeight="1">
      <c r="A110" s="39" t="s">
        <v>58</v>
      </c>
      <c r="B110" s="35">
        <f>B70</f>
        <v>3.6200000000000002E-4</v>
      </c>
      <c r="C110" s="35">
        <f t="shared" ref="C110:L110" si="4">C70</f>
        <v>-9.783E-2</v>
      </c>
      <c r="D110" s="35">
        <f t="shared" si="4"/>
        <v>4.3916999999999998E-2</v>
      </c>
      <c r="E110" s="35">
        <f t="shared" si="4"/>
        <v>9.7705E-2</v>
      </c>
      <c r="F110" s="35">
        <f t="shared" si="4"/>
        <v>-5.2358000000000002E-2</v>
      </c>
      <c r="G110" s="35">
        <f t="shared" si="4"/>
        <v>4.6855000000000001E-2</v>
      </c>
      <c r="H110" s="35">
        <f t="shared" si="4"/>
        <v>8.8762999999999995E-2</v>
      </c>
      <c r="I110" s="35">
        <f t="shared" si="4"/>
        <v>0.13581399999999999</v>
      </c>
      <c r="J110" s="35">
        <f t="shared" si="4"/>
        <v>0.77489600000000003</v>
      </c>
      <c r="K110" s="35">
        <f t="shared" si="4"/>
        <v>2.7029999999999998E-2</v>
      </c>
      <c r="L110" s="35">
        <f t="shared" si="4"/>
        <v>-6.5155000000000005E-2</v>
      </c>
      <c r="M110" s="6"/>
    </row>
    <row r="111" spans="1:13" ht="16.5" customHeight="1">
      <c r="A111" s="39"/>
      <c r="B111" s="19" t="str">
        <f>IF(B110&lt;1,$C$112,IF(B110&gt;1,$B$112,$D$112))</f>
        <v>Defensivo</v>
      </c>
      <c r="C111" s="19" t="str">
        <f t="shared" ref="C111:L111" si="5">IF(C110&lt;1,$C$112,IF(C110&gt;1,$B$112,$D$112))</f>
        <v>Defensivo</v>
      </c>
      <c r="D111" s="19" t="str">
        <f t="shared" si="5"/>
        <v>Defensivo</v>
      </c>
      <c r="E111" s="19" t="str">
        <f t="shared" si="5"/>
        <v>Defensivo</v>
      </c>
      <c r="F111" s="19" t="str">
        <f t="shared" si="5"/>
        <v>Defensivo</v>
      </c>
      <c r="G111" s="19" t="str">
        <f t="shared" si="5"/>
        <v>Defensivo</v>
      </c>
      <c r="H111" s="19" t="str">
        <f t="shared" si="5"/>
        <v>Defensivo</v>
      </c>
      <c r="I111" s="19" t="str">
        <f t="shared" si="5"/>
        <v>Defensivo</v>
      </c>
      <c r="J111" s="19" t="str">
        <f t="shared" si="5"/>
        <v>Defensivo</v>
      </c>
      <c r="K111" s="19" t="str">
        <f t="shared" si="5"/>
        <v>Defensivo</v>
      </c>
      <c r="L111" s="19" t="str">
        <f t="shared" si="5"/>
        <v>Defensivo</v>
      </c>
      <c r="M111" s="6"/>
    </row>
    <row r="112" spans="1:13" ht="16.5" customHeight="1">
      <c r="A112" s="7"/>
      <c r="B112" s="19" t="s">
        <v>59</v>
      </c>
      <c r="C112" s="19" t="s">
        <v>60</v>
      </c>
      <c r="D112" s="20" t="s">
        <v>71</v>
      </c>
      <c r="E112"/>
      <c r="F112"/>
      <c r="G112"/>
      <c r="H112"/>
      <c r="I112"/>
      <c r="J112"/>
      <c r="K112"/>
      <c r="L112"/>
      <c r="M112"/>
    </row>
    <row r="113" spans="1:13" ht="16.5" customHeight="1">
      <c r="A113" s="39" t="s">
        <v>61</v>
      </c>
      <c r="B113" s="20">
        <v>0.85109587356109995</v>
      </c>
      <c r="C113" s="20">
        <v>1.3289877258279299</v>
      </c>
      <c r="D113" s="20">
        <v>0.77385159564241901</v>
      </c>
      <c r="E113" s="20">
        <v>1.05346322664099</v>
      </c>
      <c r="F113" s="20">
        <v>0.89067982779495003</v>
      </c>
      <c r="G113" s="20">
        <v>0.653531409036334</v>
      </c>
      <c r="H113" s="20">
        <v>0.16509810269793301</v>
      </c>
      <c r="I113" s="20">
        <v>2.7329821919840298E-2</v>
      </c>
      <c r="J113" s="20">
        <v>1.6926362870838801E-2</v>
      </c>
      <c r="K113" s="20">
        <v>0.53270889772848795</v>
      </c>
      <c r="L113" s="20">
        <v>-0.25696493258076403</v>
      </c>
      <c r="M113" s="6"/>
    </row>
    <row r="114" spans="1:13" ht="16.5" customHeight="1">
      <c r="A114" s="39"/>
      <c r="B114" s="19" t="str">
        <f>IF(B113&lt;1,$C$112,IF(B113&gt;1,$B$112,$D$112))</f>
        <v>Defensivo</v>
      </c>
      <c r="C114" s="19" t="str">
        <f t="shared" ref="C114:L114" si="6">IF(C113&lt;1,$C$112,IF(C113&gt;1,$B$112,$D$112))</f>
        <v>Ofensivo</v>
      </c>
      <c r="D114" s="19" t="str">
        <f t="shared" si="6"/>
        <v>Defensivo</v>
      </c>
      <c r="E114" s="19" t="str">
        <f t="shared" si="6"/>
        <v>Ofensivo</v>
      </c>
      <c r="F114" s="19" t="str">
        <f t="shared" si="6"/>
        <v>Defensivo</v>
      </c>
      <c r="G114" s="19" t="str">
        <f t="shared" si="6"/>
        <v>Defensivo</v>
      </c>
      <c r="H114" s="19" t="str">
        <f t="shared" si="6"/>
        <v>Defensivo</v>
      </c>
      <c r="I114" s="19" t="str">
        <f t="shared" si="6"/>
        <v>Defensivo</v>
      </c>
      <c r="J114" s="19" t="str">
        <f t="shared" si="6"/>
        <v>Defensivo</v>
      </c>
      <c r="K114" s="19" t="str">
        <f t="shared" si="6"/>
        <v>Defensivo</v>
      </c>
      <c r="L114" s="19" t="str">
        <f t="shared" si="6"/>
        <v>Defensivo</v>
      </c>
      <c r="M114" s="6"/>
    </row>
    <row r="115" spans="1:13" ht="16.5" customHeight="1">
      <c r="A115" s="7"/>
      <c r="B115"/>
      <c r="C115"/>
      <c r="D115"/>
      <c r="E115"/>
      <c r="F115"/>
      <c r="G115"/>
      <c r="H115"/>
      <c r="I115"/>
      <c r="J115"/>
      <c r="K115"/>
      <c r="L115"/>
      <c r="M115" s="6"/>
    </row>
    <row r="116" spans="1:13" ht="16.5" customHeight="1">
      <c r="A116" s="39" t="s">
        <v>62</v>
      </c>
      <c r="B116" s="20">
        <v>-9.2330784144454406E-2</v>
      </c>
      <c r="C116" s="20">
        <v>0.21019738428785101</v>
      </c>
      <c r="D116" s="20">
        <v>7.2436534394462002E-2</v>
      </c>
      <c r="E116" s="20">
        <v>4.3574232273817098E-2</v>
      </c>
      <c r="F116" s="20">
        <v>-5.9488343699712599E-2</v>
      </c>
      <c r="G116" s="20">
        <v>-0.325582551613886</v>
      </c>
      <c r="H116" s="20">
        <v>-0.29913139784562898</v>
      </c>
      <c r="I116" s="20">
        <v>4.6447616730065297E-2</v>
      </c>
      <c r="J116" s="20">
        <v>9.5236960902264897E-2</v>
      </c>
      <c r="K116" s="20">
        <v>-0.23093170798829199</v>
      </c>
      <c r="L116" s="20">
        <v>9.0051029994981796E-2</v>
      </c>
      <c r="M116" s="6"/>
    </row>
    <row r="117" spans="1:13" ht="16.5" customHeight="1">
      <c r="A117" s="39"/>
      <c r="B117" s="20" t="str">
        <f>IF(B116&lt;1,$C$112,IF(B116&gt;1,$B$112,$D$112))</f>
        <v>Defensivo</v>
      </c>
      <c r="C117" s="20" t="str">
        <f t="shared" ref="C117" si="7">IF(C116&lt;1,$C$112,IF(C116&gt;1,$B$112,$D$112))</f>
        <v>Defensivo</v>
      </c>
      <c r="D117" s="20" t="str">
        <f t="shared" ref="D117" si="8">IF(D116&lt;1,$C$112,IF(D116&gt;1,$B$112,$D$112))</f>
        <v>Defensivo</v>
      </c>
      <c r="E117" s="20" t="str">
        <f t="shared" ref="E117" si="9">IF(E116&lt;1,$C$112,IF(E116&gt;1,$B$112,$D$112))</f>
        <v>Defensivo</v>
      </c>
      <c r="F117" s="20" t="str">
        <f t="shared" ref="F117" si="10">IF(F116&lt;1,$C$112,IF(F116&gt;1,$B$112,$D$112))</f>
        <v>Defensivo</v>
      </c>
      <c r="G117" s="20" t="str">
        <f t="shared" ref="G117" si="11">IF(G116&lt;1,$C$112,IF(G116&gt;1,$B$112,$D$112))</f>
        <v>Defensivo</v>
      </c>
      <c r="H117" s="20" t="str">
        <f t="shared" ref="H117" si="12">IF(H116&lt;1,$C$112,IF(H116&gt;1,$B$112,$D$112))</f>
        <v>Defensivo</v>
      </c>
      <c r="I117" s="20" t="str">
        <f t="shared" ref="I117" si="13">IF(I116&lt;1,$C$112,IF(I116&gt;1,$B$112,$D$112))</f>
        <v>Defensivo</v>
      </c>
      <c r="J117" s="20" t="str">
        <f t="shared" ref="J117" si="14">IF(J116&lt;1,$C$112,IF(J116&gt;1,$B$112,$D$112))</f>
        <v>Defensivo</v>
      </c>
      <c r="K117" s="20" t="str">
        <f t="shared" ref="K117" si="15">IF(K116&lt;1,$C$112,IF(K116&gt;1,$B$112,$D$112))</f>
        <v>Defensivo</v>
      </c>
      <c r="L117" s="20" t="str">
        <f t="shared" ref="L117" si="16">IF(L116&lt;1,$C$112,IF(L116&gt;1,$B$112,$D$112))</f>
        <v>Defensivo</v>
      </c>
      <c r="M117" s="6"/>
    </row>
    <row r="118" spans="1:13" ht="16.5" customHeight="1">
      <c r="A118" s="21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1:13" ht="16.5" customHeight="1">
      <c r="A119" s="9" t="s">
        <v>63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1:13" ht="16.5" customHeight="1">
      <c r="A120" s="9"/>
      <c r="B120" s="15" t="str">
        <f>B109</f>
        <v>BIMBOA</v>
      </c>
      <c r="C120" s="15" t="str">
        <f t="shared" ref="C120:L120" si="17">C109</f>
        <v>ICA*</v>
      </c>
      <c r="D120" s="15" t="str">
        <f t="shared" si="17"/>
        <v>FEMSAUBD</v>
      </c>
      <c r="E120" s="15" t="str">
        <f t="shared" si="17"/>
        <v>MEXCHEM*</v>
      </c>
      <c r="F120" s="15" t="str">
        <f t="shared" si="17"/>
        <v>TLEVISACPO</v>
      </c>
      <c r="G120" s="15" t="str">
        <f t="shared" si="17"/>
        <v>DIS</v>
      </c>
      <c r="H120" s="15" t="str">
        <f t="shared" si="17"/>
        <v>MCD</v>
      </c>
      <c r="I120" s="15" t="str">
        <f t="shared" si="17"/>
        <v>M-161215</v>
      </c>
      <c r="J120" s="15" t="str">
        <f t="shared" si="17"/>
        <v>S-171214</v>
      </c>
      <c r="K120" s="15" t="str">
        <f t="shared" si="17"/>
        <v>BRENT</v>
      </c>
      <c r="L120" s="15" t="str">
        <f t="shared" si="17"/>
        <v>GBP</v>
      </c>
      <c r="M120" s="6"/>
    </row>
    <row r="121" spans="1:13" ht="16.5" customHeight="1">
      <c r="A121" s="7" t="s">
        <v>37</v>
      </c>
      <c r="B121" s="23">
        <v>0.13308800000000001</v>
      </c>
      <c r="C121" s="23">
        <v>-8.9488999999999999E-2</v>
      </c>
      <c r="D121" s="23">
        <v>0.23621900000000001</v>
      </c>
      <c r="E121" s="23">
        <v>0.33334999999999998</v>
      </c>
      <c r="F121" s="23">
        <v>3.952E-2</v>
      </c>
      <c r="G121" s="23">
        <v>0.18995300000000001</v>
      </c>
      <c r="H121" s="23">
        <v>0.16947000000000001</v>
      </c>
      <c r="I121" s="23">
        <v>0.11936099999999999</v>
      </c>
      <c r="J121" s="23">
        <v>0.138988</v>
      </c>
      <c r="K121" s="23">
        <v>0.119362</v>
      </c>
      <c r="L121" s="23">
        <v>2.8010000000000001E-3</v>
      </c>
      <c r="M121" s="6"/>
    </row>
    <row r="122" spans="1:13" ht="16.5" customHeight="1">
      <c r="A122" s="7" t="s">
        <v>64</v>
      </c>
      <c r="B122" s="23">
        <v>0.178010246875353</v>
      </c>
      <c r="C122" s="23">
        <v>0.25043512287237701</v>
      </c>
      <c r="D122" s="23">
        <v>0.166303817432784</v>
      </c>
      <c r="E122" s="23">
        <v>0.20867917412978501</v>
      </c>
      <c r="F122" s="23">
        <v>0.184009225437678</v>
      </c>
      <c r="G122" s="23">
        <v>-3.1626910820100397E-4</v>
      </c>
      <c r="H122" s="23">
        <v>3.6924234915099701E-3</v>
      </c>
      <c r="I122" s="23">
        <v>5.6065187662102299E-2</v>
      </c>
      <c r="J122" s="23">
        <v>6.3459250115535201E-2</v>
      </c>
      <c r="K122" s="23">
        <v>1.40281386905111E-2</v>
      </c>
      <c r="L122" s="23">
        <v>6.2673318317142804E-2</v>
      </c>
      <c r="M122" s="6"/>
    </row>
    <row r="123" spans="1:1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1:13" ht="16.5" customHeight="1">
      <c r="A124" s="6"/>
      <c r="B124" s="20" t="str">
        <f>IF(B121=B122,"neutro",IF(B121&lt;B122,$C$125,$B$125))</f>
        <v>Subvaluado</v>
      </c>
      <c r="C124" s="20" t="str">
        <f t="shared" ref="C124:L124" si="18">IF(C121=C122,"neutro",IF(C121&lt;C122,$C$125,$B$125))</f>
        <v>Subvaluado</v>
      </c>
      <c r="D124" s="20" t="str">
        <f t="shared" si="18"/>
        <v>Sobrevaluado</v>
      </c>
      <c r="E124" s="20" t="str">
        <f t="shared" si="18"/>
        <v>Sobrevaluado</v>
      </c>
      <c r="F124" s="20" t="str">
        <f t="shared" si="18"/>
        <v>Subvaluado</v>
      </c>
      <c r="G124" s="20" t="str">
        <f t="shared" si="18"/>
        <v>Sobrevaluado</v>
      </c>
      <c r="H124" s="20" t="str">
        <f t="shared" si="18"/>
        <v>Sobrevaluado</v>
      </c>
      <c r="I124" s="20" t="str">
        <f t="shared" si="18"/>
        <v>Sobrevaluado</v>
      </c>
      <c r="J124" s="20" t="str">
        <f t="shared" si="18"/>
        <v>Sobrevaluado</v>
      </c>
      <c r="K124" s="20" t="str">
        <f t="shared" si="18"/>
        <v>Sobrevaluado</v>
      </c>
      <c r="L124" s="20" t="str">
        <f t="shared" si="18"/>
        <v>Subvaluado</v>
      </c>
      <c r="M124" s="6" t="s">
        <v>14</v>
      </c>
    </row>
    <row r="125" spans="1:13" ht="16.5" customHeight="1">
      <c r="A125" s="6"/>
      <c r="B125" s="19" t="s">
        <v>65</v>
      </c>
      <c r="C125" s="19" t="s">
        <v>66</v>
      </c>
      <c r="D125" s="6" t="s">
        <v>14</v>
      </c>
      <c r="E125" s="6"/>
      <c r="F125" s="6"/>
      <c r="G125" s="6"/>
      <c r="H125" s="6"/>
      <c r="I125" s="6"/>
      <c r="J125" s="6"/>
      <c r="K125" s="6"/>
      <c r="L125" s="6"/>
      <c r="M125" s="6"/>
    </row>
    <row r="126" spans="1:13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1:13" ht="16.5" customHeight="1">
      <c r="A127" s="9" t="s">
        <v>67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1:13" ht="16.5" customHeight="1">
      <c r="A128" s="6"/>
      <c r="B128" s="15" t="str">
        <f>B120</f>
        <v>BIMBOA</v>
      </c>
      <c r="C128" s="15" t="str">
        <f t="shared" ref="C128:L128" si="19">C120</f>
        <v>ICA*</v>
      </c>
      <c r="D128" s="15" t="str">
        <f t="shared" si="19"/>
        <v>FEMSAUBD</v>
      </c>
      <c r="E128" s="15" t="str">
        <f t="shared" si="19"/>
        <v>MEXCHEM*</v>
      </c>
      <c r="F128" s="15" t="str">
        <f t="shared" si="19"/>
        <v>TLEVISACPO</v>
      </c>
      <c r="G128" s="15" t="str">
        <f t="shared" si="19"/>
        <v>DIS</v>
      </c>
      <c r="H128" s="15" t="str">
        <f t="shared" si="19"/>
        <v>MCD</v>
      </c>
      <c r="I128" s="15" t="str">
        <f t="shared" si="19"/>
        <v>M-161215</v>
      </c>
      <c r="J128" s="15" t="str">
        <f t="shared" si="19"/>
        <v>S-171214</v>
      </c>
      <c r="K128" s="15" t="str">
        <f t="shared" si="19"/>
        <v>BRENT</v>
      </c>
      <c r="L128" s="15" t="str">
        <f t="shared" si="19"/>
        <v>GBP</v>
      </c>
      <c r="M128" s="6"/>
    </row>
    <row r="129" spans="1:13" ht="16.5" customHeight="1">
      <c r="A129" s="7" t="s">
        <v>44</v>
      </c>
      <c r="B129" s="23">
        <f>'Ventas en corto'!J17</f>
        <v>1.4364008793609568E-2</v>
      </c>
      <c r="C129" s="23">
        <f>'Ventas en corto'!K17</f>
        <v>7.1950495968828619E-3</v>
      </c>
      <c r="D129" s="23">
        <f>'Ventas en corto'!L17</f>
        <v>9.999969961357498E-4</v>
      </c>
      <c r="E129" s="23">
        <f>'Ventas en corto'!M17</f>
        <v>1.4966388579357088E-3</v>
      </c>
      <c r="F129" s="23">
        <f>'Ventas en corto'!N17</f>
        <v>1.1410576736660145E-2</v>
      </c>
      <c r="G129" s="23">
        <f>'Ventas en corto'!O17</f>
        <v>2.4556864692817308E-2</v>
      </c>
      <c r="H129" s="23">
        <f>'Ventas en corto'!P17</f>
        <v>2.9865248576969407E-2</v>
      </c>
      <c r="I129" s="23">
        <f>'Ventas en corto'!Q17</f>
        <v>0.36760068309253902</v>
      </c>
      <c r="J129" s="23">
        <f>'Ventas en corto'!R17</f>
        <v>0.35906613224528522</v>
      </c>
      <c r="K129" s="23">
        <f>'Ventas en corto'!S17</f>
        <v>1.793280610763812E-2</v>
      </c>
      <c r="L129" s="23">
        <f>'Ventas en corto'!T17</f>
        <v>0.16551199430352692</v>
      </c>
      <c r="M129" s="6"/>
    </row>
    <row r="130" spans="1:13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1:13" ht="16.5" customHeight="1">
      <c r="A131" s="7" t="s">
        <v>68</v>
      </c>
      <c r="B131" s="16">
        <f>'Ventas en corto'!K21</f>
        <v>0.10856694547241839</v>
      </c>
      <c r="C131"/>
      <c r="D131" s="7" t="s">
        <v>69</v>
      </c>
      <c r="E131" s="16">
        <v>3.4800284792079313E-2</v>
      </c>
      <c r="F131" s="6"/>
      <c r="G131"/>
      <c r="H131"/>
      <c r="I131" s="6"/>
      <c r="J131" s="6"/>
      <c r="K131" s="6"/>
      <c r="L131" s="6"/>
      <c r="M131" s="6"/>
    </row>
    <row r="132" spans="1:13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1:1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1:13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1:13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1:13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1:13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1:13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1:13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1:13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1:13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1:13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1:13" ht="16.5" customHeight="1"/>
    <row r="144" spans="1:13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</sheetData>
  <mergeCells count="5">
    <mergeCell ref="A116:A117"/>
    <mergeCell ref="B2:I2"/>
    <mergeCell ref="A8:M8"/>
    <mergeCell ref="A110:A111"/>
    <mergeCell ref="A113:A114"/>
  </mergeCells>
  <dataValidations disablePrompts="1" count="1">
    <dataValidation type="list" allowBlank="1" showInputMessage="1" showErrorMessage="1" sqref="L2" xr:uid="{8FE1CDF1-A7AA-4181-83B5-46A67A72BBBF}">
      <formula1>$X$1:$X$12</formula1>
    </dataValidation>
  </dataValidations>
  <pageMargins left="0.15748031496062992" right="0.15748031496062992" top="0.15748031496062992" bottom="0.15748031496062992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opLeftCell="A13" workbookViewId="0">
      <selection activeCell="F30" sqref="F30"/>
    </sheetView>
  </sheetViews>
  <sheetFormatPr baseColWidth="10" defaultColWidth="9.140625" defaultRowHeight="15"/>
  <cols>
    <col min="1" max="1" width="12.28515625" bestFit="1" customWidth="1"/>
    <col min="2" max="3" width="12.7109375" bestFit="1" customWidth="1"/>
    <col min="4" max="4" width="13.140625" customWidth="1"/>
    <col min="5" max="5" width="13.42578125" customWidth="1"/>
    <col min="6" max="6" width="24.42578125" bestFit="1" customWidth="1"/>
    <col min="7" max="8" width="11.85546875" bestFit="1" customWidth="1"/>
    <col min="9" max="13" width="12.7109375" bestFit="1" customWidth="1"/>
  </cols>
  <sheetData>
    <row r="1" spans="1:26">
      <c r="A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P1" s="4" t="s">
        <v>0</v>
      </c>
      <c r="Q1" s="5" t="s">
        <v>1</v>
      </c>
      <c r="R1" s="4" t="s">
        <v>2</v>
      </c>
      <c r="S1" s="5" t="s">
        <v>3</v>
      </c>
      <c r="T1" s="4" t="s">
        <v>4</v>
      </c>
      <c r="U1" s="5" t="s">
        <v>5</v>
      </c>
      <c r="V1" s="4" t="s">
        <v>6</v>
      </c>
      <c r="W1" s="5" t="s">
        <v>7</v>
      </c>
      <c r="X1" s="4" t="s">
        <v>8</v>
      </c>
      <c r="Y1" s="5" t="s">
        <v>9</v>
      </c>
      <c r="Z1" s="4" t="s">
        <v>10</v>
      </c>
    </row>
    <row r="2" spans="1:26">
      <c r="A2" s="1" t="s">
        <v>0</v>
      </c>
      <c r="B2">
        <v>20.923008498882322</v>
      </c>
      <c r="C2">
        <v>-1.889746010675617</v>
      </c>
      <c r="D2">
        <v>-1.187741167951986</v>
      </c>
      <c r="E2">
        <v>-5.8278037216869523</v>
      </c>
      <c r="F2">
        <v>-1.6465366168736599</v>
      </c>
      <c r="G2">
        <v>-2.5204165240213401</v>
      </c>
      <c r="H2">
        <v>-0.9615880641415222</v>
      </c>
      <c r="I2">
        <v>-13.048363545970609</v>
      </c>
      <c r="J2">
        <v>5.9611698307433798</v>
      </c>
      <c r="K2">
        <v>-0.90101795792446815</v>
      </c>
      <c r="L2">
        <v>1.0990352796204621</v>
      </c>
      <c r="M2">
        <v>1.5991724769643851E-2</v>
      </c>
      <c r="O2" s="4" t="s">
        <v>0</v>
      </c>
      <c r="P2">
        <v>6.3651676046929437E-2</v>
      </c>
      <c r="Q2">
        <v>2.8163107374216331E-2</v>
      </c>
      <c r="R2">
        <v>1.4741418338126351E-2</v>
      </c>
      <c r="S2">
        <v>2.936186185115874E-2</v>
      </c>
      <c r="T2">
        <v>1.854314316663272E-2</v>
      </c>
      <c r="U2">
        <v>1.7171419850603199E-2</v>
      </c>
      <c r="V2">
        <v>4.6493326470478978E-3</v>
      </c>
      <c r="W2">
        <v>5.9526385441189384E-4</v>
      </c>
      <c r="X2">
        <v>-3.1576198546389258E-4</v>
      </c>
      <c r="Y2">
        <v>1.17931382191316E-2</v>
      </c>
      <c r="Z2">
        <v>-6.7093478677186756E-3</v>
      </c>
    </row>
    <row r="3" spans="1:26">
      <c r="A3" s="1" t="s">
        <v>1</v>
      </c>
      <c r="B3">
        <v>-1.889746010675621</v>
      </c>
      <c r="C3">
        <v>14.88720310753061</v>
      </c>
      <c r="D3">
        <v>-2.9364590519785039</v>
      </c>
      <c r="E3">
        <v>-3.855084153472641</v>
      </c>
      <c r="F3">
        <v>-2.0004501660630951</v>
      </c>
      <c r="G3">
        <v>-2.595110289470409</v>
      </c>
      <c r="H3">
        <v>1.006036140551275</v>
      </c>
      <c r="I3">
        <v>-0.34812639253116912</v>
      </c>
      <c r="J3">
        <v>-6.9774163323237381</v>
      </c>
      <c r="K3">
        <v>-2.0840905065589128</v>
      </c>
      <c r="L3">
        <v>6.7932436549921791</v>
      </c>
      <c r="M3">
        <v>2.6348128742442961E-3</v>
      </c>
      <c r="O3" s="5" t="s">
        <v>1</v>
      </c>
      <c r="P3">
        <v>2.8163107374216331E-2</v>
      </c>
      <c r="Q3">
        <v>0.10226587792824821</v>
      </c>
      <c r="R3">
        <v>2.5299166193233871E-2</v>
      </c>
      <c r="S3">
        <v>3.8893036241991051E-2</v>
      </c>
      <c r="T3">
        <v>2.78035451877977E-2</v>
      </c>
      <c r="U3">
        <v>2.50193517239055E-2</v>
      </c>
      <c r="V3">
        <v>4.6593836788447422E-3</v>
      </c>
      <c r="W3">
        <v>1.2679197444999651E-3</v>
      </c>
      <c r="X3">
        <v>9.9902587793567052E-4</v>
      </c>
      <c r="Y3">
        <v>1.9958308195335579E-2</v>
      </c>
      <c r="Z3">
        <v>-1.2184707031705169E-2</v>
      </c>
    </row>
    <row r="4" spans="1:26">
      <c r="A4" s="1" t="s">
        <v>2</v>
      </c>
      <c r="B4">
        <v>-1.18774116795199</v>
      </c>
      <c r="C4">
        <v>-2.936459051978503</v>
      </c>
      <c r="D4">
        <v>24.242857747131989</v>
      </c>
      <c r="E4">
        <v>-2.8978144918024191</v>
      </c>
      <c r="F4">
        <v>-3.9691843875543058</v>
      </c>
      <c r="G4">
        <v>-2.5099391347359581</v>
      </c>
      <c r="H4">
        <v>-0.20916614954702489</v>
      </c>
      <c r="I4">
        <v>0.95414850876619051</v>
      </c>
      <c r="J4">
        <v>-8.3567448083164155</v>
      </c>
      <c r="K4">
        <v>-0.23590111271700859</v>
      </c>
      <c r="L4">
        <v>-2.8940559512944999</v>
      </c>
      <c r="M4">
        <v>-1.6156421458947041E-2</v>
      </c>
      <c r="O4" s="4" t="s">
        <v>2</v>
      </c>
      <c r="P4">
        <v>1.4741418338126351E-2</v>
      </c>
      <c r="Q4">
        <v>2.5299166193233871E-2</v>
      </c>
      <c r="R4">
        <v>5.3057826949229593E-2</v>
      </c>
      <c r="S4">
        <v>2.0739146766247531E-2</v>
      </c>
      <c r="T4">
        <v>1.8997103831645469E-2</v>
      </c>
      <c r="U4">
        <v>1.451896483705406E-2</v>
      </c>
      <c r="V4">
        <v>4.6029417185832044E-3</v>
      </c>
      <c r="W4">
        <v>1.364999869785099E-3</v>
      </c>
      <c r="X4">
        <v>1.3556710651800011E-3</v>
      </c>
      <c r="Y4">
        <v>9.0384986242508531E-3</v>
      </c>
      <c r="Z4">
        <v>-2.3311599806149609E-3</v>
      </c>
    </row>
    <row r="5" spans="1:26">
      <c r="A5" s="1" t="s">
        <v>3</v>
      </c>
      <c r="B5">
        <v>-5.8278037216869594</v>
      </c>
      <c r="C5">
        <v>-3.8550841534726432</v>
      </c>
      <c r="D5">
        <v>-2.8978144918024151</v>
      </c>
      <c r="E5">
        <v>24.0341426280714</v>
      </c>
      <c r="F5">
        <v>-5.2886124835891257</v>
      </c>
      <c r="G5">
        <v>-2.1123813185920119</v>
      </c>
      <c r="H5">
        <v>1.8774905715099861</v>
      </c>
      <c r="I5">
        <v>-7.8872935126526276</v>
      </c>
      <c r="J5">
        <v>-3.943722447207707</v>
      </c>
      <c r="K5">
        <v>-0.82786047611125535</v>
      </c>
      <c r="L5">
        <v>6.7289394055333851</v>
      </c>
      <c r="M5">
        <v>5.2196175639750001E-4</v>
      </c>
      <c r="O5" s="5" t="s">
        <v>3</v>
      </c>
      <c r="P5">
        <v>2.936186185115874E-2</v>
      </c>
      <c r="Q5">
        <v>3.8893036241991051E-2</v>
      </c>
      <c r="R5">
        <v>2.073914676624752E-2</v>
      </c>
      <c r="S5">
        <v>6.8578752957927688E-2</v>
      </c>
      <c r="T5">
        <v>2.6896441376402121E-2</v>
      </c>
      <c r="U5">
        <v>1.9694508465450788E-2</v>
      </c>
      <c r="V5">
        <v>3.1460238869986299E-3</v>
      </c>
      <c r="W5">
        <v>1.420363105620505E-3</v>
      </c>
      <c r="X5">
        <v>9.0949101571399544E-4</v>
      </c>
      <c r="Y5">
        <v>1.3378809823617249E-2</v>
      </c>
      <c r="Z5">
        <v>-9.4811776902326648E-3</v>
      </c>
    </row>
    <row r="6" spans="1:26">
      <c r="A6" s="1" t="s">
        <v>4</v>
      </c>
      <c r="B6">
        <v>-1.6465366168736639</v>
      </c>
      <c r="C6">
        <v>-2.000450166063096</v>
      </c>
      <c r="D6">
        <v>-3.9691843875543</v>
      </c>
      <c r="E6">
        <v>-5.2886124835891239</v>
      </c>
      <c r="F6">
        <v>24.78995843011193</v>
      </c>
      <c r="G6">
        <v>-4.349938104627098</v>
      </c>
      <c r="H6">
        <v>-2.356024916935938</v>
      </c>
      <c r="I6">
        <v>-0.25217661005983161</v>
      </c>
      <c r="J6">
        <v>-2.2272063619388982</v>
      </c>
      <c r="K6">
        <v>-1.8305650112628611</v>
      </c>
      <c r="L6">
        <v>-0.8692637712070661</v>
      </c>
      <c r="M6">
        <v>1.6106191308736022E-2</v>
      </c>
      <c r="O6" s="4" t="s">
        <v>4</v>
      </c>
      <c r="P6">
        <v>1.854314316663272E-2</v>
      </c>
      <c r="Q6">
        <v>2.78035451877977E-2</v>
      </c>
      <c r="R6">
        <v>1.8997103831645469E-2</v>
      </c>
      <c r="S6">
        <v>2.6896441376402121E-2</v>
      </c>
      <c r="T6">
        <v>5.6952464507741732E-2</v>
      </c>
      <c r="U6">
        <v>1.993585521152743E-2</v>
      </c>
      <c r="V6">
        <v>7.0974569107190412E-3</v>
      </c>
      <c r="W6">
        <v>5.1068434835063017E-5</v>
      </c>
      <c r="X6">
        <v>-3.257971468406873E-4</v>
      </c>
      <c r="Y6">
        <v>1.4229509875412801E-2</v>
      </c>
      <c r="Z6">
        <v>-5.3158095701091659E-3</v>
      </c>
    </row>
    <row r="7" spans="1:26">
      <c r="A7" s="1" t="s">
        <v>5</v>
      </c>
      <c r="B7">
        <v>-2.5204165240213259</v>
      </c>
      <c r="C7">
        <v>-2.595110289470409</v>
      </c>
      <c r="D7">
        <v>-2.5099391347359532</v>
      </c>
      <c r="E7">
        <v>-2.1123813185920168</v>
      </c>
      <c r="F7">
        <v>-4.3499381046271006</v>
      </c>
      <c r="G7">
        <v>30.017443862670941</v>
      </c>
      <c r="H7">
        <v>-13.434868767290361</v>
      </c>
      <c r="I7">
        <v>-10.396144145345399</v>
      </c>
      <c r="J7">
        <v>4.7766187928962607</v>
      </c>
      <c r="K7">
        <v>-2.0412801090217791</v>
      </c>
      <c r="L7">
        <v>5.1660157375369007</v>
      </c>
      <c r="M7">
        <v>2.6651603275022341E-2</v>
      </c>
      <c r="O7" s="5" t="s">
        <v>5</v>
      </c>
      <c r="P7">
        <v>1.7171419850603199E-2</v>
      </c>
      <c r="Q7">
        <v>2.50193517239055E-2</v>
      </c>
      <c r="R7">
        <v>1.451896483705406E-2</v>
      </c>
      <c r="S7">
        <v>1.9694508465450788E-2</v>
      </c>
      <c r="T7">
        <v>1.993585521152743E-2</v>
      </c>
      <c r="U7">
        <v>4.9934470179275513E-2</v>
      </c>
      <c r="V7">
        <v>1.383478467509887E-2</v>
      </c>
      <c r="W7">
        <v>-1.8559194179123591E-4</v>
      </c>
      <c r="X7">
        <v>-9.3942493359942131E-4</v>
      </c>
      <c r="Y7">
        <v>1.5333094871751709E-2</v>
      </c>
      <c r="Z7">
        <v>-6.3608774311167361E-3</v>
      </c>
    </row>
    <row r="8" spans="1:26">
      <c r="A8" s="1" t="s">
        <v>6</v>
      </c>
      <c r="B8">
        <v>-0.96158806414152986</v>
      </c>
      <c r="C8">
        <v>1.0060361405512781</v>
      </c>
      <c r="D8">
        <v>-0.2091661495470219</v>
      </c>
      <c r="E8">
        <v>1.877490571509991</v>
      </c>
      <c r="F8">
        <v>-2.3560249169359322</v>
      </c>
      <c r="G8">
        <v>-13.43486876729038</v>
      </c>
      <c r="H8">
        <v>47.248469445474669</v>
      </c>
      <c r="I8">
        <v>-9.854811200004109</v>
      </c>
      <c r="J8">
        <v>-5.5465474222455953</v>
      </c>
      <c r="K8">
        <v>-5.9347557900703887</v>
      </c>
      <c r="L8">
        <v>-11.8342338473008</v>
      </c>
      <c r="M8">
        <v>3.0244630862184579E-2</v>
      </c>
      <c r="O8" s="4" t="s">
        <v>6</v>
      </c>
      <c r="P8">
        <v>4.6493326470478978E-3</v>
      </c>
      <c r="Q8">
        <v>4.6593836788447422E-3</v>
      </c>
      <c r="R8">
        <v>4.6029417185832044E-3</v>
      </c>
      <c r="S8">
        <v>3.1460238869986299E-3</v>
      </c>
      <c r="T8">
        <v>7.0974569107190412E-3</v>
      </c>
      <c r="U8">
        <v>1.383478467509887E-2</v>
      </c>
      <c r="V8">
        <v>2.6052808086255642E-2</v>
      </c>
      <c r="W8">
        <v>-3.146995413558583E-4</v>
      </c>
      <c r="X8">
        <v>-6.8523875810262355E-4</v>
      </c>
      <c r="Y8">
        <v>1.077022496254584E-2</v>
      </c>
      <c r="Z8">
        <v>5.7068425201247373E-4</v>
      </c>
    </row>
    <row r="9" spans="1:26">
      <c r="A9" s="1" t="s">
        <v>7</v>
      </c>
      <c r="B9">
        <v>-13.048363545970711</v>
      </c>
      <c r="C9">
        <v>-0.3481263925311544</v>
      </c>
      <c r="D9">
        <v>0.95414850876601531</v>
      </c>
      <c r="E9">
        <v>-7.887293512652632</v>
      </c>
      <c r="F9">
        <v>-0.25217661005989628</v>
      </c>
      <c r="G9">
        <v>-10.396144145344881</v>
      </c>
      <c r="H9">
        <v>-9.854811200004189</v>
      </c>
      <c r="I9">
        <v>860.66488224691636</v>
      </c>
      <c r="J9">
        <v>-764.88413255931027</v>
      </c>
      <c r="K9">
        <v>-11.896711167416649</v>
      </c>
      <c r="L9">
        <v>-43.051271622392122</v>
      </c>
      <c r="M9">
        <v>0.38449522306851353</v>
      </c>
      <c r="O9" s="5" t="s">
        <v>7</v>
      </c>
      <c r="P9">
        <v>5.9526385441189384E-4</v>
      </c>
      <c r="Q9">
        <v>1.2679197444999651E-3</v>
      </c>
      <c r="R9">
        <v>1.364999869785099E-3</v>
      </c>
      <c r="S9">
        <v>1.420363105620505E-3</v>
      </c>
      <c r="T9">
        <v>5.1068434835063017E-5</v>
      </c>
      <c r="U9">
        <v>-1.8559194179123591E-4</v>
      </c>
      <c r="V9">
        <v>-3.146995413558583E-4</v>
      </c>
      <c r="W9">
        <v>1.923077167071911E-3</v>
      </c>
      <c r="X9">
        <v>1.3633683780815511E-3</v>
      </c>
      <c r="Y9">
        <v>-4.5136856464304191E-4</v>
      </c>
      <c r="Z9">
        <v>-2.5365076334458341E-4</v>
      </c>
    </row>
    <row r="10" spans="1:26">
      <c r="A10" s="1" t="s">
        <v>8</v>
      </c>
      <c r="B10">
        <v>5.9611698307434953</v>
      </c>
      <c r="C10">
        <v>-6.9774163323237266</v>
      </c>
      <c r="D10">
        <v>-8.3567448083163338</v>
      </c>
      <c r="E10">
        <v>-3.943722447207735</v>
      </c>
      <c r="F10">
        <v>-2.2272063619388871</v>
      </c>
      <c r="G10">
        <v>4.7766187928960129</v>
      </c>
      <c r="H10">
        <v>-5.5465474222456734</v>
      </c>
      <c r="I10">
        <v>-764.88413255931005</v>
      </c>
      <c r="J10">
        <v>809.85728851631836</v>
      </c>
      <c r="K10">
        <v>9.5599851468803756</v>
      </c>
      <c r="L10">
        <v>-38.21929235549576</v>
      </c>
      <c r="M10">
        <v>0.38297967136283001</v>
      </c>
      <c r="O10" s="4" t="s">
        <v>8</v>
      </c>
      <c r="P10">
        <v>-3.1576198546389258E-4</v>
      </c>
      <c r="Q10">
        <v>9.9902587793567052E-4</v>
      </c>
      <c r="R10">
        <v>1.3556710651800011E-3</v>
      </c>
      <c r="S10">
        <v>9.0949101571399554E-4</v>
      </c>
      <c r="T10">
        <v>-3.2579714684068741E-4</v>
      </c>
      <c r="U10">
        <v>-9.3942493359942131E-4</v>
      </c>
      <c r="V10">
        <v>-6.8523875810262366E-4</v>
      </c>
      <c r="W10">
        <v>1.3633683780815511E-3</v>
      </c>
      <c r="X10">
        <v>2.0888908973302049E-3</v>
      </c>
      <c r="Y10">
        <v>-1.523480414216352E-3</v>
      </c>
      <c r="Z10">
        <v>-1.682332428763857E-4</v>
      </c>
    </row>
    <row r="11" spans="1:26">
      <c r="A11" s="1" t="s">
        <v>9</v>
      </c>
      <c r="B11">
        <v>-0.90101795792447281</v>
      </c>
      <c r="C11">
        <v>-2.084090506558915</v>
      </c>
      <c r="D11">
        <v>-0.23590111271700309</v>
      </c>
      <c r="E11">
        <v>-0.82786047611125457</v>
      </c>
      <c r="F11">
        <v>-1.830565011262862</v>
      </c>
      <c r="G11">
        <v>-2.0412801090217871</v>
      </c>
      <c r="H11">
        <v>-5.9347557900703896</v>
      </c>
      <c r="I11">
        <v>-11.89671116741658</v>
      </c>
      <c r="J11">
        <v>9.5599851468803312</v>
      </c>
      <c r="K11">
        <v>18.325131490790231</v>
      </c>
      <c r="L11">
        <v>-2.132934506587298</v>
      </c>
      <c r="M11">
        <v>2.009852441300726E-2</v>
      </c>
      <c r="O11" s="5" t="s">
        <v>9</v>
      </c>
      <c r="P11">
        <v>1.17931382191316E-2</v>
      </c>
      <c r="Q11">
        <v>1.9958308195335579E-2</v>
      </c>
      <c r="R11">
        <v>9.0384986242508531E-3</v>
      </c>
      <c r="S11">
        <v>1.3378809823617249E-2</v>
      </c>
      <c r="T11">
        <v>1.4229509875412801E-2</v>
      </c>
      <c r="U11">
        <v>1.5333094871751701E-2</v>
      </c>
      <c r="V11">
        <v>1.077022496254584E-2</v>
      </c>
      <c r="W11">
        <v>-4.5136856464304191E-4</v>
      </c>
      <c r="X11">
        <v>-1.523480414216352E-3</v>
      </c>
      <c r="Y11">
        <v>6.3825156089109422E-2</v>
      </c>
      <c r="Z11">
        <v>-2.900377691846881E-3</v>
      </c>
    </row>
    <row r="12" spans="1:26">
      <c r="A12" s="1" t="s">
        <v>10</v>
      </c>
      <c r="B12">
        <v>1.0990352796204521</v>
      </c>
      <c r="C12">
        <v>6.7932436549921738</v>
      </c>
      <c r="D12">
        <v>-2.8940559512944879</v>
      </c>
      <c r="E12">
        <v>6.7289394055333869</v>
      </c>
      <c r="F12">
        <v>-0.8692637712070711</v>
      </c>
      <c r="G12">
        <v>5.1660157375369078</v>
      </c>
      <c r="H12">
        <v>-11.834233847300821</v>
      </c>
      <c r="I12">
        <v>-43.051271622392171</v>
      </c>
      <c r="J12">
        <v>-38.21929235549571</v>
      </c>
      <c r="K12">
        <v>-2.1329345065872838</v>
      </c>
      <c r="L12">
        <v>79.213817976594612</v>
      </c>
      <c r="M12">
        <v>0.13643207776836769</v>
      </c>
      <c r="O12" s="4" t="s">
        <v>10</v>
      </c>
      <c r="P12">
        <v>-6.7093478677186756E-3</v>
      </c>
      <c r="Q12">
        <v>-1.2184707031705169E-2</v>
      </c>
      <c r="R12">
        <v>-2.3311599806149609E-3</v>
      </c>
      <c r="S12">
        <v>-9.4811776902326648E-3</v>
      </c>
      <c r="T12">
        <v>-5.3158095701091659E-3</v>
      </c>
      <c r="U12">
        <v>-6.3608774311167361E-3</v>
      </c>
      <c r="V12">
        <v>5.7068425201247373E-4</v>
      </c>
      <c r="W12">
        <v>-2.5365076334458341E-4</v>
      </c>
      <c r="X12">
        <v>-1.682332428763857E-4</v>
      </c>
      <c r="Y12">
        <v>-2.900377691846881E-3</v>
      </c>
      <c r="Z12">
        <v>1.290462079604031E-2</v>
      </c>
    </row>
    <row r="13" spans="1:26">
      <c r="A13" s="1" t="s">
        <v>11</v>
      </c>
      <c r="B13">
        <v>1.5991724769643629E-2</v>
      </c>
      <c r="C13">
        <v>2.6348128742442862E-3</v>
      </c>
      <c r="D13">
        <v>-1.6156421458946711E-2</v>
      </c>
      <c r="E13">
        <v>5.219617563975076E-4</v>
      </c>
      <c r="F13">
        <v>1.610619130873598E-2</v>
      </c>
      <c r="G13">
        <v>2.665160327502231E-2</v>
      </c>
      <c r="H13">
        <v>3.024463086218444E-2</v>
      </c>
      <c r="I13">
        <v>0.3844952230685128</v>
      </c>
      <c r="J13">
        <v>0.38297967136283101</v>
      </c>
      <c r="K13">
        <v>2.0098524413007239E-2</v>
      </c>
      <c r="L13">
        <v>0.1364320777683676</v>
      </c>
      <c r="M13">
        <v>-1.19578452767094E-3</v>
      </c>
      <c r="O13" t="s">
        <v>14</v>
      </c>
    </row>
    <row r="15" spans="1:26">
      <c r="C15" s="2"/>
    </row>
    <row r="16" spans="1:26">
      <c r="B16" s="36" t="s">
        <v>12</v>
      </c>
      <c r="C16" s="37"/>
      <c r="E16" s="38" t="s">
        <v>13</v>
      </c>
      <c r="F16" s="38"/>
      <c r="G16" t="s">
        <v>72</v>
      </c>
    </row>
    <row r="17" spans="2:21" ht="18">
      <c r="B17" s="1" t="s">
        <v>0</v>
      </c>
      <c r="C17" s="1">
        <v>0</v>
      </c>
      <c r="E17" t="s">
        <v>16</v>
      </c>
      <c r="F17" s="3">
        <f t="array" ref="F17:F28">MMULT(B2:M13,C17:C28)</f>
        <v>1.4364008793609568E-2</v>
      </c>
      <c r="G17">
        <v>0.13308800000000001</v>
      </c>
      <c r="I17" t="s">
        <v>14</v>
      </c>
      <c r="J17">
        <v>1.4364008793609568E-2</v>
      </c>
      <c r="K17">
        <v>7.1950495968828619E-3</v>
      </c>
      <c r="L17">
        <v>9.999969961357498E-4</v>
      </c>
      <c r="M17">
        <v>1.4966388579357088E-3</v>
      </c>
      <c r="N17">
        <v>1.1410576736660145E-2</v>
      </c>
      <c r="O17">
        <v>2.4556864692817308E-2</v>
      </c>
      <c r="P17">
        <v>2.9865248576969407E-2</v>
      </c>
      <c r="Q17">
        <v>0.36760068309253902</v>
      </c>
      <c r="R17">
        <v>0.35906613224528522</v>
      </c>
      <c r="S17">
        <v>1.793280610763812E-2</v>
      </c>
      <c r="T17">
        <v>0.16551199430352692</v>
      </c>
    </row>
    <row r="18" spans="2:21" ht="18">
      <c r="B18" s="1" t="s">
        <v>1</v>
      </c>
      <c r="C18" s="1">
        <v>3.0647609735660392E-4</v>
      </c>
      <c r="E18" t="s">
        <v>17</v>
      </c>
      <c r="F18" s="3">
        <v>7.1950495968828619E-3</v>
      </c>
      <c r="G18">
        <v>-8.9488999999999999E-2</v>
      </c>
    </row>
    <row r="19" spans="2:21" ht="18">
      <c r="B19" s="1" t="s">
        <v>2</v>
      </c>
      <c r="C19" s="1">
        <v>7.9927080664431833E-4</v>
      </c>
      <c r="E19" t="s">
        <v>19</v>
      </c>
      <c r="F19" s="3">
        <v>9.999969961357498E-4</v>
      </c>
      <c r="G19">
        <v>0.23621900000000001</v>
      </c>
      <c r="K19" t="s">
        <v>14</v>
      </c>
    </row>
    <row r="20" spans="2:21" ht="18">
      <c r="B20" s="1" t="s">
        <v>3</v>
      </c>
      <c r="C20" s="1">
        <v>7.4651181565388674E-5</v>
      </c>
      <c r="E20" t="s">
        <v>20</v>
      </c>
      <c r="F20" s="3">
        <v>1.4966388579357088E-3</v>
      </c>
      <c r="G20">
        <v>0.33334999999999998</v>
      </c>
      <c r="K20" t="s">
        <v>14</v>
      </c>
    </row>
    <row r="21" spans="2:21" ht="18">
      <c r="B21" s="1" t="s">
        <v>15</v>
      </c>
      <c r="C21" s="1">
        <v>0</v>
      </c>
      <c r="E21" t="s">
        <v>21</v>
      </c>
      <c r="F21" s="3">
        <v>1.1410576736660145E-2</v>
      </c>
      <c r="G21">
        <v>3.952E-2</v>
      </c>
      <c r="J21" s="44" t="s">
        <v>31</v>
      </c>
      <c r="K21" s="45">
        <f>SUMPRODUCT(F17:F27,G17:G27)</f>
        <v>0.10856694547241839</v>
      </c>
    </row>
    <row r="22" spans="2:21" ht="18">
      <c r="B22" s="1" t="s">
        <v>5</v>
      </c>
      <c r="C22" s="1">
        <v>0</v>
      </c>
      <c r="E22" t="s">
        <v>22</v>
      </c>
      <c r="F22" s="3">
        <v>2.4556864692817308E-2</v>
      </c>
      <c r="G22">
        <v>0.18995300000000001</v>
      </c>
      <c r="J22" s="44" t="s">
        <v>32</v>
      </c>
      <c r="K22" s="45">
        <f>SQRT(MMULT(MMULT(J17:T17,P2:Z12),F17:F27))</f>
        <v>3.4955128728148661E-2</v>
      </c>
    </row>
    <row r="23" spans="2:21" ht="18">
      <c r="B23" s="1" t="s">
        <v>6</v>
      </c>
      <c r="C23" s="1">
        <v>8.010537750332582E-5</v>
      </c>
      <c r="E23" t="s">
        <v>23</v>
      </c>
      <c r="F23" s="3">
        <v>2.9865248576969407E-2</v>
      </c>
      <c r="G23">
        <v>0.16947000000000001</v>
      </c>
      <c r="J23" t="s">
        <v>14</v>
      </c>
      <c r="K23" t="s">
        <v>14</v>
      </c>
    </row>
    <row r="24" spans="2:21" ht="18">
      <c r="B24" s="1" t="s">
        <v>7</v>
      </c>
      <c r="C24" s="1">
        <v>0</v>
      </c>
      <c r="E24" t="s">
        <v>24</v>
      </c>
      <c r="F24" s="3">
        <v>0.36760068309253902</v>
      </c>
      <c r="G24">
        <v>0.11936099999999999</v>
      </c>
      <c r="K24" t="s">
        <v>14</v>
      </c>
    </row>
    <row r="25" spans="2:21" ht="18">
      <c r="B25" s="1" t="s">
        <v>8</v>
      </c>
      <c r="C25" s="1">
        <v>0</v>
      </c>
      <c r="E25" t="s">
        <v>25</v>
      </c>
      <c r="F25" s="3">
        <v>0.35906613224528522</v>
      </c>
      <c r="G25">
        <v>0.138988</v>
      </c>
      <c r="I25" t="s">
        <v>14</v>
      </c>
      <c r="K25" t="s">
        <v>14</v>
      </c>
    </row>
    <row r="26" spans="2:21" ht="18">
      <c r="B26" s="1" t="s">
        <v>9</v>
      </c>
      <c r="C26" s="1">
        <v>0</v>
      </c>
      <c r="E26" t="s">
        <v>26</v>
      </c>
      <c r="F26" s="3">
        <v>1.793280610763812E-2</v>
      </c>
      <c r="G26">
        <v>0.119362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14</v>
      </c>
    </row>
    <row r="27" spans="2:21" ht="18">
      <c r="B27" s="1" t="s">
        <v>10</v>
      </c>
      <c r="C27" s="1">
        <v>3.7565095861605377E-4</v>
      </c>
      <c r="E27" t="s">
        <v>27</v>
      </c>
      <c r="F27" s="3">
        <v>0.16551199430352692</v>
      </c>
      <c r="G27">
        <v>2.8010000000000001E-3</v>
      </c>
      <c r="J27" t="s">
        <v>14</v>
      </c>
      <c r="K27" t="s">
        <v>14</v>
      </c>
      <c r="L27" t="s">
        <v>14</v>
      </c>
      <c r="M27" t="s">
        <v>14</v>
      </c>
      <c r="N27" t="s">
        <v>18</v>
      </c>
      <c r="O27" t="s">
        <v>14</v>
      </c>
      <c r="P27" t="s">
        <v>14</v>
      </c>
      <c r="Q27" t="s">
        <v>14</v>
      </c>
      <c r="R27" t="s">
        <v>18</v>
      </c>
      <c r="S27" t="s">
        <v>14</v>
      </c>
      <c r="T27" t="s">
        <v>14</v>
      </c>
      <c r="U27" t="s">
        <v>14</v>
      </c>
    </row>
    <row r="28" spans="2:21" ht="18">
      <c r="B28" s="1" t="s">
        <v>11</v>
      </c>
      <c r="C28" s="1">
        <v>1</v>
      </c>
      <c r="E28" t="s">
        <v>28</v>
      </c>
      <c r="F28">
        <v>-1.1541778130817763E-3</v>
      </c>
      <c r="G28" t="s">
        <v>14</v>
      </c>
      <c r="H28" t="s">
        <v>14</v>
      </c>
      <c r="K28" t="s">
        <v>14</v>
      </c>
    </row>
    <row r="29" spans="2:21">
      <c r="H29" t="s">
        <v>14</v>
      </c>
    </row>
    <row r="31" spans="2:21">
      <c r="E31" t="s">
        <v>29</v>
      </c>
      <c r="F31">
        <f>SUM(F17:F27)</f>
        <v>1</v>
      </c>
    </row>
    <row r="39" spans="6:6">
      <c r="F39">
        <v>1.4364008793609568E-2</v>
      </c>
    </row>
    <row r="40" spans="6:6">
      <c r="F40">
        <v>7.1950495968828619E-3</v>
      </c>
    </row>
    <row r="41" spans="6:6">
      <c r="F41">
        <v>9.999969961357498E-4</v>
      </c>
    </row>
    <row r="42" spans="6:6">
      <c r="F42">
        <v>1.4966388579357088E-3</v>
      </c>
    </row>
    <row r="43" spans="6:6">
      <c r="F43">
        <v>1.1410576736660145E-2</v>
      </c>
    </row>
    <row r="44" spans="6:6">
      <c r="F44">
        <v>2.4556864692817308E-2</v>
      </c>
    </row>
    <row r="45" spans="6:6">
      <c r="F45">
        <v>2.9865248576969407E-2</v>
      </c>
    </row>
    <row r="46" spans="6:6">
      <c r="F46">
        <v>0.36760068309253902</v>
      </c>
    </row>
    <row r="47" spans="6:6">
      <c r="F47">
        <v>0.35906613224528522</v>
      </c>
    </row>
    <row r="48" spans="6:6">
      <c r="F48">
        <v>1.793280610763812E-2</v>
      </c>
    </row>
    <row r="49" spans="6:6">
      <c r="F49">
        <v>0.16551199430352692</v>
      </c>
    </row>
  </sheetData>
  <mergeCells count="2">
    <mergeCell ref="B16:C16"/>
    <mergeCell ref="E16:F1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Resultados</vt:lpstr>
      <vt:lpstr>Ventas en corto</vt:lpstr>
      <vt:lpstr>Resultados!Área_de_impresión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ARREDONDO PÉREZ</cp:lastModifiedBy>
  <dcterms:created xsi:type="dcterms:W3CDTF">2022-03-10T18:48:59Z</dcterms:created>
  <dcterms:modified xsi:type="dcterms:W3CDTF">2022-03-12T04:36:54Z</dcterms:modified>
</cp:coreProperties>
</file>