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FB1A45AC-C43B-944F-84B2-C7B46900F81F}" xr6:coauthVersionLast="47" xr6:coauthVersionMax="47" xr10:uidLastSave="{00000000-0000-0000-0000-000000000000}"/>
  <bookViews>
    <workbookView xWindow="0" yWindow="0" windowWidth="28800" windowHeight="17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<sst xmlns="http://schemas.openxmlformats.org/spreadsheetml/2006/main" count="96" uniqueCount="19">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</sst>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1" totalsRowDxfId="5"/>
    <tableColumn id="2" xr3:uid="{140503C1-53D7-754C-910B-051B5F7728CE}" name="Fase" dataDxfId="10" totalsRowDxfId="4"/>
    <tableColumn id="3" xr3:uid="{12237082-083D-2D40-845A-FD498B357711}" name="Tempo gasto" dataDxfId="9" totalsRowDxfId="3"/>
    <tableColumn id="5" xr3:uid="{4D300DB9-09E4-314B-8B74-CF1F01E29B63}" name="Consolidado Semana 1" totalsRowFunction="sum" dataDxfId="8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7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6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8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7">
      <calculatedColumnFormula>F242</calculatedColumnFormula>
    </tableColumn>
    <tableColumn id="7" xr3:uid="{D5755058-9ADB-FC4E-A2A1-840F8A68033E}" name="Estimado2" dataDxfId="16">
      <calculatedColumnFormula>Tabela3[[#This Row],[Total Estimado]]/2</calculatedColumnFormula>
    </tableColumn>
    <tableColumn id="8" xr3:uid="{69C7213D-B1FC-4147-AB24-B6A5182959DB}" name="Gasto" dataDxfId="15">
      <calculatedColumnFormula>SUMIFS($C$2:$C$200,$B$2:$B$200,"Fase 1")</calculatedColumnFormula>
    </tableColumn>
    <tableColumn id="6" xr3:uid="{9EE9F271-6EA9-974A-B071-1EA2E0A604E5}" name="Estimado22" dataDxfId="14">
      <calculatedColumnFormula>Tabela3[[#This Row],[Total Estimado]]/2</calculatedColumnFormula>
    </tableColumn>
    <tableColumn id="5" xr3:uid="{9890D8DA-7135-924B-8BB6-5C94EBAC1F51}" name="Gasto2" dataDxfId="13"/>
    <tableColumn id="4" xr3:uid="{50AF89FB-B074-2F40-A3B0-F87632DD2FF3}" name="Total" dataDxfId="12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36" sqref="C36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0.95069444444444451</v>
      </c>
      <c r="K5" s="14">
        <f>Tabela3[[#This Row],[Total Estimado]]/2</f>
        <v>0.41666666666666669</v>
      </c>
      <c r="L5" s="14">
        <f>SUMIFS($C$2:$C$200,$B$2:$B$200,"Semana 2",$A$2:$A$200,"Cesar")</f>
        <v>0.4375</v>
      </c>
      <c r="M5" s="14">
        <f>Tabela3[[#This Row],[Total Estimado]]/2</f>
        <v>0.41666666666666669</v>
      </c>
      <c r="N5" s="14">
        <f>SUMIFS($C$2:$C$200,$B$2:$B$200,"Semana 2",$A$2:$A$200,"Leonardo")</f>
        <v>0.5131944444444444</v>
      </c>
      <c r="O5" s="14">
        <f t="shared" ref="O5:O6" si="0">I5 - J5</f>
        <v>-0.11736111111111114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0.86944444444444446</v>
      </c>
      <c r="K6" s="16">
        <f>Tabela3[[#This Row],[Total Estimado]]/2</f>
        <v>0.41666666666666669</v>
      </c>
      <c r="L6" s="16">
        <f>SUMIFS($C$2:$C$200,$B$2:$B$200,"Semana 3",$A$2:$A$200,"Cesar")</f>
        <v>0.44652777777777775</v>
      </c>
      <c r="M6" s="17">
        <f>Tabela3[[#This Row],[Total Estimado]]/2</f>
        <v>0.41666666666666669</v>
      </c>
      <c r="N6" s="17">
        <f>SUMIFS($C$2:$C$200,$B$2:$B$200,"Semana 3",$A$2:$A$200,"Leonardo")</f>
        <v>0.42291666666666672</v>
      </c>
      <c r="O6" s="14">
        <f t="shared" si="0"/>
        <v>-3.6111111111111094E-2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2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2">
      <c r="A23" s="3" t="s">
        <v>2</v>
      </c>
      <c r="B23" s="3" t="s">
        <v>17</v>
      </c>
      <c r="C23" s="5">
        <v>2.7777777777777776E-2</v>
      </c>
      <c r="D23" s="2">
        <f>IF(B23 = Fases!$A$2,Tabela2[[#This Row],[Tempo gasto]],0)</f>
        <v>0</v>
      </c>
      <c r="E23" s="2">
        <f>IF(B23 = Fases!$A$3,Tabela2[[#This Row],[Tempo gasto]],0)</f>
        <v>2.7777777777777776E-2</v>
      </c>
      <c r="F23" s="7">
        <f>IF(B23 = Fases!$A$4,Tabela2[[#This Row],[Tempo gasto]],0)</f>
        <v>0</v>
      </c>
    </row>
    <row r="24" spans="1:6" x14ac:dyDescent="0.2">
      <c r="A24" s="3" t="s">
        <v>2</v>
      </c>
      <c r="B24" s="3" t="s">
        <v>17</v>
      </c>
      <c r="C24" s="5">
        <v>8.3333333333333329E-2</v>
      </c>
      <c r="D24" s="2">
        <f>IF(B24 = Fases!$A$2,Tabela2[[#This Row],[Tempo gasto]],0)</f>
        <v>0</v>
      </c>
      <c r="E24" s="2">
        <f>IF(B24 = Fases!$A$3,Tabela2[[#This Row],[Tempo gasto]],0)</f>
        <v>8.3333333333333329E-2</v>
      </c>
      <c r="F24" s="7">
        <f>IF(B24 = Fases!$A$4,Tabela2[[#This Row],[Tempo gasto]],0)</f>
        <v>0</v>
      </c>
    </row>
    <row r="25" spans="1:6" x14ac:dyDescent="0.2">
      <c r="A25" s="3" t="s">
        <v>2</v>
      </c>
      <c r="B25" s="3" t="s">
        <v>17</v>
      </c>
      <c r="C25" s="5">
        <v>4.8611111111111112E-2</v>
      </c>
      <c r="D25" s="2">
        <f>IF(B25 = Fases!$A$2,Tabela2[[#This Row],[Tempo gasto]],0)</f>
        <v>0</v>
      </c>
      <c r="E25" s="2">
        <f>IF(B25 = Fases!$A$3,Tabela2[[#This Row],[Tempo gasto]],0)</f>
        <v>4.8611111111111112E-2</v>
      </c>
      <c r="F25" s="7">
        <f>IF(B25 = Fases!$A$4,Tabela2[[#This Row],[Tempo gasto]],0)</f>
        <v>0</v>
      </c>
    </row>
    <row r="26" spans="1:6" x14ac:dyDescent="0.2">
      <c r="A26" s="3" t="s">
        <v>1</v>
      </c>
      <c r="B26" s="3" t="s">
        <v>17</v>
      </c>
      <c r="C26" s="5">
        <v>4.1666666666666664E-2</v>
      </c>
      <c r="D26" s="2">
        <f>IF(B26 = Fases!$A$2,Tabela2[[#This Row],[Tempo gasto]],0)</f>
        <v>0</v>
      </c>
      <c r="E26" s="2">
        <f>IF(B26 = Fases!$A$3,Tabela2[[#This Row],[Tempo gasto]],0)</f>
        <v>4.1666666666666664E-2</v>
      </c>
      <c r="F26" s="7">
        <f>IF(B26 = Fases!$A$4,Tabela2[[#This Row],[Tempo gasto]],0)</f>
        <v>0</v>
      </c>
    </row>
    <row r="27" spans="1:6" x14ac:dyDescent="0.2">
      <c r="A27" s="3" t="s">
        <v>2</v>
      </c>
      <c r="B27" s="3" t="s">
        <v>17</v>
      </c>
      <c r="C27" s="5">
        <v>4.1666666666666664E-2</v>
      </c>
      <c r="D27" s="2">
        <f>IF(B27 = Fases!$A$2,Tabela2[[#This Row],[Tempo gasto]],0)</f>
        <v>0</v>
      </c>
      <c r="E27" s="2">
        <f>IF(B27 = Fases!$A$3,Tabela2[[#This Row],[Tempo gasto]],0)</f>
        <v>4.1666666666666664E-2</v>
      </c>
      <c r="F27" s="7">
        <f>IF(B27 = Fases!$A$4,Tabela2[[#This Row],[Tempo gasto]],0)</f>
        <v>0</v>
      </c>
    </row>
    <row r="28" spans="1:6" x14ac:dyDescent="0.2">
      <c r="A28" s="3" t="s">
        <v>2</v>
      </c>
      <c r="B28" s="3" t="s">
        <v>18</v>
      </c>
      <c r="C28" s="5">
        <v>9.0277777777777776E-2</v>
      </c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9.0277777777777776E-2</v>
      </c>
    </row>
    <row r="29" spans="1:6" x14ac:dyDescent="0.2">
      <c r="A29" s="3" t="s">
        <v>2</v>
      </c>
      <c r="B29" s="3" t="s">
        <v>18</v>
      </c>
      <c r="C29" s="5">
        <v>4.8611111111111112E-2</v>
      </c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4.8611111111111112E-2</v>
      </c>
    </row>
    <row r="30" spans="1:6" x14ac:dyDescent="0.2">
      <c r="A30" s="3" t="s">
        <v>1</v>
      </c>
      <c r="B30" s="3" t="s">
        <v>18</v>
      </c>
      <c r="C30" s="5">
        <v>4.8611111111111112E-2</v>
      </c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4.8611111111111112E-2</v>
      </c>
    </row>
    <row r="31" spans="1:6" x14ac:dyDescent="0.2">
      <c r="A31" s="3" t="s">
        <v>2</v>
      </c>
      <c r="B31" s="3" t="s">
        <v>18</v>
      </c>
      <c r="C31" s="5">
        <v>7.5694444444444439E-2</v>
      </c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7.5694444444444439E-2</v>
      </c>
    </row>
    <row r="32" spans="1:6" x14ac:dyDescent="0.2">
      <c r="A32" s="3" t="s">
        <v>1</v>
      </c>
      <c r="B32" s="3" t="s">
        <v>18</v>
      </c>
      <c r="C32" s="5">
        <v>8.3333333333333329E-2</v>
      </c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8.3333333333333329E-2</v>
      </c>
    </row>
    <row r="33" spans="1:6" x14ac:dyDescent="0.2">
      <c r="A33" s="3" t="s">
        <v>1</v>
      </c>
      <c r="B33" s="3" t="s">
        <v>18</v>
      </c>
      <c r="C33" s="5">
        <v>6.25E-2</v>
      </c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6.25E-2</v>
      </c>
    </row>
    <row r="34" spans="1:6" x14ac:dyDescent="0.2">
      <c r="A34" s="3" t="s">
        <v>1</v>
      </c>
      <c r="B34" s="3" t="s">
        <v>18</v>
      </c>
      <c r="C34" s="5">
        <v>0.16666666666666666</v>
      </c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0.16666666666666666</v>
      </c>
    </row>
    <row r="35" spans="1:6" x14ac:dyDescent="0.2">
      <c r="A35" s="3" t="s">
        <v>1</v>
      </c>
      <c r="B35" s="3" t="s">
        <v>18</v>
      </c>
      <c r="C35" s="5">
        <v>8.5416666666666655E-2</v>
      </c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8.5416666666666655E-2</v>
      </c>
    </row>
    <row r="36" spans="1:6" x14ac:dyDescent="0.2">
      <c r="A36" s="3" t="s">
        <v>2</v>
      </c>
      <c r="B36" s="3" t="s">
        <v>18</v>
      </c>
      <c r="C36" s="5">
        <v>0.20833333333333334</v>
      </c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0.20833333333333334</v>
      </c>
    </row>
    <row r="37" spans="1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1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1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1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1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1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1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1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1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1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1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1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0.95069444444444451</v>
      </c>
      <c r="F244" s="12">
        <f>SUBTOTAL(109,Tabela2[Consolidado fase 3])</f>
        <v>0.86944444444444446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2022-04-19T05:00:24Z</dcterms:modified>
  <cp:category/>
</cp:coreProperties>
</file>