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7E0CCA20-FC82-3041-95E6-3A2DA04C491C}" xr6:coauthVersionLast="47" xr6:coauthVersionMax="47" xr10:uidLastSave="{00000000-0000-0000-0000-000000000000}"/>
  <bookViews>
    <workbookView xWindow="0" yWindow="480" windowWidth="28800" windowHeight="1752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N6" i="1"/>
  <c r="N5" i="1"/>
  <c r="N4" i="1"/>
  <c r="L6" i="1"/>
  <c r="L5" i="1"/>
  <c r="L4" i="1"/>
  <c r="M4" i="1"/>
  <c r="M5" i="1"/>
  <c r="M6" i="1"/>
  <c r="K4" i="1"/>
  <c r="K6" i="1"/>
  <c r="H4" i="1"/>
  <c r="H5" i="1"/>
  <c r="H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<sst xmlns="http://schemas.openxmlformats.org/spreadsheetml/2006/main" count="43" uniqueCount="18">
  <si>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</si>
  <si>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</si>
  <si>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</si>
  <si>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</si>
  <si>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</si>
  <si>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</si>
  <si>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</si>
  <si>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Consolidado fase 1</t>
  </si>
  <si>
    <t>Gasto</t>
  </si>
  <si>
    <t>Total</t>
  </si>
  <si>
    <t>Fase 1</t>
  </si>
  <si>
    <t>Fase 2</t>
  </si>
  <si>
    <t>Fase 3</t>
  </si>
  <si>
    <t>Total Estimado</t>
  </si>
  <si>
    <t>Total Gasto</t>
  </si>
  <si>
    <t>Estimado2</t>
  </si>
  <si>
    <t>Estimado22</t>
  </si>
  <si>
    <t>Gasto2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</si>
</sst>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fase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Fase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C12" sqref="C12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7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10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10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3</v>
      </c>
      <c r="I3" s="13" t="s">
        <v>13</v>
      </c>
      <c r="J3" s="13" t="s">
        <v>14</v>
      </c>
      <c r="K3" s="15" t="s">
        <v>15</v>
      </c>
      <c r="L3" s="15" t="s">
        <v>8</v>
      </c>
      <c r="M3" s="18" t="s">
        <v>16</v>
      </c>
      <c r="N3" s="18" t="s">
        <v>17</v>
      </c>
      <c r="O3" s="13" t="s">
        <v>9</v>
      </c>
    </row>
    <row r="4" spans="1:15" x14ac:dyDescent="0.2">
      <c r="A4" s="3" t="s">
        <v>2</v>
      </c>
      <c r="B4" s="4" t="s">
        <v>10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tr">
        <f>Fases!A2</f>
        <v>Fase 1</v>
      </c>
      <c r="I4" s="14">
        <v>0.83333333333333337</v>
      </c>
      <c r="J4" s="14">
        <f>D244</f>
        <v>0.81458333333333333</v>
      </c>
      <c r="K4" s="16">
        <f>Tabela3[[#This Row],[Total Estimado]]/2</f>
        <v>0.41666666666666669</v>
      </c>
      <c r="L4" s="16">
        <f>SUMIFS($C$2:$C$200,$B$2:$B$200,"Fase 1",$A$2:$A$200,"Cesar")</f>
        <v>0.41666666666666674</v>
      </c>
      <c r="M4" s="17">
        <f>Tabela3[[#This Row],[Total Estimado]]/2</f>
        <v>0.41666666666666669</v>
      </c>
      <c r="N4" s="17">
        <f>SUMIFS($C$2:$C$200,$B$2:$B$200,"Fase 1",$A$2:$A$200,"Leonardo")</f>
        <v>0.3979166666666667</v>
      </c>
      <c r="O4" s="14">
        <f>I4 - J4</f>
        <v>1.8750000000000044E-2</v>
      </c>
    </row>
    <row r="5" spans="1:15" x14ac:dyDescent="0.2">
      <c r="A5" s="3" t="s">
        <v>1</v>
      </c>
      <c r="B5" s="4" t="s">
        <v>10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tr">
        <f>Fases!A3</f>
        <v>Fase 2</v>
      </c>
      <c r="I5" s="14">
        <v>2.0833333333333335</v>
      </c>
      <c r="J5" s="14">
        <f>E244</f>
        <v>0</v>
      </c>
      <c r="K5" s="14">
        <f>Tabela3[[#This Row],[Total Estimado]]/2</f>
        <v>1.0416666666666667</v>
      </c>
      <c r="L5" s="14">
        <f>SUMIFS($C$2:$C$200,$B$2:$B$200,"Fase 2",$A$2:$A$200,"Cesar")</f>
        <v>0</v>
      </c>
      <c r="M5" s="14">
        <f>Tabela3[[#This Row],[Total Estimado]]/2</f>
        <v>1.0416666666666667</v>
      </c>
      <c r="N5" s="14">
        <f>SUMIFS($C$2:$C$200,$B$2:$B$200,"Fase 2",$A$2:$A$200,"Leonardo")</f>
        <v>0</v>
      </c>
      <c r="O5" s="14">
        <f t="shared" ref="O5:O6" si="0">I5 - J5</f>
        <v>2.0833333333333335</v>
      </c>
    </row>
    <row r="6" spans="1:15" x14ac:dyDescent="0.2">
      <c r="A6" s="3" t="s">
        <v>1</v>
      </c>
      <c r="B6" s="4" t="s">
        <v>10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tr">
        <f>Fases!A4</f>
        <v>Fase 3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SUMIFS($C$2:$C$200,$B$2:$B$200,"Fase 3",$A$2:$A$200,"Cesar")</f>
        <v>0</v>
      </c>
      <c r="M6" s="17">
        <f>Tabela3[[#This Row],[Total Estimado]]/2</f>
        <v>0.41666666666666669</v>
      </c>
      <c r="N6" s="17">
        <f>SUMIFS($C$2:$C$200,$B$2:$B$200,"Fase 3",$A$2:$A$200,"Leonardo")</f>
        <v>0</v>
      </c>
      <c r="O6" s="14">
        <f t="shared" si="0"/>
        <v>0.83333333333333337</v>
      </c>
    </row>
    <row r="7" spans="1:15" x14ac:dyDescent="0.2">
      <c r="A7" s="3" t="s">
        <v>1</v>
      </c>
      <c r="B7" s="4" t="s">
        <v>10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10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10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10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10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B12" s="4"/>
      <c r="C12" s="5"/>
      <c r="D12" s="2">
        <f>IF(B12 = Fases!$A$2,Tabela2[[#This Row],[Tempo gasto]],0)</f>
        <v>0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B13" s="4"/>
      <c r="C13" s="5"/>
      <c r="D13" s="2">
        <f>IF(B13 = Fases!$A$2,Tabela2[[#This Row],[Tempo gasto]],0)</f>
        <v>0</v>
      </c>
      <c r="E13" s="2">
        <f>IF(B13 = Fases!$A$3,Tabela2[[#This Row],[Tempo gasto]],0)</f>
        <v>0</v>
      </c>
      <c r="F13" s="7">
        <f>IF(B13 = Fases!$A$4,Tabela2[[#This Row],[Tempo gasto]],0)</f>
        <v>0</v>
      </c>
    </row>
    <row r="14" spans="1:15" x14ac:dyDescent="0.2">
      <c r="B14" s="4"/>
      <c r="C14" s="5"/>
      <c r="D14" s="2">
        <f>IF(B14 = Fases!$A$2,Tabela2[[#This Row],[Tempo gasto]],0)</f>
        <v>0</v>
      </c>
      <c r="E14" s="2">
        <f>IF(B14 = Fases!$A$3,Tabela2[[#This Row],[Tempo gasto]],0)</f>
        <v>0</v>
      </c>
      <c r="F14" s="7">
        <f>IF(B14 = Fases!$A$4,Tabela2[[#This Row],[Tempo gasto]],0)</f>
        <v>0</v>
      </c>
    </row>
    <row r="15" spans="1:15" x14ac:dyDescent="0.2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5" x14ac:dyDescent="0.2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2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2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2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2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2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2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2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2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2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2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2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2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2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2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fase 1])</f>
        <v>0.81458333333333333</v>
      </c>
      <c r="E244" s="12">
        <f>SUBTOTAL(109,Tabela2[Consolidado fase 2])</f>
        <v>0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B23" sqref="B23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10</v>
      </c>
      <c r="B2" t="s">
        <v>1</v>
      </c>
    </row>
    <row r="3" spans="1:2" x14ac:dyDescent="0.2">
      <c r="A3" t="s">
        <v>11</v>
      </c>
      <c r="B3" t="s">
        <v>2</v>
      </c>
    </row>
    <row r="4" spans="1:2" x14ac:dyDescent="0.2">
      <c r="A4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2022-02-03T23:21:51Z</dcterms:modified>
  <cp:category/>
</cp:coreProperties>
</file>