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970D3780-E8E3-6B4D-BC72-93EE95111D55}" xr6:coauthVersionLast="47" xr6:coauthVersionMax="47" xr10:uidLastSave="{00000000-0000-0000-0000-000000000000}"/>
  <bookViews>
    <workbookView xWindow="0" yWindow="0" windowWidth="28800" windowHeight="17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N6" i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<sst xmlns="http://schemas.openxmlformats.org/spreadsheetml/2006/main" count="86" uniqueCount="19">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</sst>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C32" sqref="C32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0.95069444444444451</v>
      </c>
      <c r="K5" s="14">
        <f>Tabela3[[#This Row],[Total Estimado]]/2</f>
        <v>0.41666666666666669</v>
      </c>
      <c r="L5" s="14">
        <f>SUMIFS($C$2:$C$200,$B$2:$B$200,"Semana 2",$A$2:$A$200,"Cesar")</f>
        <v>0.4375</v>
      </c>
      <c r="M5" s="14">
        <f>Tabela3[[#This Row],[Total Estimado]]/2</f>
        <v>0.41666666666666669</v>
      </c>
      <c r="N5" s="14">
        <f>SUMIFS($C$2:$C$200,$B$2:$B$200,"Semana 2",$A$2:$A$200,"Leonardo")</f>
        <v>0.5131944444444444</v>
      </c>
      <c r="O5" s="14">
        <f t="shared" ref="O5:O6" si="0">I5 - J5</f>
        <v>-0.11736111111111114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0.26319444444444445</v>
      </c>
      <c r="K6" s="16">
        <f>Tabela3[[#This Row],[Total Estimado]]/2</f>
        <v>0.41666666666666669</v>
      </c>
      <c r="L6" s="16">
        <f>SUMIFS($C$2:$C$200,$B$2:$B$200,"Semana 3",$A$2:$A$200,"Cesar")</f>
        <v>4.8611111111111112E-2</v>
      </c>
      <c r="M6" s="17">
        <f>Tabela3[[#This Row],[Total Estimado]]/2</f>
        <v>0.41666666666666669</v>
      </c>
      <c r="N6" s="17">
        <f>SUMIFS($C$2:$C$200,$B$2:$B$200,"Semana 3",$A$2:$A$200,"Leonardo")</f>
        <v>0.21458333333333335</v>
      </c>
      <c r="O6" s="14">
        <f t="shared" si="0"/>
        <v>0.57013888888888897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2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2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2">
      <c r="A21" s="3" t="s">
        <v>1</v>
      </c>
      <c r="B21" s="3" t="s">
        <v>17</v>
      </c>
      <c r="C21" s="5">
        <v>8.3333333333333329E-2</v>
      </c>
      <c r="D21" s="2">
        <f>IF(B21 = Fases!$A$2,Tabela2[[#This Row],[Tempo gasto]],0)</f>
        <v>0</v>
      </c>
      <c r="E21" s="2">
        <f>IF(B21 = Fases!$A$3,Tabela2[[#This Row],[Tempo gasto]],0)</f>
        <v>8.3333333333333329E-2</v>
      </c>
      <c r="F21" s="7">
        <f>IF(B21 = Fases!$A$4,Tabela2[[#This Row],[Tempo gasto]],0)</f>
        <v>0</v>
      </c>
    </row>
    <row r="22" spans="1:6" x14ac:dyDescent="0.2">
      <c r="A22" s="3" t="s">
        <v>1</v>
      </c>
      <c r="B22" s="3" t="s">
        <v>17</v>
      </c>
      <c r="C22" s="5">
        <v>8.3333333333333329E-2</v>
      </c>
      <c r="D22" s="2">
        <f>IF(B22 = Fases!$A$2,Tabela2[[#This Row],[Tempo gasto]],0)</f>
        <v>0</v>
      </c>
      <c r="E22" s="2">
        <f>IF(B22 = Fases!$A$3,Tabela2[[#This Row],[Tempo gasto]],0)</f>
        <v>8.3333333333333329E-2</v>
      </c>
      <c r="F22" s="7">
        <f>IF(B22 = Fases!$A$4,Tabela2[[#This Row],[Tempo gasto]],0)</f>
        <v>0</v>
      </c>
    </row>
    <row r="23" spans="1:6" x14ac:dyDescent="0.2">
      <c r="A23" s="3" t="s">
        <v>2</v>
      </c>
      <c r="B23" s="3" t="s">
        <v>17</v>
      </c>
      <c r="C23" s="5">
        <v>2.7777777777777776E-2</v>
      </c>
      <c r="D23" s="2">
        <f>IF(B23 = Fases!$A$2,Tabela2[[#This Row],[Tempo gasto]],0)</f>
        <v>0</v>
      </c>
      <c r="E23" s="2">
        <f>IF(B23 = Fases!$A$3,Tabela2[[#This Row],[Tempo gasto]],0)</f>
        <v>2.7777777777777776E-2</v>
      </c>
      <c r="F23" s="7">
        <f>IF(B23 = Fases!$A$4,Tabela2[[#This Row],[Tempo gasto]],0)</f>
        <v>0</v>
      </c>
    </row>
    <row r="24" spans="1:6" x14ac:dyDescent="0.2">
      <c r="A24" s="3" t="s">
        <v>2</v>
      </c>
      <c r="B24" s="3" t="s">
        <v>17</v>
      </c>
      <c r="C24" s="5">
        <v>8.3333333333333329E-2</v>
      </c>
      <c r="D24" s="2">
        <f>IF(B24 = Fases!$A$2,Tabela2[[#This Row],[Tempo gasto]],0)</f>
        <v>0</v>
      </c>
      <c r="E24" s="2">
        <f>IF(B24 = Fases!$A$3,Tabela2[[#This Row],[Tempo gasto]],0)</f>
        <v>8.3333333333333329E-2</v>
      </c>
      <c r="F24" s="7">
        <f>IF(B24 = Fases!$A$4,Tabela2[[#This Row],[Tempo gasto]],0)</f>
        <v>0</v>
      </c>
    </row>
    <row r="25" spans="1:6" x14ac:dyDescent="0.2">
      <c r="A25" s="3" t="s">
        <v>2</v>
      </c>
      <c r="B25" s="3" t="s">
        <v>17</v>
      </c>
      <c r="C25" s="5">
        <v>4.8611111111111112E-2</v>
      </c>
      <c r="D25" s="2">
        <f>IF(B25 = Fases!$A$2,Tabela2[[#This Row],[Tempo gasto]],0)</f>
        <v>0</v>
      </c>
      <c r="E25" s="2">
        <f>IF(B25 = Fases!$A$3,Tabela2[[#This Row],[Tempo gasto]],0)</f>
        <v>4.8611111111111112E-2</v>
      </c>
      <c r="F25" s="7">
        <f>IF(B25 = Fases!$A$4,Tabela2[[#This Row],[Tempo gasto]],0)</f>
        <v>0</v>
      </c>
    </row>
    <row r="26" spans="1:6" x14ac:dyDescent="0.2">
      <c r="A26" s="3" t="s">
        <v>1</v>
      </c>
      <c r="B26" s="3" t="s">
        <v>17</v>
      </c>
      <c r="C26" s="5">
        <v>4.1666666666666664E-2</v>
      </c>
      <c r="D26" s="2">
        <f>IF(B26 = Fases!$A$2,Tabela2[[#This Row],[Tempo gasto]],0)</f>
        <v>0</v>
      </c>
      <c r="E26" s="2">
        <f>IF(B26 = Fases!$A$3,Tabela2[[#This Row],[Tempo gasto]],0)</f>
        <v>4.1666666666666664E-2</v>
      </c>
      <c r="F26" s="7">
        <f>IF(B26 = Fases!$A$4,Tabela2[[#This Row],[Tempo gasto]],0)</f>
        <v>0</v>
      </c>
    </row>
    <row r="27" spans="1:6" x14ac:dyDescent="0.2">
      <c r="A27" s="3" t="s">
        <v>2</v>
      </c>
      <c r="B27" s="3" t="s">
        <v>17</v>
      </c>
      <c r="C27" s="5">
        <v>4.1666666666666664E-2</v>
      </c>
      <c r="D27" s="2">
        <f>IF(B27 = Fases!$A$2,Tabela2[[#This Row],[Tempo gasto]],0)</f>
        <v>0</v>
      </c>
      <c r="E27" s="2">
        <f>IF(B27 = Fases!$A$3,Tabela2[[#This Row],[Tempo gasto]],0)</f>
        <v>4.1666666666666664E-2</v>
      </c>
      <c r="F27" s="7">
        <f>IF(B27 = Fases!$A$4,Tabela2[[#This Row],[Tempo gasto]],0)</f>
        <v>0</v>
      </c>
    </row>
    <row r="28" spans="1:6" x14ac:dyDescent="0.2">
      <c r="A28" s="3" t="s">
        <v>2</v>
      </c>
      <c r="B28" s="3" t="s">
        <v>18</v>
      </c>
      <c r="C28" s="5">
        <v>9.0277777777777776E-2</v>
      </c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9.0277777777777776E-2</v>
      </c>
    </row>
    <row r="29" spans="1:6" x14ac:dyDescent="0.2">
      <c r="A29" s="3" t="s">
        <v>2</v>
      </c>
      <c r="B29" s="3" t="s">
        <v>18</v>
      </c>
      <c r="C29" s="5">
        <v>4.8611111111111112E-2</v>
      </c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4.8611111111111112E-2</v>
      </c>
    </row>
    <row r="30" spans="1:6" x14ac:dyDescent="0.2">
      <c r="A30" s="3" t="s">
        <v>1</v>
      </c>
      <c r="B30" s="3" t="s">
        <v>18</v>
      </c>
      <c r="C30" s="5">
        <v>4.8611111111111112E-2</v>
      </c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4.8611111111111112E-2</v>
      </c>
    </row>
    <row r="31" spans="1:6" x14ac:dyDescent="0.2">
      <c r="A31" s="3" t="s">
        <v>2</v>
      </c>
      <c r="B31" s="3" t="s">
        <v>18</v>
      </c>
      <c r="C31" s="5">
        <v>7.5694444444444439E-2</v>
      </c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7.5694444444444439E-2</v>
      </c>
    </row>
    <row r="32" spans="1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0.95069444444444451</v>
      </c>
      <c r="F244" s="12">
        <f>SUBTOTAL(109,Tabela2[Consolidado fase 3])</f>
        <v>0.26319444444444445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2022-04-03T01:44:14Z</dcterms:modified>
  <cp:category/>
</cp:coreProperties>
</file>