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zin\Desktop\teste123\"/>
    </mc:Choice>
  </mc:AlternateContent>
  <xr:revisionPtr revIDLastSave="0" documentId="8_{C398E2D7-14B5-486E-87C2-C16E4B40A5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lanilha4" sheetId="7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7" l="1"/>
  <c r="O2" i="1"/>
  <c r="N2" i="1"/>
  <c r="M2" i="1"/>
  <c r="L2" i="1"/>
  <c r="J2" i="1"/>
  <c r="K2" i="1"/>
  <c r="I2" i="1"/>
  <c r="C30" i="7"/>
  <c r="C46" i="7"/>
  <c r="C42" i="7"/>
  <c r="C31" i="7"/>
  <c r="C47" i="7"/>
  <c r="C38" i="7"/>
  <c r="C40" i="7"/>
  <c r="C60" i="7"/>
  <c r="C32" i="7"/>
  <c r="C48" i="7"/>
  <c r="C56" i="7"/>
  <c r="C59" i="7"/>
  <c r="C33" i="7"/>
  <c r="C49" i="7"/>
  <c r="C55" i="7"/>
  <c r="C43" i="7"/>
  <c r="C34" i="7"/>
  <c r="C50" i="7"/>
  <c r="C53" i="7"/>
  <c r="C39" i="7"/>
  <c r="C41" i="7"/>
  <c r="C35" i="7"/>
  <c r="C51" i="7"/>
  <c r="C52" i="7"/>
  <c r="C54" i="7"/>
  <c r="C58" i="7"/>
  <c r="C44" i="7"/>
  <c r="C36" i="7"/>
  <c r="C37" i="7"/>
  <c r="C57" i="7"/>
  <c r="C45" i="7"/>
  <c r="D45" i="7"/>
  <c r="E51" i="7"/>
  <c r="E55" i="7"/>
  <c r="E40" i="7"/>
  <c r="D51" i="7"/>
  <c r="D40" i="7"/>
  <c r="E35" i="7"/>
  <c r="E49" i="7"/>
  <c r="E38" i="7"/>
  <c r="D57" i="7"/>
  <c r="D41" i="7"/>
  <c r="E47" i="7"/>
  <c r="D36" i="7"/>
  <c r="D59" i="7"/>
  <c r="D42" i="7"/>
  <c r="E58" i="7"/>
  <c r="D50" i="7"/>
  <c r="E30" i="7"/>
  <c r="D32" i="7"/>
  <c r="E45" i="7"/>
  <c r="D55" i="7"/>
  <c r="D35" i="7"/>
  <c r="D49" i="7"/>
  <c r="E33" i="7"/>
  <c r="E37" i="7"/>
  <c r="D33" i="7"/>
  <c r="E39" i="7"/>
  <c r="E59" i="7"/>
  <c r="E31" i="7"/>
  <c r="D53" i="7"/>
  <c r="E53" i="7"/>
  <c r="E48" i="7"/>
  <c r="D46" i="7"/>
  <c r="D54" i="7"/>
  <c r="E43" i="7"/>
  <c r="E57" i="7"/>
  <c r="E41" i="7"/>
  <c r="E36" i="7"/>
  <c r="D31" i="7"/>
  <c r="E44" i="7"/>
  <c r="E42" i="7"/>
  <c r="D58" i="7"/>
  <c r="E34" i="7"/>
  <c r="D30" i="7"/>
  <c r="D38" i="7"/>
  <c r="D44" i="7"/>
  <c r="E32" i="7"/>
  <c r="E60" i="7"/>
  <c r="D37" i="7"/>
  <c r="D47" i="7"/>
  <c r="D39" i="7"/>
  <c r="E56" i="7"/>
  <c r="E46" i="7"/>
  <c r="D48" i="7"/>
  <c r="D34" i="7"/>
  <c r="D60" i="7"/>
  <c r="D56" i="7"/>
  <c r="E52" i="7"/>
  <c r="E50" i="7"/>
  <c r="E54" i="7"/>
  <c r="D43" i="7"/>
  <c r="D52" i="7"/>
</calcChain>
</file>

<file path=xl/sharedStrings.xml><?xml version="1.0" encoding="utf-8"?>
<sst xmlns="http://schemas.openxmlformats.org/spreadsheetml/2006/main" count="106" uniqueCount="33">
  <si>
    <t>Nome</t>
  </si>
  <si>
    <t>Modelo do carro vendido</t>
  </si>
  <si>
    <t>Valor do carro vendido</t>
  </si>
  <si>
    <t>Score de vendas</t>
  </si>
  <si>
    <t>Cavalos de cada carro</t>
  </si>
  <si>
    <t>Ano de cada carro</t>
  </si>
  <si>
    <t>Classificação de 0-5</t>
  </si>
  <si>
    <t>Velocidade máxima</t>
  </si>
  <si>
    <t>Resultados</t>
  </si>
  <si>
    <t>João</t>
  </si>
  <si>
    <t>BMW</t>
  </si>
  <si>
    <t>mês 1</t>
  </si>
  <si>
    <t>Maria</t>
  </si>
  <si>
    <t>Pedro</t>
  </si>
  <si>
    <t>Juvenaldo</t>
  </si>
  <si>
    <t>GOL</t>
  </si>
  <si>
    <t>PALIO</t>
  </si>
  <si>
    <t>UNO</t>
  </si>
  <si>
    <t>ASTRA</t>
  </si>
  <si>
    <t>GOLF</t>
  </si>
  <si>
    <t>HILUX</t>
  </si>
  <si>
    <t>Desvio Padrão</t>
  </si>
  <si>
    <t>Curtose</t>
  </si>
  <si>
    <t>Assimetria</t>
  </si>
  <si>
    <t>Lucro Líquido</t>
  </si>
  <si>
    <t>Média</t>
  </si>
  <si>
    <t>Mediana</t>
  </si>
  <si>
    <t>Moda</t>
  </si>
  <si>
    <t>Data</t>
  </si>
  <si>
    <t>Previsão(Valor do carro vendido)</t>
  </si>
  <si>
    <t>Previsão</t>
  </si>
  <si>
    <t>Limite de Confiança Inferior(Valor do carro vendido)</t>
  </si>
  <si>
    <t>Limite de Confiança Superior(Valor do carro vendido)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</si>
</sst>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Valor do carro vendido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Planilha4!$B$2:$B$60</c:f>
              <c:numCache>
                <c:formatCode>General</c:formatCode>
                <c:ptCount val="59"/>
                <c:pt idx="0">
                  <c:v>85000</c:v>
                </c:pt>
                <c:pt idx="1">
                  <c:v>70000</c:v>
                </c:pt>
                <c:pt idx="2">
                  <c:v>75000</c:v>
                </c:pt>
                <c:pt idx="3">
                  <c:v>100000</c:v>
                </c:pt>
                <c:pt idx="4">
                  <c:v>120000</c:v>
                </c:pt>
                <c:pt idx="5">
                  <c:v>175000</c:v>
                </c:pt>
                <c:pt idx="6">
                  <c:v>90000</c:v>
                </c:pt>
                <c:pt idx="7">
                  <c:v>100000</c:v>
                </c:pt>
                <c:pt idx="8">
                  <c:v>25000</c:v>
                </c:pt>
                <c:pt idx="9">
                  <c:v>35000</c:v>
                </c:pt>
                <c:pt idx="10">
                  <c:v>15000</c:v>
                </c:pt>
                <c:pt idx="11">
                  <c:v>28000</c:v>
                </c:pt>
                <c:pt idx="12">
                  <c:v>30000</c:v>
                </c:pt>
                <c:pt idx="13">
                  <c:v>21000</c:v>
                </c:pt>
                <c:pt idx="14">
                  <c:v>7000</c:v>
                </c:pt>
                <c:pt idx="15">
                  <c:v>12000</c:v>
                </c:pt>
                <c:pt idx="16">
                  <c:v>19000</c:v>
                </c:pt>
                <c:pt idx="17">
                  <c:v>20000</c:v>
                </c:pt>
                <c:pt idx="18">
                  <c:v>30000</c:v>
                </c:pt>
                <c:pt idx="19">
                  <c:v>10000</c:v>
                </c:pt>
                <c:pt idx="20">
                  <c:v>5000</c:v>
                </c:pt>
                <c:pt idx="21">
                  <c:v>23000</c:v>
                </c:pt>
                <c:pt idx="22">
                  <c:v>50000</c:v>
                </c:pt>
                <c:pt idx="23">
                  <c:v>75000</c:v>
                </c:pt>
                <c:pt idx="24">
                  <c:v>100000</c:v>
                </c:pt>
                <c:pt idx="25">
                  <c:v>150000</c:v>
                </c:pt>
                <c:pt idx="26">
                  <c:v>175000</c:v>
                </c:pt>
                <c:pt idx="27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F-4B6E-9F0B-AEDA3992ED30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Previsão(Valor do carro vendido)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Planilha4!$A$2:$A$60</c:f>
              <c:numCache>
                <c:formatCode>m/d/yyyy</c:formatCode>
                <c:ptCount val="5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</c:numCache>
            </c:numRef>
          </c:cat>
          <c:val>
            <c:numRef>
              <c:f>Planilha4!$C$2:$C$60</c:f>
              <c:numCache>
                <c:formatCode>General</c:formatCode>
                <c:ptCount val="59"/>
                <c:pt idx="27">
                  <c:v>200000</c:v>
                </c:pt>
                <c:pt idx="28">
                  <c:v>200532.84072249586</c:v>
                </c:pt>
                <c:pt idx="29">
                  <c:v>201065.68144499182</c:v>
                </c:pt>
                <c:pt idx="30">
                  <c:v>201598.52216748765</c:v>
                </c:pt>
                <c:pt idx="31">
                  <c:v>202131.3628899836</c:v>
                </c:pt>
                <c:pt idx="32">
                  <c:v>202664.20361247944</c:v>
                </c:pt>
                <c:pt idx="33">
                  <c:v>203197.04433497539</c:v>
                </c:pt>
                <c:pt idx="34">
                  <c:v>203729.88505747123</c:v>
                </c:pt>
                <c:pt idx="35">
                  <c:v>204262.72577996718</c:v>
                </c:pt>
                <c:pt idx="36">
                  <c:v>204795.56650246301</c:v>
                </c:pt>
                <c:pt idx="37">
                  <c:v>205328.40722495897</c:v>
                </c:pt>
                <c:pt idx="38">
                  <c:v>205861.2479474548</c:v>
                </c:pt>
                <c:pt idx="39">
                  <c:v>206394.08866995075</c:v>
                </c:pt>
                <c:pt idx="40">
                  <c:v>206926.92939244662</c:v>
                </c:pt>
                <c:pt idx="41">
                  <c:v>207459.77011494257</c:v>
                </c:pt>
                <c:pt idx="42">
                  <c:v>207992.61083743841</c:v>
                </c:pt>
                <c:pt idx="43">
                  <c:v>208525.45155993436</c:v>
                </c:pt>
                <c:pt idx="44">
                  <c:v>209058.29228243019</c:v>
                </c:pt>
                <c:pt idx="45">
                  <c:v>209591.13300492615</c:v>
                </c:pt>
                <c:pt idx="46">
                  <c:v>210123.97372742198</c:v>
                </c:pt>
                <c:pt idx="47">
                  <c:v>210656.81444991793</c:v>
                </c:pt>
                <c:pt idx="48">
                  <c:v>211189.65517241377</c:v>
                </c:pt>
                <c:pt idx="49">
                  <c:v>211722.49589490972</c:v>
                </c:pt>
                <c:pt idx="50">
                  <c:v>212255.33661740556</c:v>
                </c:pt>
                <c:pt idx="51">
                  <c:v>212788.17733990151</c:v>
                </c:pt>
                <c:pt idx="52">
                  <c:v>213321.01806239734</c:v>
                </c:pt>
                <c:pt idx="53">
                  <c:v>213853.85878489329</c:v>
                </c:pt>
                <c:pt idx="54">
                  <c:v>214386.69950738913</c:v>
                </c:pt>
                <c:pt idx="55">
                  <c:v>214919.54022988508</c:v>
                </c:pt>
                <c:pt idx="56">
                  <c:v>215452.38095238092</c:v>
                </c:pt>
                <c:pt idx="57">
                  <c:v>215985.22167487687</c:v>
                </c:pt>
                <c:pt idx="58">
                  <c:v>216518.06239737271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F-4B6E-9F0B-AEDA3992ED30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Limite de Confiança Inferior(Valor do carro vendido)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Planilha4!$A$2:$A$60</c:f>
              <c:numCache>
                <c:formatCode>m/d/yyyy</c:formatCode>
                <c:ptCount val="5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</c:numCache>
            </c:numRef>
          </c:cat>
          <c:val>
            <c:numRef>
              <c:f>Planilha4!$D$2:$D$60</c:f>
              <c:numCache>
                <c:formatCode>General</c:formatCode>
                <c:ptCount val="59"/>
                <c:pt idx="28" formatCode="0.00">
                  <c:v>114812.20463015071</c:v>
                </c:pt>
                <c:pt idx="29" formatCode="0.00">
                  <c:v>112686.04278548763</c:v>
                </c:pt>
                <c:pt idx="30" formatCode="0.00">
                  <c:v>110617.26220203555</c:v>
                </c:pt>
                <c:pt idx="31" formatCode="0.00">
                  <c:v>108600.99587433928</c:v>
                </c:pt>
                <c:pt idx="32" formatCode="0.00">
                  <c:v>106632.98528646171</c:v>
                </c:pt>
                <c:pt idx="33" formatCode="0.00">
                  <c:v>104709.4797481173</c:v>
                </c:pt>
                <c:pt idx="34" formatCode="0.00">
                  <c:v>102827.1561283198</c:v>
                </c:pt>
                <c:pt idx="35" formatCode="0.00">
                  <c:v>100983.05415707715</c:v>
                </c:pt>
                <c:pt idx="36" formatCode="0.00">
                  <c:v>99174.523760725235</c:v>
                </c:pt>
                <c:pt idx="37" formatCode="0.00">
                  <c:v>97399.181806795546</c:v>
                </c:pt>
                <c:pt idx="38" formatCode="0.00">
                  <c:v>95654.87628444664</c:v>
                </c:pt>
                <c:pt idx="39" formatCode="0.00">
                  <c:v>93939.656417646984</c:v>
                </c:pt>
                <c:pt idx="40" formatCode="0.00">
                  <c:v>92251.747554316098</c:v>
                </c:pt>
                <c:pt idx="41" formatCode="0.00">
                  <c:v>90589.52993190469</c:v>
                </c:pt>
                <c:pt idx="42" formatCode="0.00">
                  <c:v>88951.520613344474</c:v>
                </c:pt>
                <c:pt idx="43" formatCode="0.00">
                  <c:v>87336.358034308345</c:v>
                </c:pt>
                <c:pt idx="44" formatCode="0.00">
                  <c:v>85742.78871551434</c:v>
                </c:pt>
                <c:pt idx="45" formatCode="0.00">
                  <c:v>84169.655781154361</c:v>
                </c:pt>
                <c:pt idx="46" formatCode="0.00">
                  <c:v>82615.888992723587</c:v>
                </c:pt>
                <c:pt idx="47" formatCode="0.00">
                  <c:v>81080.496061214202</c:v>
                </c:pt>
                <c:pt idx="48" formatCode="0.00">
                  <c:v>79562.555043196131</c:v>
                </c:pt>
                <c:pt idx="49" formatCode="0.00">
                  <c:v>78061.20766030153</c:v>
                </c:pt>
                <c:pt idx="50" formatCode="0.00">
                  <c:v>76575.653408940532</c:v>
                </c:pt>
                <c:pt idx="51" formatCode="0.00">
                  <c:v>75105.144349175971</c:v>
                </c:pt>
                <c:pt idx="52" formatCode="0.00">
                  <c:v>73648.980479646736</c:v>
                </c:pt>
                <c:pt idx="53" formatCode="0.00">
                  <c:v>72206.505620139214</c:v>
                </c:pt>
                <c:pt idx="54" formatCode="0.00">
                  <c:v>70777.103735484241</c:v>
                </c:pt>
                <c:pt idx="55" formatCode="0.00">
                  <c:v>69360.195644453954</c:v>
                </c:pt>
                <c:pt idx="56" formatCode="0.00">
                  <c:v>67955.236065618607</c:v>
                </c:pt>
                <c:pt idx="57" formatCode="0.00">
                  <c:v>66561.710959047341</c:v>
                </c:pt>
                <c:pt idx="58" formatCode="0.00">
                  <c:v>65179.135128522263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F-4B6E-9F0B-AEDA3992ED30}"/>
            </c:ext>
          </c:extLst>
        </c:ser>
        <c:ser>
          <c:idx val="3"/>
          <c:order val="3"/>
          <c:tx>
            <c:strRef>
              <c:f>Planilha4!$E$1</c:f>
              <c:strCache>
                <c:ptCount val="1"/>
                <c:pt idx="0">
                  <c:v>Limite de Confiança Superior(Valor do carro vendido)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Planilha4!$A$2:$A$60</c:f>
              <c:numCache>
                <c:formatCode>m/d/yyyy</c:formatCode>
                <c:ptCount val="5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</c:numCache>
            </c:numRef>
          </c:cat>
          <c:val>
            <c:numRef>
              <c:f>Planilha4!$E$2:$E$60</c:f>
              <c:numCache>
                <c:formatCode>General</c:formatCode>
                <c:ptCount val="59"/>
                <c:pt idx="27" formatCode="0.00">
                  <c:v>200000</c:v>
                </c:pt>
                <c:pt idx="28" formatCode="0.00">
                  <c:v>286253.47681484104</c:v>
                </c:pt>
                <c:pt idx="29" formatCode="0.00">
                  <c:v>289445.32010449597</c:v>
                </c:pt>
                <c:pt idx="30" formatCode="0.00">
                  <c:v>292579.78213293978</c:v>
                </c:pt>
                <c:pt idx="31" formatCode="0.00">
                  <c:v>295661.7299056279</c:v>
                </c:pt>
                <c:pt idx="32" formatCode="0.00">
                  <c:v>298695.42193849717</c:v>
                </c:pt>
                <c:pt idx="33" formatCode="0.00">
                  <c:v>301684.60892183345</c:v>
                </c:pt>
                <c:pt idx="34" formatCode="0.00">
                  <c:v>304632.61398662266</c:v>
                </c:pt>
                <c:pt idx="35" formatCode="0.00">
                  <c:v>307542.3974028572</c:v>
                </c:pt>
                <c:pt idx="36" formatCode="0.00">
                  <c:v>310416.60924420081</c:v>
                </c:pt>
                <c:pt idx="37" formatCode="0.00">
                  <c:v>313257.6326431224</c:v>
                </c:pt>
                <c:pt idx="38" formatCode="0.00">
                  <c:v>316067.61961046298</c:v>
                </c:pt>
                <c:pt idx="39" formatCode="0.00">
                  <c:v>318848.52092225454</c:v>
                </c:pt>
                <c:pt idx="40" formatCode="0.00">
                  <c:v>321602.11123057711</c:v>
                </c:pt>
                <c:pt idx="41" formatCode="0.00">
                  <c:v>324330.01029798045</c:v>
                </c:pt>
                <c:pt idx="42" formatCode="0.00">
                  <c:v>327033.70106153237</c:v>
                </c:pt>
                <c:pt idx="43" formatCode="0.00">
                  <c:v>329714.54508556036</c:v>
                </c:pt>
                <c:pt idx="44" formatCode="0.00">
                  <c:v>332373.79584934603</c:v>
                </c:pt>
                <c:pt idx="45" formatCode="0.00">
                  <c:v>335012.61022869794</c:v>
                </c:pt>
                <c:pt idx="46" formatCode="0.00">
                  <c:v>337632.05846212036</c:v>
                </c:pt>
                <c:pt idx="47" formatCode="0.00">
                  <c:v>340233.13283862168</c:v>
                </c:pt>
                <c:pt idx="48" formatCode="0.00">
                  <c:v>342816.75530163141</c:v>
                </c:pt>
                <c:pt idx="49" formatCode="0.00">
                  <c:v>345383.78412951791</c:v>
                </c:pt>
                <c:pt idx="50" formatCode="0.00">
                  <c:v>347935.01982587058</c:v>
                </c:pt>
                <c:pt idx="51" formatCode="0.00">
                  <c:v>350471.21033062704</c:v>
                </c:pt>
                <c:pt idx="52" formatCode="0.00">
                  <c:v>352993.05564514792</c:v>
                </c:pt>
                <c:pt idx="53" formatCode="0.00">
                  <c:v>355501.2119496474</c:v>
                </c:pt>
                <c:pt idx="54" formatCode="0.00">
                  <c:v>357996.29527929402</c:v>
                </c:pt>
                <c:pt idx="55" formatCode="0.00">
                  <c:v>360478.88481531618</c:v>
                </c:pt>
                <c:pt idx="56" formatCode="0.00">
                  <c:v>362949.5258391432</c:v>
                </c:pt>
                <c:pt idx="57" formatCode="0.00">
                  <c:v>365408.73239070643</c:v>
                </c:pt>
                <c:pt idx="58" formatCode="0.00">
                  <c:v>367856.98966622318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F-4B6E-9F0B-AEDA3992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307599"/>
        <c:axId val="1245080463"/>
      </c:lineChart>
      <c:catAx>
        <c:axId val="946307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80463"/>
        <c:crosses val="autoZero"/>
        <c:auto val="1"/>
        <c:lblAlgn val="ctr"/>
        <c:lblOffset val="100"/>
        <c:noMultiLvlLbl val="0"/>
      </c:catAx>
      <c:valAx>
        <c:axId val="12450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3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157162</xdr:rowOff>
    </xdr:from>
    <xdr:to>
      <xdr:col>15</xdr:col>
      <xdr:colOff>457200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415640-03C7-BC44-9DED-CE24342F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DBD83-C059-4E2B-AF79-A41914620EE3}" name="Tabela3" displayName="Tabela3" ref="A1:E61" totalsRowCount="1">
  <autoFilter ref="A1:E60" xr:uid="{693DBD83-C059-4E2B-AF79-A41914620EE3}"/>
  <tableColumns count="5">
    <tableColumn id="1" xr3:uid="{160CA139-0A50-49BD-A929-A6CC24BC1E2C}" name="Data" dataDxfId="5" totalsRowDxfId="2"/>
    <tableColumn id="2" xr3:uid="{152BBEBF-E5C9-485A-BFB7-91EBD4FFBEEE}" name="Valor do carro vendido"/>
    <tableColumn id="3" xr3:uid="{5123F708-6DA5-4176-B8FA-5B2A794EF47C}" name="Previsão(Valor do carro vendido)">
      <calculatedColumnFormula>_xlfn.FORECAST.ETS(A2,$B$2:$B$29,$A$2:$A$29,1,1)</calculatedColumnFormula>
    </tableColumn>
    <tableColumn id="4" xr3:uid="{AEC0A063-10F6-4565-A0C5-A77CF20B0877}" name="Limite de Confiança Inferior(Valor do carro vendido)" totalsRowFunction="custom" dataDxfId="4" totalsRowDxfId="1">
      <calculatedColumnFormula>C2-_xlfn.FORECAST.ETS.CONFINT(A2,$B$2:$B$29,$A$2:$A$29,0.95,1,1)</calculatedColumnFormula>
      <totalsRowFormula>SUM(D33:D60)</totalsRowFormula>
    </tableColumn>
    <tableColumn id="5" xr3:uid="{40ADC14A-8E13-4B99-8AE1-8D11523AC27B}" name="Limite de Confiança Superior(Valor do carro vendido)" dataDxfId="3" totalsRowDxfId="0">
      <calculatedColumnFormula>C2+_xlfn.FORECAST.ETS.CONFINT(A2,$B$2:$B$29,$A$2:$A$29,0.95,1,1)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D1" workbookViewId="0">
      <selection activeCell="Q3" sqref="Q3"/>
    </sheetView>
  </sheetViews>
  <sheetFormatPr defaultRowHeight="15" x14ac:dyDescent="0.25"/>
  <cols>
    <col min="1" max="1" width="9.85546875" bestFit="1" customWidth="1"/>
    <col min="2" max="2" width="24.140625" bestFit="1" customWidth="1"/>
    <col min="3" max="3" width="22" bestFit="1" customWidth="1"/>
    <col min="4" max="4" width="16" bestFit="1" customWidth="1"/>
    <col min="5" max="5" width="24" bestFit="1" customWidth="1"/>
    <col min="6" max="6" width="17.5703125" bestFit="1" customWidth="1"/>
    <col min="7" max="7" width="18.5703125" bestFit="1" customWidth="1"/>
    <col min="8" max="8" width="18" customWidth="1"/>
    <col min="9" max="9" width="24.5703125" bestFit="1" customWidth="1"/>
    <col min="10" max="10" width="35" bestFit="1" customWidth="1"/>
    <col min="11" max="11" width="24.7109375" bestFit="1" customWidth="1"/>
    <col min="12" max="12" width="23.5703125" bestFit="1" customWidth="1"/>
    <col min="13" max="13" width="13.7109375" bestFit="1" customWidth="1"/>
    <col min="14" max="14" width="10.42578125" bestFit="1" customWidth="1"/>
    <col min="15" max="16" width="12.7109375" bestFit="1" customWidth="1"/>
    <col min="17" max="17" width="10.710937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25</v>
      </c>
      <c r="J1" s="2" t="s">
        <v>26</v>
      </c>
      <c r="K1" s="2" t="s">
        <v>27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8</v>
      </c>
      <c r="Q1" s="2" t="s">
        <v>30</v>
      </c>
    </row>
    <row r="2" spans="1:17" x14ac:dyDescent="0.25">
      <c r="A2" s="1" t="s">
        <v>9</v>
      </c>
      <c r="B2" t="s">
        <v>10</v>
      </c>
      <c r="C2">
        <v>85000</v>
      </c>
      <c r="D2">
        <v>2</v>
      </c>
      <c r="E2">
        <v>500</v>
      </c>
      <c r="F2">
        <v>2021</v>
      </c>
      <c r="G2">
        <v>3</v>
      </c>
      <c r="H2">
        <v>180</v>
      </c>
      <c r="I2" s="4">
        <f>AVERAGE(C2:C30)</f>
        <v>65892.857142857145</v>
      </c>
      <c r="J2">
        <f>MEDIAN(C2:C30)</f>
        <v>42500</v>
      </c>
      <c r="K2">
        <f>MODE(C2:C30)</f>
        <v>100000</v>
      </c>
      <c r="L2">
        <f>_xlfn.STDEV.P(C2:C30)</f>
        <v>55825.198666215678</v>
      </c>
      <c r="M2">
        <f>KURT(C2:C30)</f>
        <v>-5.7494715263822549E-2</v>
      </c>
      <c r="N2">
        <f>SKEW(C2:C30)</f>
        <v>0.95380872048623877</v>
      </c>
      <c r="O2">
        <f>SUM(C2:C29)</f>
        <v>1845000</v>
      </c>
      <c r="P2" t="s">
        <v>11</v>
      </c>
      <c r="Q2">
        <v>2397653</v>
      </c>
    </row>
    <row r="3" spans="1:17" x14ac:dyDescent="0.25">
      <c r="A3" s="1" t="s">
        <v>12</v>
      </c>
      <c r="B3" t="s">
        <v>10</v>
      </c>
      <c r="C3">
        <v>70000</v>
      </c>
      <c r="D3">
        <v>2</v>
      </c>
      <c r="E3">
        <v>500</v>
      </c>
      <c r="F3">
        <v>2020</v>
      </c>
      <c r="G3">
        <v>2</v>
      </c>
      <c r="H3">
        <v>190</v>
      </c>
      <c r="P3" t="s">
        <v>11</v>
      </c>
    </row>
    <row r="4" spans="1:17" x14ac:dyDescent="0.25">
      <c r="A4" s="1" t="s">
        <v>13</v>
      </c>
      <c r="B4" t="s">
        <v>10</v>
      </c>
      <c r="C4">
        <v>75000</v>
      </c>
      <c r="D4">
        <v>2</v>
      </c>
      <c r="E4">
        <v>500</v>
      </c>
      <c r="F4">
        <v>2019</v>
      </c>
      <c r="G4">
        <v>5</v>
      </c>
      <c r="H4">
        <v>180</v>
      </c>
      <c r="P4" t="s">
        <v>11</v>
      </c>
    </row>
    <row r="5" spans="1:17" x14ac:dyDescent="0.25">
      <c r="A5" s="1" t="s">
        <v>14</v>
      </c>
      <c r="B5" t="s">
        <v>10</v>
      </c>
      <c r="C5">
        <v>100000</v>
      </c>
      <c r="D5">
        <v>2</v>
      </c>
      <c r="E5">
        <v>600</v>
      </c>
      <c r="F5">
        <v>2018</v>
      </c>
      <c r="G5">
        <v>2</v>
      </c>
      <c r="H5">
        <v>200</v>
      </c>
      <c r="P5" t="s">
        <v>11</v>
      </c>
    </row>
    <row r="6" spans="1:17" x14ac:dyDescent="0.25">
      <c r="A6" s="1" t="s">
        <v>14</v>
      </c>
      <c r="B6" t="s">
        <v>10</v>
      </c>
      <c r="C6">
        <v>120000</v>
      </c>
      <c r="D6">
        <v>2</v>
      </c>
      <c r="E6">
        <v>600</v>
      </c>
      <c r="F6">
        <v>2015</v>
      </c>
      <c r="G6">
        <v>5</v>
      </c>
      <c r="H6">
        <v>200</v>
      </c>
      <c r="P6" t="s">
        <v>11</v>
      </c>
    </row>
    <row r="7" spans="1:17" x14ac:dyDescent="0.25">
      <c r="A7" s="1" t="s">
        <v>14</v>
      </c>
      <c r="B7" t="s">
        <v>10</v>
      </c>
      <c r="C7">
        <v>175000</v>
      </c>
      <c r="D7">
        <v>2</v>
      </c>
      <c r="E7">
        <v>250</v>
      </c>
      <c r="F7">
        <v>2020</v>
      </c>
      <c r="G7">
        <v>3</v>
      </c>
      <c r="H7">
        <v>120</v>
      </c>
      <c r="P7" t="s">
        <v>11</v>
      </c>
    </row>
    <row r="8" spans="1:17" x14ac:dyDescent="0.25">
      <c r="A8" s="1" t="s">
        <v>14</v>
      </c>
      <c r="B8" t="s">
        <v>10</v>
      </c>
      <c r="C8">
        <v>90000</v>
      </c>
      <c r="D8">
        <v>2</v>
      </c>
      <c r="E8">
        <v>125</v>
      </c>
      <c r="F8">
        <v>2023</v>
      </c>
      <c r="G8">
        <v>2</v>
      </c>
      <c r="H8">
        <v>160</v>
      </c>
      <c r="P8" t="s">
        <v>11</v>
      </c>
    </row>
    <row r="9" spans="1:17" x14ac:dyDescent="0.25">
      <c r="A9" s="1" t="s">
        <v>14</v>
      </c>
      <c r="B9" t="s">
        <v>10</v>
      </c>
      <c r="C9">
        <v>100000</v>
      </c>
      <c r="D9">
        <v>2</v>
      </c>
      <c r="E9">
        <v>125</v>
      </c>
      <c r="F9">
        <v>2023</v>
      </c>
      <c r="G9">
        <v>5</v>
      </c>
      <c r="H9">
        <v>160</v>
      </c>
      <c r="P9" t="s">
        <v>11</v>
      </c>
    </row>
    <row r="10" spans="1:17" x14ac:dyDescent="0.25">
      <c r="A10" s="1" t="s">
        <v>13</v>
      </c>
      <c r="B10" t="s">
        <v>15</v>
      </c>
      <c r="C10">
        <v>25000</v>
      </c>
      <c r="D10">
        <v>2</v>
      </c>
      <c r="E10">
        <v>125</v>
      </c>
      <c r="F10">
        <v>2020</v>
      </c>
      <c r="G10">
        <v>5</v>
      </c>
      <c r="H10">
        <v>160</v>
      </c>
      <c r="P10" t="s">
        <v>11</v>
      </c>
    </row>
    <row r="11" spans="1:17" x14ac:dyDescent="0.25">
      <c r="A11" s="1" t="s">
        <v>13</v>
      </c>
      <c r="B11" t="s">
        <v>15</v>
      </c>
      <c r="C11">
        <v>35000</v>
      </c>
      <c r="D11">
        <v>2</v>
      </c>
      <c r="E11">
        <v>125</v>
      </c>
      <c r="F11">
        <v>2020</v>
      </c>
      <c r="G11">
        <v>3</v>
      </c>
      <c r="H11">
        <v>185</v>
      </c>
      <c r="P11" t="s">
        <v>11</v>
      </c>
    </row>
    <row r="12" spans="1:17" x14ac:dyDescent="0.25">
      <c r="A12" s="1" t="s">
        <v>13</v>
      </c>
      <c r="B12" t="s">
        <v>15</v>
      </c>
      <c r="C12">
        <v>15000</v>
      </c>
      <c r="D12">
        <v>2</v>
      </c>
      <c r="E12">
        <v>125</v>
      </c>
      <c r="F12">
        <v>2020</v>
      </c>
      <c r="G12">
        <v>2</v>
      </c>
      <c r="H12">
        <v>150</v>
      </c>
      <c r="P12" t="s">
        <v>11</v>
      </c>
    </row>
    <row r="13" spans="1:17" x14ac:dyDescent="0.25">
      <c r="A13" s="1" t="s">
        <v>13</v>
      </c>
      <c r="B13" t="s">
        <v>15</v>
      </c>
      <c r="C13">
        <v>28000</v>
      </c>
      <c r="D13">
        <v>2</v>
      </c>
      <c r="E13">
        <v>150</v>
      </c>
      <c r="F13">
        <v>2020</v>
      </c>
      <c r="G13">
        <v>1</v>
      </c>
      <c r="H13">
        <v>190</v>
      </c>
      <c r="P13" t="s">
        <v>11</v>
      </c>
    </row>
    <row r="14" spans="1:17" x14ac:dyDescent="0.25">
      <c r="A14" s="1" t="s">
        <v>13</v>
      </c>
      <c r="B14" t="s">
        <v>15</v>
      </c>
      <c r="C14">
        <v>30000</v>
      </c>
      <c r="D14">
        <v>2</v>
      </c>
      <c r="E14">
        <v>150</v>
      </c>
      <c r="F14">
        <v>2021</v>
      </c>
      <c r="G14">
        <v>4</v>
      </c>
      <c r="H14">
        <v>165</v>
      </c>
      <c r="P14" t="s">
        <v>11</v>
      </c>
    </row>
    <row r="15" spans="1:17" x14ac:dyDescent="0.25">
      <c r="A15" s="1" t="s">
        <v>13</v>
      </c>
      <c r="B15" t="s">
        <v>15</v>
      </c>
      <c r="C15">
        <v>21000</v>
      </c>
      <c r="D15">
        <v>2</v>
      </c>
      <c r="E15">
        <v>150</v>
      </c>
      <c r="F15">
        <v>2018</v>
      </c>
      <c r="G15">
        <v>3</v>
      </c>
      <c r="H15">
        <v>170</v>
      </c>
      <c r="P15" t="s">
        <v>11</v>
      </c>
    </row>
    <row r="16" spans="1:17" x14ac:dyDescent="0.25">
      <c r="A16" s="1" t="s">
        <v>13</v>
      </c>
      <c r="B16" t="s">
        <v>16</v>
      </c>
      <c r="C16">
        <v>7000</v>
      </c>
      <c r="D16">
        <v>2</v>
      </c>
      <c r="E16">
        <v>550</v>
      </c>
      <c r="F16">
        <v>2018</v>
      </c>
      <c r="G16">
        <v>3</v>
      </c>
      <c r="H16">
        <v>190</v>
      </c>
      <c r="P16" t="s">
        <v>11</v>
      </c>
    </row>
    <row r="17" spans="1:16" x14ac:dyDescent="0.25">
      <c r="A17" s="1" t="s">
        <v>12</v>
      </c>
      <c r="B17" t="s">
        <v>16</v>
      </c>
      <c r="C17">
        <v>12000</v>
      </c>
      <c r="D17">
        <v>2</v>
      </c>
      <c r="E17">
        <v>550</v>
      </c>
      <c r="F17">
        <v>2018</v>
      </c>
      <c r="G17">
        <v>1</v>
      </c>
      <c r="H17">
        <v>230</v>
      </c>
      <c r="P17" t="s">
        <v>11</v>
      </c>
    </row>
    <row r="18" spans="1:16" x14ac:dyDescent="0.25">
      <c r="A18" s="1" t="s">
        <v>12</v>
      </c>
      <c r="B18" t="s">
        <v>16</v>
      </c>
      <c r="C18">
        <v>19000</v>
      </c>
      <c r="D18">
        <v>2</v>
      </c>
      <c r="E18">
        <v>550</v>
      </c>
      <c r="F18">
        <v>2018</v>
      </c>
      <c r="G18">
        <v>5</v>
      </c>
      <c r="H18">
        <v>185</v>
      </c>
      <c r="P18" t="s">
        <v>11</v>
      </c>
    </row>
    <row r="19" spans="1:16" x14ac:dyDescent="0.25">
      <c r="A19" s="1" t="s">
        <v>12</v>
      </c>
      <c r="B19" t="s">
        <v>16</v>
      </c>
      <c r="C19">
        <v>20000</v>
      </c>
      <c r="D19">
        <v>2</v>
      </c>
      <c r="E19">
        <v>1000</v>
      </c>
      <c r="F19">
        <v>2018</v>
      </c>
      <c r="G19">
        <v>4</v>
      </c>
      <c r="H19">
        <v>130</v>
      </c>
      <c r="P19" t="s">
        <v>11</v>
      </c>
    </row>
    <row r="20" spans="1:16" x14ac:dyDescent="0.25">
      <c r="A20" s="1" t="s">
        <v>12</v>
      </c>
      <c r="B20" t="s">
        <v>17</v>
      </c>
      <c r="C20">
        <v>30000</v>
      </c>
      <c r="D20">
        <v>2</v>
      </c>
      <c r="E20">
        <v>1000</v>
      </c>
      <c r="F20">
        <v>2019</v>
      </c>
      <c r="G20">
        <v>3</v>
      </c>
      <c r="H20">
        <v>200</v>
      </c>
      <c r="P20" t="s">
        <v>11</v>
      </c>
    </row>
    <row r="21" spans="1:16" x14ac:dyDescent="0.25">
      <c r="A21" s="1" t="s">
        <v>12</v>
      </c>
      <c r="B21" t="s">
        <v>17</v>
      </c>
      <c r="C21">
        <v>10000</v>
      </c>
      <c r="D21">
        <v>2</v>
      </c>
      <c r="E21">
        <v>1200</v>
      </c>
      <c r="F21">
        <v>2018</v>
      </c>
      <c r="G21">
        <v>3</v>
      </c>
      <c r="H21">
        <v>220</v>
      </c>
      <c r="P21" t="s">
        <v>11</v>
      </c>
    </row>
    <row r="22" spans="1:16" x14ac:dyDescent="0.25">
      <c r="A22" s="1" t="s">
        <v>12</v>
      </c>
      <c r="B22" t="s">
        <v>17</v>
      </c>
      <c r="C22">
        <v>5000</v>
      </c>
      <c r="D22">
        <v>2</v>
      </c>
      <c r="E22">
        <v>1200</v>
      </c>
      <c r="F22">
        <v>2020</v>
      </c>
      <c r="G22">
        <v>5</v>
      </c>
      <c r="H22">
        <v>220</v>
      </c>
      <c r="P22" t="s">
        <v>11</v>
      </c>
    </row>
    <row r="23" spans="1:16" x14ac:dyDescent="0.25">
      <c r="A23" s="1" t="s">
        <v>12</v>
      </c>
      <c r="B23" t="s">
        <v>18</v>
      </c>
      <c r="C23">
        <v>23000</v>
      </c>
      <c r="D23">
        <v>2</v>
      </c>
      <c r="E23">
        <v>1200</v>
      </c>
      <c r="F23">
        <v>2017</v>
      </c>
      <c r="G23">
        <v>5</v>
      </c>
      <c r="H23">
        <v>250</v>
      </c>
      <c r="P23" t="s">
        <v>11</v>
      </c>
    </row>
    <row r="24" spans="1:16" x14ac:dyDescent="0.25">
      <c r="A24" s="1" t="s">
        <v>12</v>
      </c>
      <c r="B24" t="s">
        <v>19</v>
      </c>
      <c r="C24">
        <v>50000</v>
      </c>
      <c r="D24">
        <v>2</v>
      </c>
      <c r="E24">
        <v>125</v>
      </c>
      <c r="F24">
        <v>2017</v>
      </c>
      <c r="G24">
        <v>3</v>
      </c>
      <c r="H24">
        <v>180</v>
      </c>
      <c r="P24" t="s">
        <v>11</v>
      </c>
    </row>
    <row r="25" spans="1:16" x14ac:dyDescent="0.25">
      <c r="A25" s="1" t="s">
        <v>12</v>
      </c>
      <c r="B25" t="s">
        <v>19</v>
      </c>
      <c r="C25">
        <v>75000</v>
      </c>
      <c r="D25">
        <v>2</v>
      </c>
      <c r="E25">
        <v>125</v>
      </c>
      <c r="F25">
        <v>2017</v>
      </c>
      <c r="G25">
        <v>2</v>
      </c>
      <c r="H25">
        <v>160</v>
      </c>
      <c r="P25" t="s">
        <v>11</v>
      </c>
    </row>
    <row r="26" spans="1:16" x14ac:dyDescent="0.25">
      <c r="A26" s="1" t="s">
        <v>12</v>
      </c>
      <c r="B26" t="s">
        <v>19</v>
      </c>
      <c r="C26">
        <v>100000</v>
      </c>
      <c r="D26">
        <v>2</v>
      </c>
      <c r="E26">
        <v>125</v>
      </c>
      <c r="F26">
        <v>2017</v>
      </c>
      <c r="G26">
        <v>5</v>
      </c>
      <c r="H26">
        <v>190</v>
      </c>
      <c r="P26" t="s">
        <v>11</v>
      </c>
    </row>
    <row r="27" spans="1:16" x14ac:dyDescent="0.25">
      <c r="A27" s="1" t="s">
        <v>9</v>
      </c>
      <c r="B27" t="s">
        <v>20</v>
      </c>
      <c r="C27">
        <v>150000</v>
      </c>
      <c r="D27">
        <v>2</v>
      </c>
      <c r="E27">
        <v>125</v>
      </c>
      <c r="F27">
        <v>2019</v>
      </c>
      <c r="G27">
        <v>4</v>
      </c>
      <c r="H27">
        <v>160</v>
      </c>
      <c r="P27" t="s">
        <v>11</v>
      </c>
    </row>
    <row r="28" spans="1:16" x14ac:dyDescent="0.25">
      <c r="A28" s="1" t="s">
        <v>9</v>
      </c>
      <c r="B28" t="s">
        <v>20</v>
      </c>
      <c r="C28">
        <v>175000</v>
      </c>
      <c r="D28">
        <v>2</v>
      </c>
      <c r="E28">
        <v>150</v>
      </c>
      <c r="F28">
        <v>2018</v>
      </c>
      <c r="G28">
        <v>3</v>
      </c>
      <c r="H28">
        <v>165</v>
      </c>
      <c r="P28" t="s">
        <v>11</v>
      </c>
    </row>
    <row r="29" spans="1:16" x14ac:dyDescent="0.25">
      <c r="A29" s="1" t="s">
        <v>9</v>
      </c>
      <c r="B29" t="s">
        <v>20</v>
      </c>
      <c r="C29">
        <v>200000</v>
      </c>
      <c r="D29">
        <v>2</v>
      </c>
      <c r="E29">
        <v>125</v>
      </c>
      <c r="F29">
        <v>2018</v>
      </c>
      <c r="G29">
        <v>3</v>
      </c>
      <c r="H29">
        <v>110</v>
      </c>
      <c r="P29" t="s">
        <v>11</v>
      </c>
    </row>
    <row r="30" spans="1:16" x14ac:dyDescent="0.25">
      <c r="A30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6376-1477-4230-8939-0EE8086CAC04}">
  <dimension ref="A1:E61"/>
  <sheetViews>
    <sheetView topLeftCell="A28" workbookViewId="0">
      <selection activeCell="D61" sqref="D61"/>
    </sheetView>
  </sheetViews>
  <sheetFormatPr defaultRowHeight="15" x14ac:dyDescent="0.25"/>
  <cols>
    <col min="1" max="1" width="10.7109375" bestFit="1" customWidth="1"/>
    <col min="2" max="2" width="23.140625" customWidth="1"/>
    <col min="3" max="3" width="32.140625" customWidth="1"/>
    <col min="4" max="4" width="49.140625" customWidth="1"/>
    <col min="5" max="5" width="50" customWidth="1"/>
  </cols>
  <sheetData>
    <row r="1" spans="1:5" x14ac:dyDescent="0.25">
      <c r="A1" t="s">
        <v>28</v>
      </c>
      <c r="B1" t="s">
        <v>2</v>
      </c>
      <c r="C1" t="s">
        <v>29</v>
      </c>
      <c r="D1" t="s">
        <v>31</v>
      </c>
      <c r="E1" t="s">
        <v>32</v>
      </c>
    </row>
    <row r="2" spans="1:5" x14ac:dyDescent="0.25">
      <c r="A2" s="5">
        <v>43831</v>
      </c>
      <c r="B2">
        <v>85000</v>
      </c>
    </row>
    <row r="3" spans="1:5" x14ac:dyDescent="0.25">
      <c r="A3" s="5">
        <v>43832</v>
      </c>
      <c r="B3">
        <v>70000</v>
      </c>
    </row>
    <row r="4" spans="1:5" x14ac:dyDescent="0.25">
      <c r="A4" s="5">
        <v>43833</v>
      </c>
      <c r="B4">
        <v>75000</v>
      </c>
    </row>
    <row r="5" spans="1:5" x14ac:dyDescent="0.25">
      <c r="A5" s="5">
        <v>43834</v>
      </c>
      <c r="B5">
        <v>100000</v>
      </c>
    </row>
    <row r="6" spans="1:5" x14ac:dyDescent="0.25">
      <c r="A6" s="5">
        <v>43835</v>
      </c>
      <c r="B6">
        <v>120000</v>
      </c>
    </row>
    <row r="7" spans="1:5" x14ac:dyDescent="0.25">
      <c r="A7" s="5">
        <v>43836</v>
      </c>
      <c r="B7">
        <v>175000</v>
      </c>
    </row>
    <row r="8" spans="1:5" x14ac:dyDescent="0.25">
      <c r="A8" s="5">
        <v>43837</v>
      </c>
      <c r="B8">
        <v>90000</v>
      </c>
    </row>
    <row r="9" spans="1:5" x14ac:dyDescent="0.25">
      <c r="A9" s="5">
        <v>43838</v>
      </c>
      <c r="B9">
        <v>100000</v>
      </c>
    </row>
    <row r="10" spans="1:5" x14ac:dyDescent="0.25">
      <c r="A10" s="5">
        <v>43839</v>
      </c>
      <c r="B10">
        <v>25000</v>
      </c>
    </row>
    <row r="11" spans="1:5" x14ac:dyDescent="0.25">
      <c r="A11" s="5">
        <v>43840</v>
      </c>
      <c r="B11">
        <v>35000</v>
      </c>
    </row>
    <row r="12" spans="1:5" x14ac:dyDescent="0.25">
      <c r="A12" s="5">
        <v>43841</v>
      </c>
      <c r="B12">
        <v>15000</v>
      </c>
    </row>
    <row r="13" spans="1:5" x14ac:dyDescent="0.25">
      <c r="A13" s="5">
        <v>43842</v>
      </c>
      <c r="B13">
        <v>28000</v>
      </c>
    </row>
    <row r="14" spans="1:5" x14ac:dyDescent="0.25">
      <c r="A14" s="5">
        <v>43843</v>
      </c>
      <c r="B14">
        <v>30000</v>
      </c>
    </row>
    <row r="15" spans="1:5" x14ac:dyDescent="0.25">
      <c r="A15" s="5">
        <v>43844</v>
      </c>
      <c r="B15">
        <v>21000</v>
      </c>
    </row>
    <row r="16" spans="1:5" x14ac:dyDescent="0.25">
      <c r="A16" s="5">
        <v>43845</v>
      </c>
      <c r="B16">
        <v>7000</v>
      </c>
    </row>
    <row r="17" spans="1:5" x14ac:dyDescent="0.25">
      <c r="A17" s="5">
        <v>43846</v>
      </c>
      <c r="B17">
        <v>12000</v>
      </c>
    </row>
    <row r="18" spans="1:5" x14ac:dyDescent="0.25">
      <c r="A18" s="5">
        <v>43847</v>
      </c>
      <c r="B18">
        <v>19000</v>
      </c>
    </row>
    <row r="19" spans="1:5" x14ac:dyDescent="0.25">
      <c r="A19" s="5">
        <v>43848</v>
      </c>
      <c r="B19">
        <v>20000</v>
      </c>
    </row>
    <row r="20" spans="1:5" x14ac:dyDescent="0.25">
      <c r="A20" s="5">
        <v>43849</v>
      </c>
      <c r="B20">
        <v>30000</v>
      </c>
    </row>
    <row r="21" spans="1:5" x14ac:dyDescent="0.25">
      <c r="A21" s="5">
        <v>43850</v>
      </c>
      <c r="B21">
        <v>10000</v>
      </c>
    </row>
    <row r="22" spans="1:5" x14ac:dyDescent="0.25">
      <c r="A22" s="5">
        <v>43851</v>
      </c>
      <c r="B22">
        <v>5000</v>
      </c>
    </row>
    <row r="23" spans="1:5" x14ac:dyDescent="0.25">
      <c r="A23" s="5">
        <v>43852</v>
      </c>
      <c r="B23">
        <v>23000</v>
      </c>
    </row>
    <row r="24" spans="1:5" x14ac:dyDescent="0.25">
      <c r="A24" s="5">
        <v>43853</v>
      </c>
      <c r="B24">
        <v>50000</v>
      </c>
    </row>
    <row r="25" spans="1:5" x14ac:dyDescent="0.25">
      <c r="A25" s="5">
        <v>43854</v>
      </c>
      <c r="B25">
        <v>75000</v>
      </c>
    </row>
    <row r="26" spans="1:5" x14ac:dyDescent="0.25">
      <c r="A26" s="5">
        <v>43855</v>
      </c>
      <c r="B26">
        <v>100000</v>
      </c>
    </row>
    <row r="27" spans="1:5" x14ac:dyDescent="0.25">
      <c r="A27" s="5">
        <v>43856</v>
      </c>
      <c r="B27">
        <v>150000</v>
      </c>
    </row>
    <row r="28" spans="1:5" x14ac:dyDescent="0.25">
      <c r="A28" s="5">
        <v>43857</v>
      </c>
      <c r="B28">
        <v>175000</v>
      </c>
    </row>
    <row r="29" spans="1:5" x14ac:dyDescent="0.25">
      <c r="A29" s="5">
        <v>43858</v>
      </c>
      <c r="B29">
        <v>200000</v>
      </c>
      <c r="C29">
        <v>200000</v>
      </c>
      <c r="D29" s="4"/>
      <c r="E29" s="4">
        <v>200000</v>
      </c>
    </row>
    <row r="30" spans="1:5" x14ac:dyDescent="0.25">
      <c r="A30" s="5">
        <v>43859</v>
      </c>
      <c r="C30">
        <f>_xlfn.FORECAST.ETS(A30,$B$2:$B$29,$A$2:$A$29,1,1)</f>
        <v>200532.84072249586</v>
      </c>
      <c r="D30" s="4">
        <f>C30-_xlfn.FORECAST.ETS.CONFINT(A30,$B$2:$B$29,$A$2:$A$29,0.95,1,1)</f>
        <v>114812.20463015071</v>
      </c>
      <c r="E30" s="4">
        <f>C30+_xlfn.FORECAST.ETS.CONFINT(A30,$B$2:$B$29,$A$2:$A$29,0.95,1,1)</f>
        <v>286253.47681484104</v>
      </c>
    </row>
    <row r="31" spans="1:5" x14ac:dyDescent="0.25">
      <c r="A31" s="5">
        <v>43860</v>
      </c>
      <c r="C31">
        <f>_xlfn.FORECAST.ETS(A31,$B$2:$B$29,$A$2:$A$29,1,1)</f>
        <v>201065.68144499182</v>
      </c>
      <c r="D31" s="4">
        <f>C31-_xlfn.FORECAST.ETS.CONFINT(A31,$B$2:$B$29,$A$2:$A$29,0.95,1,1)</f>
        <v>112686.04278548763</v>
      </c>
      <c r="E31" s="4">
        <f>C31+_xlfn.FORECAST.ETS.CONFINT(A31,$B$2:$B$29,$A$2:$A$29,0.95,1,1)</f>
        <v>289445.32010449597</v>
      </c>
    </row>
    <row r="32" spans="1:5" x14ac:dyDescent="0.25">
      <c r="A32" s="5">
        <v>43861</v>
      </c>
      <c r="C32">
        <f>_xlfn.FORECAST.ETS(A32,$B$2:$B$29,$A$2:$A$29,1,1)</f>
        <v>201598.52216748765</v>
      </c>
      <c r="D32" s="4">
        <f>C32-_xlfn.FORECAST.ETS.CONFINT(A32,$B$2:$B$29,$A$2:$A$29,0.95,1,1)</f>
        <v>110617.26220203555</v>
      </c>
      <c r="E32" s="4">
        <f>C32+_xlfn.FORECAST.ETS.CONFINT(A32,$B$2:$B$29,$A$2:$A$29,0.95,1,1)</f>
        <v>292579.78213293978</v>
      </c>
    </row>
    <row r="33" spans="1:5" x14ac:dyDescent="0.25">
      <c r="A33" s="5">
        <v>43862</v>
      </c>
      <c r="C33">
        <f>_xlfn.FORECAST.ETS(A33,$B$2:$B$29,$A$2:$A$29,1,1)</f>
        <v>202131.3628899836</v>
      </c>
      <c r="D33" s="4">
        <f>C33-_xlfn.FORECAST.ETS.CONFINT(A33,$B$2:$B$29,$A$2:$A$29,0.95,1,1)</f>
        <v>108600.99587433928</v>
      </c>
      <c r="E33" s="4">
        <f>C33+_xlfn.FORECAST.ETS.CONFINT(A33,$B$2:$B$29,$A$2:$A$29,0.95,1,1)</f>
        <v>295661.7299056279</v>
      </c>
    </row>
    <row r="34" spans="1:5" x14ac:dyDescent="0.25">
      <c r="A34" s="5">
        <v>43863</v>
      </c>
      <c r="C34">
        <f>_xlfn.FORECAST.ETS(A34,$B$2:$B$29,$A$2:$A$29,1,1)</f>
        <v>202664.20361247944</v>
      </c>
      <c r="D34" s="4">
        <f>C34-_xlfn.FORECAST.ETS.CONFINT(A34,$B$2:$B$29,$A$2:$A$29,0.95,1,1)</f>
        <v>106632.98528646171</v>
      </c>
      <c r="E34" s="4">
        <f>C34+_xlfn.FORECAST.ETS.CONFINT(A34,$B$2:$B$29,$A$2:$A$29,0.95,1,1)</f>
        <v>298695.42193849717</v>
      </c>
    </row>
    <row r="35" spans="1:5" x14ac:dyDescent="0.25">
      <c r="A35" s="5">
        <v>43864</v>
      </c>
      <c r="C35">
        <f>_xlfn.FORECAST.ETS(A35,$B$2:$B$29,$A$2:$A$29,1,1)</f>
        <v>203197.04433497539</v>
      </c>
      <c r="D35" s="4">
        <f>C35-_xlfn.FORECAST.ETS.CONFINT(A35,$B$2:$B$29,$A$2:$A$29,0.95,1,1)</f>
        <v>104709.4797481173</v>
      </c>
      <c r="E35" s="4">
        <f>C35+_xlfn.FORECAST.ETS.CONFINT(A35,$B$2:$B$29,$A$2:$A$29,0.95,1,1)</f>
        <v>301684.60892183345</v>
      </c>
    </row>
    <row r="36" spans="1:5" x14ac:dyDescent="0.25">
      <c r="A36" s="5">
        <v>43865</v>
      </c>
      <c r="C36">
        <f>_xlfn.FORECAST.ETS(A36,$B$2:$B$29,$A$2:$A$29,1,1)</f>
        <v>203729.88505747123</v>
      </c>
      <c r="D36" s="4">
        <f>C36-_xlfn.FORECAST.ETS.CONFINT(A36,$B$2:$B$29,$A$2:$A$29,0.95,1,1)</f>
        <v>102827.1561283198</v>
      </c>
      <c r="E36" s="4">
        <f>C36+_xlfn.FORECAST.ETS.CONFINT(A36,$B$2:$B$29,$A$2:$A$29,0.95,1,1)</f>
        <v>304632.61398662266</v>
      </c>
    </row>
    <row r="37" spans="1:5" x14ac:dyDescent="0.25">
      <c r="A37" s="5">
        <v>43866</v>
      </c>
      <c r="C37">
        <f>_xlfn.FORECAST.ETS(A37,$B$2:$B$29,$A$2:$A$29,1,1)</f>
        <v>204262.72577996718</v>
      </c>
      <c r="D37" s="4">
        <f>C37-_xlfn.FORECAST.ETS.CONFINT(A37,$B$2:$B$29,$A$2:$A$29,0.95,1,1)</f>
        <v>100983.05415707715</v>
      </c>
      <c r="E37" s="4">
        <f>C37+_xlfn.FORECAST.ETS.CONFINT(A37,$B$2:$B$29,$A$2:$A$29,0.95,1,1)</f>
        <v>307542.3974028572</v>
      </c>
    </row>
    <row r="38" spans="1:5" x14ac:dyDescent="0.25">
      <c r="A38" s="5">
        <v>43867</v>
      </c>
      <c r="C38">
        <f>_xlfn.FORECAST.ETS(A38,$B$2:$B$29,$A$2:$A$29,1,1)</f>
        <v>204795.56650246301</v>
      </c>
      <c r="D38" s="4">
        <f>C38-_xlfn.FORECAST.ETS.CONFINT(A38,$B$2:$B$29,$A$2:$A$29,0.95,1,1)</f>
        <v>99174.523760725235</v>
      </c>
      <c r="E38" s="4">
        <f>C38+_xlfn.FORECAST.ETS.CONFINT(A38,$B$2:$B$29,$A$2:$A$29,0.95,1,1)</f>
        <v>310416.60924420081</v>
      </c>
    </row>
    <row r="39" spans="1:5" x14ac:dyDescent="0.25">
      <c r="A39" s="5">
        <v>43868</v>
      </c>
      <c r="C39">
        <f>_xlfn.FORECAST.ETS(A39,$B$2:$B$29,$A$2:$A$29,1,1)</f>
        <v>205328.40722495897</v>
      </c>
      <c r="D39" s="4">
        <f>C39-_xlfn.FORECAST.ETS.CONFINT(A39,$B$2:$B$29,$A$2:$A$29,0.95,1,1)</f>
        <v>97399.181806795546</v>
      </c>
      <c r="E39" s="4">
        <f>C39+_xlfn.FORECAST.ETS.CONFINT(A39,$B$2:$B$29,$A$2:$A$29,0.95,1,1)</f>
        <v>313257.6326431224</v>
      </c>
    </row>
    <row r="40" spans="1:5" x14ac:dyDescent="0.25">
      <c r="A40" s="5">
        <v>43869</v>
      </c>
      <c r="C40">
        <f>_xlfn.FORECAST.ETS(A40,$B$2:$B$29,$A$2:$A$29,1,1)</f>
        <v>205861.2479474548</v>
      </c>
      <c r="D40" s="4">
        <f>C40-_xlfn.FORECAST.ETS.CONFINT(A40,$B$2:$B$29,$A$2:$A$29,0.95,1,1)</f>
        <v>95654.87628444664</v>
      </c>
      <c r="E40" s="4">
        <f>C40+_xlfn.FORECAST.ETS.CONFINT(A40,$B$2:$B$29,$A$2:$A$29,0.95,1,1)</f>
        <v>316067.61961046298</v>
      </c>
    </row>
    <row r="41" spans="1:5" x14ac:dyDescent="0.25">
      <c r="A41" s="5">
        <v>43870</v>
      </c>
      <c r="C41">
        <f>_xlfn.FORECAST.ETS(A41,$B$2:$B$29,$A$2:$A$29,1,1)</f>
        <v>206394.08866995075</v>
      </c>
      <c r="D41" s="4">
        <f>C41-_xlfn.FORECAST.ETS.CONFINT(A41,$B$2:$B$29,$A$2:$A$29,0.95,1,1)</f>
        <v>93939.656417646984</v>
      </c>
      <c r="E41" s="4">
        <f>C41+_xlfn.FORECAST.ETS.CONFINT(A41,$B$2:$B$29,$A$2:$A$29,0.95,1,1)</f>
        <v>318848.52092225454</v>
      </c>
    </row>
    <row r="42" spans="1:5" x14ac:dyDescent="0.25">
      <c r="A42" s="5">
        <v>43871</v>
      </c>
      <c r="C42">
        <f>_xlfn.FORECAST.ETS(A42,$B$2:$B$29,$A$2:$A$29,1,1)</f>
        <v>206926.92939244662</v>
      </c>
      <c r="D42" s="4">
        <f>C42-_xlfn.FORECAST.ETS.CONFINT(A42,$B$2:$B$29,$A$2:$A$29,0.95,1,1)</f>
        <v>92251.747554316098</v>
      </c>
      <c r="E42" s="4">
        <f>C42+_xlfn.FORECAST.ETS.CONFINT(A42,$B$2:$B$29,$A$2:$A$29,0.95,1,1)</f>
        <v>321602.11123057711</v>
      </c>
    </row>
    <row r="43" spans="1:5" x14ac:dyDescent="0.25">
      <c r="A43" s="5">
        <v>43872</v>
      </c>
      <c r="C43">
        <f>_xlfn.FORECAST.ETS(A43,$B$2:$B$29,$A$2:$A$29,1,1)</f>
        <v>207459.77011494257</v>
      </c>
      <c r="D43" s="4">
        <f>C43-_xlfn.FORECAST.ETS.CONFINT(A43,$B$2:$B$29,$A$2:$A$29,0.95,1,1)</f>
        <v>90589.52993190469</v>
      </c>
      <c r="E43" s="4">
        <f>C43+_xlfn.FORECAST.ETS.CONFINT(A43,$B$2:$B$29,$A$2:$A$29,0.95,1,1)</f>
        <v>324330.01029798045</v>
      </c>
    </row>
    <row r="44" spans="1:5" x14ac:dyDescent="0.25">
      <c r="A44" s="5">
        <v>43873</v>
      </c>
      <c r="C44">
        <f>_xlfn.FORECAST.ETS(A44,$B$2:$B$29,$A$2:$A$29,1,1)</f>
        <v>207992.61083743841</v>
      </c>
      <c r="D44" s="4">
        <f>C44-_xlfn.FORECAST.ETS.CONFINT(A44,$B$2:$B$29,$A$2:$A$29,0.95,1,1)</f>
        <v>88951.520613344474</v>
      </c>
      <c r="E44" s="4">
        <f>C44+_xlfn.FORECAST.ETS.CONFINT(A44,$B$2:$B$29,$A$2:$A$29,0.95,1,1)</f>
        <v>327033.70106153237</v>
      </c>
    </row>
    <row r="45" spans="1:5" x14ac:dyDescent="0.25">
      <c r="A45" s="5">
        <v>43874</v>
      </c>
      <c r="C45">
        <f>_xlfn.FORECAST.ETS(A45,$B$2:$B$29,$A$2:$A$29,1,1)</f>
        <v>208525.45155993436</v>
      </c>
      <c r="D45" s="4">
        <f>C45-_xlfn.FORECAST.ETS.CONFINT(A45,$B$2:$B$29,$A$2:$A$29,0.95,1,1)</f>
        <v>87336.358034308345</v>
      </c>
      <c r="E45" s="4">
        <f>C45+_xlfn.FORECAST.ETS.CONFINT(A45,$B$2:$B$29,$A$2:$A$29,0.95,1,1)</f>
        <v>329714.54508556036</v>
      </c>
    </row>
    <row r="46" spans="1:5" x14ac:dyDescent="0.25">
      <c r="A46" s="5">
        <v>43875</v>
      </c>
      <c r="C46">
        <f>_xlfn.FORECAST.ETS(A46,$B$2:$B$29,$A$2:$A$29,1,1)</f>
        <v>209058.29228243019</v>
      </c>
      <c r="D46" s="4">
        <f>C46-_xlfn.FORECAST.ETS.CONFINT(A46,$B$2:$B$29,$A$2:$A$29,0.95,1,1)</f>
        <v>85742.78871551434</v>
      </c>
      <c r="E46" s="4">
        <f>C46+_xlfn.FORECAST.ETS.CONFINT(A46,$B$2:$B$29,$A$2:$A$29,0.95,1,1)</f>
        <v>332373.79584934603</v>
      </c>
    </row>
    <row r="47" spans="1:5" x14ac:dyDescent="0.25">
      <c r="A47" s="5">
        <v>43876</v>
      </c>
      <c r="C47">
        <f>_xlfn.FORECAST.ETS(A47,$B$2:$B$29,$A$2:$A$29,1,1)</f>
        <v>209591.13300492615</v>
      </c>
      <c r="D47" s="4">
        <f>C47-_xlfn.FORECAST.ETS.CONFINT(A47,$B$2:$B$29,$A$2:$A$29,0.95,1,1)</f>
        <v>84169.655781154361</v>
      </c>
      <c r="E47" s="4">
        <f>C47+_xlfn.FORECAST.ETS.CONFINT(A47,$B$2:$B$29,$A$2:$A$29,0.95,1,1)</f>
        <v>335012.61022869794</v>
      </c>
    </row>
    <row r="48" spans="1:5" x14ac:dyDescent="0.25">
      <c r="A48" s="5">
        <v>43877</v>
      </c>
      <c r="C48">
        <f>_xlfn.FORECAST.ETS(A48,$B$2:$B$29,$A$2:$A$29,1,1)</f>
        <v>210123.97372742198</v>
      </c>
      <c r="D48" s="4">
        <f>C48-_xlfn.FORECAST.ETS.CONFINT(A48,$B$2:$B$29,$A$2:$A$29,0.95,1,1)</f>
        <v>82615.888992723587</v>
      </c>
      <c r="E48" s="4">
        <f>C48+_xlfn.FORECAST.ETS.CONFINT(A48,$B$2:$B$29,$A$2:$A$29,0.95,1,1)</f>
        <v>337632.05846212036</v>
      </c>
    </row>
    <row r="49" spans="1:5" x14ac:dyDescent="0.25">
      <c r="A49" s="5">
        <v>43878</v>
      </c>
      <c r="C49">
        <f>_xlfn.FORECAST.ETS(A49,$B$2:$B$29,$A$2:$A$29,1,1)</f>
        <v>210656.81444991793</v>
      </c>
      <c r="D49" s="4">
        <f>C49-_xlfn.FORECAST.ETS.CONFINT(A49,$B$2:$B$29,$A$2:$A$29,0.95,1,1)</f>
        <v>81080.496061214202</v>
      </c>
      <c r="E49" s="4">
        <f>C49+_xlfn.FORECAST.ETS.CONFINT(A49,$B$2:$B$29,$A$2:$A$29,0.95,1,1)</f>
        <v>340233.13283862168</v>
      </c>
    </row>
    <row r="50" spans="1:5" x14ac:dyDescent="0.25">
      <c r="A50" s="5">
        <v>43879</v>
      </c>
      <c r="C50">
        <f>_xlfn.FORECAST.ETS(A50,$B$2:$B$29,$A$2:$A$29,1,1)</f>
        <v>211189.65517241377</v>
      </c>
      <c r="D50" s="4">
        <f>C50-_xlfn.FORECAST.ETS.CONFINT(A50,$B$2:$B$29,$A$2:$A$29,0.95,1,1)</f>
        <v>79562.555043196131</v>
      </c>
      <c r="E50" s="4">
        <f>C50+_xlfn.FORECAST.ETS.CONFINT(A50,$B$2:$B$29,$A$2:$A$29,0.95,1,1)</f>
        <v>342816.75530163141</v>
      </c>
    </row>
    <row r="51" spans="1:5" x14ac:dyDescent="0.25">
      <c r="A51" s="5">
        <v>43880</v>
      </c>
      <c r="C51">
        <f>_xlfn.FORECAST.ETS(A51,$B$2:$B$29,$A$2:$A$29,1,1)</f>
        <v>211722.49589490972</v>
      </c>
      <c r="D51" s="4">
        <f>C51-_xlfn.FORECAST.ETS.CONFINT(A51,$B$2:$B$29,$A$2:$A$29,0.95,1,1)</f>
        <v>78061.20766030153</v>
      </c>
      <c r="E51" s="4">
        <f>C51+_xlfn.FORECAST.ETS.CONFINT(A51,$B$2:$B$29,$A$2:$A$29,0.95,1,1)</f>
        <v>345383.78412951791</v>
      </c>
    </row>
    <row r="52" spans="1:5" x14ac:dyDescent="0.25">
      <c r="A52" s="5">
        <v>43881</v>
      </c>
      <c r="C52">
        <f>_xlfn.FORECAST.ETS(A52,$B$2:$B$29,$A$2:$A$29,1,1)</f>
        <v>212255.33661740556</v>
      </c>
      <c r="D52" s="4">
        <f>C52-_xlfn.FORECAST.ETS.CONFINT(A52,$B$2:$B$29,$A$2:$A$29,0.95,1,1)</f>
        <v>76575.653408940532</v>
      </c>
      <c r="E52" s="4">
        <f>C52+_xlfn.FORECAST.ETS.CONFINT(A52,$B$2:$B$29,$A$2:$A$29,0.95,1,1)</f>
        <v>347935.01982587058</v>
      </c>
    </row>
    <row r="53" spans="1:5" x14ac:dyDescent="0.25">
      <c r="A53" s="5">
        <v>43882</v>
      </c>
      <c r="C53">
        <f>_xlfn.FORECAST.ETS(A53,$B$2:$B$29,$A$2:$A$29,1,1)</f>
        <v>212788.17733990151</v>
      </c>
      <c r="D53" s="4">
        <f>C53-_xlfn.FORECAST.ETS.CONFINT(A53,$B$2:$B$29,$A$2:$A$29,0.95,1,1)</f>
        <v>75105.144349175971</v>
      </c>
      <c r="E53" s="4">
        <f>C53+_xlfn.FORECAST.ETS.CONFINT(A53,$B$2:$B$29,$A$2:$A$29,0.95,1,1)</f>
        <v>350471.21033062704</v>
      </c>
    </row>
    <row r="54" spans="1:5" x14ac:dyDescent="0.25">
      <c r="A54" s="5">
        <v>43883</v>
      </c>
      <c r="C54">
        <f>_xlfn.FORECAST.ETS(A54,$B$2:$B$29,$A$2:$A$29,1,1)</f>
        <v>213321.01806239734</v>
      </c>
      <c r="D54" s="4">
        <f>C54-_xlfn.FORECAST.ETS.CONFINT(A54,$B$2:$B$29,$A$2:$A$29,0.95,1,1)</f>
        <v>73648.980479646736</v>
      </c>
      <c r="E54" s="4">
        <f>C54+_xlfn.FORECAST.ETS.CONFINT(A54,$B$2:$B$29,$A$2:$A$29,0.95,1,1)</f>
        <v>352993.05564514792</v>
      </c>
    </row>
    <row r="55" spans="1:5" x14ac:dyDescent="0.25">
      <c r="A55" s="5">
        <v>43884</v>
      </c>
      <c r="C55">
        <f>_xlfn.FORECAST.ETS(A55,$B$2:$B$29,$A$2:$A$29,1,1)</f>
        <v>213853.85878489329</v>
      </c>
      <c r="D55" s="4">
        <f>C55-_xlfn.FORECAST.ETS.CONFINT(A55,$B$2:$B$29,$A$2:$A$29,0.95,1,1)</f>
        <v>72206.505620139214</v>
      </c>
      <c r="E55" s="4">
        <f>C55+_xlfn.FORECAST.ETS.CONFINT(A55,$B$2:$B$29,$A$2:$A$29,0.95,1,1)</f>
        <v>355501.2119496474</v>
      </c>
    </row>
    <row r="56" spans="1:5" x14ac:dyDescent="0.25">
      <c r="A56" s="5">
        <v>43885</v>
      </c>
      <c r="C56">
        <f>_xlfn.FORECAST.ETS(A56,$B$2:$B$29,$A$2:$A$29,1,1)</f>
        <v>214386.69950738913</v>
      </c>
      <c r="D56" s="4">
        <f>C56-_xlfn.FORECAST.ETS.CONFINT(A56,$B$2:$B$29,$A$2:$A$29,0.95,1,1)</f>
        <v>70777.103735484241</v>
      </c>
      <c r="E56" s="4">
        <f>C56+_xlfn.FORECAST.ETS.CONFINT(A56,$B$2:$B$29,$A$2:$A$29,0.95,1,1)</f>
        <v>357996.29527929402</v>
      </c>
    </row>
    <row r="57" spans="1:5" x14ac:dyDescent="0.25">
      <c r="A57" s="5">
        <v>43886</v>
      </c>
      <c r="C57">
        <f>_xlfn.FORECAST.ETS(A57,$B$2:$B$29,$A$2:$A$29,1,1)</f>
        <v>214919.54022988508</v>
      </c>
      <c r="D57" s="4">
        <f>C57-_xlfn.FORECAST.ETS.CONFINT(A57,$B$2:$B$29,$A$2:$A$29,0.95,1,1)</f>
        <v>69360.195644453954</v>
      </c>
      <c r="E57" s="4">
        <f>C57+_xlfn.FORECAST.ETS.CONFINT(A57,$B$2:$B$29,$A$2:$A$29,0.95,1,1)</f>
        <v>360478.88481531618</v>
      </c>
    </row>
    <row r="58" spans="1:5" x14ac:dyDescent="0.25">
      <c r="A58" s="5">
        <v>43887</v>
      </c>
      <c r="C58">
        <f>_xlfn.FORECAST.ETS(A58,$B$2:$B$29,$A$2:$A$29,1,1)</f>
        <v>215452.38095238092</v>
      </c>
      <c r="D58" s="4">
        <f>C58-_xlfn.FORECAST.ETS.CONFINT(A58,$B$2:$B$29,$A$2:$A$29,0.95,1,1)</f>
        <v>67955.236065618607</v>
      </c>
      <c r="E58" s="4">
        <f>C58+_xlfn.FORECAST.ETS.CONFINT(A58,$B$2:$B$29,$A$2:$A$29,0.95,1,1)</f>
        <v>362949.5258391432</v>
      </c>
    </row>
    <row r="59" spans="1:5" x14ac:dyDescent="0.25">
      <c r="A59" s="5">
        <v>43888</v>
      </c>
      <c r="C59">
        <f>_xlfn.FORECAST.ETS(A59,$B$2:$B$29,$A$2:$A$29,1,1)</f>
        <v>215985.22167487687</v>
      </c>
      <c r="D59" s="4">
        <f>C59-_xlfn.FORECAST.ETS.CONFINT(A59,$B$2:$B$29,$A$2:$A$29,0.95,1,1)</f>
        <v>66561.710959047341</v>
      </c>
      <c r="E59" s="4">
        <f>C59+_xlfn.FORECAST.ETS.CONFINT(A59,$B$2:$B$29,$A$2:$A$29,0.95,1,1)</f>
        <v>365408.73239070643</v>
      </c>
    </row>
    <row r="60" spans="1:5" x14ac:dyDescent="0.25">
      <c r="A60" s="5">
        <v>43889</v>
      </c>
      <c r="C60">
        <f>_xlfn.FORECAST.ETS(A60,$B$2:$B$29,$A$2:$A$29,1,1)</f>
        <v>216518.06239737271</v>
      </c>
      <c r="D60" s="4">
        <f>C60-_xlfn.FORECAST.ETS.CONFINT(A60,$B$2:$B$29,$A$2:$A$29,0.95,1,1)</f>
        <v>65179.135128522263</v>
      </c>
      <c r="E60" s="4">
        <f>C60+_xlfn.FORECAST.ETS.CONFINT(A60,$B$2:$B$29,$A$2:$A$29,0.95,1,1)</f>
        <v>367856.98966622318</v>
      </c>
    </row>
    <row r="61" spans="1:5" x14ac:dyDescent="0.25">
      <c r="A61" s="5"/>
      <c r="D61" s="4">
        <f>SUM(D33:D60)</f>
        <v>2397653.3232429367</v>
      </c>
      <c r="E61" s="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Leozin</dc:creator>
  <cp:keywords/>
  <dc:description/>
  <cp:lastModifiedBy>Leozin</cp:lastModifiedBy>
  <cp:revision/>
  <dcterms:created xsi:type="dcterms:W3CDTF">2023-09-27T01:30:20Z</dcterms:created>
  <dcterms:modified xsi:type="dcterms:W3CDTF">2023-10-21T18:57:31Z</dcterms:modified>
  <cp:category/>
  <cp:contentStatus/>
</cp:coreProperties>
</file>