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070127\Documents\Leonardo\Work\Excel and Power Query\"/>
    </mc:Choice>
  </mc:AlternateContent>
  <xr:revisionPtr revIDLastSave="0" documentId="13_ncr:1_{61132003-45E6-40D9-9917-5856E553B474}" xr6:coauthVersionLast="47" xr6:coauthVersionMax="47" xr10:uidLastSave="{00000000-0000-0000-0000-000000000000}"/>
  <bookViews>
    <workbookView xWindow="28680" yWindow="-120" windowWidth="29040" windowHeight="15840" tabRatio="876" activeTab="6" xr2:uid="{049F0DA5-2E8F-4A47-80EE-1AED84A6F7C1}"/>
  </bookViews>
  <sheets>
    <sheet name="SUMMARY" sheetId="2" r:id="rId1"/>
    <sheet name="Idade Atuarial" sheetId="19" r:id="rId2"/>
    <sheet name="CONVERTION FORMULAS" sheetId="18" r:id="rId3"/>
    <sheet name="CREATE A TABLE" sheetId="4" r:id="rId4"/>
    <sheet name="INDEX and MATCH" sheetId="1" r:id="rId5"/>
    <sheet name="IF | AND OR NOT" sheetId="5" r:id="rId6"/>
    <sheet name="OFFSET | SUM or AVE" sheetId="6" r:id="rId7"/>
    <sheet name="CHOOSE" sheetId="7" r:id="rId8"/>
    <sheet name="XNPV and XIRR" sheetId="8" r:id="rId9"/>
    <sheet name="SUMIF | COUNTIF" sheetId="3" r:id="rId10"/>
    <sheet name="PMT and IPMT" sheetId="9" r:id="rId11"/>
    <sheet name="LEN and TRIM" sheetId="10" r:id="rId12"/>
    <sheet name="CONCATENATE" sheetId="11" r:id="rId13"/>
    <sheet name="CELL, LEFT, MID and RIGHT" sheetId="12" r:id="rId14"/>
    <sheet name="MAX and MIN" sheetId="13" r:id="rId15"/>
    <sheet name="PROPER " sheetId="14" r:id="rId16"/>
    <sheet name="REPT" sheetId="15" r:id="rId17"/>
    <sheet name="TYPE" sheetId="16" r:id="rId18"/>
    <sheet name="CONVERT" sheetId="17" r:id="rId19"/>
    <sheet name="UNIQUE" sheetId="20" r:id="rId20"/>
  </sheets>
  <definedNames>
    <definedName name="_xlnm._FilterDatabase" localSheetId="2" hidden="1">'CONVERTION FORMULAS'!$A$3:$C$7</definedName>
    <definedName name="_xlnm._FilterDatabase" localSheetId="4" hidden="1">'INDEX and MATCH'!$A$5:$I$5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7" i="6" l="1"/>
  <c r="I9" i="18" l="1"/>
  <c r="I8" i="18"/>
  <c r="I4" i="18"/>
  <c r="B8" i="20"/>
  <c r="B16" i="19"/>
  <c r="B14" i="19"/>
  <c r="A6" i="19"/>
  <c r="J23" i="3"/>
  <c r="J24" i="3"/>
  <c r="J25" i="3"/>
  <c r="J26" i="3"/>
  <c r="J27" i="3"/>
  <c r="J28" i="3"/>
  <c r="J22" i="3"/>
  <c r="K28" i="3"/>
  <c r="K27" i="3"/>
  <c r="K26" i="3"/>
  <c r="K25" i="3"/>
  <c r="K24" i="3"/>
  <c r="K23" i="3"/>
  <c r="K22" i="3"/>
  <c r="L5" i="5"/>
  <c r="O6" i="5"/>
  <c r="O7" i="5"/>
  <c r="O8" i="5"/>
  <c r="O9" i="5"/>
  <c r="O10" i="5"/>
  <c r="O11" i="5"/>
  <c r="O12" i="5"/>
  <c r="O13" i="5"/>
  <c r="O14" i="5"/>
  <c r="O15" i="5"/>
  <c r="O16" i="5"/>
  <c r="O17" i="5"/>
  <c r="O18" i="5"/>
  <c r="O19" i="5"/>
  <c r="O20" i="5"/>
  <c r="O21" i="5"/>
  <c r="O22" i="5"/>
  <c r="O5" i="5"/>
  <c r="L6" i="5"/>
  <c r="L7" i="5"/>
  <c r="L8" i="5"/>
  <c r="L9" i="5"/>
  <c r="L10" i="5"/>
  <c r="L11" i="5"/>
  <c r="L12" i="5"/>
  <c r="L13" i="5"/>
  <c r="L14" i="5"/>
  <c r="L15" i="5"/>
  <c r="L16" i="5"/>
  <c r="L17" i="5"/>
  <c r="L18" i="5"/>
  <c r="L19" i="5"/>
  <c r="L20" i="5"/>
  <c r="L21" i="5"/>
  <c r="L22" i="5"/>
  <c r="I7" i="18"/>
  <c r="I6" i="18"/>
  <c r="I5" i="18"/>
  <c r="F6" i="5"/>
  <c r="F7" i="5"/>
  <c r="F8" i="5"/>
  <c r="I9" i="5"/>
  <c r="F10" i="5"/>
  <c r="F11" i="5"/>
  <c r="F12" i="5"/>
  <c r="F13" i="5"/>
  <c r="F14" i="5"/>
  <c r="F15" i="5"/>
  <c r="F16" i="5"/>
  <c r="F17" i="5"/>
  <c r="I18" i="5"/>
  <c r="F19" i="5"/>
  <c r="I20" i="5"/>
  <c r="F21" i="5"/>
  <c r="F22" i="5"/>
  <c r="I5" i="5"/>
  <c r="I6" i="5"/>
  <c r="I7" i="5"/>
  <c r="I8" i="5"/>
  <c r="I12" i="5"/>
  <c r="I13" i="5"/>
  <c r="I14" i="5"/>
  <c r="I15" i="5"/>
  <c r="I16" i="5"/>
  <c r="I21" i="5"/>
  <c r="I22" i="5"/>
  <c r="O7" i="1"/>
  <c r="N7" i="1"/>
  <c r="M7" i="1"/>
  <c r="V8" i="1"/>
  <c r="S8" i="1" s="1" a="1"/>
  <c r="S8" i="1" s="1"/>
  <c r="J8" i="3"/>
  <c r="K8" i="3"/>
  <c r="K9" i="3"/>
  <c r="K10" i="3"/>
  <c r="K11" i="3"/>
  <c r="K12" i="3"/>
  <c r="K13" i="3"/>
  <c r="K7" i="3"/>
  <c r="J9" i="3"/>
  <c r="J10" i="3"/>
  <c r="J11" i="3"/>
  <c r="J12" i="3"/>
  <c r="J13" i="3"/>
  <c r="J7" i="3"/>
  <c r="I11" i="5" l="1"/>
  <c r="F20" i="5"/>
  <c r="I19" i="5"/>
  <c r="F18" i="5"/>
  <c r="I10" i="5"/>
  <c r="F9" i="5"/>
  <c r="I17" i="5"/>
  <c r="F5"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<sst xmlns="http://schemas.openxmlformats.org/spreadsheetml/2006/main" count="315" uniqueCount="161">
  <si>
    <t>Date</t>
  </si>
  <si>
    <t>Open</t>
  </si>
  <si>
    <t>High</t>
  </si>
  <si>
    <t>Low</t>
  </si>
  <si>
    <t>Close</t>
  </si>
  <si>
    <t>Volume</t>
  </si>
  <si>
    <t>Currency</t>
  </si>
  <si>
    <t>USD</t>
  </si>
  <si>
    <t>One Condition - COUNTIF</t>
  </si>
  <si>
    <t>Two or More Conditions - COUNTIFS</t>
  </si>
  <si>
    <t>Qty</t>
  </si>
  <si>
    <t>Qty. After 19/01/2000</t>
  </si>
  <si>
    <t>mpg</t>
  </si>
  <si>
    <t xml:space="preserve"> cylinders</t>
  </si>
  <si>
    <t xml:space="preserve"> cubicinches</t>
  </si>
  <si>
    <t xml:space="preserve"> hp</t>
  </si>
  <si>
    <t xml:space="preserve"> weightlbs</t>
  </si>
  <si>
    <t xml:space="preserve"> time-to-60</t>
  </si>
  <si>
    <t xml:space="preserve"> year</t>
  </si>
  <si>
    <t xml:space="preserve"> brand</t>
  </si>
  <si>
    <t xml:space="preserve"> US.</t>
  </si>
  <si>
    <t xml:space="preserve"> Europe.</t>
  </si>
  <si>
    <t xml:space="preserve"> Japan.</t>
  </si>
  <si>
    <t xml:space="preserve"> </t>
  </si>
  <si>
    <t>year</t>
  </si>
  <si>
    <t>id</t>
  </si>
  <si>
    <t>Range:$F$2:$F$20</t>
  </si>
  <si>
    <t xml:space="preserve">Criteria: I3 or "text" or number 0 </t>
  </si>
  <si>
    <t>COUNTIF(  $F$2:$F$20   ;   I3 or or "text" or 1   )</t>
  </si>
  <si>
    <t>INDEX</t>
  </si>
  <si>
    <t>MATCH</t>
  </si>
  <si>
    <t>brand</t>
  </si>
  <si>
    <t>row_number</t>
  </si>
  <si>
    <t xml:space="preserve"> = INDEX(</t>
  </si>
  <si>
    <t xml:space="preserve">[desired info] </t>
  </si>
  <si>
    <t>H2:H19;</t>
  </si>
  <si>
    <t>MATCH(</t>
  </si>
  <si>
    <t>)</t>
  </si>
  <si>
    <t xml:space="preserve">L3; </t>
  </si>
  <si>
    <t>[desired info]</t>
  </si>
  <si>
    <t>I2:I19;</t>
  </si>
  <si>
    <t>[in this array]</t>
  </si>
  <si>
    <t>[exactly position]</t>
  </si>
  <si>
    <t>[find the row number]</t>
  </si>
  <si>
    <t>=INDEX(H2:H19;MATCH(L3;I2:I19;0))</t>
  </si>
  <si>
    <t>https://corporatefinanceinstitute.com/resources/excel/study/advanced-excel-formulas-must-know/</t>
  </si>
  <si>
    <t>INDEX and MATCH</t>
  </si>
  <si>
    <t>Formula</t>
  </si>
  <si>
    <t>Description</t>
  </si>
  <si>
    <t>For performing advanced lookups. You can do horizontal and vertical lookups, 2-way lookups, left lookups, case-sensitive lookups, and even lookups based on multiple criteria.</t>
  </si>
  <si>
    <t>SIMPLE IF</t>
  </si>
  <si>
    <t>=IF(H2="US.";B2;C2)</t>
  </si>
  <si>
    <t>US.</t>
  </si>
  <si>
    <t>Europe.</t>
  </si>
  <si>
    <t>Japan.</t>
  </si>
  <si>
    <t>=IF(AND(H2="US.";G2&gt;1971);B2;"")</t>
  </si>
  <si>
    <t>lb</t>
  </si>
  <si>
    <t>kg</t>
  </si>
  <si>
    <t>Weight</t>
  </si>
  <si>
    <t>Type</t>
  </si>
  <si>
    <t>Example</t>
  </si>
  <si>
    <t>m (kg) = m (lb) × 0,45359237</t>
  </si>
  <si>
    <t>weight in lb</t>
  </si>
  <si>
    <t>Excel formula:</t>
  </si>
  <si>
    <t>Measures</t>
  </si>
  <si>
    <t>cm to pixel</t>
  </si>
  <si>
    <t>Kg to lb</t>
  </si>
  <si>
    <t>lb to Kg</t>
  </si>
  <si>
    <t>m (kg) = m (lb) / 0,45359238</t>
  </si>
  <si>
    <t>weight in kg</t>
  </si>
  <si>
    <t>1 lb in kg</t>
  </si>
  <si>
    <t>1 cm in pixel</t>
  </si>
  <si>
    <t>m (cm) = m (cm) * 37.7952755906</t>
  </si>
  <si>
    <t>measure in pixel</t>
  </si>
  <si>
    <t>1 pixel in cm</t>
  </si>
  <si>
    <t>m (cm) = m (cm) / 37.7952755906</t>
  </si>
  <si>
    <t>pixel to cm</t>
  </si>
  <si>
    <t>MATH FORMULAS</t>
  </si>
  <si>
    <t>Math formulas</t>
  </si>
  <si>
    <t>If US then use the column B (lb), otherwise use the column C (kg)</t>
  </si>
  <si>
    <t>If US then use the column B (lb), otherwise use the column C (kg) and check if the year is greater than 1971</t>
  </si>
  <si>
    <t>SIMPLE IF AND</t>
  </si>
  <si>
    <t>If Japan or Europe, use kg, otherwise use lb.</t>
  </si>
  <si>
    <t>SIMPLE IF OR</t>
  </si>
  <si>
    <t>=IF(NOT(OR(H2="Japan.";H2="Europe.";));B2;C2)</t>
  </si>
  <si>
    <t>=IF(OR(H2="Japan.";H2="Europe.";);B2;C2)</t>
  </si>
  <si>
    <t>SIMPLE IF NOT</t>
  </si>
  <si>
    <t>IF | AND OR NOT</t>
  </si>
  <si>
    <t>The IF function allows you to make a logical comparison between a value and what you expect by testing for a condition and returning a result if that condition is True or False.</t>
  </si>
  <si>
    <t>SUMIF | COUNTIF</t>
  </si>
  <si>
    <t>CREATE A TABLE</t>
  </si>
  <si>
    <t>OFFSET | SUM or AVE</t>
  </si>
  <si>
    <t>CHOOSE</t>
  </si>
  <si>
    <t>XNPV and XIRR</t>
  </si>
  <si>
    <t>PMT and IPMT</t>
  </si>
  <si>
    <t>LEN and TRIM</t>
  </si>
  <si>
    <t>CONCATENATE</t>
  </si>
  <si>
    <t>CELL, LEFT, MID and RIGHT</t>
  </si>
  <si>
    <t>MAX and MIN</t>
  </si>
  <si>
    <t xml:space="preserve">PROPER </t>
  </si>
  <si>
    <t>REPT</t>
  </si>
  <si>
    <t>TYPE</t>
  </si>
  <si>
    <t>CONVERT</t>
  </si>
  <si>
    <t>1. Open the Excel spreadsheet.</t>
  </si>
  <si>
    <t>2. Use your mouse to select the cells that contain the information for the table. </t>
  </si>
  <si>
    <t>3. Click the "Insert" tab &gt; Locate the "Tables" group.</t>
  </si>
  <si>
    <t>4. Click "Table". A "Create Table" dialog box will open. </t>
  </si>
  <si>
    <t>5. If you have column headings, check the box "My table has headers".</t>
  </si>
  <si>
    <t>6. Verify that the range is correct &gt; Click [OK].</t>
  </si>
  <si>
    <t>7. Resize your columns to make the headings visible.</t>
  </si>
  <si>
    <t>281.0</t>
  </si>
  <si>
    <t>282.7</t>
  </si>
  <si>
    <t>283.2</t>
  </si>
  <si>
    <t>281.1</t>
  </si>
  <si>
    <t>281.4</t>
  </si>
  <si>
    <t>281.9</t>
  </si>
  <si>
    <t>281.7</t>
  </si>
  <si>
    <t>283.4</t>
  </si>
  <si>
    <t>284.1</t>
  </si>
  <si>
    <t>283.9</t>
  </si>
  <si>
    <t>288.6</t>
  </si>
  <si>
    <t>289.8</t>
  </si>
  <si>
    <t>288.8</t>
  </si>
  <si>
    <t>289.3</t>
  </si>
  <si>
    <t xml:space="preserve">8. Open the "Table Design" tab and change the name of the table </t>
  </si>
  <si>
    <t>Convert Range To Table</t>
  </si>
  <si>
    <t>While SUMIF is used to add values that meet a certain condition, COUNTIF will count up the number of times something appears in a given set of data</t>
  </si>
  <si>
    <t>One Condition -SUMIF</t>
  </si>
  <si>
    <t>Idade Atuarial no Excel</t>
  </si>
  <si>
    <t>data nascimento:</t>
  </si>
  <si>
    <t>data cálculo:</t>
  </si>
  <si>
    <t xml:space="preserve">Contar distintos </t>
  </si>
  <si>
    <t>Count</t>
  </si>
  <si>
    <t>Coimbra</t>
  </si>
  <si>
    <t>Lisboa</t>
  </si>
  <si>
    <t>Porto</t>
  </si>
  <si>
    <t>Algarve</t>
  </si>
  <si>
    <t>UNIQUE</t>
  </si>
  <si>
    <t>Temperature</t>
  </si>
  <si>
    <t>°F to °C</t>
  </si>
  <si>
    <t>°C to °F</t>
  </si>
  <si>
    <t>temperature in °F</t>
  </si>
  <si>
    <t>temperature in °C</t>
  </si>
  <si>
    <t>m (°C) = (°F - 32)*0,5556</t>
  </si>
  <si>
    <t>m (°F) = (°C * 1,8)+32</t>
  </si>
  <si>
    <t>OFFSET</t>
  </si>
  <si>
    <t>Apple (AAPL)</t>
  </si>
  <si>
    <t>Alphabet (GOOGL)</t>
  </si>
  <si>
    <t>Bank of America (BAC)</t>
  </si>
  <si>
    <t>The following OFFSET formula returns a cell reference based on a starting point, rows and cols that you specify:</t>
  </si>
  <si>
    <t xml:space="preserve">OFFSET: </t>
  </si>
  <si>
    <t xml:space="preserve">SUM: </t>
  </si>
  <si>
    <t xml:space="preserve">AVE: </t>
  </si>
  <si>
    <r>
      <rPr>
        <b/>
        <sz val="11"/>
        <color theme="1"/>
        <rFont val="Calibri"/>
        <family val="2"/>
        <scheme val="minor"/>
      </rPr>
      <t>Reference </t>
    </r>
    <r>
      <rPr>
        <sz val="11"/>
        <color theme="1"/>
        <rFont val="Calibri"/>
        <family val="2"/>
        <scheme val="minor"/>
      </rPr>
      <t>- a cell or a range of adjacent cells from which you base the offset. You can think of it as the starting point.</t>
    </r>
  </si>
  <si>
    <r>
      <rPr>
        <b/>
        <sz val="11"/>
        <color theme="1"/>
        <rFont val="Calibri"/>
        <family val="2"/>
        <scheme val="minor"/>
      </rPr>
      <t>Rows </t>
    </r>
    <r>
      <rPr>
        <sz val="11"/>
        <color theme="1"/>
        <rFont val="Calibri"/>
        <family val="2"/>
        <scheme val="minor"/>
      </rPr>
      <t>- The number of rows to move from the starting point, up or down. If rows is a positive number, the formula moves below the starting reference, in case of a negative number it goes above the starting reference.</t>
    </r>
  </si>
  <si>
    <r>
      <rPr>
        <b/>
        <sz val="11"/>
        <color theme="1"/>
        <rFont val="Calibri"/>
        <family val="2"/>
        <scheme val="minor"/>
      </rPr>
      <t>Cols </t>
    </r>
    <r>
      <rPr>
        <sz val="11"/>
        <color theme="1"/>
        <rFont val="Calibri"/>
        <family val="2"/>
        <scheme val="minor"/>
      </rPr>
      <t>- The number of columns you want the formula to move from the starting point. As well as rows, cols can be positive (to the right of the starting reference) or negative (to the left of the starting reference).</t>
    </r>
  </si>
  <si>
    <t>Required arguments:</t>
  </si>
  <si>
    <t>Optional arguments:</t>
  </si>
  <si>
    <r>
      <rPr>
        <b/>
        <sz val="11"/>
        <color theme="1"/>
        <rFont val="Calibri"/>
        <family val="2"/>
        <scheme val="minor"/>
      </rPr>
      <t>Height </t>
    </r>
    <r>
      <rPr>
        <sz val="11"/>
        <color theme="1"/>
        <rFont val="Calibri"/>
        <family val="2"/>
        <scheme val="minor"/>
      </rPr>
      <t>- the height, in number of rows, of the returned reference.</t>
    </r>
  </si>
  <si>
    <r>
      <rPr>
        <b/>
        <sz val="11"/>
        <color theme="1"/>
        <rFont val="Calibri"/>
        <family val="2"/>
        <scheme val="minor"/>
      </rPr>
      <t>Width </t>
    </r>
    <r>
      <rPr>
        <sz val="11"/>
        <color theme="1"/>
        <rFont val="Calibri"/>
        <family val="2"/>
        <scheme val="minor"/>
      </rPr>
      <t>- the width, in number of columns, of the returned reference.</t>
    </r>
  </si>
  <si>
    <t>OFFSET(B6;3;1)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</si>
</sst>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sz val="11"/>
      <color theme="0"/>
      <name val="Calibri"/>
      <family val="2"/>
      <scheme val="minor"/>
    </font>
    <font>
      <sz val="11"/>
      <color theme="2" tint="-0.499984740745262"/>
      <name val="Calibri"/>
      <family val="2"/>
      <scheme val="minor"/>
    </font>
    <font>
      <u/>
      <sz val="11"/>
      <color theme="10"/>
      <name val="Calibri"/>
      <family val="2"/>
      <scheme val="minor"/>
    </font>
    <font>
      <b/>
      <sz val="11"/>
      <color theme="1"/>
      <name val="Calibri"/>
      <family val="2"/>
      <scheme val="minor"/>
    </font>
    <font>
      <sz val="8"/>
      <name val="Calibri"/>
      <family val="2"/>
      <scheme val="minor"/>
    </font>
    <font>
      <u/>
      <sz val="10"/>
      <color theme="10"/>
      <name val="Calibri"/>
      <family val="2"/>
      <scheme val="minor"/>
    </font>
    <font>
      <sz val="10"/>
      <color theme="1"/>
      <name val="Calibri"/>
      <family val="2"/>
      <scheme val="minor"/>
    </font>
    <font>
      <b/>
      <u/>
      <sz val="10"/>
      <color theme="0"/>
      <name val="Trebuchet MS"/>
      <family val="2"/>
    </font>
    <font>
      <sz val="10"/>
      <color theme="1"/>
      <name val="Trebuchet MS"/>
      <family val="2"/>
    </font>
    <font>
      <b/>
      <sz val="10"/>
      <color theme="1"/>
      <name val="Trebuchet MS"/>
      <family val="2"/>
    </font>
    <font>
      <b/>
      <sz val="9"/>
      <color rgb="FF002060"/>
      <name val="Arial"/>
      <family val="2"/>
    </font>
    <font>
      <sz val="9"/>
      <color theme="1"/>
      <name val="Arial"/>
      <family val="2"/>
    </font>
    <font>
      <sz val="9"/>
      <color rgb="FF000000"/>
      <name val="Arial"/>
      <family val="2"/>
    </font>
  </fonts>
  <fills count="13">
    <fill>
      <patternFill patternType="none"/>
    </fill>
    <fill>
      <patternFill patternType="gray125"/>
    </fill>
    <fill>
      <patternFill patternType="solid">
        <fgColor theme="5"/>
        <bgColor indexed="64"/>
      </patternFill>
    </fill>
    <fill>
      <patternFill patternType="solid">
        <fgColor theme="4"/>
        <bgColor indexed="64"/>
      </patternFill>
    </fill>
    <fill>
      <patternFill patternType="solid">
        <fgColor theme="4"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theme="8"/>
        <bgColor indexed="64"/>
      </patternFill>
    </fill>
    <fill>
      <patternFill patternType="solid">
        <fgColor theme="6"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bgColor indexed="64"/>
      </patternFill>
    </fill>
  </fills>
  <borders count="6">
    <border>
      <left/>
      <right/>
      <top/>
      <bottom/>
      <diagonal/>
    </border>
    <border>
      <left style="thin">
        <color theme="4"/>
      </left>
      <right style="thin">
        <color theme="4"/>
      </right>
      <top style="thin">
        <color theme="4"/>
      </top>
      <bottom style="thin">
        <color theme="4"/>
      </bottom>
      <diagonal/>
    </border>
    <border>
      <left style="thin">
        <color theme="5"/>
      </left>
      <right style="thin">
        <color theme="5"/>
      </right>
      <top style="thin">
        <color theme="5"/>
      </top>
      <bottom style="thin">
        <color theme="5"/>
      </bottom>
      <diagonal/>
    </border>
    <border>
      <left style="thin">
        <color indexed="64"/>
      </left>
      <right style="thin">
        <color indexed="64"/>
      </right>
      <top style="thin">
        <color indexed="64"/>
      </top>
      <bottom style="thin">
        <color indexed="64"/>
      </bottom>
      <diagonal/>
    </border>
    <border>
      <left/>
      <right/>
      <top/>
      <bottom style="medium">
        <color theme="4" tint="-0.499984740745262"/>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68">
    <xf numFmtId="0" fontId="0" fillId="0" borderId="0" xfId="0"/>
    <xf numFmtId="14" fontId="0" fillId="0" borderId="0" xfId="0" applyNumberFormat="1"/>
    <xf numFmtId="14" fontId="0" fillId="2" borderId="0" xfId="0" applyNumberFormat="1" applyFill="1"/>
    <xf numFmtId="0" fontId="0" fillId="2" borderId="0" xfId="0" applyFill="1"/>
    <xf numFmtId="0" fontId="2" fillId="3" borderId="0" xfId="0" applyFont="1" applyFill="1"/>
    <xf numFmtId="0" fontId="2" fillId="3" borderId="0" xfId="0" applyFont="1" applyFill="1" applyAlignment="1">
      <alignment horizontal="center"/>
    </xf>
    <xf numFmtId="0" fontId="0" fillId="0" borderId="1" xfId="0" applyBorder="1"/>
    <xf numFmtId="0" fontId="0" fillId="0" borderId="1" xfId="0" applyBorder="1" applyAlignment="1">
      <alignment horizontal="center"/>
    </xf>
    <xf numFmtId="0" fontId="2" fillId="4" borderId="1" xfId="0" applyFont="1" applyFill="1" applyBorder="1"/>
    <xf numFmtId="0" fontId="3" fillId="0" borderId="0" xfId="0" applyFont="1"/>
    <xf numFmtId="0" fontId="0" fillId="0" borderId="0" xfId="0" applyAlignment="1">
      <alignment vertical="center"/>
    </xf>
    <xf numFmtId="0" fontId="0" fillId="5" borderId="0" xfId="0" quotePrefix="1" applyFill="1"/>
    <xf numFmtId="0" fontId="0" fillId="5" borderId="0" xfId="0" applyFill="1"/>
    <xf numFmtId="0" fontId="0" fillId="5" borderId="0" xfId="0" applyFill="1" applyAlignment="1">
      <alignment horizontal="left"/>
    </xf>
    <xf numFmtId="0" fontId="0" fillId="0" borderId="0" xfId="0" applyAlignment="1">
      <alignment wrapText="1"/>
    </xf>
    <xf numFmtId="0" fontId="4" fillId="0" borderId="0" xfId="1" applyAlignment="1">
      <alignment vertical="center"/>
    </xf>
    <xf numFmtId="0" fontId="1" fillId="2" borderId="0" xfId="0" applyFont="1" applyFill="1" applyAlignment="1">
      <alignment vertical="center"/>
    </xf>
    <xf numFmtId="0" fontId="1" fillId="2" borderId="0" xfId="0" applyFont="1" applyFill="1" applyAlignment="1">
      <alignment vertical="center" wrapText="1"/>
    </xf>
    <xf numFmtId="0" fontId="2" fillId="3" borderId="0" xfId="0" applyFont="1" applyFill="1" applyAlignment="1">
      <alignment horizontal="centerContinuous"/>
    </xf>
    <xf numFmtId="0" fontId="0" fillId="3" borderId="0" xfId="0" applyFill="1" applyAlignment="1">
      <alignment horizontal="centerContinuous"/>
    </xf>
    <xf numFmtId="0" fontId="0" fillId="0" borderId="0" xfId="0" applyFont="1"/>
    <xf numFmtId="0" fontId="0" fillId="2" borderId="2" xfId="0" applyFont="1" applyFill="1" applyBorder="1"/>
    <xf numFmtId="0" fontId="5" fillId="6" borderId="0" xfId="0" applyFont="1" applyFill="1" applyAlignment="1">
      <alignment horizontal="right"/>
    </xf>
    <xf numFmtId="0" fontId="0" fillId="0" borderId="0" xfId="0" applyAlignment="1">
      <alignment horizontal="left"/>
    </xf>
    <xf numFmtId="0" fontId="5" fillId="0" borderId="0" xfId="0" applyFont="1" applyFill="1" applyAlignment="1">
      <alignment horizontal="right"/>
    </xf>
    <xf numFmtId="0" fontId="0" fillId="0" borderId="0" xfId="0" applyFont="1" applyAlignment="1">
      <alignment horizontal="center"/>
    </xf>
    <xf numFmtId="0" fontId="7" fillId="0" borderId="0" xfId="1"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8" fillId="0" borderId="0" xfId="0" applyFont="1" applyAlignment="1">
      <alignment wrapText="1"/>
    </xf>
    <xf numFmtId="0" fontId="0" fillId="7" borderId="0" xfId="0" applyFill="1"/>
    <xf numFmtId="0" fontId="2" fillId="7" borderId="0" xfId="0" applyFont="1" applyFill="1"/>
    <xf numFmtId="0" fontId="0" fillId="5" borderId="0" xfId="0" applyFill="1" applyAlignment="1">
      <alignment vertical="center"/>
    </xf>
    <xf numFmtId="0" fontId="5" fillId="5" borderId="0" xfId="0" applyFont="1" applyFill="1"/>
    <xf numFmtId="0" fontId="10" fillId="0" borderId="0" xfId="0" applyFont="1"/>
    <xf numFmtId="14" fontId="10" fillId="0" borderId="0" xfId="0" applyNumberFormat="1" applyFont="1"/>
    <xf numFmtId="0" fontId="9" fillId="8" borderId="0" xfId="0" applyFont="1" applyFill="1"/>
    <xf numFmtId="0" fontId="11" fillId="0" borderId="3" xfId="0" applyFont="1" applyBorder="1"/>
    <xf numFmtId="0" fontId="10" fillId="9" borderId="0" xfId="0" applyFont="1" applyFill="1"/>
    <xf numFmtId="0" fontId="10" fillId="10" borderId="0" xfId="0" applyFont="1" applyFill="1"/>
    <xf numFmtId="0" fontId="9" fillId="8" borderId="0" xfId="0" applyFont="1" applyFill="1" applyAlignment="1">
      <alignment horizontal="left"/>
    </xf>
    <xf numFmtId="0" fontId="0" fillId="5" borderId="0" xfId="0" applyFill="1" applyAlignment="1">
      <alignment horizontal="left" vertical="center"/>
    </xf>
    <xf numFmtId="0" fontId="0" fillId="5" borderId="0" xfId="0" applyFill="1" applyAlignment="1">
      <alignment horizontal="left"/>
    </xf>
    <xf numFmtId="0" fontId="5" fillId="6" borderId="0" xfId="0" applyFont="1" applyFill="1" applyBorder="1" applyAlignment="1">
      <alignment horizontal="right"/>
    </xf>
    <xf numFmtId="0" fontId="0" fillId="0" borderId="0" xfId="0" applyFill="1" applyBorder="1" applyAlignment="1">
      <alignment horizontal="left"/>
    </xf>
    <xf numFmtId="0" fontId="0" fillId="0" borderId="0" xfId="0" applyAlignment="1">
      <alignment horizontal="center"/>
    </xf>
    <xf numFmtId="0" fontId="0" fillId="11" borderId="2" xfId="0" applyFont="1" applyFill="1" applyBorder="1" applyAlignment="1">
      <alignment horizontal="centerContinuous"/>
    </xf>
    <xf numFmtId="0" fontId="0" fillId="11" borderId="2" xfId="0" applyFill="1" applyBorder="1" applyAlignment="1">
      <alignment horizontal="centerContinuous"/>
    </xf>
    <xf numFmtId="0" fontId="0" fillId="0" borderId="3" xfId="0" applyBorder="1" applyAlignment="1">
      <alignment horizontal="center"/>
    </xf>
    <xf numFmtId="0" fontId="0" fillId="5" borderId="0" xfId="0" applyFill="1" applyAlignment="1">
      <alignment horizontal="center"/>
    </xf>
    <xf numFmtId="0" fontId="2" fillId="3" borderId="3" xfId="0" applyFont="1" applyFill="1" applyBorder="1" applyAlignment="1">
      <alignment horizontal="center"/>
    </xf>
    <xf numFmtId="0" fontId="2" fillId="4" borderId="3" xfId="0" applyFont="1" applyFill="1" applyBorder="1" applyAlignment="1">
      <alignment horizontal="centerContinuous"/>
    </xf>
    <xf numFmtId="0" fontId="0" fillId="4" borderId="3" xfId="0" applyFill="1" applyBorder="1" applyAlignment="1">
      <alignment horizontal="centerContinuous"/>
    </xf>
    <xf numFmtId="2" fontId="0" fillId="5" borderId="0" xfId="0" applyNumberFormat="1" applyFont="1" applyFill="1"/>
    <xf numFmtId="2" fontId="0" fillId="5" borderId="0" xfId="0" applyNumberFormat="1" applyFill="1"/>
    <xf numFmtId="2" fontId="0" fillId="5" borderId="0" xfId="0" quotePrefix="1" applyNumberFormat="1" applyFill="1"/>
    <xf numFmtId="0" fontId="0" fillId="5" borderId="0" xfId="0" applyFill="1" applyAlignment="1">
      <alignment horizontal="center" vertical="top" wrapText="1"/>
    </xf>
    <xf numFmtId="14" fontId="13" fillId="5" borderId="0" xfId="0" applyNumberFormat="1" applyFont="1" applyFill="1"/>
    <xf numFmtId="0" fontId="14" fillId="5" borderId="0" xfId="0" applyFont="1" applyFill="1" applyAlignment="1">
      <alignment vertical="center"/>
    </xf>
    <xf numFmtId="0" fontId="13" fillId="5" borderId="0" xfId="0" applyFont="1" applyFill="1"/>
    <xf numFmtId="0" fontId="12" fillId="5" borderId="4" xfId="0" applyFont="1" applyFill="1" applyBorder="1" applyAlignment="1">
      <alignment horizontal="center" vertical="center"/>
    </xf>
    <xf numFmtId="0" fontId="2" fillId="7" borderId="5" xfId="0" applyFont="1" applyFill="1" applyBorder="1"/>
    <xf numFmtId="0" fontId="5" fillId="5" borderId="0" xfId="0" applyFont="1" applyFill="1" applyAlignment="1">
      <alignment horizontal="right"/>
    </xf>
    <xf numFmtId="0" fontId="0" fillId="5" borderId="0" xfId="0" applyFill="1" applyAlignment="1">
      <alignment horizontal="left" vertical="top"/>
    </xf>
    <xf numFmtId="0" fontId="0" fillId="5" borderId="0" xfId="0" applyFill="1" applyAlignment="1">
      <alignment horizontal="left" vertical="top" wrapText="1"/>
    </xf>
    <xf numFmtId="0" fontId="14" fillId="12" borderId="0" xfId="0" applyFont="1" applyFill="1" applyAlignment="1">
      <alignment vertical="center"/>
    </xf>
    <xf numFmtId="0" fontId="0" fillId="12" borderId="0" xfId="0" applyFill="1"/>
    <xf numFmtId="0" fontId="12" fillId="12" borderId="4" xfId="0" applyFont="1" applyFill="1" applyBorder="1" applyAlignment="1">
      <alignment horizontal="center" vertical="center"/>
    </xf>
  </cellXfs>
  <cellStyles count="2">
    <cellStyle name="Hyperlink" xfId="1" builtinId="8"/>
    <cellStyle name="Normal" xfId="0" builtinId="0"/>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99EA5D-7850-4AC7-A2F2-A9B88E0D3293}" name="Table_Name" displayName="Table_Name" ref="B14:H27" totalsRowShown="0">
  <autoFilter ref="B14:H27" xr:uid="{1199EA5D-7850-4AC7-A2F2-A9B88E0D3293}"/>
  <tableColumns count="7">
    <tableColumn id="1" xr3:uid="{A6B2C51C-4974-4C4A-87BB-0E09588F5E20}" name="Date" dataDxfId="0"/>
    <tableColumn id="2" xr3:uid="{7D56BAD0-4C69-4A0B-9453-52164D6CAD09}" name="Open"/>
    <tableColumn id="3" xr3:uid="{1E20CE43-E2E9-4ED9-8209-C758BF9F0320}" name="High"/>
    <tableColumn id="4" xr3:uid="{8ED152BA-BC52-4745-A8C8-F82D1C2B0A4C}" name="Low"/>
    <tableColumn id="5" xr3:uid="{BED6675B-5CAB-4FB7-841A-4E3AD8B6E983}" name="Close"/>
    <tableColumn id="6" xr3:uid="{1EA74BDF-CA7F-4859-B068-CCA7CCDB9FF0}" name="Volume"/>
    <tableColumn id="7" xr3:uid="{E22F3D89-CD2A-487F-8865-42303DEA3AE7}" nam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3741C-B290-4A05-8DCF-025DACC31401}">
  <dimension ref="B6:C24"/>
  <sheetViews>
    <sheetView topLeftCell="A10" workbookViewId="0">
      <selection activeCell="C22" sqref="C22"/>
    </sheetView>
  </sheetViews>
  <sheetFormatPr defaultRowHeight="14.4" x14ac:dyDescent="0.3"/>
  <cols>
    <col min="1" max="1" width="5.33203125" customWidth="1"/>
    <col min="2" max="2" width="22.88671875" style="10" customWidth="1"/>
    <col min="3" max="3" width="77.5546875" style="14" customWidth="1"/>
  </cols>
  <sheetData>
    <row r="6" spans="2:3" ht="23.4" customHeight="1" x14ac:dyDescent="0.3">
      <c r="B6" s="16" t="s">
        <v>47</v>
      </c>
      <c r="C6" s="17" t="s">
        <v>48</v>
      </c>
    </row>
    <row r="7" spans="2:3" ht="30" customHeight="1" x14ac:dyDescent="0.3">
      <c r="B7" s="26" t="s">
        <v>77</v>
      </c>
      <c r="C7" s="27" t="s">
        <v>78</v>
      </c>
    </row>
    <row r="8" spans="2:3" ht="30" customHeight="1" x14ac:dyDescent="0.3">
      <c r="B8" s="15" t="s">
        <v>90</v>
      </c>
      <c r="C8" s="27" t="s">
        <v>125</v>
      </c>
    </row>
    <row r="9" spans="2:3" ht="30" customHeight="1" x14ac:dyDescent="0.3">
      <c r="B9" s="26" t="s">
        <v>46</v>
      </c>
      <c r="C9" s="27" t="s">
        <v>49</v>
      </c>
    </row>
    <row r="10" spans="2:3" ht="30" customHeight="1" x14ac:dyDescent="0.3">
      <c r="B10" s="26" t="s">
        <v>87</v>
      </c>
      <c r="C10" s="29" t="s">
        <v>88</v>
      </c>
    </row>
    <row r="11" spans="2:3" ht="30" customHeight="1" x14ac:dyDescent="0.3">
      <c r="B11" s="28" t="s">
        <v>91</v>
      </c>
      <c r="C11" s="29"/>
    </row>
    <row r="12" spans="2:3" ht="30" customHeight="1" x14ac:dyDescent="0.3">
      <c r="B12" s="28" t="s">
        <v>92</v>
      </c>
      <c r="C12" s="29"/>
    </row>
    <row r="13" spans="2:3" ht="30" customHeight="1" x14ac:dyDescent="0.3">
      <c r="B13" s="28" t="s">
        <v>93</v>
      </c>
      <c r="C13" s="29"/>
    </row>
    <row r="14" spans="2:3" ht="30" customHeight="1" x14ac:dyDescent="0.3">
      <c r="B14" s="28" t="s">
        <v>89</v>
      </c>
      <c r="C14" s="29"/>
    </row>
    <row r="15" spans="2:3" ht="30" customHeight="1" x14ac:dyDescent="0.3">
      <c r="B15" s="28" t="s">
        <v>94</v>
      </c>
      <c r="C15" s="29"/>
    </row>
    <row r="16" spans="2:3" ht="30" customHeight="1" x14ac:dyDescent="0.3">
      <c r="B16" s="28" t="s">
        <v>95</v>
      </c>
      <c r="C16" s="29"/>
    </row>
    <row r="17" spans="2:2" ht="30" customHeight="1" x14ac:dyDescent="0.3">
      <c r="B17" s="28" t="s">
        <v>96</v>
      </c>
    </row>
    <row r="18" spans="2:2" ht="30" customHeight="1" x14ac:dyDescent="0.3">
      <c r="B18" s="28" t="s">
        <v>97</v>
      </c>
    </row>
    <row r="19" spans="2:2" ht="30" customHeight="1" x14ac:dyDescent="0.3">
      <c r="B19" s="28" t="s">
        <v>98</v>
      </c>
    </row>
    <row r="20" spans="2:2" ht="30" customHeight="1" x14ac:dyDescent="0.3">
      <c r="B20" s="28" t="s">
        <v>99</v>
      </c>
    </row>
    <row r="21" spans="2:2" ht="30" customHeight="1" x14ac:dyDescent="0.3">
      <c r="B21" s="28" t="s">
        <v>100</v>
      </c>
    </row>
    <row r="22" spans="2:2" ht="30" customHeight="1" x14ac:dyDescent="0.3">
      <c r="B22" s="28" t="s">
        <v>101</v>
      </c>
    </row>
    <row r="23" spans="2:2" ht="30" customHeight="1" x14ac:dyDescent="0.3">
      <c r="B23" s="28" t="s">
        <v>102</v>
      </c>
    </row>
    <row r="24" spans="2:2" x14ac:dyDescent="0.3">
      <c r="B24" s="10" t="s">
        <v>137</v>
      </c>
    </row>
  </sheetData>
  <hyperlinks>
    <hyperlink ref="B9" location="'INDEX and MATCH'!A1" display="INDEX and MATCH" xr:uid="{CF31D438-D797-4562-9FDF-8BCEB8A6665D}"/>
    <hyperlink ref="B7" location="'MATH FORMULAS'!A1" display="MATH FORMULAS" xr:uid="{D916CD5B-12C2-4E09-875C-523DFB05C7B0}"/>
    <hyperlink ref="B10" location="'IF | AND OR NOT'!A1" display="IF | AND OR NOT" xr:uid="{87B9DB78-DC96-40A4-9827-05C17507E1F1}"/>
    <hyperlink ref="B8" location="'CREATE A TABLE'!A1" display="CREATE A TABLE" xr:uid="{AABEBEBE-6E10-4573-87B6-0FDFF465D6C8}"/>
  </hyperlinks>
  <pageMargins left="0.7" right="0.7" top="0.75" bottom="0.75" header="0.3" footer="0.3"/>
  <pageSetup paperSize="9" orientation="portrait" horizontalDpi="0" verticalDpi="0" r:id="rId1"/>
  <headerFooter>
    <oddFooter>&amp;C&amp;1#&amp;"Arial"&amp;9&amp;K737373Interno</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7BAC6-BF40-4577-A24E-8C50C87E5CB4}">
  <dimension ref="A1:C17"/>
  <sheetViews>
    <sheetView workbookViewId="0">
      <selection activeCell="G19" sqref="G19"/>
    </sheetView>
  </sheetViews>
  <sheetFormatPr defaultRowHeight="14.4" x14ac:dyDescent="0.3"/>
  <cols>
    <col min="1" max="1" width="25.88671875" customWidth="1"/>
    <col min="2" max="2" width="20.88671875" customWidth="1"/>
  </cols>
  <sheetData>
    <row r="1" spans="1:3" ht="15" x14ac:dyDescent="0.35">
      <c r="A1" s="40" t="s">
        <v>128</v>
      </c>
      <c r="B1" s="40"/>
    </row>
    <row r="2" spans="1:3" ht="15" x14ac:dyDescent="0.35">
      <c r="A2" s="34" t="s">
        <v>129</v>
      </c>
      <c r="B2" s="35">
        <v>32836</v>
      </c>
    </row>
    <row r="3" spans="1:3" ht="15" x14ac:dyDescent="0.35">
      <c r="A3" s="34" t="s">
        <v>130</v>
      </c>
      <c r="B3" s="35">
        <v>42878</v>
      </c>
    </row>
    <row r="4" spans="1:3" ht="15" x14ac:dyDescent="0.35">
      <c r="A4" s="34"/>
      <c r="B4" s="34"/>
    </row>
    <row r="5" spans="1:3" ht="15" x14ac:dyDescent="0.35">
      <c r="A5" s="34"/>
      <c r="B5" s="34"/>
    </row>
    <row r="6" spans="1:3" ht="15" x14ac:dyDescent="0.35">
      <c r="A6" s="34">
        <f>+ROUND(YEAR($B$3)-YEAR(B2)+(MONTH($B$3)-MONTH(B2))/12+(DAY($B$3)-DAY(B2))/365,0)</f>
        <v>27</v>
      </c>
      <c r="B6" s="34"/>
    </row>
    <row r="10" spans="1:3" ht="15" x14ac:dyDescent="0.35">
      <c r="A10" s="36" t="s">
        <v>131</v>
      </c>
      <c r="C10" s="34"/>
    </row>
    <row r="11" spans="1:3" ht="15" x14ac:dyDescent="0.35">
      <c r="A11" s="34"/>
    </row>
    <row r="12" spans="1:3" ht="15" x14ac:dyDescent="0.35">
      <c r="A12" s="34"/>
      <c r="B12" s="34"/>
    </row>
    <row r="13" spans="1:3" ht="15" x14ac:dyDescent="0.35">
      <c r="A13" s="34" t="s">
        <v>133</v>
      </c>
      <c r="B13" s="37" t="s">
        <v>132</v>
      </c>
      <c r="C13" s="34"/>
    </row>
    <row r="14" spans="1:3" ht="15" x14ac:dyDescent="0.35">
      <c r="A14" s="34" t="s">
        <v>134</v>
      </c>
      <c r="B14" s="38">
        <f>+SUM(IF(FREQUENCY(MATCH(A13:A17,A13:A17,0),MATCH(A13:A17,A13:A17,0))&gt;0,1))</f>
        <v>4</v>
      </c>
      <c r="C14" s="34"/>
    </row>
    <row r="15" spans="1:3" ht="15" x14ac:dyDescent="0.35">
      <c r="A15" s="34" t="s">
        <v>135</v>
      </c>
      <c r="B15" s="34"/>
      <c r="C15" s="34"/>
    </row>
    <row r="16" spans="1:3" ht="15" x14ac:dyDescent="0.35">
      <c r="A16" s="34" t="s">
        <v>135</v>
      </c>
      <c r="B16" s="34">
        <f>COUNTA(_xlfn.UNIQUE(A13:A17))</f>
        <v>4</v>
      </c>
      <c r="C16" s="34"/>
    </row>
    <row r="17" spans="1:3" ht="15" x14ac:dyDescent="0.35">
      <c r="A17" s="34" t="s">
        <v>136</v>
      </c>
      <c r="B17" s="34"/>
      <c r="C17" s="34"/>
    </row>
  </sheetData>
  <mergeCells count="1">
    <mergeCell ref="A1:B1"/>
  </mergeCells>
  <pageMargins left="0.7" right="0.7" top="0.75" bottom="0.75" header="0.3" footer="0.3"/>
  <pageSetup orientation="portrait" r:id="rId1"/>
  <headerFooter>
    <oddFooter>&amp;C&amp;1#&amp;"Arial"&amp;9&amp;K737373Interno</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29F2F-BF80-4CD0-8597-2BC3F7852A40}">
  <dimension ref="A1:N27"/>
  <sheetViews>
    <sheetView workbookViewId="0">
      <selection activeCell="D19" sqref="C19:D20"/>
    </sheetView>
  </sheetViews>
  <sheetFormatPr defaultRowHeight="14.4" x14ac:dyDescent="0.3"/>
  <cols>
    <col min="1" max="1" width="13.109375" bestFit="1" customWidth="1"/>
    <col min="2" max="2" width="17.5546875" customWidth="1"/>
    <col min="3" max="3" width="35" customWidth="1"/>
    <col min="4" max="9" width="16.44140625" customWidth="1"/>
  </cols>
  <sheetData>
    <row r="1" spans="1:14" x14ac:dyDescent="0.3">
      <c r="A1" s="31" t="s">
        <v>78</v>
      </c>
      <c r="B1" s="31"/>
      <c r="C1" s="31"/>
      <c r="D1" s="31"/>
      <c r="E1" s="31"/>
      <c r="F1" s="31"/>
      <c r="G1" s="31"/>
      <c r="H1" s="31"/>
      <c r="I1" s="31"/>
      <c r="J1" s="31"/>
      <c r="K1" s="31"/>
      <c r="L1" s="31"/>
      <c r="M1" s="31"/>
      <c r="N1" s="31"/>
    </row>
    <row r="3" spans="1:14" x14ac:dyDescent="0.3">
      <c r="A3" s="21" t="s">
        <v>59</v>
      </c>
      <c r="B3" s="21" t="s">
        <v>48</v>
      </c>
      <c r="C3" s="21" t="s">
        <v>47</v>
      </c>
      <c r="D3" s="46" t="s">
        <v>60</v>
      </c>
      <c r="E3" s="46"/>
      <c r="F3" s="47"/>
      <c r="G3" s="47"/>
      <c r="H3" s="47"/>
      <c r="I3" s="47"/>
      <c r="J3" s="47"/>
      <c r="K3" s="47"/>
      <c r="L3" s="47"/>
      <c r="M3" s="47"/>
      <c r="N3" s="47"/>
    </row>
    <row r="4" spans="1:14" x14ac:dyDescent="0.3">
      <c r="A4" s="20" t="s">
        <v>58</v>
      </c>
      <c r="B4" s="20" t="s">
        <v>67</v>
      </c>
      <c r="C4" s="20" t="s">
        <v>61</v>
      </c>
      <c r="D4" s="22" t="s">
        <v>62</v>
      </c>
      <c r="E4" s="23">
        <v>45</v>
      </c>
      <c r="F4" s="24" t="s">
        <v>70</v>
      </c>
      <c r="G4" s="23">
        <v>0.45359237000000002</v>
      </c>
      <c r="H4" s="22" t="s">
        <v>63</v>
      </c>
      <c r="I4" s="25" t="str">
        <f>ROUND(E4*G4,2) &amp; "Kg"</f>
        <v>20,41Kg</v>
      </c>
    </row>
    <row r="5" spans="1:14" x14ac:dyDescent="0.3">
      <c r="A5" s="20" t="s">
        <v>58</v>
      </c>
      <c r="B5" s="20" t="s">
        <v>66</v>
      </c>
      <c r="C5" s="20" t="s">
        <v>68</v>
      </c>
      <c r="D5" s="22" t="s">
        <v>69</v>
      </c>
      <c r="E5" s="23">
        <v>20.41</v>
      </c>
      <c r="F5" s="24" t="s">
        <v>70</v>
      </c>
      <c r="G5" s="23">
        <v>0.45359237000000002</v>
      </c>
      <c r="H5" s="22" t="s">
        <v>63</v>
      </c>
      <c r="I5" s="25" t="str">
        <f>ROUND(E5/G5,2) &amp; "lb"</f>
        <v>45lb</v>
      </c>
    </row>
    <row r="6" spans="1:14" x14ac:dyDescent="0.3">
      <c r="A6" t="s">
        <v>64</v>
      </c>
      <c r="B6" t="s">
        <v>65</v>
      </c>
      <c r="C6" s="20" t="s">
        <v>72</v>
      </c>
      <c r="D6" s="22" t="s">
        <v>73</v>
      </c>
      <c r="E6" s="23">
        <v>1</v>
      </c>
      <c r="F6" s="24" t="s">
        <v>71</v>
      </c>
      <c r="G6" s="23">
        <v>37.795275590599999</v>
      </c>
      <c r="H6" s="22" t="s">
        <v>63</v>
      </c>
      <c r="I6" s="25" t="str">
        <f>ROUND(E6*G6,2) &amp; "px"</f>
        <v>37,8px</v>
      </c>
    </row>
    <row r="7" spans="1:14" x14ac:dyDescent="0.3">
      <c r="A7" t="s">
        <v>64</v>
      </c>
      <c r="B7" t="s">
        <v>76</v>
      </c>
      <c r="C7" s="20" t="s">
        <v>75</v>
      </c>
      <c r="D7" s="22" t="s">
        <v>73</v>
      </c>
      <c r="E7" s="23">
        <v>37.799999999999997</v>
      </c>
      <c r="F7" s="24" t="s">
        <v>74</v>
      </c>
      <c r="G7" s="23">
        <v>37.795275590599999</v>
      </c>
      <c r="H7" s="22" t="s">
        <v>63</v>
      </c>
      <c r="I7" s="25" t="str">
        <f>ROUND(E7/G7,2) &amp; "cm"</f>
        <v>1cm</v>
      </c>
    </row>
    <row r="8" spans="1:14" x14ac:dyDescent="0.3">
      <c r="A8" t="s">
        <v>138</v>
      </c>
      <c r="B8" t="s">
        <v>139</v>
      </c>
      <c r="C8" t="s">
        <v>143</v>
      </c>
      <c r="D8" s="43" t="s">
        <v>141</v>
      </c>
      <c r="E8" s="44">
        <v>32</v>
      </c>
      <c r="F8" s="24" t="s">
        <v>142</v>
      </c>
      <c r="G8" s="44">
        <v>0</v>
      </c>
      <c r="H8" s="22" t="s">
        <v>63</v>
      </c>
      <c r="I8" s="45" t="str">
        <f>(E8-32)*0.05556 &amp; "°C"</f>
        <v>0°C</v>
      </c>
    </row>
    <row r="9" spans="1:14" x14ac:dyDescent="0.3">
      <c r="A9" t="s">
        <v>138</v>
      </c>
      <c r="B9" t="s">
        <v>140</v>
      </c>
      <c r="C9" t="s">
        <v>144</v>
      </c>
      <c r="D9" s="43" t="s">
        <v>142</v>
      </c>
      <c r="E9">
        <v>16</v>
      </c>
      <c r="F9" s="24" t="s">
        <v>141</v>
      </c>
      <c r="G9" s="23">
        <v>60</v>
      </c>
      <c r="H9" s="22" t="s">
        <v>63</v>
      </c>
      <c r="I9" s="45" t="str">
        <f>(E9*1.8)+32 &amp; "°F"</f>
        <v>60,8°F</v>
      </c>
    </row>
    <row r="27" spans="4:4" x14ac:dyDescent="0.3">
      <c r="D27" t="s">
        <v>45</v>
      </c>
    </row>
  </sheetData>
  <autoFilter ref="A3:C7" xr:uid="{51A29F2F-BF80-4CD0-8597-2BC3F7852A40}"/>
  <phoneticPr fontId="6" type="noConversion"/>
  <pageMargins left="0.7" right="0.7" top="0.75" bottom="0.75" header="0.3" footer="0.3"/>
  <pageSetup paperSize="9" orientation="portrait" r:id="rId1"/>
  <headerFooter>
    <oddFooter>&amp;C&amp;1#&amp;"Arial"&amp;9&amp;K737373Interno</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325F1-E2ED-4D43-88B1-08621B160C16}">
  <dimension ref="A1:N27"/>
  <sheetViews>
    <sheetView workbookViewId="0">
      <selection activeCell="I20" sqref="I20"/>
    </sheetView>
  </sheetViews>
  <sheetFormatPr defaultRowHeight="14.4" x14ac:dyDescent="0.3"/>
  <cols>
    <col min="2" max="2" width="10.5546875" bestFit="1" customWidth="1"/>
    <col min="3" max="8" width="11.5546875" customWidth="1"/>
  </cols>
  <sheetData>
    <row r="1" spans="1:14" x14ac:dyDescent="0.3">
      <c r="A1" s="31" t="s">
        <v>90</v>
      </c>
      <c r="B1" s="31"/>
      <c r="C1" s="31"/>
      <c r="D1" s="31"/>
      <c r="E1" s="31"/>
      <c r="F1" s="31"/>
      <c r="G1" s="31"/>
      <c r="H1" s="31"/>
      <c r="I1" s="31"/>
      <c r="J1" s="31"/>
      <c r="K1" s="31"/>
      <c r="L1" s="31"/>
      <c r="M1" s="31"/>
      <c r="N1" s="31"/>
    </row>
    <row r="2" spans="1:14" x14ac:dyDescent="0.3">
      <c r="A2" s="33" t="s">
        <v>125</v>
      </c>
      <c r="B2" s="12"/>
      <c r="C2" s="12"/>
      <c r="D2" s="12"/>
      <c r="E2" s="12"/>
      <c r="F2" s="12"/>
      <c r="G2" s="12"/>
      <c r="H2" s="12"/>
      <c r="I2" s="12"/>
      <c r="J2" s="12"/>
      <c r="K2" s="12"/>
      <c r="L2" s="12"/>
      <c r="M2" s="12"/>
      <c r="N2" s="12"/>
    </row>
    <row r="3" spans="1:14" ht="20.399999999999999" customHeight="1" x14ac:dyDescent="0.3">
      <c r="A3" s="12" t="s">
        <v>103</v>
      </c>
      <c r="B3" s="12"/>
      <c r="C3" s="12"/>
      <c r="D3" s="12"/>
      <c r="E3" s="12"/>
      <c r="F3" s="12"/>
      <c r="G3" s="12"/>
      <c r="H3" s="12"/>
      <c r="I3" s="12"/>
      <c r="J3" s="12"/>
      <c r="K3" s="12"/>
      <c r="L3" s="12"/>
      <c r="M3" s="12"/>
      <c r="N3" s="12"/>
    </row>
    <row r="4" spans="1:14" ht="20.399999999999999" customHeight="1" x14ac:dyDescent="0.3">
      <c r="A4" s="12" t="s">
        <v>104</v>
      </c>
      <c r="B4" s="12"/>
      <c r="C4" s="12"/>
      <c r="D4" s="12"/>
      <c r="E4" s="12"/>
      <c r="F4" s="12"/>
      <c r="G4" s="12"/>
      <c r="H4" s="12"/>
      <c r="I4" s="12"/>
      <c r="J4" s="12"/>
      <c r="K4" s="12"/>
      <c r="L4" s="12"/>
      <c r="M4" s="12"/>
      <c r="N4" s="12"/>
    </row>
    <row r="5" spans="1:14" ht="20.399999999999999" customHeight="1" x14ac:dyDescent="0.3">
      <c r="A5" s="12" t="s">
        <v>105</v>
      </c>
      <c r="B5" s="12"/>
      <c r="C5" s="12"/>
      <c r="D5" s="12"/>
      <c r="E5" s="12"/>
      <c r="F5" s="12"/>
      <c r="G5" s="12"/>
      <c r="H5" s="12"/>
      <c r="I5" s="12"/>
      <c r="J5" s="12"/>
      <c r="K5" s="12"/>
      <c r="L5" s="12"/>
      <c r="M5" s="12"/>
      <c r="N5" s="12"/>
    </row>
    <row r="6" spans="1:14" ht="20.399999999999999" customHeight="1" x14ac:dyDescent="0.3">
      <c r="A6" s="12" t="s">
        <v>106</v>
      </c>
      <c r="B6" s="12"/>
      <c r="C6" s="12"/>
      <c r="D6" s="12"/>
      <c r="E6" s="12"/>
      <c r="F6" s="12"/>
      <c r="G6" s="12"/>
      <c r="H6" s="12"/>
      <c r="I6" s="12"/>
      <c r="J6" s="12"/>
      <c r="K6" s="12"/>
      <c r="L6" s="12"/>
      <c r="M6" s="12"/>
      <c r="N6" s="12"/>
    </row>
    <row r="7" spans="1:14" ht="20.399999999999999" customHeight="1" x14ac:dyDescent="0.3">
      <c r="A7" s="12" t="s">
        <v>107</v>
      </c>
      <c r="B7" s="12"/>
      <c r="C7" s="12"/>
      <c r="D7" s="12"/>
      <c r="E7" s="12"/>
      <c r="F7" s="12"/>
      <c r="G7" s="12"/>
      <c r="H7" s="12"/>
      <c r="I7" s="12"/>
      <c r="J7" s="12"/>
      <c r="K7" s="12"/>
      <c r="L7" s="12"/>
      <c r="M7" s="12"/>
      <c r="N7" s="12"/>
    </row>
    <row r="8" spans="1:14" ht="20.399999999999999" customHeight="1" x14ac:dyDescent="0.3">
      <c r="A8" s="12" t="s">
        <v>108</v>
      </c>
      <c r="B8" s="12"/>
      <c r="C8" s="12"/>
      <c r="D8" s="12"/>
      <c r="E8" s="12"/>
      <c r="F8" s="12"/>
      <c r="G8" s="12"/>
      <c r="H8" s="12"/>
      <c r="I8" s="12"/>
      <c r="J8" s="12"/>
      <c r="K8" s="12"/>
      <c r="L8" s="12"/>
      <c r="M8" s="12"/>
      <c r="N8" s="12"/>
    </row>
    <row r="9" spans="1:14" ht="20.399999999999999" customHeight="1" x14ac:dyDescent="0.3">
      <c r="A9" s="12" t="s">
        <v>109</v>
      </c>
      <c r="B9" s="12"/>
      <c r="C9" s="12"/>
      <c r="D9" s="12"/>
      <c r="E9" s="12"/>
      <c r="F9" s="12"/>
      <c r="G9" s="12"/>
      <c r="H9" s="12"/>
      <c r="I9" s="12"/>
      <c r="J9" s="12"/>
      <c r="K9" s="12"/>
      <c r="L9" s="12"/>
      <c r="M9" s="12"/>
      <c r="N9" s="12"/>
    </row>
    <row r="10" spans="1:14" ht="19.2" customHeight="1" x14ac:dyDescent="0.3">
      <c r="A10" s="12" t="s">
        <v>124</v>
      </c>
    </row>
    <row r="14" spans="1:14" x14ac:dyDescent="0.3">
      <c r="B14" t="s">
        <v>0</v>
      </c>
      <c r="C14" t="s">
        <v>1</v>
      </c>
      <c r="D14" t="s">
        <v>2</v>
      </c>
      <c r="E14" t="s">
        <v>3</v>
      </c>
      <c r="F14" t="s">
        <v>4</v>
      </c>
      <c r="G14" t="s">
        <v>5</v>
      </c>
      <c r="H14" t="s">
        <v>6</v>
      </c>
    </row>
    <row r="15" spans="1:14" x14ac:dyDescent="0.3">
      <c r="B15" s="1">
        <v>36529</v>
      </c>
      <c r="C15" t="s">
        <v>110</v>
      </c>
      <c r="D15" t="s">
        <v>110</v>
      </c>
      <c r="E15" t="s">
        <v>110</v>
      </c>
      <c r="F15" t="s">
        <v>111</v>
      </c>
      <c r="G15">
        <v>4</v>
      </c>
      <c r="H15" t="s">
        <v>7</v>
      </c>
    </row>
    <row r="16" spans="1:14" x14ac:dyDescent="0.3">
      <c r="B16" s="1">
        <v>36530</v>
      </c>
      <c r="C16" t="s">
        <v>112</v>
      </c>
      <c r="D16" t="s">
        <v>112</v>
      </c>
      <c r="E16" t="s">
        <v>112</v>
      </c>
      <c r="F16" t="s">
        <v>113</v>
      </c>
      <c r="G16">
        <v>16</v>
      </c>
      <c r="H16" t="s">
        <v>7</v>
      </c>
    </row>
    <row r="17" spans="2:8" x14ac:dyDescent="0.3">
      <c r="B17" s="1">
        <v>36531</v>
      </c>
      <c r="C17" t="s">
        <v>114</v>
      </c>
      <c r="D17" t="s">
        <v>114</v>
      </c>
      <c r="E17" t="s">
        <v>114</v>
      </c>
      <c r="F17" t="s">
        <v>114</v>
      </c>
      <c r="G17">
        <v>0</v>
      </c>
      <c r="H17" t="s">
        <v>7</v>
      </c>
    </row>
    <row r="18" spans="2:8" x14ac:dyDescent="0.3">
      <c r="B18" s="1">
        <v>36532</v>
      </c>
      <c r="C18" t="s">
        <v>115</v>
      </c>
      <c r="D18" t="s">
        <v>115</v>
      </c>
      <c r="E18" t="s">
        <v>115</v>
      </c>
      <c r="F18" t="s">
        <v>115</v>
      </c>
      <c r="G18">
        <v>0</v>
      </c>
      <c r="H18" t="s">
        <v>7</v>
      </c>
    </row>
    <row r="19" spans="2:8" x14ac:dyDescent="0.3">
      <c r="B19" s="1">
        <v>36535</v>
      </c>
      <c r="C19" t="s">
        <v>116</v>
      </c>
      <c r="D19" t="s">
        <v>116</v>
      </c>
      <c r="E19" t="s">
        <v>116</v>
      </c>
      <c r="F19" t="s">
        <v>116</v>
      </c>
      <c r="G19">
        <v>0</v>
      </c>
      <c r="H19" t="s">
        <v>7</v>
      </c>
    </row>
    <row r="20" spans="2:8" x14ac:dyDescent="0.3">
      <c r="B20" s="1">
        <v>36536</v>
      </c>
      <c r="C20" t="s">
        <v>117</v>
      </c>
      <c r="D20" t="s">
        <v>117</v>
      </c>
      <c r="E20" t="s">
        <v>117</v>
      </c>
      <c r="F20" t="s">
        <v>117</v>
      </c>
      <c r="G20">
        <v>0</v>
      </c>
      <c r="H20" t="s">
        <v>7</v>
      </c>
    </row>
    <row r="21" spans="2:8" x14ac:dyDescent="0.3">
      <c r="B21" s="1">
        <v>36537</v>
      </c>
      <c r="C21" t="s">
        <v>111</v>
      </c>
      <c r="D21" t="s">
        <v>111</v>
      </c>
      <c r="E21" t="s">
        <v>111</v>
      </c>
      <c r="F21" t="s">
        <v>111</v>
      </c>
      <c r="G21">
        <v>0</v>
      </c>
      <c r="H21" t="s">
        <v>7</v>
      </c>
    </row>
    <row r="22" spans="2:8" x14ac:dyDescent="0.3">
      <c r="B22" s="1">
        <v>36538</v>
      </c>
      <c r="C22" t="s">
        <v>118</v>
      </c>
      <c r="D22" t="s">
        <v>118</v>
      </c>
      <c r="E22" t="s">
        <v>118</v>
      </c>
      <c r="F22" t="s">
        <v>118</v>
      </c>
      <c r="G22">
        <v>0</v>
      </c>
      <c r="H22" t="s">
        <v>7</v>
      </c>
    </row>
    <row r="23" spans="2:8" x14ac:dyDescent="0.3">
      <c r="B23" s="1">
        <v>36539</v>
      </c>
      <c r="C23" t="s">
        <v>119</v>
      </c>
      <c r="D23" t="s">
        <v>119</v>
      </c>
      <c r="E23" t="s">
        <v>119</v>
      </c>
      <c r="F23" t="s">
        <v>119</v>
      </c>
      <c r="G23">
        <v>0</v>
      </c>
      <c r="H23" t="s">
        <v>7</v>
      </c>
    </row>
    <row r="24" spans="2:8" x14ac:dyDescent="0.3">
      <c r="B24" s="1">
        <v>36543</v>
      </c>
      <c r="C24" t="s">
        <v>120</v>
      </c>
      <c r="D24" t="s">
        <v>120</v>
      </c>
      <c r="E24" t="s">
        <v>120</v>
      </c>
      <c r="F24" t="s">
        <v>120</v>
      </c>
      <c r="G24">
        <v>0</v>
      </c>
      <c r="H24" t="s">
        <v>7</v>
      </c>
    </row>
    <row r="25" spans="2:8" x14ac:dyDescent="0.3">
      <c r="B25" s="1">
        <v>36544</v>
      </c>
      <c r="C25" t="s">
        <v>121</v>
      </c>
      <c r="D25" t="s">
        <v>121</v>
      </c>
      <c r="E25" t="s">
        <v>121</v>
      </c>
      <c r="F25" t="s">
        <v>121</v>
      </c>
      <c r="G25">
        <v>17</v>
      </c>
      <c r="H25" t="s">
        <v>7</v>
      </c>
    </row>
    <row r="26" spans="2:8" x14ac:dyDescent="0.3">
      <c r="B26" s="1">
        <v>36545</v>
      </c>
      <c r="C26" t="s">
        <v>122</v>
      </c>
      <c r="D26" t="s">
        <v>122</v>
      </c>
      <c r="E26" t="s">
        <v>122</v>
      </c>
      <c r="F26" t="s">
        <v>122</v>
      </c>
      <c r="G26">
        <v>0</v>
      </c>
      <c r="H26" t="s">
        <v>7</v>
      </c>
    </row>
    <row r="27" spans="2:8" x14ac:dyDescent="0.3">
      <c r="B27" s="1">
        <v>36546</v>
      </c>
      <c r="C27" t="s">
        <v>123</v>
      </c>
      <c r="D27" t="s">
        <v>123</v>
      </c>
      <c r="E27" t="s">
        <v>123</v>
      </c>
      <c r="F27" t="s">
        <v>123</v>
      </c>
      <c r="G27">
        <v>0</v>
      </c>
      <c r="H27" t="s">
        <v>7</v>
      </c>
    </row>
  </sheetData>
  <pageMargins left="0.7" right="0.7" top="0.75" bottom="0.75" header="0.3" footer="0.3"/>
  <pageSetup paperSize="9" orientation="portrait" horizontalDpi="0" verticalDpi="0" r:id="rId1"/>
  <headerFooter>
    <oddFooter>&amp;C&amp;1#&amp;"Arial"&amp;9&amp;K737373Interno</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2E829-8C06-4C5E-9A98-4982EA40935A}">
  <dimension ref="A1:W27"/>
  <sheetViews>
    <sheetView workbookViewId="0">
      <selection activeCell="R22" sqref="R22"/>
    </sheetView>
  </sheetViews>
  <sheetFormatPr defaultRowHeight="14.4" x14ac:dyDescent="0.3"/>
  <cols>
    <col min="1" max="1" width="8" customWidth="1"/>
    <col min="2" max="2" width="9.109375" bestFit="1" customWidth="1"/>
    <col min="3" max="3" width="11.33203125" bestFit="1" customWidth="1"/>
    <col min="4" max="4" width="4" bestFit="1" customWidth="1"/>
    <col min="5" max="5" width="9.88671875" bestFit="1" customWidth="1"/>
    <col min="6" max="6" width="10.5546875" bestFit="1" customWidth="1"/>
    <col min="7" max="7" width="6.5546875" customWidth="1"/>
    <col min="8" max="8" width="9.44140625" customWidth="1"/>
    <col min="12" max="12" width="12.109375" customWidth="1"/>
    <col min="13" max="13" width="11" customWidth="1"/>
    <col min="14" max="14" width="10.33203125" customWidth="1"/>
    <col min="22" max="22" width="12.109375" bestFit="1" customWidth="1"/>
  </cols>
  <sheetData>
    <row r="1" spans="1:23" x14ac:dyDescent="0.3">
      <c r="A1" s="31" t="s">
        <v>46</v>
      </c>
      <c r="B1" s="31"/>
      <c r="C1" s="31"/>
      <c r="D1" s="31"/>
      <c r="E1" s="31"/>
      <c r="F1" s="31"/>
      <c r="G1" s="31"/>
      <c r="H1" s="31"/>
      <c r="I1" s="31"/>
      <c r="J1" s="31"/>
      <c r="K1" s="31"/>
      <c r="L1" s="31"/>
      <c r="M1" s="31"/>
      <c r="N1" s="31"/>
      <c r="O1" s="30"/>
      <c r="P1" s="30"/>
      <c r="Q1" s="30"/>
      <c r="R1" s="30"/>
      <c r="S1" s="30"/>
      <c r="T1" s="30"/>
      <c r="U1" s="30"/>
      <c r="V1" s="30"/>
    </row>
    <row r="2" spans="1:23" ht="25.2" customHeight="1" x14ac:dyDescent="0.3">
      <c r="A2" s="32" t="s">
        <v>49</v>
      </c>
      <c r="B2" s="12"/>
      <c r="C2" s="12"/>
      <c r="D2" s="12"/>
      <c r="E2" s="12"/>
      <c r="F2" s="12"/>
      <c r="G2" s="12"/>
      <c r="H2" s="12"/>
      <c r="I2" s="12"/>
      <c r="J2" s="12"/>
      <c r="K2" s="12"/>
      <c r="L2" s="12"/>
      <c r="M2" s="12"/>
      <c r="N2" s="12"/>
      <c r="O2" s="12"/>
      <c r="P2" s="12"/>
      <c r="Q2" s="12"/>
      <c r="R2" s="12"/>
      <c r="S2" s="12"/>
      <c r="T2" s="12"/>
      <c r="U2" s="12"/>
      <c r="V2" s="12"/>
    </row>
    <row r="3" spans="1:23" x14ac:dyDescent="0.3">
      <c r="A3" s="12"/>
      <c r="B3" s="12"/>
      <c r="C3" s="12"/>
      <c r="D3" s="12"/>
      <c r="E3" s="12"/>
      <c r="F3" s="12"/>
      <c r="G3" s="12"/>
      <c r="H3" s="12"/>
      <c r="I3" s="12"/>
      <c r="J3" s="12"/>
      <c r="K3" s="12"/>
      <c r="L3" s="12"/>
      <c r="M3" s="12"/>
      <c r="N3" s="12"/>
      <c r="O3" s="12"/>
      <c r="P3" s="12"/>
      <c r="Q3" s="12"/>
      <c r="R3" s="12"/>
      <c r="S3" s="12"/>
      <c r="T3" s="12"/>
      <c r="U3" s="12"/>
      <c r="V3" s="12"/>
    </row>
    <row r="4" spans="1:23" x14ac:dyDescent="0.3">
      <c r="A4" s="12"/>
      <c r="B4" s="12"/>
      <c r="C4" s="12"/>
      <c r="D4" s="12"/>
      <c r="E4" s="12"/>
      <c r="F4" s="12"/>
      <c r="G4" s="12"/>
      <c r="H4" s="12"/>
      <c r="I4" s="12"/>
      <c r="J4" s="12"/>
      <c r="K4" s="12"/>
      <c r="L4" s="12"/>
      <c r="M4" s="12"/>
      <c r="N4" s="12"/>
      <c r="O4" s="12"/>
      <c r="P4" s="12"/>
      <c r="Q4" s="12"/>
      <c r="R4" s="12"/>
      <c r="S4" s="12"/>
      <c r="T4" s="12"/>
      <c r="U4" s="12"/>
      <c r="V4" s="12"/>
    </row>
    <row r="5" spans="1:23" x14ac:dyDescent="0.3">
      <c r="A5" s="3" t="s">
        <v>12</v>
      </c>
      <c r="B5" s="3" t="s">
        <v>13</v>
      </c>
      <c r="C5" s="3" t="s">
        <v>14</v>
      </c>
      <c r="D5" s="3" t="s">
        <v>15</v>
      </c>
      <c r="E5" s="3" t="s">
        <v>16</v>
      </c>
      <c r="F5" s="3" t="s">
        <v>17</v>
      </c>
      <c r="G5" s="3" t="s">
        <v>18</v>
      </c>
      <c r="H5" s="3" t="s">
        <v>19</v>
      </c>
      <c r="I5" s="3" t="s">
        <v>25</v>
      </c>
      <c r="J5" s="12"/>
      <c r="K5" s="12"/>
      <c r="L5" s="12"/>
      <c r="M5" s="12"/>
      <c r="N5" s="12"/>
      <c r="O5" s="12"/>
      <c r="P5" s="12"/>
      <c r="Q5" s="12"/>
      <c r="R5" s="12"/>
      <c r="S5" s="12"/>
      <c r="T5" s="12"/>
      <c r="U5" s="12"/>
      <c r="V5" s="12"/>
    </row>
    <row r="6" spans="1:23" x14ac:dyDescent="0.3">
      <c r="A6">
        <v>14</v>
      </c>
      <c r="B6">
        <v>8</v>
      </c>
      <c r="C6">
        <v>350</v>
      </c>
      <c r="D6">
        <v>165</v>
      </c>
      <c r="E6">
        <v>4209</v>
      </c>
      <c r="F6">
        <v>12</v>
      </c>
      <c r="G6">
        <v>1972</v>
      </c>
      <c r="H6" t="s">
        <v>20</v>
      </c>
      <c r="I6">
        <v>17454</v>
      </c>
      <c r="J6" s="12"/>
      <c r="K6" s="12"/>
      <c r="L6" s="50" t="s">
        <v>25</v>
      </c>
      <c r="M6" s="50" t="s">
        <v>19</v>
      </c>
      <c r="N6" s="50" t="s">
        <v>24</v>
      </c>
      <c r="O6" s="50" t="s">
        <v>13</v>
      </c>
      <c r="P6" s="49"/>
      <c r="Q6" s="49"/>
      <c r="R6" s="51" t="s">
        <v>29</v>
      </c>
      <c r="S6" s="52"/>
      <c r="T6" s="45"/>
      <c r="U6" s="51" t="s">
        <v>30</v>
      </c>
      <c r="V6" s="51"/>
    </row>
    <row r="7" spans="1:23" x14ac:dyDescent="0.3">
      <c r="A7">
        <v>31.9</v>
      </c>
      <c r="B7">
        <v>4</v>
      </c>
      <c r="C7">
        <v>89</v>
      </c>
      <c r="D7">
        <v>71</v>
      </c>
      <c r="E7">
        <v>1925</v>
      </c>
      <c r="F7">
        <v>14</v>
      </c>
      <c r="G7">
        <v>1980</v>
      </c>
      <c r="H7" t="s">
        <v>21</v>
      </c>
      <c r="I7">
        <v>17901</v>
      </c>
      <c r="J7" s="12"/>
      <c r="K7" s="12"/>
      <c r="L7" s="48">
        <v>17454</v>
      </c>
      <c r="M7" s="48" t="str">
        <f>INDEX(H6:H23,MATCH(L7,I6:I23,0))</f>
        <v xml:space="preserve"> US.</v>
      </c>
      <c r="N7" s="48">
        <f>INDEX(G6:G23,MATCH(L7,I6:I23,0))</f>
        <v>1972</v>
      </c>
      <c r="O7" s="48">
        <f>INDEX(B6:B23,MATCH(L7,I6:I23,0))</f>
        <v>8</v>
      </c>
      <c r="P7" s="49"/>
      <c r="Q7" s="49"/>
      <c r="R7" s="50" t="s">
        <v>25</v>
      </c>
      <c r="S7" s="50" t="s">
        <v>31</v>
      </c>
      <c r="T7" s="45"/>
      <c r="U7" s="50" t="s">
        <v>25</v>
      </c>
      <c r="V7" s="50" t="s">
        <v>32</v>
      </c>
    </row>
    <row r="8" spans="1:23" x14ac:dyDescent="0.3">
      <c r="A8">
        <v>17</v>
      </c>
      <c r="B8">
        <v>8</v>
      </c>
      <c r="C8">
        <v>302</v>
      </c>
      <c r="D8">
        <v>140</v>
      </c>
      <c r="E8">
        <v>3449</v>
      </c>
      <c r="F8">
        <v>11</v>
      </c>
      <c r="G8">
        <v>1971</v>
      </c>
      <c r="H8" t="s">
        <v>20</v>
      </c>
      <c r="I8">
        <v>16463</v>
      </c>
      <c r="J8" s="12"/>
      <c r="K8" s="12"/>
      <c r="L8" s="49"/>
      <c r="M8" s="49"/>
      <c r="N8" s="49"/>
      <c r="O8" s="49"/>
      <c r="P8" s="49"/>
      <c r="Q8" s="49"/>
      <c r="R8" s="48">
        <v>17454</v>
      </c>
      <c r="S8" s="48" t="str" cm="1">
        <f t="array" ref="S8">INDEX(H6:H23,V8,0)</f>
        <v xml:space="preserve"> US.</v>
      </c>
      <c r="T8" s="45"/>
      <c r="U8" s="48">
        <v>17454</v>
      </c>
      <c r="V8" s="48">
        <f>MATCH(U8,I6:I23,0)</f>
        <v>1</v>
      </c>
      <c r="W8" s="9"/>
    </row>
    <row r="9" spans="1:23" x14ac:dyDescent="0.3">
      <c r="A9">
        <v>15</v>
      </c>
      <c r="B9">
        <v>8</v>
      </c>
      <c r="C9">
        <v>400</v>
      </c>
      <c r="D9">
        <v>150</v>
      </c>
      <c r="E9">
        <v>3761</v>
      </c>
      <c r="F9">
        <v>10</v>
      </c>
      <c r="G9">
        <v>1971</v>
      </c>
      <c r="H9" t="s">
        <v>20</v>
      </c>
      <c r="I9">
        <v>15561</v>
      </c>
      <c r="J9" s="12"/>
      <c r="K9" s="12"/>
      <c r="L9" s="12"/>
      <c r="M9" s="12"/>
      <c r="N9" s="12"/>
      <c r="O9" s="12"/>
      <c r="P9" s="12"/>
      <c r="Q9" s="12"/>
      <c r="R9" s="12"/>
      <c r="S9" s="12"/>
      <c r="T9" s="12"/>
      <c r="U9" s="12"/>
      <c r="V9" s="12"/>
    </row>
    <row r="10" spans="1:23" x14ac:dyDescent="0.3">
      <c r="A10">
        <v>30.5</v>
      </c>
      <c r="B10">
        <v>4</v>
      </c>
      <c r="C10">
        <v>98</v>
      </c>
      <c r="D10">
        <v>63</v>
      </c>
      <c r="E10">
        <v>2051</v>
      </c>
      <c r="F10">
        <v>17</v>
      </c>
      <c r="G10">
        <v>1978</v>
      </c>
      <c r="H10" t="s">
        <v>20</v>
      </c>
      <c r="I10">
        <v>12673</v>
      </c>
      <c r="J10" s="12"/>
      <c r="K10" s="12"/>
      <c r="L10" s="12"/>
      <c r="M10" s="12"/>
      <c r="N10" s="12"/>
      <c r="O10" s="12"/>
      <c r="P10" s="12"/>
      <c r="Q10" s="12"/>
      <c r="R10" s="12"/>
      <c r="S10" s="12"/>
      <c r="T10" s="12"/>
      <c r="U10" s="12"/>
      <c r="V10" s="12"/>
    </row>
    <row r="11" spans="1:23" x14ac:dyDescent="0.3">
      <c r="A11">
        <v>23</v>
      </c>
      <c r="B11">
        <v>8</v>
      </c>
      <c r="C11">
        <v>350</v>
      </c>
      <c r="D11">
        <v>125</v>
      </c>
      <c r="E11">
        <v>3900</v>
      </c>
      <c r="F11">
        <v>17</v>
      </c>
      <c r="G11">
        <v>1980</v>
      </c>
      <c r="H11" t="s">
        <v>20</v>
      </c>
      <c r="I11">
        <v>16196</v>
      </c>
      <c r="J11" s="12"/>
      <c r="K11" s="12"/>
      <c r="L11" s="11" t="s">
        <v>44</v>
      </c>
      <c r="M11" s="12"/>
      <c r="N11" s="12"/>
      <c r="O11" s="12"/>
      <c r="P11" s="12"/>
      <c r="Q11" s="12"/>
      <c r="R11" s="12"/>
      <c r="S11" s="12"/>
      <c r="T11" s="12"/>
      <c r="U11" s="12"/>
      <c r="V11" s="12"/>
    </row>
    <row r="12" spans="1:23" x14ac:dyDescent="0.3">
      <c r="A12">
        <v>13</v>
      </c>
      <c r="B12">
        <v>8</v>
      </c>
      <c r="C12">
        <v>351</v>
      </c>
      <c r="D12">
        <v>158</v>
      </c>
      <c r="E12">
        <v>4363</v>
      </c>
      <c r="F12">
        <v>13</v>
      </c>
      <c r="G12">
        <v>1974</v>
      </c>
      <c r="H12" t="s">
        <v>20</v>
      </c>
      <c r="I12">
        <v>13395</v>
      </c>
      <c r="J12" s="12"/>
      <c r="K12" s="12"/>
      <c r="L12" s="11" t="s">
        <v>33</v>
      </c>
      <c r="M12" s="12"/>
      <c r="N12" s="12"/>
      <c r="O12" s="12"/>
      <c r="P12" s="12"/>
      <c r="Q12" s="12"/>
      <c r="R12" s="12"/>
      <c r="S12" s="12"/>
      <c r="T12" s="12"/>
      <c r="U12" s="12"/>
      <c r="V12" s="12"/>
    </row>
    <row r="13" spans="1:23" x14ac:dyDescent="0.3">
      <c r="A13">
        <v>14</v>
      </c>
      <c r="B13">
        <v>8</v>
      </c>
      <c r="C13">
        <v>440</v>
      </c>
      <c r="D13">
        <v>215</v>
      </c>
      <c r="E13">
        <v>4312</v>
      </c>
      <c r="F13">
        <v>9</v>
      </c>
      <c r="G13">
        <v>1971</v>
      </c>
      <c r="H13" t="s">
        <v>20</v>
      </c>
      <c r="I13">
        <v>17734</v>
      </c>
      <c r="J13" s="12"/>
      <c r="K13" s="12"/>
      <c r="L13" s="12"/>
      <c r="M13" s="12" t="s">
        <v>35</v>
      </c>
      <c r="N13" s="12"/>
      <c r="O13" s="12"/>
      <c r="P13" s="12"/>
      <c r="Q13" s="42" t="s">
        <v>34</v>
      </c>
      <c r="R13" s="42"/>
      <c r="S13" s="42"/>
      <c r="T13" s="12"/>
      <c r="U13" s="12"/>
      <c r="V13" s="12"/>
    </row>
    <row r="14" spans="1:23" x14ac:dyDescent="0.3">
      <c r="A14">
        <v>25.4</v>
      </c>
      <c r="B14">
        <v>5</v>
      </c>
      <c r="C14">
        <v>183</v>
      </c>
      <c r="D14">
        <v>77</v>
      </c>
      <c r="E14">
        <v>3530</v>
      </c>
      <c r="F14">
        <v>20</v>
      </c>
      <c r="G14">
        <v>1980</v>
      </c>
      <c r="H14" t="s">
        <v>21</v>
      </c>
      <c r="I14">
        <v>17054</v>
      </c>
      <c r="J14" s="12"/>
      <c r="K14" s="12"/>
      <c r="L14" s="12"/>
      <c r="M14" s="12" t="s">
        <v>36</v>
      </c>
      <c r="N14" s="12"/>
      <c r="O14" s="12"/>
      <c r="P14" s="12"/>
      <c r="Q14" s="41" t="s">
        <v>43</v>
      </c>
      <c r="R14" s="41"/>
      <c r="S14" s="41"/>
      <c r="T14" s="12"/>
      <c r="U14" s="12"/>
      <c r="V14" s="12"/>
    </row>
    <row r="15" spans="1:23" x14ac:dyDescent="0.3">
      <c r="A15">
        <v>37.700000000000003</v>
      </c>
      <c r="B15">
        <v>4</v>
      </c>
      <c r="C15">
        <v>89</v>
      </c>
      <c r="D15">
        <v>62</v>
      </c>
      <c r="E15">
        <v>2050</v>
      </c>
      <c r="F15">
        <v>17</v>
      </c>
      <c r="G15">
        <v>1982</v>
      </c>
      <c r="H15" t="s">
        <v>22</v>
      </c>
      <c r="I15">
        <v>16347</v>
      </c>
      <c r="J15" s="12"/>
      <c r="K15" s="12"/>
      <c r="L15" s="11"/>
      <c r="M15" s="12"/>
      <c r="N15" s="12" t="s">
        <v>38</v>
      </c>
      <c r="O15" s="12" t="s">
        <v>39</v>
      </c>
      <c r="P15" s="12"/>
      <c r="Q15" s="41"/>
      <c r="R15" s="41"/>
      <c r="S15" s="41"/>
      <c r="T15" s="12"/>
      <c r="U15" s="12"/>
      <c r="V15" s="12"/>
    </row>
    <row r="16" spans="1:23" x14ac:dyDescent="0.3">
      <c r="A16">
        <v>34</v>
      </c>
      <c r="B16">
        <v>4</v>
      </c>
      <c r="C16">
        <v>108</v>
      </c>
      <c r="D16">
        <v>70</v>
      </c>
      <c r="E16">
        <v>2245</v>
      </c>
      <c r="F16">
        <v>17</v>
      </c>
      <c r="G16">
        <v>1983</v>
      </c>
      <c r="H16" t="s">
        <v>22</v>
      </c>
      <c r="I16">
        <v>16550</v>
      </c>
      <c r="J16" s="12"/>
      <c r="K16" s="12"/>
      <c r="L16" s="12"/>
      <c r="M16" s="12"/>
      <c r="N16" s="12" t="s">
        <v>40</v>
      </c>
      <c r="O16" s="12" t="s">
        <v>41</v>
      </c>
      <c r="P16" s="12"/>
      <c r="Q16" s="41"/>
      <c r="R16" s="41"/>
      <c r="S16" s="41"/>
      <c r="T16" s="12"/>
      <c r="U16" s="12"/>
      <c r="V16" s="12"/>
    </row>
    <row r="17" spans="1:22" x14ac:dyDescent="0.3">
      <c r="A17">
        <v>34.299999999999997</v>
      </c>
      <c r="B17">
        <v>4</v>
      </c>
      <c r="C17">
        <v>97</v>
      </c>
      <c r="D17">
        <v>78</v>
      </c>
      <c r="E17">
        <v>2188</v>
      </c>
      <c r="F17">
        <v>16</v>
      </c>
      <c r="G17">
        <v>1981</v>
      </c>
      <c r="H17" t="s">
        <v>21</v>
      </c>
      <c r="I17">
        <v>17534</v>
      </c>
      <c r="J17" s="12"/>
      <c r="K17" s="12"/>
      <c r="L17" s="12"/>
      <c r="M17" s="12"/>
      <c r="N17" s="13">
        <v>0</v>
      </c>
      <c r="O17" s="12" t="s">
        <v>42</v>
      </c>
      <c r="P17" s="12"/>
      <c r="Q17" s="41"/>
      <c r="R17" s="41"/>
      <c r="S17" s="41"/>
      <c r="T17" s="12"/>
      <c r="U17" s="12"/>
      <c r="V17" s="12"/>
    </row>
    <row r="18" spans="1:22" x14ac:dyDescent="0.3">
      <c r="A18">
        <v>16</v>
      </c>
      <c r="B18">
        <v>8</v>
      </c>
      <c r="C18">
        <v>302</v>
      </c>
      <c r="D18">
        <v>140</v>
      </c>
      <c r="E18">
        <v>4141</v>
      </c>
      <c r="F18">
        <v>14</v>
      </c>
      <c r="G18">
        <v>1975</v>
      </c>
      <c r="H18" t="s">
        <v>20</v>
      </c>
      <c r="I18">
        <v>19782</v>
      </c>
      <c r="J18" s="12"/>
      <c r="K18" s="12"/>
      <c r="L18" s="12"/>
      <c r="M18" s="12" t="s">
        <v>37</v>
      </c>
      <c r="N18" s="12"/>
      <c r="O18" s="12"/>
      <c r="P18" s="12"/>
      <c r="Q18" s="12"/>
      <c r="R18" s="12"/>
      <c r="S18" s="12"/>
      <c r="T18" s="12"/>
      <c r="U18" s="12"/>
      <c r="V18" s="12"/>
    </row>
    <row r="19" spans="1:22" x14ac:dyDescent="0.3">
      <c r="A19">
        <v>11</v>
      </c>
      <c r="B19">
        <v>8</v>
      </c>
      <c r="C19">
        <v>350</v>
      </c>
      <c r="D19">
        <v>180</v>
      </c>
      <c r="E19">
        <v>3664</v>
      </c>
      <c r="F19">
        <v>11</v>
      </c>
      <c r="G19">
        <v>1974</v>
      </c>
      <c r="H19" t="s">
        <v>20</v>
      </c>
      <c r="I19">
        <v>18184</v>
      </c>
      <c r="J19" s="12"/>
      <c r="K19" s="12"/>
      <c r="L19" s="12" t="s">
        <v>37</v>
      </c>
      <c r="M19" s="12"/>
      <c r="N19" s="12"/>
      <c r="O19" s="12"/>
      <c r="P19" s="12"/>
      <c r="Q19" s="12"/>
      <c r="R19" s="12"/>
      <c r="S19" s="12"/>
      <c r="T19" s="12"/>
      <c r="U19" s="12"/>
      <c r="V19" s="12"/>
    </row>
    <row r="20" spans="1:22" x14ac:dyDescent="0.3">
      <c r="A20">
        <v>19.100000000000001</v>
      </c>
      <c r="B20">
        <v>6</v>
      </c>
      <c r="C20">
        <v>225</v>
      </c>
      <c r="D20">
        <v>90</v>
      </c>
      <c r="E20" t="s">
        <v>23</v>
      </c>
      <c r="F20">
        <v>19</v>
      </c>
      <c r="G20">
        <v>1981</v>
      </c>
      <c r="H20" t="s">
        <v>20</v>
      </c>
      <c r="I20">
        <v>19700</v>
      </c>
      <c r="J20" s="12"/>
      <c r="K20" s="12"/>
      <c r="L20" s="12"/>
      <c r="M20" s="12"/>
      <c r="N20" s="12"/>
      <c r="O20" s="12"/>
      <c r="P20" s="12"/>
      <c r="Q20" s="12"/>
      <c r="R20" s="12"/>
      <c r="S20" s="12"/>
      <c r="T20" s="12"/>
      <c r="U20" s="12"/>
      <c r="V20" s="12"/>
    </row>
    <row r="21" spans="1:22" x14ac:dyDescent="0.3">
      <c r="A21">
        <v>16.899999999999999</v>
      </c>
      <c r="B21">
        <v>8</v>
      </c>
      <c r="C21">
        <v>350</v>
      </c>
      <c r="D21">
        <v>155</v>
      </c>
      <c r="E21">
        <v>4360</v>
      </c>
      <c r="F21">
        <v>15</v>
      </c>
      <c r="G21">
        <v>1980</v>
      </c>
      <c r="H21" t="s">
        <v>20</v>
      </c>
      <c r="I21">
        <v>14291</v>
      </c>
      <c r="J21" s="12"/>
      <c r="K21" s="12"/>
      <c r="L21" s="12"/>
      <c r="M21" s="12"/>
      <c r="N21" s="12"/>
      <c r="O21" s="12"/>
      <c r="P21" s="12"/>
      <c r="Q21" s="12"/>
      <c r="R21" s="12"/>
      <c r="S21" s="12"/>
      <c r="T21" s="12"/>
      <c r="U21" s="12"/>
      <c r="V21" s="12"/>
    </row>
    <row r="22" spans="1:22" x14ac:dyDescent="0.3">
      <c r="A22">
        <v>31.8</v>
      </c>
      <c r="B22">
        <v>4</v>
      </c>
      <c r="C22">
        <v>85</v>
      </c>
      <c r="D22">
        <v>65</v>
      </c>
      <c r="E22">
        <v>2020</v>
      </c>
      <c r="F22">
        <v>19</v>
      </c>
      <c r="G22">
        <v>1980</v>
      </c>
      <c r="H22" t="s">
        <v>22</v>
      </c>
      <c r="I22">
        <v>15412</v>
      </c>
      <c r="J22" s="12"/>
      <c r="K22" s="12"/>
      <c r="L22" s="12"/>
      <c r="M22" s="12"/>
      <c r="N22" s="12"/>
      <c r="O22" s="12"/>
      <c r="P22" s="12"/>
      <c r="Q22" s="12"/>
      <c r="R22" s="12"/>
      <c r="S22" s="12"/>
      <c r="T22" s="12"/>
      <c r="U22" s="12"/>
      <c r="V22" s="12"/>
    </row>
    <row r="23" spans="1:22" x14ac:dyDescent="0.3">
      <c r="A23">
        <v>16</v>
      </c>
      <c r="B23">
        <v>8</v>
      </c>
      <c r="C23">
        <v>304</v>
      </c>
      <c r="D23">
        <v>150</v>
      </c>
      <c r="E23">
        <v>3433</v>
      </c>
      <c r="F23">
        <v>12</v>
      </c>
      <c r="G23">
        <v>1971</v>
      </c>
      <c r="H23" t="s">
        <v>20</v>
      </c>
      <c r="I23">
        <v>16784</v>
      </c>
      <c r="J23" s="12"/>
      <c r="K23" s="12"/>
      <c r="L23" s="12"/>
      <c r="M23" s="12"/>
      <c r="N23" s="12"/>
      <c r="O23" s="12"/>
      <c r="P23" s="12"/>
      <c r="Q23" s="12"/>
      <c r="R23" s="12"/>
      <c r="S23" s="12"/>
      <c r="T23" s="12"/>
      <c r="U23" s="12"/>
      <c r="V23" s="12"/>
    </row>
    <row r="24" spans="1:22" x14ac:dyDescent="0.3">
      <c r="A24" s="12"/>
      <c r="B24" s="12"/>
      <c r="C24" s="12"/>
      <c r="D24" s="12"/>
      <c r="E24" s="12"/>
      <c r="F24" s="12"/>
      <c r="G24" s="12"/>
      <c r="H24" s="12"/>
      <c r="I24" s="12"/>
      <c r="J24" s="12"/>
      <c r="K24" s="12"/>
      <c r="L24" s="12"/>
      <c r="M24" s="12"/>
      <c r="N24" s="12"/>
      <c r="O24" s="12"/>
      <c r="P24" s="12"/>
      <c r="Q24" s="12"/>
      <c r="R24" s="12"/>
      <c r="S24" s="12"/>
      <c r="T24" s="12"/>
      <c r="U24" s="12"/>
      <c r="V24" s="12"/>
    </row>
    <row r="25" spans="1:22" x14ac:dyDescent="0.3">
      <c r="A25" s="12"/>
      <c r="B25" s="12"/>
      <c r="C25" s="12"/>
      <c r="D25" s="12"/>
      <c r="E25" s="12"/>
      <c r="F25" s="12"/>
      <c r="G25" s="12"/>
      <c r="H25" s="12"/>
      <c r="I25" s="12"/>
      <c r="J25" s="12"/>
      <c r="K25" s="12"/>
      <c r="L25" s="12"/>
      <c r="M25" s="12"/>
      <c r="N25" s="12"/>
      <c r="O25" s="12"/>
      <c r="P25" s="12"/>
      <c r="Q25" s="12"/>
      <c r="R25" s="12"/>
      <c r="S25" s="12"/>
      <c r="T25" s="12"/>
      <c r="U25" s="12"/>
      <c r="V25" s="12"/>
    </row>
    <row r="26" spans="1:22" x14ac:dyDescent="0.3">
      <c r="A26" s="12"/>
      <c r="B26" s="12"/>
      <c r="C26" s="12"/>
      <c r="D26" s="12"/>
      <c r="E26" s="12"/>
      <c r="F26" s="12"/>
      <c r="G26" s="12"/>
      <c r="H26" s="12"/>
      <c r="I26" s="12"/>
      <c r="J26" s="12"/>
      <c r="K26" s="12"/>
      <c r="L26" s="12"/>
      <c r="M26" s="12"/>
      <c r="N26" s="12"/>
      <c r="O26" s="12"/>
      <c r="P26" s="12"/>
      <c r="Q26" s="12"/>
      <c r="R26" s="12"/>
      <c r="S26" s="12"/>
      <c r="T26" s="12"/>
      <c r="U26" s="12"/>
      <c r="V26" s="12"/>
    </row>
    <row r="27" spans="1:22" x14ac:dyDescent="0.3">
      <c r="A27" s="12"/>
      <c r="B27" s="12"/>
      <c r="C27" s="12"/>
      <c r="D27" s="12"/>
      <c r="E27" s="12"/>
      <c r="F27" s="12"/>
      <c r="G27" s="12"/>
      <c r="H27" s="12"/>
      <c r="I27" s="12"/>
      <c r="J27" s="12"/>
      <c r="K27" s="12"/>
      <c r="L27" s="12"/>
      <c r="M27" s="12"/>
      <c r="N27" s="12"/>
      <c r="O27" s="12"/>
      <c r="P27" s="12"/>
      <c r="Q27" s="12"/>
      <c r="R27" s="12"/>
      <c r="S27" s="12"/>
      <c r="T27" s="12"/>
      <c r="U27" s="12"/>
      <c r="V27" s="12"/>
    </row>
  </sheetData>
  <autoFilter ref="A5:I5" xr:uid="{9782E829-8C06-4C5E-9A98-4982EA40935A}"/>
  <sortState xmlns:xlrd2="http://schemas.microsoft.com/office/spreadsheetml/2017/richdata2" ref="J6:J23">
    <sortCondition ref="J6:J23"/>
  </sortState>
  <mergeCells count="2">
    <mergeCell ref="Q14:S17"/>
    <mergeCell ref="Q13:S13"/>
  </mergeCells>
  <pageMargins left="0.7" right="0.7" top="0.75" bottom="0.75" header="0.3" footer="0.3"/>
  <pageSetup paperSize="9" orientation="portrait" horizontalDpi="0" verticalDpi="0" r:id="rId1"/>
  <headerFooter>
    <oddFooter>&amp;C&amp;1#&amp;"Arial"&amp;9&amp;K737373Interno</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37FFE-1DF7-4D42-AB9D-22571593AB71}">
  <dimension ref="A1:V26"/>
  <sheetViews>
    <sheetView workbookViewId="0">
      <selection activeCell="G4" sqref="F4:G4"/>
    </sheetView>
  </sheetViews>
  <sheetFormatPr defaultRowHeight="14.4" x14ac:dyDescent="0.3"/>
  <cols>
    <col min="2" max="2" width="11.44140625" bestFit="1" customWidth="1"/>
    <col min="5" max="5" width="4.6640625" customWidth="1"/>
    <col min="6" max="6" width="8.109375" customWidth="1"/>
    <col min="7" max="7" width="30.77734375" customWidth="1"/>
    <col min="8" max="8" width="3.6640625" customWidth="1"/>
    <col min="9" max="9" width="5.5546875" customWidth="1"/>
    <col min="10" max="10" width="30.77734375" customWidth="1"/>
    <col min="11" max="11" width="3.6640625" customWidth="1"/>
    <col min="12" max="12" width="8.6640625" customWidth="1"/>
    <col min="13" max="13" width="36.88671875" customWidth="1"/>
    <col min="14" max="14" width="3.88671875" customWidth="1"/>
    <col min="15" max="15" width="12.44140625" customWidth="1"/>
    <col min="16" max="16" width="43.6640625" customWidth="1"/>
  </cols>
  <sheetData>
    <row r="1" spans="1:22" x14ac:dyDescent="0.3">
      <c r="A1" s="31" t="s">
        <v>87</v>
      </c>
      <c r="B1" s="31"/>
      <c r="C1" s="31"/>
      <c r="D1" s="31"/>
      <c r="E1" s="31"/>
      <c r="F1" s="31"/>
      <c r="G1" s="31"/>
      <c r="H1" s="31"/>
      <c r="I1" s="31"/>
      <c r="J1" s="31"/>
      <c r="K1" s="31"/>
      <c r="L1" s="31"/>
      <c r="M1" s="31"/>
      <c r="N1" s="31"/>
      <c r="O1" s="30"/>
      <c r="P1" s="30"/>
      <c r="Q1" s="30"/>
      <c r="R1" s="30"/>
      <c r="S1" s="30"/>
      <c r="T1" s="30"/>
      <c r="U1" s="30"/>
      <c r="V1" s="30"/>
    </row>
    <row r="2" spans="1:22" ht="25.2" customHeight="1" x14ac:dyDescent="0.3">
      <c r="A2" s="32" t="s">
        <v>88</v>
      </c>
      <c r="B2" s="12"/>
      <c r="C2" s="12"/>
      <c r="D2" s="12"/>
      <c r="E2" s="12"/>
      <c r="F2" s="12"/>
      <c r="G2" s="12"/>
      <c r="H2" s="12"/>
      <c r="I2" s="12"/>
      <c r="J2" s="12"/>
      <c r="K2" s="12"/>
      <c r="L2" s="12"/>
      <c r="M2" s="12"/>
      <c r="N2" s="12"/>
      <c r="O2" s="12"/>
      <c r="P2" s="12"/>
      <c r="Q2" s="12"/>
      <c r="R2" s="12"/>
      <c r="S2" s="12"/>
      <c r="T2" s="12"/>
      <c r="U2" s="12"/>
      <c r="V2" s="12"/>
    </row>
    <row r="3" spans="1:22" ht="25.2" customHeight="1" x14ac:dyDescent="0.3">
      <c r="A3" s="32"/>
      <c r="B3" s="12"/>
      <c r="C3" s="12"/>
      <c r="D3" s="12"/>
      <c r="E3" s="12"/>
      <c r="F3" s="12"/>
      <c r="G3" s="12"/>
      <c r="H3" s="12"/>
      <c r="I3" s="12"/>
      <c r="J3" s="12"/>
      <c r="K3" s="12"/>
      <c r="L3" s="12"/>
      <c r="M3" s="12"/>
      <c r="N3" s="12"/>
      <c r="O3" s="12"/>
      <c r="P3" s="12"/>
      <c r="Q3" s="12"/>
      <c r="R3" s="12"/>
      <c r="S3" s="12"/>
      <c r="T3" s="12"/>
      <c r="U3" s="12"/>
      <c r="V3" s="12"/>
    </row>
    <row r="4" spans="1:22" x14ac:dyDescent="0.3">
      <c r="A4" s="3" t="s">
        <v>56</v>
      </c>
      <c r="B4" s="3" t="s">
        <v>57</v>
      </c>
      <c r="C4" s="3" t="s">
        <v>18</v>
      </c>
      <c r="D4" s="3" t="s">
        <v>19</v>
      </c>
      <c r="F4" s="18" t="s">
        <v>50</v>
      </c>
      <c r="G4" s="19"/>
      <c r="I4" s="18" t="s">
        <v>81</v>
      </c>
      <c r="J4" s="19"/>
      <c r="L4" s="18" t="s">
        <v>83</v>
      </c>
      <c r="M4" s="19"/>
      <c r="O4" s="18" t="s">
        <v>86</v>
      </c>
      <c r="P4" s="19"/>
      <c r="Q4" s="12"/>
      <c r="R4" s="12"/>
      <c r="S4" s="12"/>
      <c r="T4" s="12"/>
      <c r="U4" s="12"/>
      <c r="V4" s="12"/>
    </row>
    <row r="5" spans="1:22" x14ac:dyDescent="0.3">
      <c r="A5" s="12">
        <v>125</v>
      </c>
      <c r="B5" s="54">
        <v>56.699046250000002</v>
      </c>
      <c r="C5" s="12">
        <v>1972</v>
      </c>
      <c r="D5" s="12" t="s">
        <v>52</v>
      </c>
      <c r="E5" s="12"/>
      <c r="F5" s="53">
        <f t="shared" ref="F5:F22" si="0">IF(D5="US.",A5,B5)</f>
        <v>125</v>
      </c>
      <c r="G5" s="11" t="s">
        <v>51</v>
      </c>
      <c r="H5" s="12"/>
      <c r="I5" s="12">
        <f t="shared" ref="I5:I22" si="1">IF(AND(D5="US.",C5&gt;1971),A5,"")</f>
        <v>125</v>
      </c>
      <c r="J5" s="11" t="s">
        <v>55</v>
      </c>
      <c r="K5" s="12"/>
      <c r="L5" s="54">
        <f>IF(OR(D5="Japan.",D5="Europe.",),B5,A5)</f>
        <v>125</v>
      </c>
      <c r="M5" s="11" t="s">
        <v>85</v>
      </c>
      <c r="N5" s="12"/>
      <c r="O5" s="55">
        <f>IF(NOT(OR(H5="Japan.",H5="Europe.",)),A5,B5)</f>
        <v>125</v>
      </c>
      <c r="P5" s="11" t="s">
        <v>84</v>
      </c>
      <c r="Q5" s="12"/>
      <c r="R5" s="12"/>
      <c r="S5" s="12"/>
      <c r="T5" s="12"/>
      <c r="U5" s="12"/>
      <c r="V5" s="12"/>
    </row>
    <row r="6" spans="1:22" x14ac:dyDescent="0.3">
      <c r="A6" s="12">
        <v>276</v>
      </c>
      <c r="B6" s="54">
        <v>125.19149412</v>
      </c>
      <c r="C6" s="12">
        <v>1980</v>
      </c>
      <c r="D6" s="12" t="s">
        <v>53</v>
      </c>
      <c r="E6" s="12"/>
      <c r="F6" s="53">
        <f t="shared" si="0"/>
        <v>125.19149412</v>
      </c>
      <c r="G6" s="56" t="s">
        <v>79</v>
      </c>
      <c r="H6" s="12"/>
      <c r="I6" s="12" t="str">
        <f t="shared" si="1"/>
        <v/>
      </c>
      <c r="J6" s="56" t="s">
        <v>80</v>
      </c>
      <c r="K6" s="12"/>
      <c r="L6" s="54">
        <f t="shared" ref="L6:L22" si="2">IF(OR(D6="Japan.",D6="Europe.",),B6,A6)</f>
        <v>125.19149412</v>
      </c>
      <c r="M6" s="56" t="s">
        <v>82</v>
      </c>
      <c r="N6" s="12"/>
      <c r="O6" s="55">
        <f t="shared" ref="O6:O22" si="3">IF(NOT(OR(H6="Japan.",H6="Europe.",)),A6,B6)</f>
        <v>276</v>
      </c>
      <c r="P6" s="56" t="s">
        <v>82</v>
      </c>
      <c r="Q6" s="12"/>
      <c r="R6" s="12"/>
      <c r="S6" s="12"/>
      <c r="T6" s="12"/>
      <c r="U6" s="12"/>
      <c r="V6" s="12"/>
    </row>
    <row r="7" spans="1:22" x14ac:dyDescent="0.3">
      <c r="A7" s="12">
        <v>490</v>
      </c>
      <c r="B7" s="54">
        <v>222.26026130000002</v>
      </c>
      <c r="C7" s="12">
        <v>1971</v>
      </c>
      <c r="D7" s="12" t="s">
        <v>52</v>
      </c>
      <c r="E7" s="12"/>
      <c r="F7" s="53">
        <f t="shared" si="0"/>
        <v>490</v>
      </c>
      <c r="G7" s="56"/>
      <c r="H7" s="12"/>
      <c r="I7" s="12" t="str">
        <f t="shared" si="1"/>
        <v/>
      </c>
      <c r="J7" s="56"/>
      <c r="K7" s="12"/>
      <c r="L7" s="54">
        <f t="shared" si="2"/>
        <v>490</v>
      </c>
      <c r="M7" s="56"/>
      <c r="N7" s="12"/>
      <c r="O7" s="55">
        <f t="shared" si="3"/>
        <v>490</v>
      </c>
      <c r="P7" s="56"/>
      <c r="Q7" s="12"/>
      <c r="R7" s="12"/>
      <c r="S7" s="12"/>
      <c r="T7" s="12"/>
      <c r="U7" s="12"/>
      <c r="V7" s="12"/>
    </row>
    <row r="8" spans="1:22" x14ac:dyDescent="0.3">
      <c r="A8" s="12">
        <v>333</v>
      </c>
      <c r="B8" s="54">
        <v>151.04625921000002</v>
      </c>
      <c r="C8" s="12">
        <v>1971</v>
      </c>
      <c r="D8" s="12" t="s">
        <v>52</v>
      </c>
      <c r="E8" s="12"/>
      <c r="F8" s="53">
        <f t="shared" si="0"/>
        <v>333</v>
      </c>
      <c r="G8" s="56"/>
      <c r="H8" s="12"/>
      <c r="I8" s="12" t="str">
        <f t="shared" si="1"/>
        <v/>
      </c>
      <c r="J8" s="56"/>
      <c r="K8" s="12"/>
      <c r="L8" s="54">
        <f t="shared" si="2"/>
        <v>333</v>
      </c>
      <c r="M8" s="56"/>
      <c r="N8" s="12"/>
      <c r="O8" s="55">
        <f t="shared" si="3"/>
        <v>333</v>
      </c>
      <c r="P8" s="56"/>
      <c r="Q8" s="12"/>
      <c r="R8" s="12"/>
      <c r="S8" s="12"/>
      <c r="T8" s="12"/>
      <c r="U8" s="12"/>
      <c r="V8" s="12"/>
    </row>
    <row r="9" spans="1:22" x14ac:dyDescent="0.3">
      <c r="A9" s="12">
        <v>354</v>
      </c>
      <c r="B9" s="54">
        <v>160.57169898000001</v>
      </c>
      <c r="C9" s="12">
        <v>1978</v>
      </c>
      <c r="D9" s="12" t="s">
        <v>52</v>
      </c>
      <c r="E9" s="12"/>
      <c r="F9" s="53">
        <f t="shared" si="0"/>
        <v>354</v>
      </c>
      <c r="G9" s="56"/>
      <c r="H9" s="12"/>
      <c r="I9" s="12">
        <f t="shared" si="1"/>
        <v>354</v>
      </c>
      <c r="J9" s="56"/>
      <c r="K9" s="12"/>
      <c r="L9" s="54">
        <f t="shared" si="2"/>
        <v>354</v>
      </c>
      <c r="M9" s="56"/>
      <c r="N9" s="12"/>
      <c r="O9" s="55">
        <f t="shared" si="3"/>
        <v>354</v>
      </c>
      <c r="P9" s="56"/>
      <c r="Q9" s="12"/>
      <c r="R9" s="12"/>
      <c r="S9" s="12"/>
      <c r="T9" s="12"/>
      <c r="U9" s="12"/>
      <c r="V9" s="12"/>
    </row>
    <row r="10" spans="1:22" x14ac:dyDescent="0.3">
      <c r="A10" s="12">
        <v>71</v>
      </c>
      <c r="B10" s="54">
        <v>32.205058270000002</v>
      </c>
      <c r="C10" s="12">
        <v>1980</v>
      </c>
      <c r="D10" s="12" t="s">
        <v>52</v>
      </c>
      <c r="E10" s="12"/>
      <c r="F10" s="53">
        <f t="shared" si="0"/>
        <v>71</v>
      </c>
      <c r="G10" s="56"/>
      <c r="H10" s="12"/>
      <c r="I10" s="12">
        <f t="shared" si="1"/>
        <v>71</v>
      </c>
      <c r="J10" s="56"/>
      <c r="K10" s="12"/>
      <c r="L10" s="54">
        <f t="shared" si="2"/>
        <v>71</v>
      </c>
      <c r="M10" s="56"/>
      <c r="N10" s="12"/>
      <c r="O10" s="55">
        <f t="shared" si="3"/>
        <v>71</v>
      </c>
      <c r="P10" s="56"/>
      <c r="Q10" s="12"/>
      <c r="R10" s="12"/>
      <c r="S10" s="12"/>
      <c r="T10" s="12"/>
      <c r="U10" s="12"/>
      <c r="V10" s="12"/>
    </row>
    <row r="11" spans="1:22" x14ac:dyDescent="0.3">
      <c r="A11" s="12">
        <v>232</v>
      </c>
      <c r="B11" s="54">
        <v>105.23342984</v>
      </c>
      <c r="C11" s="12">
        <v>1974</v>
      </c>
      <c r="D11" s="12" t="s">
        <v>52</v>
      </c>
      <c r="E11" s="12"/>
      <c r="F11" s="53">
        <f t="shared" si="0"/>
        <v>232</v>
      </c>
      <c r="G11" s="56"/>
      <c r="H11" s="12"/>
      <c r="I11" s="12">
        <f t="shared" si="1"/>
        <v>232</v>
      </c>
      <c r="J11" s="56"/>
      <c r="K11" s="12"/>
      <c r="L11" s="54">
        <f t="shared" si="2"/>
        <v>232</v>
      </c>
      <c r="M11" s="56"/>
      <c r="N11" s="12"/>
      <c r="O11" s="55">
        <f t="shared" si="3"/>
        <v>232</v>
      </c>
      <c r="P11" s="56"/>
      <c r="Q11" s="12"/>
      <c r="R11" s="12"/>
      <c r="S11" s="12"/>
      <c r="T11" s="12"/>
      <c r="U11" s="12"/>
      <c r="V11" s="12"/>
    </row>
    <row r="12" spans="1:22" x14ac:dyDescent="0.3">
      <c r="A12" s="12">
        <v>177</v>
      </c>
      <c r="B12" s="54">
        <v>80.285849490000004</v>
      </c>
      <c r="C12" s="12">
        <v>1971</v>
      </c>
      <c r="D12" s="12" t="s">
        <v>52</v>
      </c>
      <c r="E12" s="12"/>
      <c r="F12" s="53">
        <f t="shared" si="0"/>
        <v>177</v>
      </c>
      <c r="G12" s="56"/>
      <c r="H12" s="12"/>
      <c r="I12" s="12" t="str">
        <f t="shared" si="1"/>
        <v/>
      </c>
      <c r="J12" s="56"/>
      <c r="K12" s="12"/>
      <c r="L12" s="54">
        <f t="shared" si="2"/>
        <v>177</v>
      </c>
      <c r="M12" s="56"/>
      <c r="N12" s="12"/>
      <c r="O12" s="55">
        <f t="shared" si="3"/>
        <v>177</v>
      </c>
      <c r="P12" s="56"/>
      <c r="Q12" s="12"/>
      <c r="R12" s="12"/>
      <c r="S12" s="12"/>
      <c r="T12" s="12"/>
      <c r="U12" s="12"/>
      <c r="V12" s="12"/>
    </row>
    <row r="13" spans="1:22" x14ac:dyDescent="0.3">
      <c r="A13" s="12">
        <v>140</v>
      </c>
      <c r="B13" s="54">
        <v>63.502931800000006</v>
      </c>
      <c r="C13" s="12">
        <v>1980</v>
      </c>
      <c r="D13" s="12" t="s">
        <v>53</v>
      </c>
      <c r="E13" s="12"/>
      <c r="F13" s="53">
        <f t="shared" si="0"/>
        <v>63.502931800000006</v>
      </c>
      <c r="G13" s="56"/>
      <c r="H13" s="12"/>
      <c r="I13" s="12" t="str">
        <f t="shared" si="1"/>
        <v/>
      </c>
      <c r="J13" s="56"/>
      <c r="K13" s="12"/>
      <c r="L13" s="54">
        <f t="shared" si="2"/>
        <v>63.502931800000006</v>
      </c>
      <c r="M13" s="56"/>
      <c r="N13" s="12"/>
      <c r="O13" s="55">
        <f t="shared" si="3"/>
        <v>140</v>
      </c>
      <c r="P13" s="56"/>
      <c r="Q13" s="12"/>
      <c r="R13" s="12"/>
      <c r="S13" s="12"/>
      <c r="T13" s="12"/>
      <c r="U13" s="12"/>
      <c r="V13" s="12"/>
    </row>
    <row r="14" spans="1:22" x14ac:dyDescent="0.3">
      <c r="A14" s="12">
        <v>215</v>
      </c>
      <c r="B14" s="54">
        <v>97.522359550000004</v>
      </c>
      <c r="C14" s="12">
        <v>1982</v>
      </c>
      <c r="D14" s="12" t="s">
        <v>54</v>
      </c>
      <c r="E14" s="12"/>
      <c r="F14" s="53">
        <f t="shared" si="0"/>
        <v>97.522359550000004</v>
      </c>
      <c r="G14" s="56"/>
      <c r="H14" s="12"/>
      <c r="I14" s="12" t="str">
        <f t="shared" si="1"/>
        <v/>
      </c>
      <c r="J14" s="56"/>
      <c r="K14" s="12"/>
      <c r="L14" s="54">
        <f t="shared" si="2"/>
        <v>97.522359550000004</v>
      </c>
      <c r="M14" s="56"/>
      <c r="N14" s="12"/>
      <c r="O14" s="55">
        <f t="shared" si="3"/>
        <v>215</v>
      </c>
      <c r="P14" s="56"/>
      <c r="Q14" s="12"/>
      <c r="R14" s="12"/>
      <c r="S14" s="12"/>
      <c r="T14" s="12"/>
      <c r="U14" s="12"/>
      <c r="V14" s="12"/>
    </row>
    <row r="15" spans="1:22" x14ac:dyDescent="0.3">
      <c r="A15" s="12">
        <v>245</v>
      </c>
      <c r="B15" s="54">
        <v>111.13013065000001</v>
      </c>
      <c r="C15" s="12">
        <v>1983</v>
      </c>
      <c r="D15" s="12" t="s">
        <v>54</v>
      </c>
      <c r="E15" s="12"/>
      <c r="F15" s="53">
        <f t="shared" si="0"/>
        <v>111.13013065000001</v>
      </c>
      <c r="G15" s="56"/>
      <c r="H15" s="12"/>
      <c r="I15" s="12" t="str">
        <f t="shared" si="1"/>
        <v/>
      </c>
      <c r="J15" s="56"/>
      <c r="K15" s="12"/>
      <c r="L15" s="54">
        <f t="shared" si="2"/>
        <v>111.13013065000001</v>
      </c>
      <c r="M15" s="56"/>
      <c r="N15" s="12"/>
      <c r="O15" s="55">
        <f t="shared" si="3"/>
        <v>245</v>
      </c>
      <c r="P15" s="56"/>
      <c r="Q15" s="12"/>
      <c r="R15" s="12"/>
      <c r="S15" s="12"/>
      <c r="T15" s="12"/>
      <c r="U15" s="12"/>
      <c r="V15" s="12"/>
    </row>
    <row r="16" spans="1:22" x14ac:dyDescent="0.3">
      <c r="A16" s="12">
        <v>297</v>
      </c>
      <c r="B16" s="54">
        <v>134.71693389000001</v>
      </c>
      <c r="C16" s="12">
        <v>1981</v>
      </c>
      <c r="D16" s="12" t="s">
        <v>53</v>
      </c>
      <c r="E16" s="12"/>
      <c r="F16" s="53">
        <f t="shared" si="0"/>
        <v>134.71693389000001</v>
      </c>
      <c r="G16" s="56"/>
      <c r="H16" s="12"/>
      <c r="I16" s="12" t="str">
        <f t="shared" si="1"/>
        <v/>
      </c>
      <c r="J16" s="56"/>
      <c r="K16" s="12"/>
      <c r="L16" s="54">
        <f t="shared" si="2"/>
        <v>134.71693389000001</v>
      </c>
      <c r="M16" s="56"/>
      <c r="N16" s="12"/>
      <c r="O16" s="55">
        <f t="shared" si="3"/>
        <v>297</v>
      </c>
      <c r="P16" s="56"/>
      <c r="Q16" s="12"/>
      <c r="R16" s="12"/>
      <c r="S16" s="12"/>
      <c r="T16" s="12"/>
      <c r="U16" s="12"/>
      <c r="V16" s="12"/>
    </row>
    <row r="17" spans="1:22" x14ac:dyDescent="0.3">
      <c r="A17" s="12">
        <v>383</v>
      </c>
      <c r="B17" s="54">
        <v>173.72587771000002</v>
      </c>
      <c r="C17" s="12">
        <v>1975</v>
      </c>
      <c r="D17" s="12" t="s">
        <v>52</v>
      </c>
      <c r="E17" s="12"/>
      <c r="F17" s="53">
        <f t="shared" si="0"/>
        <v>383</v>
      </c>
      <c r="G17" s="56"/>
      <c r="H17" s="12"/>
      <c r="I17" s="12">
        <f t="shared" si="1"/>
        <v>383</v>
      </c>
      <c r="J17" s="56"/>
      <c r="K17" s="12"/>
      <c r="L17" s="54">
        <f t="shared" si="2"/>
        <v>383</v>
      </c>
      <c r="M17" s="56"/>
      <c r="N17" s="12"/>
      <c r="O17" s="55">
        <f t="shared" si="3"/>
        <v>383</v>
      </c>
      <c r="P17" s="56"/>
      <c r="Q17" s="12"/>
      <c r="R17" s="12"/>
      <c r="S17" s="12"/>
      <c r="T17" s="12"/>
      <c r="U17" s="12"/>
      <c r="V17" s="12"/>
    </row>
    <row r="18" spans="1:22" x14ac:dyDescent="0.3">
      <c r="A18" s="12">
        <v>38</v>
      </c>
      <c r="B18" s="54">
        <v>17.236510060000001</v>
      </c>
      <c r="C18" s="12">
        <v>1974</v>
      </c>
      <c r="D18" s="12" t="s">
        <v>52</v>
      </c>
      <c r="E18" s="12"/>
      <c r="F18" s="53">
        <f t="shared" si="0"/>
        <v>38</v>
      </c>
      <c r="G18" s="56"/>
      <c r="H18" s="12"/>
      <c r="I18" s="12">
        <f t="shared" si="1"/>
        <v>38</v>
      </c>
      <c r="J18" s="56"/>
      <c r="K18" s="12"/>
      <c r="L18" s="54">
        <f t="shared" si="2"/>
        <v>38</v>
      </c>
      <c r="M18" s="56"/>
      <c r="N18" s="12"/>
      <c r="O18" s="55">
        <f t="shared" si="3"/>
        <v>38</v>
      </c>
      <c r="P18" s="56"/>
      <c r="Q18" s="12"/>
      <c r="R18" s="12"/>
      <c r="S18" s="12"/>
      <c r="T18" s="12"/>
      <c r="U18" s="12"/>
      <c r="V18" s="12"/>
    </row>
    <row r="19" spans="1:22" x14ac:dyDescent="0.3">
      <c r="A19" s="12">
        <v>320</v>
      </c>
      <c r="B19" s="54">
        <v>145.14955840000002</v>
      </c>
      <c r="C19" s="12">
        <v>1981</v>
      </c>
      <c r="D19" s="12" t="s">
        <v>52</v>
      </c>
      <c r="E19" s="12"/>
      <c r="F19" s="53">
        <f t="shared" si="0"/>
        <v>320</v>
      </c>
      <c r="G19" s="56"/>
      <c r="H19" s="12"/>
      <c r="I19" s="12">
        <f t="shared" si="1"/>
        <v>320</v>
      </c>
      <c r="J19" s="56"/>
      <c r="K19" s="12"/>
      <c r="L19" s="54">
        <f t="shared" si="2"/>
        <v>320</v>
      </c>
      <c r="M19" s="56"/>
      <c r="N19" s="12"/>
      <c r="O19" s="55">
        <f t="shared" si="3"/>
        <v>320</v>
      </c>
      <c r="P19" s="56"/>
      <c r="Q19" s="12"/>
      <c r="R19" s="12"/>
      <c r="S19" s="12"/>
      <c r="T19" s="12"/>
      <c r="U19" s="12"/>
      <c r="V19" s="12"/>
    </row>
    <row r="20" spans="1:22" x14ac:dyDescent="0.3">
      <c r="A20" s="12">
        <v>303</v>
      </c>
      <c r="B20" s="54">
        <v>137.43848811000001</v>
      </c>
      <c r="C20" s="12">
        <v>1980</v>
      </c>
      <c r="D20" s="12" t="s">
        <v>52</v>
      </c>
      <c r="E20" s="12"/>
      <c r="F20" s="53">
        <f t="shared" si="0"/>
        <v>303</v>
      </c>
      <c r="G20" s="56"/>
      <c r="H20" s="12"/>
      <c r="I20" s="12">
        <f t="shared" si="1"/>
        <v>303</v>
      </c>
      <c r="J20" s="56"/>
      <c r="K20" s="12"/>
      <c r="L20" s="54">
        <f t="shared" si="2"/>
        <v>303</v>
      </c>
      <c r="M20" s="56"/>
      <c r="N20" s="12"/>
      <c r="O20" s="55">
        <f t="shared" si="3"/>
        <v>303</v>
      </c>
      <c r="P20" s="56"/>
      <c r="Q20" s="12"/>
      <c r="R20" s="12"/>
      <c r="S20" s="12"/>
      <c r="T20" s="12"/>
      <c r="U20" s="12"/>
      <c r="V20" s="12"/>
    </row>
    <row r="21" spans="1:22" x14ac:dyDescent="0.3">
      <c r="A21" s="12">
        <v>45</v>
      </c>
      <c r="B21" s="54">
        <v>20.411656650000001</v>
      </c>
      <c r="C21" s="12">
        <v>1980</v>
      </c>
      <c r="D21" s="12" t="s">
        <v>54</v>
      </c>
      <c r="E21" s="12"/>
      <c r="F21" s="53">
        <f t="shared" si="0"/>
        <v>20.411656650000001</v>
      </c>
      <c r="G21" s="56"/>
      <c r="H21" s="12"/>
      <c r="I21" s="12" t="str">
        <f t="shared" si="1"/>
        <v/>
      </c>
      <c r="J21" s="56"/>
      <c r="K21" s="12"/>
      <c r="L21" s="54">
        <f t="shared" si="2"/>
        <v>20.411656650000001</v>
      </c>
      <c r="M21" s="56"/>
      <c r="N21" s="12"/>
      <c r="O21" s="55">
        <f t="shared" si="3"/>
        <v>45</v>
      </c>
      <c r="P21" s="56"/>
      <c r="Q21" s="12"/>
      <c r="R21" s="12"/>
      <c r="S21" s="12"/>
      <c r="T21" s="12"/>
      <c r="U21" s="12"/>
      <c r="V21" s="12"/>
    </row>
    <row r="22" spans="1:22" x14ac:dyDescent="0.3">
      <c r="A22" s="12">
        <v>431</v>
      </c>
      <c r="B22" s="54">
        <v>195.49831147</v>
      </c>
      <c r="C22" s="12">
        <v>1971</v>
      </c>
      <c r="D22" s="12" t="s">
        <v>52</v>
      </c>
      <c r="E22" s="12"/>
      <c r="F22" s="53">
        <f t="shared" si="0"/>
        <v>431</v>
      </c>
      <c r="G22" s="56"/>
      <c r="H22" s="12"/>
      <c r="I22" s="12" t="str">
        <f t="shared" si="1"/>
        <v/>
      </c>
      <c r="J22" s="56"/>
      <c r="K22" s="12"/>
      <c r="L22" s="54">
        <f t="shared" si="2"/>
        <v>431</v>
      </c>
      <c r="M22" s="56"/>
      <c r="N22" s="12"/>
      <c r="O22" s="55">
        <f t="shared" si="3"/>
        <v>431</v>
      </c>
      <c r="P22" s="56"/>
      <c r="Q22" s="12"/>
      <c r="R22" s="12"/>
      <c r="S22" s="12"/>
      <c r="T22" s="12"/>
      <c r="U22" s="12"/>
      <c r="V22" s="12"/>
    </row>
    <row r="23" spans="1:22" x14ac:dyDescent="0.3">
      <c r="A23" s="12"/>
      <c r="B23" s="12"/>
      <c r="C23" s="12"/>
      <c r="D23" s="12"/>
      <c r="E23" s="12"/>
      <c r="F23" s="12"/>
      <c r="G23" s="12"/>
      <c r="H23" s="12"/>
      <c r="I23" s="12"/>
      <c r="J23" s="12"/>
      <c r="K23" s="12"/>
      <c r="L23" s="12"/>
      <c r="M23" s="12"/>
      <c r="N23" s="12"/>
      <c r="O23" s="12"/>
      <c r="P23" s="12"/>
      <c r="Q23" s="12"/>
      <c r="R23" s="12"/>
      <c r="S23" s="12"/>
      <c r="T23" s="12"/>
      <c r="U23" s="12"/>
      <c r="V23" s="12"/>
    </row>
    <row r="24" spans="1:22" x14ac:dyDescent="0.3">
      <c r="A24" s="12"/>
      <c r="B24" s="12"/>
      <c r="C24" s="12"/>
      <c r="D24" s="12"/>
      <c r="E24" s="12"/>
      <c r="F24" s="12"/>
      <c r="G24" s="12"/>
      <c r="H24" s="12"/>
      <c r="I24" s="12"/>
      <c r="J24" s="12"/>
      <c r="K24" s="12"/>
      <c r="L24" s="12"/>
      <c r="M24" s="12"/>
      <c r="N24" s="12"/>
      <c r="O24" s="12"/>
      <c r="P24" s="12"/>
      <c r="Q24" s="12"/>
      <c r="R24" s="12"/>
      <c r="S24" s="12"/>
      <c r="T24" s="12"/>
      <c r="U24" s="12"/>
      <c r="V24" s="12"/>
    </row>
    <row r="25" spans="1:22" x14ac:dyDescent="0.3">
      <c r="A25" s="12"/>
      <c r="B25" s="12"/>
      <c r="C25" s="12"/>
      <c r="D25" s="12"/>
      <c r="E25" s="12"/>
      <c r="F25" s="12"/>
      <c r="G25" s="12"/>
      <c r="H25" s="12"/>
      <c r="I25" s="12"/>
      <c r="J25" s="12"/>
      <c r="K25" s="12"/>
      <c r="L25" s="12"/>
      <c r="M25" s="12"/>
      <c r="N25" s="12"/>
      <c r="O25" s="12"/>
      <c r="P25" s="12"/>
      <c r="Q25" s="12"/>
      <c r="R25" s="12"/>
      <c r="S25" s="12"/>
      <c r="T25" s="12"/>
      <c r="U25" s="12"/>
      <c r="V25" s="12"/>
    </row>
    <row r="26" spans="1:22" x14ac:dyDescent="0.3">
      <c r="A26" s="12"/>
      <c r="B26" s="12"/>
      <c r="C26" s="12"/>
      <c r="D26" s="12"/>
      <c r="E26" s="12"/>
      <c r="F26" s="12"/>
      <c r="G26" s="12"/>
      <c r="H26" s="12"/>
      <c r="I26" s="12"/>
      <c r="J26" s="12"/>
      <c r="K26" s="12"/>
      <c r="L26" s="12"/>
      <c r="M26" s="12"/>
      <c r="N26" s="12"/>
      <c r="O26" s="12"/>
      <c r="P26" s="12"/>
      <c r="Q26" s="12"/>
      <c r="R26" s="12"/>
      <c r="S26" s="12"/>
      <c r="T26" s="12"/>
      <c r="U26" s="12"/>
      <c r="V26" s="12"/>
    </row>
  </sheetData>
  <mergeCells count="4">
    <mergeCell ref="G6:G22"/>
    <mergeCell ref="J6:J22"/>
    <mergeCell ref="M6:M22"/>
    <mergeCell ref="P6:P22"/>
  </mergeCells>
  <pageMargins left="0.7" right="0.7" top="0.75" bottom="0.75" header="0.3" footer="0.3"/>
  <pageSetup paperSize="9" orientation="portrait" horizontalDpi="0" verticalDpi="0" r:id="rId1"/>
  <headerFooter>
    <oddFooter>&amp;C&amp;1#&amp;"Arial"&amp;9&amp;K737373Interno</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BFBD0-B953-42A9-A65C-6757914FDEAD}">
  <dimension ref="A1:V32"/>
  <sheetViews>
    <sheetView tabSelected="1" workbookViewId="0">
      <selection activeCell="G10" sqref="G10"/>
    </sheetView>
  </sheetViews>
  <sheetFormatPr defaultRowHeight="14.4" x14ac:dyDescent="0.3"/>
  <cols>
    <col min="1" max="1" width="11.6640625" customWidth="1"/>
    <col min="2" max="2" width="11.21875" bestFit="1" customWidth="1"/>
    <col min="3" max="3" width="15.6640625" bestFit="1" customWidth="1"/>
    <col min="4" max="4" width="19.109375" bestFit="1" customWidth="1"/>
    <col min="6" max="6" width="13.88671875" bestFit="1" customWidth="1"/>
  </cols>
  <sheetData>
    <row r="1" spans="1:22" x14ac:dyDescent="0.3">
      <c r="A1" s="61" t="s">
        <v>91</v>
      </c>
      <c r="B1" s="61"/>
      <c r="C1" s="61"/>
      <c r="D1" s="61"/>
      <c r="E1" s="61"/>
      <c r="F1" s="61"/>
      <c r="G1" s="61"/>
      <c r="H1" s="61"/>
      <c r="I1" s="61"/>
      <c r="J1" s="61"/>
      <c r="K1" s="61"/>
      <c r="L1" s="61"/>
      <c r="M1" s="61"/>
      <c r="N1" s="61"/>
      <c r="O1" s="61"/>
      <c r="P1" s="61"/>
      <c r="Q1" s="61"/>
      <c r="R1" s="61"/>
      <c r="S1" s="61"/>
      <c r="T1" s="61"/>
      <c r="U1" s="61"/>
      <c r="V1" s="61"/>
    </row>
    <row r="2" spans="1:22" x14ac:dyDescent="0.3">
      <c r="A2" s="62" t="s">
        <v>150</v>
      </c>
      <c r="B2" s="12" t="s">
        <v>149</v>
      </c>
      <c r="C2" s="12"/>
      <c r="D2" s="12"/>
      <c r="E2" s="12"/>
      <c r="F2" s="12"/>
      <c r="G2" s="12"/>
      <c r="H2" s="12"/>
      <c r="I2" s="12"/>
      <c r="J2" s="12"/>
      <c r="K2" s="12"/>
      <c r="L2" s="12"/>
      <c r="M2" s="12"/>
      <c r="N2" s="12"/>
      <c r="O2" s="12"/>
      <c r="P2" s="12"/>
      <c r="Q2" s="12"/>
      <c r="R2" s="12"/>
      <c r="S2" s="12"/>
      <c r="T2" s="12"/>
      <c r="U2" s="12"/>
      <c r="V2" s="12"/>
    </row>
    <row r="3" spans="1:22" x14ac:dyDescent="0.3">
      <c r="A3" s="62" t="s">
        <v>151</v>
      </c>
      <c r="B3" s="12"/>
      <c r="C3" s="12"/>
      <c r="D3" s="12"/>
      <c r="E3" s="12"/>
      <c r="F3" s="12"/>
      <c r="G3" s="12"/>
      <c r="H3" s="12"/>
      <c r="I3" s="12"/>
      <c r="J3" s="12"/>
      <c r="K3" s="12"/>
      <c r="L3" s="12"/>
      <c r="M3" s="12"/>
      <c r="N3" s="12"/>
      <c r="O3" s="12"/>
      <c r="P3" s="12"/>
      <c r="Q3" s="12"/>
      <c r="R3" s="12"/>
      <c r="S3" s="12"/>
      <c r="T3" s="12"/>
      <c r="U3" s="12"/>
      <c r="V3" s="12"/>
    </row>
    <row r="4" spans="1:22" x14ac:dyDescent="0.3">
      <c r="A4" s="62" t="s">
        <v>152</v>
      </c>
      <c r="B4" s="12"/>
      <c r="C4" s="12"/>
      <c r="D4" s="12"/>
      <c r="E4" s="12"/>
      <c r="F4" s="12"/>
      <c r="G4" s="12"/>
      <c r="H4" s="12"/>
      <c r="I4" s="12"/>
      <c r="J4" s="12"/>
      <c r="K4" s="12"/>
      <c r="L4" s="12"/>
      <c r="M4" s="12"/>
      <c r="N4" s="12"/>
      <c r="O4" s="12"/>
      <c r="P4" s="12"/>
      <c r="Q4" s="12"/>
      <c r="R4" s="12"/>
      <c r="S4" s="12"/>
      <c r="T4" s="12"/>
      <c r="U4" s="12"/>
      <c r="V4" s="12"/>
    </row>
    <row r="5" spans="1:22" x14ac:dyDescent="0.3">
      <c r="A5" s="12"/>
      <c r="B5" s="12"/>
      <c r="C5" s="12"/>
      <c r="D5" s="12"/>
      <c r="E5" s="12"/>
      <c r="F5" s="12"/>
      <c r="G5" s="12"/>
      <c r="H5" s="12"/>
      <c r="I5" s="33" t="s">
        <v>156</v>
      </c>
      <c r="J5" s="12"/>
      <c r="K5" s="12"/>
      <c r="L5" s="12"/>
      <c r="M5" s="12"/>
      <c r="N5" s="12"/>
      <c r="O5" s="12"/>
      <c r="P5" s="12"/>
      <c r="Q5" s="12"/>
      <c r="R5" s="12"/>
      <c r="S5" s="12"/>
      <c r="T5" s="12"/>
      <c r="U5" s="12"/>
      <c r="V5" s="12"/>
    </row>
    <row r="6" spans="1:22" ht="15" thickBot="1" x14ac:dyDescent="0.35">
      <c r="A6" s="60" t="s">
        <v>0</v>
      </c>
      <c r="B6" s="67" t="s">
        <v>146</v>
      </c>
      <c r="C6" s="60" t="s">
        <v>147</v>
      </c>
      <c r="D6" s="60" t="s">
        <v>148</v>
      </c>
      <c r="E6" s="12"/>
      <c r="F6" s="18" t="s">
        <v>145</v>
      </c>
      <c r="G6" s="19"/>
      <c r="H6" s="12"/>
      <c r="I6" s="63" t="s">
        <v>153</v>
      </c>
      <c r="J6" s="63"/>
      <c r="K6" s="63"/>
      <c r="L6" s="63"/>
      <c r="M6" s="63"/>
      <c r="N6" s="63"/>
      <c r="O6" s="63"/>
      <c r="P6" s="63"/>
      <c r="Q6" s="63"/>
      <c r="R6" s="63"/>
      <c r="S6" s="63"/>
      <c r="T6" s="63"/>
      <c r="U6" s="63"/>
      <c r="V6" s="63"/>
    </row>
    <row r="7" spans="1:22" x14ac:dyDescent="0.3">
      <c r="A7" s="57">
        <v>42738</v>
      </c>
      <c r="B7" s="58">
        <v>116.15</v>
      </c>
      <c r="C7" s="58">
        <v>808.01</v>
      </c>
      <c r="D7" s="59">
        <v>22.53</v>
      </c>
      <c r="E7" s="12"/>
      <c r="F7" s="12" t="s">
        <v>160</v>
      </c>
      <c r="G7" s="66">
        <f ca="1">OFFSET(B6,3,1)</f>
        <v>813.02</v>
      </c>
      <c r="H7" s="12"/>
      <c r="I7" s="64" t="s">
        <v>154</v>
      </c>
      <c r="J7" s="64"/>
      <c r="K7" s="64"/>
      <c r="L7" s="64"/>
      <c r="M7" s="64"/>
      <c r="N7" s="64"/>
      <c r="O7" s="64"/>
      <c r="P7" s="64"/>
      <c r="Q7" s="64"/>
      <c r="R7" s="64"/>
      <c r="S7" s="64"/>
      <c r="T7" s="64"/>
      <c r="U7" s="64"/>
      <c r="V7" s="64"/>
    </row>
    <row r="8" spans="1:22" x14ac:dyDescent="0.3">
      <c r="A8" s="57">
        <v>42739</v>
      </c>
      <c r="B8" s="58">
        <v>116.02</v>
      </c>
      <c r="C8" s="58">
        <v>807.77</v>
      </c>
      <c r="D8" s="59">
        <v>22.95</v>
      </c>
      <c r="E8" s="12"/>
      <c r="F8" s="12"/>
      <c r="G8" s="12"/>
      <c r="H8" s="12"/>
      <c r="I8" s="64"/>
      <c r="J8" s="64"/>
      <c r="K8" s="64"/>
      <c r="L8" s="64"/>
      <c r="M8" s="64"/>
      <c r="N8" s="64"/>
      <c r="O8" s="64"/>
      <c r="P8" s="64"/>
      <c r="Q8" s="64"/>
      <c r="R8" s="64"/>
      <c r="S8" s="64"/>
      <c r="T8" s="64"/>
      <c r="U8" s="64"/>
      <c r="V8" s="64"/>
    </row>
    <row r="9" spans="1:22" x14ac:dyDescent="0.3">
      <c r="A9" s="57">
        <v>42740</v>
      </c>
      <c r="B9" s="58">
        <v>116.61</v>
      </c>
      <c r="C9" s="65">
        <v>813.02</v>
      </c>
      <c r="D9" s="59">
        <v>22.68</v>
      </c>
      <c r="E9" s="12"/>
      <c r="F9" s="12"/>
      <c r="G9" s="12"/>
      <c r="H9" s="12"/>
      <c r="I9" s="64" t="s">
        <v>155</v>
      </c>
      <c r="J9" s="64"/>
      <c r="K9" s="64"/>
      <c r="L9" s="64"/>
      <c r="M9" s="64"/>
      <c r="N9" s="64"/>
      <c r="O9" s="64"/>
      <c r="P9" s="64"/>
      <c r="Q9" s="64"/>
      <c r="R9" s="64"/>
      <c r="S9" s="64"/>
      <c r="T9" s="64"/>
      <c r="U9" s="64"/>
      <c r="V9" s="64"/>
    </row>
    <row r="10" spans="1:22" x14ac:dyDescent="0.3">
      <c r="A10" s="57">
        <v>42741</v>
      </c>
      <c r="B10" s="58">
        <v>117.91</v>
      </c>
      <c r="C10" s="58">
        <v>825.21</v>
      </c>
      <c r="D10" s="59">
        <v>22.68</v>
      </c>
      <c r="E10" s="12"/>
      <c r="F10" s="12"/>
      <c r="G10" s="12"/>
      <c r="H10" s="12"/>
      <c r="I10" s="64"/>
      <c r="J10" s="64"/>
      <c r="K10" s="64"/>
      <c r="L10" s="64"/>
      <c r="M10" s="64"/>
      <c r="N10" s="64"/>
      <c r="O10" s="64"/>
      <c r="P10" s="64"/>
      <c r="Q10" s="64"/>
      <c r="R10" s="64"/>
      <c r="S10" s="64"/>
      <c r="T10" s="64"/>
      <c r="U10" s="64"/>
      <c r="V10" s="64"/>
    </row>
    <row r="11" spans="1:22" x14ac:dyDescent="0.3">
      <c r="A11" s="57">
        <v>42744</v>
      </c>
      <c r="B11" s="58">
        <v>118.99</v>
      </c>
      <c r="C11" s="58">
        <v>0</v>
      </c>
      <c r="D11" s="59">
        <v>22.55</v>
      </c>
      <c r="E11" s="12"/>
      <c r="F11" s="12"/>
      <c r="G11" s="12"/>
      <c r="H11" s="12"/>
      <c r="I11" s="12"/>
      <c r="J11" s="12"/>
      <c r="K11" s="12"/>
      <c r="L11" s="12"/>
      <c r="M11" s="12"/>
      <c r="N11" s="12"/>
      <c r="O11" s="12"/>
      <c r="P11" s="12"/>
      <c r="Q11" s="12"/>
      <c r="R11" s="12"/>
      <c r="S11" s="12"/>
      <c r="T11" s="12"/>
      <c r="U11" s="12"/>
      <c r="V11" s="12"/>
    </row>
    <row r="12" spans="1:22" x14ac:dyDescent="0.3">
      <c r="A12" s="57">
        <v>42745</v>
      </c>
      <c r="B12" s="58">
        <v>119.11</v>
      </c>
      <c r="C12" s="58">
        <v>826.01</v>
      </c>
      <c r="D12" s="59">
        <v>22.94</v>
      </c>
      <c r="E12" s="12"/>
      <c r="F12" s="12"/>
      <c r="G12" s="12"/>
      <c r="H12" s="12"/>
      <c r="I12" s="33" t="s">
        <v>157</v>
      </c>
      <c r="J12" s="12"/>
      <c r="K12" s="12"/>
      <c r="L12" s="12"/>
      <c r="M12" s="12"/>
      <c r="N12" s="12"/>
      <c r="O12" s="12"/>
      <c r="P12" s="12"/>
      <c r="Q12" s="12"/>
      <c r="R12" s="12"/>
      <c r="S12" s="12"/>
      <c r="T12" s="12"/>
      <c r="U12" s="12"/>
      <c r="V12" s="12"/>
    </row>
    <row r="13" spans="1:22" x14ac:dyDescent="0.3">
      <c r="A13" s="57">
        <v>42746</v>
      </c>
      <c r="B13" s="58">
        <v>119.75</v>
      </c>
      <c r="C13" s="58">
        <v>829.86</v>
      </c>
      <c r="D13" s="59">
        <v>23.07</v>
      </c>
      <c r="E13" s="12"/>
      <c r="F13" s="12"/>
      <c r="G13" s="12"/>
      <c r="H13" s="12"/>
      <c r="I13" s="12" t="s">
        <v>158</v>
      </c>
      <c r="J13" s="12"/>
      <c r="K13" s="12"/>
      <c r="L13" s="12"/>
      <c r="M13" s="12"/>
      <c r="N13" s="12"/>
      <c r="O13" s="12"/>
      <c r="P13" s="12"/>
      <c r="Q13" s="12"/>
      <c r="R13" s="12"/>
      <c r="S13" s="12"/>
      <c r="T13" s="12"/>
      <c r="U13" s="12"/>
      <c r="V13" s="12"/>
    </row>
    <row r="14" spans="1:22" x14ac:dyDescent="0.3">
      <c r="A14" s="57">
        <v>42747</v>
      </c>
      <c r="B14" s="58">
        <v>119.25</v>
      </c>
      <c r="C14" s="58">
        <v>829.53</v>
      </c>
      <c r="D14" s="59">
        <v>22.92</v>
      </c>
      <c r="E14" s="12"/>
      <c r="F14" s="12"/>
      <c r="G14" s="12"/>
      <c r="H14" s="12"/>
      <c r="I14" s="12" t="s">
        <v>159</v>
      </c>
      <c r="J14" s="12"/>
      <c r="K14" s="12"/>
      <c r="L14" s="12"/>
      <c r="M14" s="12"/>
      <c r="N14" s="12"/>
      <c r="O14" s="12"/>
      <c r="P14" s="12"/>
      <c r="Q14" s="12"/>
      <c r="R14" s="12"/>
      <c r="S14" s="12"/>
      <c r="T14" s="12"/>
      <c r="U14" s="12"/>
      <c r="V14" s="12"/>
    </row>
    <row r="15" spans="1:22" x14ac:dyDescent="0.3">
      <c r="A15" s="57">
        <v>42748</v>
      </c>
      <c r="B15" s="58">
        <v>119.04</v>
      </c>
      <c r="C15" s="58">
        <v>830.94</v>
      </c>
      <c r="D15" s="59">
        <v>23.01</v>
      </c>
      <c r="E15" s="12"/>
      <c r="F15" s="12"/>
      <c r="G15" s="12"/>
      <c r="H15" s="12"/>
      <c r="I15" s="12"/>
      <c r="J15" s="12"/>
      <c r="K15" s="12"/>
      <c r="L15" s="12"/>
      <c r="M15" s="12"/>
      <c r="N15" s="12"/>
      <c r="O15" s="12"/>
      <c r="P15" s="12"/>
      <c r="Q15" s="12"/>
      <c r="R15" s="12"/>
      <c r="S15" s="12"/>
      <c r="T15" s="12"/>
      <c r="U15" s="12"/>
      <c r="V15" s="12"/>
    </row>
    <row r="16" spans="1:22" x14ac:dyDescent="0.3">
      <c r="A16" s="57">
        <v>42752</v>
      </c>
      <c r="B16" s="58">
        <v>120</v>
      </c>
      <c r="C16" s="58">
        <v>827.46</v>
      </c>
      <c r="D16" s="59">
        <v>22.05</v>
      </c>
      <c r="E16" s="12"/>
      <c r="F16" s="12"/>
      <c r="G16" s="12"/>
      <c r="H16" s="12"/>
      <c r="I16" s="12"/>
      <c r="J16" s="12"/>
      <c r="K16" s="12"/>
      <c r="L16" s="12"/>
      <c r="M16" s="12"/>
      <c r="N16" s="12"/>
      <c r="O16" s="12"/>
      <c r="P16" s="12"/>
      <c r="Q16" s="12"/>
      <c r="R16" s="12"/>
      <c r="S16" s="12"/>
      <c r="T16" s="12"/>
      <c r="U16" s="12"/>
      <c r="V16" s="12"/>
    </row>
    <row r="17" spans="1:22" x14ac:dyDescent="0.3">
      <c r="A17" s="57">
        <v>42753</v>
      </c>
      <c r="B17" s="58">
        <v>119.99</v>
      </c>
      <c r="C17" s="58">
        <v>829.02</v>
      </c>
      <c r="D17" s="59">
        <v>22.63</v>
      </c>
      <c r="E17" s="12"/>
      <c r="F17" s="12"/>
      <c r="G17" s="12"/>
      <c r="H17" s="12"/>
      <c r="I17" s="12"/>
      <c r="J17" s="12"/>
      <c r="K17" s="12"/>
      <c r="L17" s="12"/>
      <c r="M17" s="12"/>
      <c r="N17" s="12"/>
      <c r="O17" s="12"/>
      <c r="P17" s="12"/>
      <c r="Q17" s="12"/>
      <c r="R17" s="12"/>
      <c r="S17" s="12"/>
      <c r="T17" s="12"/>
      <c r="U17" s="12"/>
      <c r="V17" s="12"/>
    </row>
    <row r="18" spans="1:22" x14ac:dyDescent="0.3">
      <c r="A18" s="57">
        <v>42754</v>
      </c>
      <c r="B18" s="58">
        <v>119.78</v>
      </c>
      <c r="C18" s="58">
        <v>824.37</v>
      </c>
      <c r="D18" s="59">
        <v>22.53</v>
      </c>
      <c r="E18" s="12"/>
      <c r="F18" s="12"/>
      <c r="G18" s="12"/>
      <c r="H18" s="12"/>
      <c r="I18" s="12"/>
      <c r="J18" s="12"/>
      <c r="K18" s="12"/>
      <c r="L18" s="12"/>
      <c r="M18" s="12"/>
      <c r="N18" s="12"/>
      <c r="O18" s="12"/>
      <c r="P18" s="12"/>
      <c r="Q18" s="12"/>
      <c r="R18" s="12"/>
      <c r="S18" s="12"/>
      <c r="T18" s="12"/>
      <c r="U18" s="12"/>
      <c r="V18" s="12"/>
    </row>
    <row r="19" spans="1:22" x14ac:dyDescent="0.3">
      <c r="A19" s="57">
        <v>42755</v>
      </c>
      <c r="B19" s="58">
        <v>120</v>
      </c>
      <c r="C19" s="58">
        <v>828.17</v>
      </c>
      <c r="D19" s="59">
        <v>22.64</v>
      </c>
      <c r="E19" s="12"/>
      <c r="F19" s="12"/>
      <c r="G19" s="12"/>
      <c r="H19" s="12"/>
      <c r="I19" s="12"/>
      <c r="J19" s="12"/>
      <c r="K19" s="12"/>
      <c r="L19" s="12"/>
      <c r="M19" s="12"/>
      <c r="N19" s="12"/>
      <c r="O19" s="12"/>
      <c r="P19" s="12"/>
      <c r="Q19" s="12"/>
      <c r="R19" s="12"/>
      <c r="S19" s="12"/>
      <c r="T19" s="12"/>
      <c r="U19" s="12"/>
      <c r="V19" s="12"/>
    </row>
    <row r="20" spans="1:22" x14ac:dyDescent="0.3">
      <c r="A20" s="57">
        <v>42758</v>
      </c>
      <c r="B20" s="58">
        <v>120.08</v>
      </c>
      <c r="C20" s="58">
        <v>844.43</v>
      </c>
      <c r="D20" s="59">
        <v>22.56</v>
      </c>
      <c r="E20" s="12"/>
      <c r="F20" s="12"/>
      <c r="G20" s="12"/>
      <c r="H20" s="12"/>
      <c r="I20" s="12"/>
      <c r="J20" s="12"/>
      <c r="K20" s="12"/>
      <c r="L20" s="12"/>
      <c r="M20" s="12"/>
      <c r="N20" s="12"/>
      <c r="O20" s="12"/>
      <c r="P20" s="12"/>
      <c r="Q20" s="12"/>
      <c r="R20" s="12"/>
      <c r="S20" s="12"/>
      <c r="T20" s="12"/>
      <c r="U20" s="12"/>
      <c r="V20" s="12"/>
    </row>
    <row r="21" spans="1:22" x14ac:dyDescent="0.3">
      <c r="A21" s="57">
        <v>42759</v>
      </c>
      <c r="B21" s="58">
        <v>119.97</v>
      </c>
      <c r="C21" s="58">
        <v>849.53</v>
      </c>
      <c r="D21" s="59">
        <v>22.95</v>
      </c>
      <c r="E21" s="12"/>
      <c r="F21" s="12"/>
      <c r="G21" s="12"/>
      <c r="H21" s="12"/>
      <c r="I21" s="12"/>
      <c r="J21" s="12"/>
      <c r="K21" s="12"/>
      <c r="L21" s="12"/>
      <c r="M21" s="12"/>
      <c r="N21" s="12"/>
      <c r="O21" s="12"/>
      <c r="P21" s="12"/>
      <c r="Q21" s="12"/>
      <c r="R21" s="12"/>
      <c r="S21" s="12"/>
      <c r="T21" s="12"/>
      <c r="U21" s="12"/>
      <c r="V21" s="12"/>
    </row>
    <row r="22" spans="1:22" x14ac:dyDescent="0.3">
      <c r="A22" s="57">
        <v>42760</v>
      </c>
      <c r="B22" s="58">
        <v>121.88</v>
      </c>
      <c r="C22" s="58">
        <v>858.45</v>
      </c>
      <c r="D22" s="59">
        <v>23.37</v>
      </c>
      <c r="E22" s="12"/>
      <c r="F22" s="12"/>
      <c r="G22" s="12"/>
      <c r="H22" s="12"/>
      <c r="I22" s="12"/>
      <c r="J22" s="12"/>
      <c r="K22" s="12"/>
      <c r="L22" s="12"/>
      <c r="M22" s="12"/>
      <c r="N22" s="12"/>
      <c r="O22" s="12"/>
      <c r="P22" s="12"/>
      <c r="Q22" s="12"/>
      <c r="R22" s="12"/>
      <c r="S22" s="12"/>
      <c r="T22" s="12"/>
      <c r="U22" s="12"/>
      <c r="V22" s="12"/>
    </row>
    <row r="23" spans="1:22" x14ac:dyDescent="0.3">
      <c r="A23" s="57">
        <v>42761</v>
      </c>
      <c r="B23" s="58">
        <v>121.94</v>
      </c>
      <c r="C23" s="58">
        <v>856.98</v>
      </c>
      <c r="D23" s="59">
        <v>23.44</v>
      </c>
      <c r="E23" s="12"/>
      <c r="F23" s="12"/>
      <c r="G23" s="12"/>
      <c r="H23" s="12"/>
      <c r="I23" s="12"/>
      <c r="J23" s="12"/>
      <c r="K23" s="12"/>
      <c r="L23" s="12"/>
      <c r="M23" s="12"/>
      <c r="N23" s="12"/>
      <c r="O23" s="12"/>
      <c r="P23" s="12"/>
      <c r="Q23" s="12"/>
      <c r="R23" s="12"/>
      <c r="S23" s="12"/>
      <c r="T23" s="12"/>
      <c r="U23" s="12"/>
      <c r="V23" s="12"/>
    </row>
    <row r="24" spans="1:22" x14ac:dyDescent="0.3">
      <c r="A24" s="57">
        <v>42762</v>
      </c>
      <c r="B24" s="58">
        <v>121.95</v>
      </c>
      <c r="C24" s="58">
        <v>845.03</v>
      </c>
      <c r="D24" s="59">
        <v>23.36</v>
      </c>
      <c r="E24" s="12"/>
      <c r="F24" s="12"/>
      <c r="G24" s="12"/>
      <c r="H24" s="12"/>
      <c r="I24" s="12"/>
      <c r="J24" s="12"/>
      <c r="K24" s="12"/>
      <c r="L24" s="12"/>
      <c r="M24" s="12"/>
      <c r="N24" s="12"/>
      <c r="O24" s="12"/>
      <c r="P24" s="12"/>
      <c r="Q24" s="12"/>
      <c r="R24" s="12"/>
      <c r="S24" s="12"/>
      <c r="T24" s="12"/>
      <c r="U24" s="12"/>
      <c r="V24" s="12"/>
    </row>
    <row r="25" spans="1:22" x14ac:dyDescent="0.3">
      <c r="A25" s="57">
        <v>42765</v>
      </c>
      <c r="B25" s="58">
        <v>121.63</v>
      </c>
      <c r="C25" s="58">
        <v>823.83</v>
      </c>
      <c r="D25" s="59">
        <v>22.95</v>
      </c>
      <c r="E25" s="12"/>
      <c r="F25" s="12"/>
      <c r="G25" s="12"/>
      <c r="H25" s="12"/>
      <c r="I25" s="12"/>
      <c r="J25" s="12"/>
      <c r="K25" s="12"/>
      <c r="L25" s="12"/>
      <c r="M25" s="12"/>
      <c r="N25" s="12"/>
      <c r="O25" s="12"/>
      <c r="P25" s="12"/>
      <c r="Q25" s="12"/>
      <c r="R25" s="12"/>
      <c r="S25" s="12"/>
      <c r="T25" s="12"/>
      <c r="U25" s="12"/>
      <c r="V25" s="12"/>
    </row>
    <row r="26" spans="1:22" x14ac:dyDescent="0.3">
      <c r="A26" s="57">
        <v>42766</v>
      </c>
      <c r="B26" s="58">
        <v>121.35</v>
      </c>
      <c r="C26" s="58">
        <v>820.19</v>
      </c>
      <c r="D26" s="59">
        <v>22.64</v>
      </c>
      <c r="E26" s="12"/>
      <c r="F26" s="12"/>
      <c r="G26" s="12"/>
      <c r="H26" s="12"/>
      <c r="I26" s="12"/>
      <c r="J26" s="12"/>
      <c r="K26" s="12"/>
      <c r="L26" s="12"/>
      <c r="M26" s="12"/>
      <c r="N26" s="12"/>
      <c r="O26" s="12"/>
      <c r="P26" s="12"/>
      <c r="Q26" s="12"/>
      <c r="R26" s="12"/>
      <c r="S26" s="12"/>
      <c r="T26" s="12"/>
      <c r="U26" s="12"/>
      <c r="V26" s="12"/>
    </row>
    <row r="27" spans="1:22" x14ac:dyDescent="0.3">
      <c r="A27" s="57">
        <v>42767</v>
      </c>
      <c r="B27" s="58">
        <v>128.75</v>
      </c>
      <c r="C27" s="58">
        <v>815.24</v>
      </c>
      <c r="D27" s="59">
        <v>22.89</v>
      </c>
      <c r="E27" s="12"/>
      <c r="F27" s="12"/>
      <c r="G27" s="12"/>
      <c r="H27" s="12"/>
      <c r="I27" s="12"/>
      <c r="J27" s="12"/>
      <c r="K27" s="12"/>
      <c r="L27" s="12"/>
      <c r="M27" s="12"/>
      <c r="N27" s="12"/>
      <c r="O27" s="12"/>
      <c r="P27" s="12"/>
      <c r="Q27" s="12"/>
      <c r="R27" s="12"/>
      <c r="S27" s="12"/>
      <c r="T27" s="12"/>
      <c r="U27" s="12"/>
      <c r="V27" s="12"/>
    </row>
    <row r="28" spans="1:22" x14ac:dyDescent="0.3">
      <c r="A28" s="57">
        <v>42768</v>
      </c>
      <c r="B28" s="58">
        <v>128.53</v>
      </c>
      <c r="C28" s="58">
        <v>818.26</v>
      </c>
      <c r="D28" s="59">
        <v>22.72</v>
      </c>
      <c r="E28" s="12"/>
      <c r="F28" s="12"/>
      <c r="G28" s="12"/>
      <c r="H28" s="12"/>
      <c r="I28" s="12"/>
      <c r="J28" s="12"/>
      <c r="K28" s="12"/>
      <c r="L28" s="12"/>
      <c r="M28" s="12"/>
      <c r="N28" s="12"/>
      <c r="O28" s="12"/>
      <c r="P28" s="12"/>
      <c r="Q28" s="12"/>
      <c r="R28" s="12"/>
      <c r="S28" s="12"/>
      <c r="T28" s="12"/>
      <c r="U28" s="12"/>
      <c r="V28" s="12"/>
    </row>
    <row r="29" spans="1:22" x14ac:dyDescent="0.3">
      <c r="A29" s="57"/>
      <c r="B29" s="58"/>
      <c r="C29" s="58"/>
      <c r="D29" s="59"/>
      <c r="E29" s="12"/>
      <c r="F29" s="12"/>
      <c r="G29" s="12"/>
      <c r="H29" s="12"/>
      <c r="I29" s="12"/>
      <c r="J29" s="12"/>
      <c r="K29" s="12"/>
      <c r="L29" s="12"/>
      <c r="M29" s="12"/>
      <c r="N29" s="12"/>
      <c r="O29" s="12"/>
      <c r="P29" s="12"/>
      <c r="Q29" s="12"/>
      <c r="R29" s="12"/>
      <c r="S29" s="12"/>
      <c r="T29" s="12"/>
      <c r="U29" s="12"/>
      <c r="V29" s="12"/>
    </row>
    <row r="30" spans="1:22" x14ac:dyDescent="0.3">
      <c r="A30" s="57"/>
      <c r="B30" s="58"/>
      <c r="C30" s="58"/>
      <c r="D30" s="59"/>
      <c r="E30" s="12"/>
      <c r="F30" s="12"/>
      <c r="G30" s="12"/>
      <c r="H30" s="12"/>
      <c r="I30" s="12"/>
      <c r="J30" s="12"/>
      <c r="K30" s="12"/>
      <c r="L30" s="12"/>
      <c r="M30" s="12"/>
      <c r="N30" s="12"/>
      <c r="O30" s="12"/>
      <c r="P30" s="12"/>
      <c r="Q30" s="12"/>
      <c r="R30" s="12"/>
      <c r="S30" s="12"/>
      <c r="T30" s="12"/>
      <c r="U30" s="12"/>
      <c r="V30" s="12"/>
    </row>
    <row r="31" spans="1:22" x14ac:dyDescent="0.3">
      <c r="A31" s="57"/>
      <c r="B31" s="58"/>
      <c r="C31" s="58"/>
      <c r="D31" s="59"/>
      <c r="E31" s="12"/>
      <c r="F31" s="12"/>
      <c r="G31" s="12"/>
      <c r="H31" s="12"/>
      <c r="I31" s="12"/>
      <c r="J31" s="12"/>
      <c r="K31" s="12"/>
      <c r="L31" s="12"/>
      <c r="M31" s="12"/>
      <c r="N31" s="12"/>
      <c r="O31" s="12"/>
      <c r="P31" s="12"/>
      <c r="Q31" s="12"/>
      <c r="R31" s="12"/>
      <c r="S31" s="12"/>
      <c r="T31" s="12"/>
      <c r="U31" s="12"/>
      <c r="V31" s="12"/>
    </row>
    <row r="32" spans="1:22" x14ac:dyDescent="0.3">
      <c r="A32" s="12"/>
      <c r="B32" s="12"/>
      <c r="C32" s="12"/>
      <c r="D32" s="12"/>
      <c r="E32" s="12"/>
      <c r="F32" s="12"/>
      <c r="G32" s="12"/>
      <c r="H32" s="12"/>
      <c r="I32" s="12"/>
      <c r="J32" s="12"/>
      <c r="K32" s="12"/>
      <c r="L32" s="12"/>
      <c r="M32" s="12"/>
      <c r="N32" s="12"/>
      <c r="O32" s="12"/>
      <c r="P32" s="12"/>
      <c r="Q32" s="12"/>
      <c r="R32" s="12"/>
      <c r="S32" s="12"/>
      <c r="T32" s="12"/>
      <c r="U32" s="12"/>
      <c r="V32" s="12"/>
    </row>
  </sheetData>
  <mergeCells count="3">
    <mergeCell ref="I7:V8"/>
    <mergeCell ref="I9:V10"/>
    <mergeCell ref="I6:V6"/>
  </mergeCells>
  <pageMargins left="0.7" right="0.7" top="0.75" bottom="0.75" header="0.3" footer="0.3"/>
  <pageSetup paperSize="9" orientation="portrait" horizontalDpi="0" verticalDpi="0" r:id="rId1"/>
  <headerFooter>
    <oddFooter>&amp;C&amp;1#&amp;"Arial"&amp;9&amp;K737373Interno</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4B047-7E53-46D6-BDB1-978FB02C1C52}">
  <dimension ref="A1"/>
  <sheetViews>
    <sheetView workbookViewId="0">
      <selection activeCell="F26" sqref="F26"/>
    </sheetView>
  </sheetViews>
  <sheetFormatPr defaultRowHeight="14.4" x14ac:dyDescent="0.3"/>
  <sheetData/>
  <pageMargins left="0.7" right="0.7" top="0.75" bottom="0.75" header="0.3" footer="0.3"/>
  <pageSetup paperSize="9" orientation="portrait" horizontalDpi="0" verticalDpi="0" r:id="rId1"/>
  <headerFooter>
    <oddFooter>&amp;C&amp;1#&amp;"Arial"&amp;9&amp;K737373Interno</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ECE8-D2EA-481E-8A39-34BBE927CC9B}">
  <dimension ref="A1"/>
  <sheetViews>
    <sheetView workbookViewId="0">
      <selection activeCell="N37" sqref="N37"/>
    </sheetView>
  </sheetViews>
  <sheetFormatPr defaultRowHeight="14.4" x14ac:dyDescent="0.3"/>
  <sheetData/>
  <pageMargins left="0.7" right="0.7" top="0.75" bottom="0.75" header="0.3" footer="0.3"/>
  <pageSetup paperSize="9" orientation="portrait" horizontalDpi="0" verticalDpi="0" r:id="rId1"/>
  <headerFooter>
    <oddFooter>&amp;C&amp;1#&amp;"Arial"&amp;9&amp;K737373Interno</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13949-BBE9-4720-B0CB-427EBD2B211C}">
  <dimension ref="A1:M32"/>
  <sheetViews>
    <sheetView workbookViewId="0">
      <selection activeCell="J22" sqref="J22"/>
    </sheetView>
  </sheetViews>
  <sheetFormatPr defaultRowHeight="14.4" x14ac:dyDescent="0.3"/>
  <cols>
    <col min="1" max="1" width="10.5546875" style="1" bestFit="1" customWidth="1"/>
    <col min="10" max="10" width="40.5546875" bestFit="1" customWidth="1"/>
    <col min="11" max="11" width="43.88671875" customWidth="1"/>
  </cols>
  <sheetData>
    <row r="1" spans="1:13" x14ac:dyDescent="0.3">
      <c r="A1" s="31" t="s">
        <v>89</v>
      </c>
      <c r="B1" s="31"/>
      <c r="C1" s="31"/>
      <c r="D1" s="31"/>
      <c r="E1" s="31"/>
      <c r="F1" s="31"/>
      <c r="G1" s="31"/>
      <c r="H1" s="31"/>
      <c r="I1" s="31"/>
      <c r="J1" s="31"/>
      <c r="K1" s="31"/>
      <c r="L1" s="31"/>
      <c r="M1" s="30"/>
    </row>
    <row r="2" spans="1:13" x14ac:dyDescent="0.3">
      <c r="A2" s="32" t="s">
        <v>126</v>
      </c>
      <c r="B2" s="12"/>
      <c r="C2" s="12"/>
      <c r="D2" s="12"/>
      <c r="E2" s="12"/>
      <c r="F2" s="12"/>
      <c r="G2" s="12"/>
      <c r="H2" s="12"/>
      <c r="I2" s="12"/>
      <c r="J2" s="12"/>
      <c r="K2" s="12"/>
      <c r="L2" s="12"/>
      <c r="M2" s="12"/>
    </row>
    <row r="3" spans="1:13" x14ac:dyDescent="0.3">
      <c r="A3" s="32"/>
      <c r="B3" s="12"/>
      <c r="C3" s="12"/>
      <c r="D3" s="12"/>
      <c r="E3" s="12"/>
      <c r="F3" s="12"/>
      <c r="G3" s="12"/>
      <c r="H3" s="12"/>
      <c r="I3" s="12"/>
      <c r="J3" s="12"/>
      <c r="K3" s="12"/>
      <c r="L3" s="12"/>
      <c r="M3" s="12"/>
    </row>
    <row r="5" spans="1:13" x14ac:dyDescent="0.3">
      <c r="A5" s="2" t="s">
        <v>0</v>
      </c>
      <c r="B5" s="3" t="s">
        <v>1</v>
      </c>
      <c r="C5" s="3" t="s">
        <v>2</v>
      </c>
      <c r="D5" s="3" t="s">
        <v>3</v>
      </c>
      <c r="E5" s="3" t="s">
        <v>4</v>
      </c>
      <c r="F5" s="3" t="s">
        <v>5</v>
      </c>
      <c r="G5" s="3" t="s">
        <v>6</v>
      </c>
      <c r="J5" s="8" t="s">
        <v>8</v>
      </c>
      <c r="K5" s="8" t="s">
        <v>9</v>
      </c>
    </row>
    <row r="6" spans="1:13" x14ac:dyDescent="0.3">
      <c r="A6" s="1">
        <v>36529</v>
      </c>
      <c r="B6">
        <v>281</v>
      </c>
      <c r="C6">
        <v>281</v>
      </c>
      <c r="D6">
        <v>281</v>
      </c>
      <c r="E6">
        <v>282.7</v>
      </c>
      <c r="F6">
        <v>4</v>
      </c>
      <c r="G6" t="s">
        <v>7</v>
      </c>
      <c r="I6" s="4" t="s">
        <v>5</v>
      </c>
      <c r="J6" s="5" t="s">
        <v>10</v>
      </c>
      <c r="K6" s="5" t="s">
        <v>11</v>
      </c>
    </row>
    <row r="7" spans="1:13" x14ac:dyDescent="0.3">
      <c r="A7" s="1">
        <v>36530</v>
      </c>
      <c r="B7">
        <v>283.2</v>
      </c>
      <c r="C7">
        <v>283.2</v>
      </c>
      <c r="D7">
        <v>283.2</v>
      </c>
      <c r="E7">
        <v>281.10000000000002</v>
      </c>
      <c r="F7">
        <v>16</v>
      </c>
      <c r="G7" t="s">
        <v>7</v>
      </c>
      <c r="I7" s="6">
        <v>0</v>
      </c>
      <c r="J7" s="7">
        <f>COUNTIF($F$6:$F$24,I7)</f>
        <v>12</v>
      </c>
      <c r="K7" s="7">
        <f>COUNTIFS($F$6:$F$24,I7,$A$6:$A$24,"&gt;19/01/2000")</f>
        <v>4</v>
      </c>
    </row>
    <row r="8" spans="1:13" x14ac:dyDescent="0.3">
      <c r="A8" s="1">
        <v>36531</v>
      </c>
      <c r="B8">
        <v>281.39999999999998</v>
      </c>
      <c r="C8">
        <v>281.39999999999998</v>
      </c>
      <c r="D8">
        <v>281.39999999999998</v>
      </c>
      <c r="E8">
        <v>281.39999999999998</v>
      </c>
      <c r="F8">
        <v>0</v>
      </c>
      <c r="G8" t="s">
        <v>7</v>
      </c>
      <c r="I8" s="6">
        <v>1</v>
      </c>
      <c r="J8" s="7">
        <f t="shared" ref="J8:J13" si="0">COUNTIF($F$6:$F$24,I8)</f>
        <v>2</v>
      </c>
      <c r="K8" s="7">
        <f t="shared" ref="K8:K13" si="1">COUNTIFS($F$6:$F$24,I8,$A$6:$A$24,"&gt;19/01/2000")</f>
        <v>2</v>
      </c>
    </row>
    <row r="9" spans="1:13" x14ac:dyDescent="0.3">
      <c r="A9" s="1">
        <v>36532</v>
      </c>
      <c r="B9">
        <v>281.89999999999998</v>
      </c>
      <c r="C9">
        <v>281.89999999999998</v>
      </c>
      <c r="D9">
        <v>281.89999999999998</v>
      </c>
      <c r="E9">
        <v>281.89999999999998</v>
      </c>
      <c r="F9">
        <v>0</v>
      </c>
      <c r="G9" t="s">
        <v>7</v>
      </c>
      <c r="I9" s="6">
        <v>4</v>
      </c>
      <c r="J9" s="7">
        <f t="shared" si="0"/>
        <v>1</v>
      </c>
      <c r="K9" s="7">
        <f t="shared" si="1"/>
        <v>0</v>
      </c>
    </row>
    <row r="10" spans="1:13" x14ac:dyDescent="0.3">
      <c r="A10" s="1">
        <v>36535</v>
      </c>
      <c r="B10">
        <v>281.7</v>
      </c>
      <c r="C10">
        <v>281.7</v>
      </c>
      <c r="D10">
        <v>281.7</v>
      </c>
      <c r="E10">
        <v>281.7</v>
      </c>
      <c r="F10">
        <v>0</v>
      </c>
      <c r="G10" t="s">
        <v>7</v>
      </c>
      <c r="I10" s="6">
        <v>16</v>
      </c>
      <c r="J10" s="7">
        <f t="shared" si="0"/>
        <v>1</v>
      </c>
      <c r="K10" s="7">
        <f t="shared" si="1"/>
        <v>0</v>
      </c>
    </row>
    <row r="11" spans="1:13" x14ac:dyDescent="0.3">
      <c r="A11" s="1">
        <v>36536</v>
      </c>
      <c r="B11">
        <v>283.39999999999998</v>
      </c>
      <c r="C11">
        <v>283.39999999999998</v>
      </c>
      <c r="D11">
        <v>283.39999999999998</v>
      </c>
      <c r="E11">
        <v>283.39999999999998</v>
      </c>
      <c r="F11">
        <v>0</v>
      </c>
      <c r="G11" t="s">
        <v>7</v>
      </c>
      <c r="I11" s="6">
        <v>17</v>
      </c>
      <c r="J11" s="7">
        <f t="shared" si="0"/>
        <v>1</v>
      </c>
      <c r="K11" s="7">
        <f t="shared" si="1"/>
        <v>0</v>
      </c>
    </row>
    <row r="12" spans="1:13" x14ac:dyDescent="0.3">
      <c r="A12" s="1">
        <v>36537</v>
      </c>
      <c r="B12">
        <v>282.7</v>
      </c>
      <c r="C12">
        <v>282.7</v>
      </c>
      <c r="D12">
        <v>282.7</v>
      </c>
      <c r="E12">
        <v>282.7</v>
      </c>
      <c r="F12">
        <v>0</v>
      </c>
      <c r="G12" t="s">
        <v>7</v>
      </c>
      <c r="I12" s="6">
        <v>2445</v>
      </c>
      <c r="J12" s="7">
        <f t="shared" si="0"/>
        <v>1</v>
      </c>
      <c r="K12" s="7">
        <f t="shared" si="1"/>
        <v>1</v>
      </c>
    </row>
    <row r="13" spans="1:13" x14ac:dyDescent="0.3">
      <c r="A13" s="1">
        <v>36538</v>
      </c>
      <c r="B13">
        <v>284.10000000000002</v>
      </c>
      <c r="C13">
        <v>284.10000000000002</v>
      </c>
      <c r="D13">
        <v>284.10000000000002</v>
      </c>
      <c r="E13">
        <v>284.10000000000002</v>
      </c>
      <c r="F13">
        <v>0</v>
      </c>
      <c r="G13" t="s">
        <v>7</v>
      </c>
      <c r="I13" s="6">
        <v>14493</v>
      </c>
      <c r="J13" s="7">
        <f t="shared" si="0"/>
        <v>1</v>
      </c>
      <c r="K13" s="7">
        <f t="shared" si="1"/>
        <v>1</v>
      </c>
    </row>
    <row r="14" spans="1:13" x14ac:dyDescent="0.3">
      <c r="A14" s="1">
        <v>36539</v>
      </c>
      <c r="B14">
        <v>283.89999999999998</v>
      </c>
      <c r="C14">
        <v>283.89999999999998</v>
      </c>
      <c r="D14">
        <v>283.89999999999998</v>
      </c>
      <c r="E14">
        <v>283.89999999999998</v>
      </c>
      <c r="F14">
        <v>0</v>
      </c>
      <c r="G14" t="s">
        <v>7</v>
      </c>
    </row>
    <row r="15" spans="1:13" x14ac:dyDescent="0.3">
      <c r="A15" s="1">
        <v>36543</v>
      </c>
      <c r="B15">
        <v>288.60000000000002</v>
      </c>
      <c r="C15">
        <v>288.60000000000002</v>
      </c>
      <c r="D15">
        <v>288.60000000000002</v>
      </c>
      <c r="E15">
        <v>288.60000000000002</v>
      </c>
      <c r="F15">
        <v>0</v>
      </c>
      <c r="G15" t="s">
        <v>7</v>
      </c>
      <c r="J15" t="s">
        <v>28</v>
      </c>
    </row>
    <row r="16" spans="1:13" x14ac:dyDescent="0.3">
      <c r="A16" s="1">
        <v>36544</v>
      </c>
      <c r="B16">
        <v>289.8</v>
      </c>
      <c r="C16">
        <v>289.8</v>
      </c>
      <c r="D16">
        <v>289.8</v>
      </c>
      <c r="E16">
        <v>289.8</v>
      </c>
      <c r="F16">
        <v>17</v>
      </c>
      <c r="G16" t="s">
        <v>7</v>
      </c>
      <c r="J16" t="s">
        <v>26</v>
      </c>
    </row>
    <row r="17" spans="1:11" x14ac:dyDescent="0.3">
      <c r="A17" s="1">
        <v>36545</v>
      </c>
      <c r="B17">
        <v>288.8</v>
      </c>
      <c r="C17">
        <v>288.8</v>
      </c>
      <c r="D17">
        <v>288.8</v>
      </c>
      <c r="E17">
        <v>288.8</v>
      </c>
      <c r="F17">
        <v>0</v>
      </c>
      <c r="G17" t="s">
        <v>7</v>
      </c>
      <c r="J17" t="s">
        <v>27</v>
      </c>
    </row>
    <row r="18" spans="1:11" x14ac:dyDescent="0.3">
      <c r="A18" s="1">
        <v>36546</v>
      </c>
      <c r="B18">
        <v>289.3</v>
      </c>
      <c r="C18">
        <v>289.3</v>
      </c>
      <c r="D18">
        <v>289.3</v>
      </c>
      <c r="E18">
        <v>289.3</v>
      </c>
      <c r="F18">
        <v>0</v>
      </c>
      <c r="G18" t="s">
        <v>7</v>
      </c>
    </row>
    <row r="19" spans="1:11" x14ac:dyDescent="0.3">
      <c r="A19" s="1">
        <v>36549</v>
      </c>
      <c r="B19">
        <v>288</v>
      </c>
      <c r="C19">
        <v>288</v>
      </c>
      <c r="D19">
        <v>288</v>
      </c>
      <c r="E19">
        <v>287.7</v>
      </c>
      <c r="F19">
        <v>1</v>
      </c>
      <c r="G19" t="s">
        <v>7</v>
      </c>
    </row>
    <row r="20" spans="1:11" x14ac:dyDescent="0.3">
      <c r="A20" s="1">
        <v>36550</v>
      </c>
      <c r="B20">
        <v>286.3</v>
      </c>
      <c r="C20">
        <v>286.3</v>
      </c>
      <c r="D20">
        <v>286.3</v>
      </c>
      <c r="E20">
        <v>286.3</v>
      </c>
      <c r="F20">
        <v>0</v>
      </c>
      <c r="G20" t="s">
        <v>7</v>
      </c>
      <c r="J20" s="8" t="s">
        <v>127</v>
      </c>
      <c r="K20" s="8" t="s">
        <v>9</v>
      </c>
    </row>
    <row r="21" spans="1:11" x14ac:dyDescent="0.3">
      <c r="A21" s="1">
        <v>36551</v>
      </c>
      <c r="B21">
        <v>286.3</v>
      </c>
      <c r="C21">
        <v>286.3</v>
      </c>
      <c r="D21">
        <v>286.3</v>
      </c>
      <c r="E21">
        <v>286.3</v>
      </c>
      <c r="F21">
        <v>1</v>
      </c>
      <c r="G21" t="s">
        <v>7</v>
      </c>
      <c r="I21" s="4" t="s">
        <v>5</v>
      </c>
      <c r="J21" s="5" t="s">
        <v>10</v>
      </c>
      <c r="K21" s="5" t="s">
        <v>11</v>
      </c>
    </row>
    <row r="22" spans="1:11" x14ac:dyDescent="0.3">
      <c r="A22" s="1">
        <v>36552</v>
      </c>
      <c r="B22">
        <v>287.10000000000002</v>
      </c>
      <c r="C22">
        <v>287.10000000000002</v>
      </c>
      <c r="D22">
        <v>287.10000000000002</v>
      </c>
      <c r="E22">
        <v>287.10000000000002</v>
      </c>
      <c r="F22">
        <v>0</v>
      </c>
      <c r="G22" t="s">
        <v>7</v>
      </c>
      <c r="I22" s="6">
        <v>0</v>
      </c>
      <c r="J22" s="7">
        <f>SUMIF($F$6:$F$24,I22)</f>
        <v>0</v>
      </c>
      <c r="K22" s="7">
        <f>COUNTIFS($F$6:$F$24,I22,$A$6:$A$24,"&gt;19/01/2000")</f>
        <v>4</v>
      </c>
    </row>
    <row r="23" spans="1:11" x14ac:dyDescent="0.3">
      <c r="A23" s="1">
        <v>36553</v>
      </c>
      <c r="B23">
        <v>287.10000000000002</v>
      </c>
      <c r="C23">
        <v>287.8</v>
      </c>
      <c r="D23">
        <v>280.5</v>
      </c>
      <c r="E23">
        <v>283</v>
      </c>
      <c r="F23">
        <v>14493</v>
      </c>
      <c r="G23" t="s">
        <v>7</v>
      </c>
      <c r="I23" s="6">
        <v>1</v>
      </c>
      <c r="J23" s="7">
        <f t="shared" ref="J23:J28" si="2">SUMIF($F$6:$F$24,I23)</f>
        <v>2</v>
      </c>
      <c r="K23" s="7">
        <f t="shared" ref="K23:K28" si="3">COUNTIFS($F$6:$F$24,I23,$A$6:$A$24,"&gt;19/01/2000")</f>
        <v>2</v>
      </c>
    </row>
    <row r="24" spans="1:11" x14ac:dyDescent="0.3">
      <c r="A24" s="1">
        <v>36556</v>
      </c>
      <c r="B24">
        <v>283</v>
      </c>
      <c r="C24">
        <v>284.5</v>
      </c>
      <c r="D24">
        <v>282.10000000000002</v>
      </c>
      <c r="E24">
        <v>283.2</v>
      </c>
      <c r="F24">
        <v>2445</v>
      </c>
      <c r="G24" t="s">
        <v>7</v>
      </c>
      <c r="I24" s="6">
        <v>4</v>
      </c>
      <c r="J24" s="7">
        <f t="shared" si="2"/>
        <v>4</v>
      </c>
      <c r="K24" s="7">
        <f t="shared" si="3"/>
        <v>0</v>
      </c>
    </row>
    <row r="25" spans="1:11" x14ac:dyDescent="0.3">
      <c r="I25" s="6">
        <v>16</v>
      </c>
      <c r="J25" s="7">
        <f t="shared" si="2"/>
        <v>16</v>
      </c>
      <c r="K25" s="7">
        <f t="shared" si="3"/>
        <v>0</v>
      </c>
    </row>
    <row r="26" spans="1:11" x14ac:dyDescent="0.3">
      <c r="I26" s="6">
        <v>17</v>
      </c>
      <c r="J26" s="7">
        <f t="shared" si="2"/>
        <v>17</v>
      </c>
      <c r="K26" s="7">
        <f t="shared" si="3"/>
        <v>0</v>
      </c>
    </row>
    <row r="27" spans="1:11" x14ac:dyDescent="0.3">
      <c r="I27" s="6">
        <v>2445</v>
      </c>
      <c r="J27" s="7">
        <f t="shared" si="2"/>
        <v>2445</v>
      </c>
      <c r="K27" s="7">
        <f t="shared" si="3"/>
        <v>1</v>
      </c>
    </row>
    <row r="28" spans="1:11" x14ac:dyDescent="0.3">
      <c r="I28" s="6">
        <v>14493</v>
      </c>
      <c r="J28" s="7">
        <f t="shared" si="2"/>
        <v>14493</v>
      </c>
      <c r="K28" s="7">
        <f t="shared" si="3"/>
        <v>1</v>
      </c>
    </row>
    <row r="30" spans="1:11" x14ac:dyDescent="0.3">
      <c r="J30" t="s">
        <v>28</v>
      </c>
    </row>
    <row r="31" spans="1:11" x14ac:dyDescent="0.3">
      <c r="J31" t="s">
        <v>26</v>
      </c>
    </row>
    <row r="32" spans="1:11" x14ac:dyDescent="0.3">
      <c r="J32" t="s">
        <v>27</v>
      </c>
    </row>
  </sheetData>
  <sortState xmlns:xlrd2="http://schemas.microsoft.com/office/spreadsheetml/2017/richdata2" ref="I7:I13">
    <sortCondition ref="I7:I13"/>
  </sortState>
  <pageMargins left="0.7" right="0.7" top="0.75" bottom="0.75" header="0.3" footer="0.3"/>
  <pageSetup paperSize="9" orientation="portrait" horizontalDpi="0" verticalDpi="0" r:id="rId1"/>
  <headerFooter>
    <oddFooter>&amp;C&amp;1#&amp;"Arial"&amp;9&amp;K737373Interno</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2D89A-5DC5-4E69-B712-131F421406FD}">
  <dimension ref="A1"/>
  <sheetViews>
    <sheetView workbookViewId="0"/>
  </sheetViews>
  <sheetFormatPr defaultRowHeight="14.4" x14ac:dyDescent="0.3"/>
  <sheetData/>
  <pageMargins left="0.7" right="0.7" top="0.75" bottom="0.75" header="0.3" footer="0.3"/>
  <pageSetup paperSize="9" orientation="portrait" horizontalDpi="0" verticalDpi="0" r:id="rId1"/>
  <headerFooter>
    <oddFooter>&amp;C&amp;1#&amp;"Arial"&amp;9&amp;K737373Interno</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FB488-9956-451C-8909-BF24F526C523}">
  <dimension ref="A1"/>
  <sheetViews>
    <sheetView workbookViewId="0">
      <selection activeCell="S38" sqref="S38"/>
    </sheetView>
  </sheetViews>
  <sheetFormatPr defaultRowHeight="14.4" x14ac:dyDescent="0.3"/>
  <sheetData/>
  <pageMargins left="0.7" right="0.7" top="0.75" bottom="0.75" header="0.3" footer="0.3"/>
  <pageSetup paperSize="9" orientation="portrait" horizontalDpi="0" verticalDpi="0" r:id="rId1"/>
  <headerFooter>
    <oddFooter>&amp;C&amp;1#&amp;"Arial"&amp;9&amp;K737373Interno</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DED37-F9D4-49EE-A8EE-59D74D91EE03}">
  <dimension ref="A1"/>
  <sheetViews>
    <sheetView workbookViewId="0">
      <selection activeCell="U36" sqref="U36"/>
    </sheetView>
  </sheetViews>
  <sheetFormatPr defaultRowHeight="14.4" x14ac:dyDescent="0.3"/>
  <sheetData/>
  <pageMargins left="0.7" right="0.7" top="0.75" bottom="0.75" header="0.3" footer="0.3"/>
  <pageSetup paperSize="9" orientation="portrait" horizontalDpi="0" verticalDpi="0" r:id="rId1"/>
  <headerFooter>
    <oddFooter>&amp;C&amp;1#&amp;"Arial"&amp;9&amp;K737373Interno</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73FEF-BB60-410D-863A-817A3C74BE15}">
  <dimension ref="A1"/>
  <sheetViews>
    <sheetView workbookViewId="0">
      <selection activeCell="L33" sqref="L33"/>
    </sheetView>
  </sheetViews>
  <sheetFormatPr defaultRowHeight="14.4" x14ac:dyDescent="0.3"/>
  <sheetData/>
  <pageMargins left="0.7" right="0.7" top="0.75" bottom="0.75" header="0.3" footer="0.3"/>
  <pageSetup paperSize="9" orientation="portrait" horizontalDpi="0" verticalDpi="0" r:id="rId1"/>
  <headerFooter>
    <oddFooter>&amp;C&amp;1#&amp;"Arial"&amp;9&amp;K737373Interno</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63674-409B-4358-8B17-48E7832F48CE}">
  <dimension ref="A1"/>
  <sheetViews>
    <sheetView workbookViewId="0">
      <selection activeCell="X31" sqref="X31"/>
    </sheetView>
  </sheetViews>
  <sheetFormatPr defaultRowHeight="14.4" x14ac:dyDescent="0.3"/>
  <sheetData/>
  <pageMargins left="0.7" right="0.7" top="0.75" bottom="0.75" header="0.3" footer="0.3"/>
  <pageSetup paperSize="9" orientation="portrait" horizontalDpi="0" verticalDpi="0" r:id="rId1"/>
  <headerFooter>
    <oddFooter>&amp;C&amp;1#&amp;"Arial"&amp;9&amp;K737373Interno</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78C41-24CF-4AE5-90AB-5835BE85BD25}">
  <dimension ref="A1"/>
  <sheetViews>
    <sheetView workbookViewId="0">
      <selection activeCell="X34" sqref="X34"/>
    </sheetView>
  </sheetViews>
  <sheetFormatPr defaultRowHeight="14.4" x14ac:dyDescent="0.3"/>
  <sheetData/>
  <pageMargins left="0.7" right="0.7" top="0.75" bottom="0.75" header="0.3" footer="0.3"/>
  <pageSetup paperSize="9" orientation="portrait" horizontalDpi="0" verticalDpi="0" r:id="rId1"/>
  <headerFooter>
    <oddFooter>&amp;C&amp;1#&amp;"Arial"&amp;9&amp;K737373Interno</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DC29F-1467-4396-8A2F-8DCDCFA7BBBE}">
  <dimension ref="A1"/>
  <sheetViews>
    <sheetView workbookViewId="0">
      <selection activeCell="W35" sqref="W35"/>
    </sheetView>
  </sheetViews>
  <sheetFormatPr defaultRowHeight="14.4" x14ac:dyDescent="0.3"/>
  <sheetData/>
  <pageMargins left="0.7" right="0.7" top="0.75" bottom="0.75" header="0.3" footer="0.3"/>
  <pageSetup paperSize="9" orientation="portrait" horizontalDpi="0" verticalDpi="0" r:id="rId1"/>
  <headerFooter>
    <oddFooter>&amp;C&amp;1#&amp;"Arial"&amp;9&amp;K737373Interno</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5FA15-9BAB-46E7-982C-05356422B4EB}">
  <dimension ref="A1"/>
  <sheetViews>
    <sheetView workbookViewId="0">
      <selection activeCell="X34" sqref="X34"/>
    </sheetView>
  </sheetViews>
  <sheetFormatPr defaultRowHeight="14.4" x14ac:dyDescent="0.3"/>
  <sheetData/>
  <pageMargins left="0.7" right="0.7" top="0.75" bottom="0.75" header="0.3" footer="0.3"/>
  <pageSetup paperSize="9" orientation="portrait" horizontalDpi="0" verticalDpi="0" r:id="rId1"/>
  <headerFooter>
    <oddFooter>&amp;C&amp;1#&amp;"Arial"&amp;9&amp;K737373Interno</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AF5DA-8141-4013-8107-5F2F676F1249}">
  <dimension ref="A1"/>
  <sheetViews>
    <sheetView workbookViewId="0">
      <selection activeCell="W31" sqref="W31"/>
    </sheetView>
  </sheetViews>
  <sheetFormatPr defaultRowHeight="14.4" x14ac:dyDescent="0.3"/>
  <sheetData/>
  <pageMargins left="0.7" right="0.7" top="0.75" bottom="0.75" header="0.3" footer="0.3"/>
  <pageSetup paperSize="9" orientation="portrait" horizontalDpi="0" verticalDpi="0" r:id="rId1"/>
  <headerFooter>
    <oddFooter>&amp;C&amp;1#&amp;"Arial"&amp;9&amp;K737373Interno</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FF069-C385-478C-824A-648FD8C1F615}">
  <dimension ref="A2:C9"/>
  <sheetViews>
    <sheetView workbookViewId="0">
      <selection activeCell="E3" sqref="E3:E6"/>
    </sheetView>
  </sheetViews>
  <sheetFormatPr defaultRowHeight="14.4" x14ac:dyDescent="0.3"/>
  <cols>
    <col min="1" max="1" width="25.88671875" customWidth="1"/>
    <col min="2" max="2" width="20.88671875" customWidth="1"/>
  </cols>
  <sheetData>
    <row r="2" spans="1:3" ht="15" x14ac:dyDescent="0.35">
      <c r="A2" s="36" t="s">
        <v>131</v>
      </c>
      <c r="C2" s="34"/>
    </row>
    <row r="3" spans="1:3" ht="15" x14ac:dyDescent="0.35">
      <c r="A3" s="34"/>
    </row>
    <row r="4" spans="1:3" ht="15" x14ac:dyDescent="0.35">
      <c r="A4" s="34"/>
    </row>
    <row r="5" spans="1:3" ht="15" x14ac:dyDescent="0.35">
      <c r="A5" s="34" t="s">
        <v>133</v>
      </c>
      <c r="C5" s="34"/>
    </row>
    <row r="6" spans="1:3" ht="15" x14ac:dyDescent="0.35">
      <c r="A6" s="34" t="s">
        <v>134</v>
      </c>
      <c r="C6" s="34"/>
    </row>
    <row r="7" spans="1:3" ht="15" x14ac:dyDescent="0.35">
      <c r="A7" s="34" t="s">
        <v>135</v>
      </c>
      <c r="B7" s="34"/>
      <c r="C7" s="34"/>
    </row>
    <row r="8" spans="1:3" ht="15" x14ac:dyDescent="0.35">
      <c r="A8" s="34" t="s">
        <v>135</v>
      </c>
      <c r="B8" s="39">
        <f>COUNTA(_xlfn.UNIQUE(A5:A9))</f>
        <v>4</v>
      </c>
      <c r="C8" s="34"/>
    </row>
    <row r="9" spans="1:3" ht="15" x14ac:dyDescent="0.35">
      <c r="A9" s="34" t="s">
        <v>136</v>
      </c>
      <c r="B9" s="34"/>
      <c r="C9" s="34"/>
    </row>
  </sheetData>
  <pageMargins left="0.7" right="0.7" top="0.75" bottom="0.75" header="0.3" footer="0.3"/>
  <pageSetup orientation="portrait" r:id="rId1"/>
  <headerFooter>
    <oddFooter>&amp;C&amp;1#&amp;"Arial"&amp;9&amp;K737373Interno</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SUMMARY</vt:lpstr>
      <vt:lpstr>Idade Atuarial</vt:lpstr>
      <vt:lpstr>CONVERTION FORMULAS</vt:lpstr>
      <vt:lpstr>CREATE A TABLE</vt:lpstr>
      <vt:lpstr>INDEX and MATCH</vt:lpstr>
      <vt:lpstr>IF | AND OR NOT</vt:lpstr>
      <vt:lpstr>OFFSET | SUM or AVE</vt:lpstr>
      <vt:lpstr>CHOOSE</vt:lpstr>
      <vt:lpstr>XNPV and XIRR</vt:lpstr>
      <vt:lpstr>SUMIF | COUNTIF</vt:lpstr>
      <vt:lpstr>PMT and IPMT</vt:lpstr>
      <vt:lpstr>LEN and TRIM</vt:lpstr>
      <vt:lpstr>CONCATENATE</vt:lpstr>
      <vt:lpstr>CELL, LEFT, MID and RIGHT</vt:lpstr>
      <vt:lpstr>MAX and MIN</vt:lpstr>
      <vt:lpstr>PROPER </vt:lpstr>
      <vt:lpstr>REPT</vt:lpstr>
      <vt:lpstr>TYPE</vt:lpstr>
      <vt:lpstr>CONVERT</vt:lpstr>
      <vt:lpstr>UNIQUE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Gomes</dc:creator>
  <cp:lastModifiedBy>Leonardo Gomes</cp:lastModifiedBy>
  <dcterms:created xsi:type="dcterms:W3CDTF">2022-04-06T08:52:58Z</dcterms:created>
  <dcterms:modified xsi:type="dcterms:W3CDTF">2022-10-11T13:54:11Z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9da58f-ba9c-4ff3-9de9-f437324010d5_Enabled">
    <vt:lpwstr>True</vt:lpwstr>
  </property>
  <property fmtid="{D5CDD505-2E9C-101B-9397-08002B2CF9AE}" pid="3" name="MSIP_Label_169da58f-ba9c-4ff3-9de9-f437324010d5_SiteId">
    <vt:lpwstr>e7f9d69c-13f3-457c-a04c-f555c1134fa4</vt:lpwstr>
  </property>
  <property fmtid="{D5CDD505-2E9C-101B-9397-08002B2CF9AE}" pid="4" name="MSIP_Label_169da58f-ba9c-4ff3-9de9-f437324010d5_Owner">
    <vt:lpwstr>leonardo.gomes@ageas.pt</vt:lpwstr>
  </property>
  <property fmtid="{D5CDD505-2E9C-101B-9397-08002B2CF9AE}" pid="5" name="MSIP_Label_169da58f-ba9c-4ff3-9de9-f437324010d5_SetDate">
    <vt:lpwstr>2022-04-06T13:30:23.2648062Z</vt:lpwstr>
  </property>
  <property fmtid="{D5CDD505-2E9C-101B-9397-08002B2CF9AE}" pid="6" name="MSIP_Label_169da58f-ba9c-4ff3-9de9-f437324010d5_Name">
    <vt:lpwstr>Interno</vt:lpwstr>
  </property>
  <property fmtid="{D5CDD505-2E9C-101B-9397-08002B2CF9AE}" pid="7" name="MSIP_Label_169da58f-ba9c-4ff3-9de9-f437324010d5_Application">
    <vt:lpwstr>Microsoft Azure Information Protection</vt:lpwstr>
  </property>
  <property fmtid="{D5CDD505-2E9C-101B-9397-08002B2CF9AE}" pid="8" name="MSIP_Label_169da58f-ba9c-4ff3-9de9-f437324010d5_ActionId">
    <vt:lpwstr>d1664dc7-3d5e-4ee4-afaa-f2992399fb76</vt:lpwstr>
  </property>
  <property fmtid="{D5CDD505-2E9C-101B-9397-08002B2CF9AE}" pid="9" name="MSIP_Label_169da58f-ba9c-4ff3-9de9-f437324010d5_Extended_MSFT_Method">
    <vt:lpwstr>Manual</vt:lpwstr>
  </property>
  <property fmtid="{D5CDD505-2E9C-101B-9397-08002B2CF9AE}" pid="10" name="Sensitivity">
    <vt:lpwstr>Interno</vt:lpwstr>
  </property>
</Properties>
</file>