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artik.COMPRO\Dropbox\HBP - Spreadsheet Modeling\Chapter_6_Building_A_Model\documents\resources\Question_6.08.xlsm 2018-09-19\"/>
    </mc:Choice>
  </mc:AlternateContent>
  <bookViews>
    <workbookView xWindow="0" yWindow="900" windowWidth="24000" windowHeight="9000"/>
  </bookViews>
  <sheets>
    <sheet name="data table " sheetId="4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B17" i="4"/>
  <c r="B25" i="4"/>
  <c r="C19" i="4"/>
  <c r="C20" i="4"/>
  <c r="C21" i="4"/>
  <c r="C23" i="4"/>
  <c r="C22" i="4"/>
  <c r="C24" i="4"/>
  <c r="C25" i="4"/>
  <c r="D18" i="4"/>
  <c r="D19" i="4"/>
  <c r="D20" i="4"/>
  <c r="D21" i="4"/>
  <c r="D23" i="4"/>
  <c r="D22" i="4"/>
  <c r="D24" i="4"/>
  <c r="D25" i="4"/>
  <c r="E18" i="4"/>
  <c r="E19" i="4"/>
  <c r="E20" i="4"/>
  <c r="E21" i="4"/>
  <c r="E23" i="4"/>
  <c r="E22" i="4"/>
  <c r="E24" i="4"/>
  <c r="E25" i="4"/>
  <c r="F18" i="4"/>
  <c r="F19" i="4"/>
  <c r="F20" i="4"/>
  <c r="F21" i="4"/>
  <c r="F23" i="4"/>
  <c r="F22" i="4"/>
  <c r="F24" i="4"/>
  <c r="F25" i="4"/>
  <c r="G18" i="4"/>
  <c r="G19" i="4"/>
  <c r="G20" i="4"/>
  <c r="G21" i="4"/>
  <c r="G23" i="4"/>
  <c r="G22" i="4"/>
  <c r="G24" i="4"/>
  <c r="G25" i="4"/>
  <c r="H18" i="4"/>
  <c r="H19" i="4"/>
  <c r="H20" i="4"/>
  <c r="H21" i="4"/>
  <c r="H23" i="4"/>
  <c r="H22" i="4"/>
  <c r="H24" i="4"/>
  <c r="H25" i="4"/>
  <c r="B10" i="4"/>
  <c r="I18" i="4"/>
  <c r="I19" i="4"/>
  <c r="I20" i="4"/>
  <c r="I21" i="4"/>
  <c r="I23" i="4"/>
  <c r="I22" i="4"/>
  <c r="I24" i="4"/>
  <c r="I25" i="4"/>
  <c r="J18" i="4"/>
  <c r="J19" i="4"/>
  <c r="J20" i="4"/>
  <c r="J21" i="4"/>
  <c r="J23" i="4"/>
  <c r="J22" i="4"/>
  <c r="J24" i="4"/>
  <c r="J25" i="4"/>
  <c r="K18" i="4"/>
  <c r="K19" i="4"/>
  <c r="K20" i="4"/>
  <c r="K21" i="4"/>
  <c r="K23" i="4"/>
  <c r="K22" i="4"/>
  <c r="K24" i="4"/>
  <c r="K25" i="4"/>
  <c r="L18" i="4"/>
  <c r="L19" i="4"/>
  <c r="L20" i="4"/>
  <c r="L21" i="4"/>
  <c r="L23" i="4"/>
  <c r="L22" i="4"/>
  <c r="L24" i="4"/>
  <c r="L25" i="4"/>
  <c r="A28" i="4"/>
</calcChain>
</file>

<file path=xl/sharedStrings.xml><?xml version="1.0" encoding="utf-8"?>
<sst xmlns="http://schemas.openxmlformats.org/spreadsheetml/2006/main" count="27" uniqueCount="27">
  <si>
    <t>Annual unit cost rate of increase</t>
  </si>
  <si>
    <t>Beginning growth rate</t>
  </si>
  <si>
    <t>Steady state growth rate</t>
  </si>
  <si>
    <t>Year 1 demand intercept</t>
  </si>
  <si>
    <t>Year 1 demand slope</t>
  </si>
  <si>
    <t>Discount rate</t>
  </si>
  <si>
    <t>Revenue</t>
  </si>
  <si>
    <t>Variable cost</t>
  </si>
  <si>
    <t>NPV of profits</t>
  </si>
  <si>
    <t>Plant fixed cost</t>
  </si>
  <si>
    <t>Demand</t>
  </si>
  <si>
    <t>Units sold</t>
  </si>
  <si>
    <t>Demand Growth</t>
  </si>
  <si>
    <t>Steady/beginning</t>
  </si>
  <si>
    <t>per unit of annual capacity</t>
  </si>
  <si>
    <t>Year 1 selling price</t>
  </si>
  <si>
    <t>Demand if product is given away</t>
  </si>
  <si>
    <t>Reduction in demand for each $1 price increase</t>
  </si>
  <si>
    <t>Annual price increase</t>
  </si>
  <si>
    <t>Total Cost of Construction</t>
  </si>
  <si>
    <t>Variable cost per unit sold</t>
  </si>
  <si>
    <t>Selling Price per unit</t>
  </si>
  <si>
    <t>Years till demand steady state</t>
  </si>
  <si>
    <t>Net Profit</t>
  </si>
  <si>
    <t>Cost per unit of capacity</t>
  </si>
  <si>
    <t>Year 1 variable cost of production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</si>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</sst>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[$$-409]* #,##0.00_);_([$$-409]* \(#,##0.00\);_([$$-409]* &quot;-&quot;??_);_(@_)"/>
    <numFmt numFmtId="167" formatCode="_-* #,##0_-;\-* #,##0_-;_-* &quot;-&quot;??_-;_-@_-"/>
    <numFmt numFmtId="168" formatCode="_(&quot;$&quot;* #,##0_);_(&quot;$&quot;* \(#,##0\);_(&quot;$&quot;* &quot;-&quot;??_);_(@_)"/>
    <numFmt numFmtId="169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44" fontId="0" fillId="0" borderId="2" xfId="0" applyNumberFormat="1" applyBorder="1"/>
    <xf numFmtId="44" fontId="0" fillId="0" borderId="2" xfId="1" applyFont="1" applyBorder="1"/>
    <xf numFmtId="166" fontId="0" fillId="0" borderId="2" xfId="1" applyNumberFormat="1" applyFont="1" applyBorder="1"/>
    <xf numFmtId="165" fontId="2" fillId="0" borderId="2" xfId="0" applyNumberFormat="1" applyFont="1" applyBorder="1"/>
    <xf numFmtId="167" fontId="2" fillId="4" borderId="2" xfId="2" applyNumberFormat="1" applyFont="1" applyFill="1" applyBorder="1" applyAlignment="1">
      <alignment horizontal="right"/>
    </xf>
    <xf numFmtId="168" fontId="2" fillId="3" borderId="2" xfId="1" applyNumberFormat="1" applyFont="1" applyFill="1" applyBorder="1" applyAlignment="1">
      <alignment horizontal="right"/>
    </xf>
    <xf numFmtId="44" fontId="2" fillId="3" borderId="2" xfId="1" applyFont="1" applyFill="1" applyBorder="1" applyAlignment="1">
      <alignment horizontal="right"/>
    </xf>
    <xf numFmtId="44" fontId="2" fillId="4" borderId="2" xfId="1" applyFont="1" applyFill="1" applyBorder="1" applyAlignment="1">
      <alignment horizontal="right"/>
    </xf>
    <xf numFmtId="167" fontId="2" fillId="3" borderId="2" xfId="2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165" fontId="2" fillId="5" borderId="2" xfId="45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9" fontId="2" fillId="0" borderId="2" xfId="0" applyNumberFormat="1" applyFont="1" applyBorder="1" applyAlignment="1">
      <alignment horizontal="right"/>
    </xf>
    <xf numFmtId="168" fontId="2" fillId="5" borderId="2" xfId="1" applyNumberFormat="1" applyFont="1" applyFill="1" applyBorder="1" applyAlignment="1">
      <alignment horizontal="right"/>
    </xf>
    <xf numFmtId="168" fontId="2" fillId="6" borderId="2" xfId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8" fontId="2" fillId="2" borderId="1" xfId="1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167" fontId="2" fillId="5" borderId="2" xfId="2" applyNumberFormat="1" applyFont="1" applyFill="1" applyBorder="1" applyAlignment="1">
      <alignment horizontal="right"/>
    </xf>
    <xf numFmtId="44" fontId="2" fillId="5" borderId="2" xfId="0" applyNumberFormat="1" applyFont="1" applyFill="1" applyBorder="1" applyAlignment="1">
      <alignment horizontal="right"/>
    </xf>
    <xf numFmtId="44" fontId="2" fillId="5" borderId="2" xfId="1" applyFont="1" applyFill="1" applyBorder="1" applyAlignment="1">
      <alignment horizontal="right"/>
    </xf>
    <xf numFmtId="168" fontId="2" fillId="5" borderId="2" xfId="0" applyNumberFormat="1" applyFont="1" applyFill="1" applyBorder="1" applyAlignment="1">
      <alignment horizontal="right"/>
    </xf>
  </cellXfs>
  <cellStyles count="46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45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66"/>
      <color rgb="FF8BCD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abSelected="1" workbookViewId="0"/>
  </sheetViews>
  <sheetFormatPr defaultColWidth="8.85546875" defaultRowHeight="15" x14ac:dyDescent="0.25"/>
  <cols>
    <col min="1" max="1" width="31.140625" customWidth="1"/>
    <col min="2" max="2" width="12.28515625" customWidth="1"/>
    <col min="3" max="3" width="43.7109375" customWidth="1"/>
    <col min="4" max="12" width="11.5703125" customWidth="1"/>
  </cols>
  <sheetData>
    <row r="1" spans="1:12" x14ac:dyDescent="0.25">
      <c r="A1" s="1" t="s">
        <v>9</v>
      </c>
      <c r="B1" s="9">
        <v>500000</v>
      </c>
      <c r="C1" s="2"/>
      <c r="D1" s="2"/>
      <c r="E1" s="2"/>
      <c r="F1" s="3"/>
      <c r="G1" s="4"/>
      <c r="H1" s="3"/>
      <c r="I1" s="4"/>
      <c r="J1" s="5"/>
      <c r="K1" s="5"/>
      <c r="L1" s="5"/>
    </row>
    <row r="2" spans="1:12" x14ac:dyDescent="0.25">
      <c r="A2" s="1" t="s">
        <v>24</v>
      </c>
      <c r="B2" s="10">
        <v>4</v>
      </c>
      <c r="C2" s="2" t="s">
        <v>14</v>
      </c>
      <c r="D2" s="2"/>
      <c r="E2" s="2"/>
      <c r="F2" s="6"/>
      <c r="G2" s="3"/>
      <c r="H2" s="2"/>
      <c r="I2" s="5"/>
      <c r="J2" s="5"/>
      <c r="K2" s="5"/>
      <c r="L2" s="5"/>
    </row>
    <row r="3" spans="1:12" x14ac:dyDescent="0.25">
      <c r="A3" s="1" t="s">
        <v>26</v>
      </c>
      <c r="B3" s="8">
        <v>400000</v>
      </c>
      <c r="C3" s="2"/>
      <c r="D3" s="2"/>
      <c r="E3" s="2"/>
      <c r="F3" s="6"/>
      <c r="G3" s="3"/>
      <c r="H3" s="3"/>
      <c r="I3" s="5"/>
      <c r="J3" s="5"/>
      <c r="K3" s="5"/>
      <c r="L3" s="5"/>
    </row>
    <row r="4" spans="1:12" x14ac:dyDescent="0.25">
      <c r="A4" s="1" t="s">
        <v>15</v>
      </c>
      <c r="B4" s="11">
        <v>4</v>
      </c>
      <c r="C4" s="2"/>
      <c r="D4" s="2"/>
      <c r="E4" s="2"/>
      <c r="F4" s="6"/>
      <c r="G4" s="3"/>
      <c r="H4" s="3"/>
      <c r="I4" s="5"/>
      <c r="J4" s="5"/>
      <c r="K4" s="5"/>
      <c r="L4" s="5"/>
    </row>
    <row r="5" spans="1:12" x14ac:dyDescent="0.25">
      <c r="A5" s="1" t="s">
        <v>3</v>
      </c>
      <c r="B5" s="12">
        <v>500000</v>
      </c>
      <c r="C5" s="2" t="s">
        <v>16</v>
      </c>
      <c r="D5" s="2"/>
      <c r="E5" s="2"/>
      <c r="F5" s="6"/>
      <c r="G5" s="3"/>
      <c r="H5" s="3"/>
      <c r="I5" s="5"/>
      <c r="J5" s="5"/>
      <c r="K5" s="5"/>
      <c r="L5" s="5"/>
    </row>
    <row r="6" spans="1:12" x14ac:dyDescent="0.25">
      <c r="A6" s="1" t="s">
        <v>4</v>
      </c>
      <c r="B6" s="12">
        <v>50000</v>
      </c>
      <c r="C6" s="2" t="s">
        <v>17</v>
      </c>
      <c r="D6" s="2"/>
      <c r="E6" s="2"/>
      <c r="F6" s="6"/>
      <c r="G6" s="3"/>
      <c r="H6" s="2"/>
      <c r="I6" s="5"/>
      <c r="J6" s="5"/>
      <c r="K6" s="5"/>
      <c r="L6" s="5"/>
    </row>
    <row r="7" spans="1:12" x14ac:dyDescent="0.25">
      <c r="A7" s="1" t="s">
        <v>22</v>
      </c>
      <c r="B7" s="13">
        <v>5</v>
      </c>
      <c r="C7" s="2"/>
      <c r="D7" s="2"/>
      <c r="E7" s="2"/>
      <c r="F7" s="6"/>
      <c r="G7" s="3"/>
      <c r="H7" s="3"/>
      <c r="I7" s="5"/>
      <c r="J7" s="5"/>
      <c r="K7" s="5"/>
      <c r="L7" s="5"/>
    </row>
    <row r="8" spans="1:12" x14ac:dyDescent="0.25">
      <c r="A8" s="1" t="s">
        <v>1</v>
      </c>
      <c r="B8" s="14">
        <v>0.1</v>
      </c>
      <c r="C8" s="2"/>
      <c r="D8" s="2"/>
      <c r="E8" s="2"/>
      <c r="F8" s="6"/>
      <c r="G8" s="3"/>
      <c r="H8" s="3"/>
      <c r="I8" s="5"/>
      <c r="J8" s="5"/>
      <c r="K8" s="5"/>
      <c r="L8" s="5"/>
    </row>
    <row r="9" spans="1:12" x14ac:dyDescent="0.25">
      <c r="A9" s="1" t="s">
        <v>13</v>
      </c>
      <c r="B9" s="14">
        <f>1/2</f>
        <v>0.5</v>
      </c>
      <c r="C9" s="2"/>
      <c r="D9" s="2"/>
      <c r="E9" s="2"/>
      <c r="F9" s="6"/>
      <c r="G9" s="3"/>
      <c r="H9" s="3"/>
      <c r="I9" s="5"/>
      <c r="J9" s="5"/>
      <c r="K9" s="5"/>
      <c r="L9" s="5"/>
    </row>
    <row r="10" spans="1:12" x14ac:dyDescent="0.25">
      <c r="A10" s="1" t="s">
        <v>2</v>
      </c>
      <c r="B10" s="15">
        <f>B9*B8</f>
        <v>0.05</v>
      </c>
      <c r="C10" s="2"/>
      <c r="D10" s="2"/>
      <c r="E10" s="2"/>
      <c r="F10" s="6"/>
      <c r="G10" s="3"/>
      <c r="H10" s="3"/>
      <c r="I10" s="5"/>
      <c r="J10" s="5"/>
      <c r="K10" s="5"/>
      <c r="L10" s="5"/>
    </row>
    <row r="11" spans="1:12" x14ac:dyDescent="0.25">
      <c r="A11" s="1" t="s">
        <v>18</v>
      </c>
      <c r="B11" s="14">
        <v>0.05</v>
      </c>
      <c r="C11" s="2"/>
      <c r="D11" s="2"/>
      <c r="E11" s="2"/>
      <c r="F11" s="6"/>
      <c r="G11" s="3"/>
      <c r="H11" s="3"/>
      <c r="I11" s="5"/>
      <c r="J11" s="5"/>
      <c r="K11" s="5"/>
      <c r="L11" s="5"/>
    </row>
    <row r="12" spans="1:12" x14ac:dyDescent="0.25">
      <c r="A12" s="1" t="s">
        <v>25</v>
      </c>
      <c r="B12" s="10">
        <v>2</v>
      </c>
      <c r="C12" s="2"/>
      <c r="D12" s="2"/>
      <c r="E12" s="2"/>
      <c r="F12" s="6"/>
      <c r="G12" s="3"/>
      <c r="H12" s="3"/>
      <c r="I12" s="5"/>
      <c r="J12" s="5"/>
      <c r="K12" s="5"/>
      <c r="L12" s="5"/>
    </row>
    <row r="13" spans="1:12" x14ac:dyDescent="0.25">
      <c r="A13" s="1" t="s">
        <v>0</v>
      </c>
      <c r="B13" s="14">
        <v>0.06</v>
      </c>
      <c r="C13" s="2"/>
      <c r="D13" s="2"/>
      <c r="E13" s="2"/>
      <c r="F13" s="3"/>
      <c r="G13" s="3"/>
      <c r="H13" s="3"/>
      <c r="I13" s="3"/>
      <c r="J13" s="3"/>
      <c r="K13" s="3"/>
      <c r="L13" s="3"/>
    </row>
    <row r="14" spans="1:12" x14ac:dyDescent="0.25">
      <c r="A14" s="1" t="s">
        <v>5</v>
      </c>
      <c r="B14" s="14">
        <v>0.15</v>
      </c>
      <c r="C14" s="2"/>
      <c r="D14" s="2"/>
      <c r="E14" s="7"/>
      <c r="F14" s="3"/>
      <c r="G14" s="3"/>
      <c r="H14" s="3"/>
      <c r="I14" s="3"/>
      <c r="J14" s="3"/>
      <c r="K14" s="3"/>
      <c r="L14" s="3"/>
    </row>
    <row r="15" spans="1:12" x14ac:dyDescent="0.25">
      <c r="A15" s="1"/>
      <c r="B15" s="16"/>
      <c r="C15" s="16">
        <v>1</v>
      </c>
      <c r="D15" s="16">
        <v>2</v>
      </c>
      <c r="E15" s="16">
        <v>3</v>
      </c>
      <c r="F15" s="16">
        <v>4</v>
      </c>
      <c r="G15" s="16">
        <v>5</v>
      </c>
      <c r="H15" s="16">
        <v>6</v>
      </c>
      <c r="I15" s="16">
        <v>7</v>
      </c>
      <c r="J15" s="16">
        <v>8</v>
      </c>
      <c r="K15" s="16">
        <v>9</v>
      </c>
      <c r="L15" s="16">
        <v>10</v>
      </c>
    </row>
    <row r="16" spans="1:12" x14ac:dyDescent="0.25">
      <c r="A16" s="1"/>
      <c r="B16" s="17">
        <v>40909</v>
      </c>
      <c r="C16" s="17">
        <v>41455</v>
      </c>
      <c r="D16" s="17">
        <v>41820</v>
      </c>
      <c r="E16" s="17">
        <v>42185</v>
      </c>
      <c r="F16" s="17">
        <v>42551</v>
      </c>
      <c r="G16" s="17">
        <v>42916</v>
      </c>
      <c r="H16" s="17">
        <v>43281</v>
      </c>
      <c r="I16" s="17">
        <v>43646</v>
      </c>
      <c r="J16" s="17">
        <v>44012</v>
      </c>
      <c r="K16" s="17">
        <v>44377</v>
      </c>
      <c r="L16" s="17">
        <v>44742</v>
      </c>
    </row>
    <row r="17" spans="1:12" x14ac:dyDescent="0.25">
      <c r="A17" s="1" t="s">
        <v>19</v>
      </c>
      <c r="B17" s="18">
        <f>B1+(B2*B3)</f>
        <v>2100000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25">
      <c r="A18" s="1" t="s">
        <v>12</v>
      </c>
      <c r="B18" s="19"/>
      <c r="C18" s="23"/>
      <c r="D18" s="24">
        <f>IF(D15&lt;=($B7+1),$B8,$B10)</f>
        <v>0.1</v>
      </c>
      <c r="E18" s="24">
        <f>IF(E15&lt;=($B7+1),$B8,$B10)</f>
        <v>0.1</v>
      </c>
      <c r="F18" s="24">
        <f>IF(F15&lt;=($B7+1),$B8,$B10)</f>
        <v>0.1</v>
      </c>
      <c r="G18" s="24">
        <f>IF(G15&lt;=($B7+1),$B8,$B10)</f>
        <v>0.1</v>
      </c>
      <c r="H18" s="24">
        <f>IF(G15&lt;=($B7+1),$B8,$B10)</f>
        <v>0.1</v>
      </c>
      <c r="I18" s="24">
        <f t="shared" ref="I18:L18" si="0">IF(I15&lt;=($B7+1),$B8,$B10)</f>
        <v>0.05</v>
      </c>
      <c r="J18" s="24">
        <f t="shared" si="0"/>
        <v>0.05</v>
      </c>
      <c r="K18" s="24">
        <f t="shared" si="0"/>
        <v>0.05</v>
      </c>
      <c r="L18" s="24">
        <f t="shared" si="0"/>
        <v>0.05</v>
      </c>
    </row>
    <row r="19" spans="1:12" x14ac:dyDescent="0.25">
      <c r="A19" s="1" t="s">
        <v>10</v>
      </c>
      <c r="B19" s="19"/>
      <c r="C19" s="25">
        <f>B5-(B6*B2)</f>
        <v>300000</v>
      </c>
      <c r="D19" s="25">
        <f>C19*(1+D18)</f>
        <v>330000</v>
      </c>
      <c r="E19" s="25">
        <f t="shared" ref="E19:L19" si="1">D19*(1+E18)</f>
        <v>363000.00000000006</v>
      </c>
      <c r="F19" s="25">
        <f t="shared" si="1"/>
        <v>399300.00000000012</v>
      </c>
      <c r="G19" s="25">
        <f t="shared" si="1"/>
        <v>439230.00000000017</v>
      </c>
      <c r="H19" s="25">
        <f t="shared" si="1"/>
        <v>483153.00000000023</v>
      </c>
      <c r="I19" s="25">
        <f t="shared" si="1"/>
        <v>507310.65000000026</v>
      </c>
      <c r="J19" s="25">
        <f t="shared" si="1"/>
        <v>532676.18250000034</v>
      </c>
      <c r="K19" s="25">
        <f t="shared" si="1"/>
        <v>559309.99162500037</v>
      </c>
      <c r="L19" s="25">
        <f t="shared" si="1"/>
        <v>587275.49120625039</v>
      </c>
    </row>
    <row r="20" spans="1:12" x14ac:dyDescent="0.25">
      <c r="A20" s="1" t="s">
        <v>11</v>
      </c>
      <c r="B20" s="19"/>
      <c r="C20" s="25">
        <f>MIN(C19,$B3)</f>
        <v>300000</v>
      </c>
      <c r="D20" s="25">
        <f t="shared" ref="D20:L20" si="2">MIN(D19,$B3)</f>
        <v>330000</v>
      </c>
      <c r="E20" s="25">
        <f t="shared" si="2"/>
        <v>363000.00000000006</v>
      </c>
      <c r="F20" s="25">
        <f t="shared" si="2"/>
        <v>399300.00000000012</v>
      </c>
      <c r="G20" s="25">
        <f t="shared" si="2"/>
        <v>400000</v>
      </c>
      <c r="H20" s="25">
        <f t="shared" si="2"/>
        <v>400000</v>
      </c>
      <c r="I20" s="25">
        <f t="shared" si="2"/>
        <v>400000</v>
      </c>
      <c r="J20" s="25">
        <f t="shared" si="2"/>
        <v>400000</v>
      </c>
      <c r="K20" s="25">
        <f t="shared" si="2"/>
        <v>400000</v>
      </c>
      <c r="L20" s="25">
        <f t="shared" si="2"/>
        <v>400000</v>
      </c>
    </row>
    <row r="21" spans="1:12" x14ac:dyDescent="0.25">
      <c r="A21" s="1" t="s">
        <v>21</v>
      </c>
      <c r="B21" s="19"/>
      <c r="C21" s="26">
        <f>B4</f>
        <v>4</v>
      </c>
      <c r="D21" s="27">
        <f>C21*(1+$B11)</f>
        <v>4.2</v>
      </c>
      <c r="E21" s="27">
        <f t="shared" ref="E21:L21" si="3">D21*(1+$B11)</f>
        <v>4.41</v>
      </c>
      <c r="F21" s="27">
        <f t="shared" si="3"/>
        <v>4.6305000000000005</v>
      </c>
      <c r="G21" s="27">
        <f t="shared" si="3"/>
        <v>4.8620250000000009</v>
      </c>
      <c r="H21" s="27">
        <f t="shared" si="3"/>
        <v>5.1051262500000014</v>
      </c>
      <c r="I21" s="27">
        <f t="shared" si="3"/>
        <v>5.3603825625000017</v>
      </c>
      <c r="J21" s="27">
        <f t="shared" si="3"/>
        <v>5.6284016906250018</v>
      </c>
      <c r="K21" s="27">
        <f t="shared" si="3"/>
        <v>5.9098217751562521</v>
      </c>
      <c r="L21" s="27">
        <f t="shared" si="3"/>
        <v>6.2053128639140649</v>
      </c>
    </row>
    <row r="22" spans="1:12" x14ac:dyDescent="0.25">
      <c r="A22" s="1" t="s">
        <v>20</v>
      </c>
      <c r="B22" s="19"/>
      <c r="C22" s="27">
        <f>B12</f>
        <v>2</v>
      </c>
      <c r="D22" s="27">
        <f>C22*(1+$B13)</f>
        <v>2.12</v>
      </c>
      <c r="E22" s="27">
        <f t="shared" ref="E22:L22" si="4">D22*(1+$B13)</f>
        <v>2.2472000000000003</v>
      </c>
      <c r="F22" s="27">
        <f t="shared" si="4"/>
        <v>2.3820320000000006</v>
      </c>
      <c r="G22" s="27">
        <f t="shared" si="4"/>
        <v>2.5249539200000006</v>
      </c>
      <c r="H22" s="27">
        <f t="shared" si="4"/>
        <v>2.676451155200001</v>
      </c>
      <c r="I22" s="27">
        <f t="shared" si="4"/>
        <v>2.8370382245120012</v>
      </c>
      <c r="J22" s="27">
        <f t="shared" si="4"/>
        <v>3.0072605179827212</v>
      </c>
      <c r="K22" s="27">
        <f t="shared" si="4"/>
        <v>3.1876961490616846</v>
      </c>
      <c r="L22" s="27">
        <f t="shared" si="4"/>
        <v>3.3789579180053857</v>
      </c>
    </row>
    <row r="23" spans="1:12" x14ac:dyDescent="0.25">
      <c r="A23" s="1" t="s">
        <v>6</v>
      </c>
      <c r="B23" s="19"/>
      <c r="C23" s="28">
        <f>C21*C20</f>
        <v>1200000</v>
      </c>
      <c r="D23" s="28">
        <f t="shared" ref="D23:L23" si="5">D21*D20</f>
        <v>1386000</v>
      </c>
      <c r="E23" s="28">
        <f t="shared" si="5"/>
        <v>1600830.0000000002</v>
      </c>
      <c r="F23" s="28">
        <f t="shared" si="5"/>
        <v>1848958.6500000008</v>
      </c>
      <c r="G23" s="28">
        <f t="shared" si="5"/>
        <v>1944810.0000000005</v>
      </c>
      <c r="H23" s="28">
        <f t="shared" si="5"/>
        <v>2042050.5000000005</v>
      </c>
      <c r="I23" s="28">
        <f t="shared" si="5"/>
        <v>2144153.0250000008</v>
      </c>
      <c r="J23" s="28">
        <f t="shared" si="5"/>
        <v>2251360.6762500009</v>
      </c>
      <c r="K23" s="28">
        <f t="shared" si="5"/>
        <v>2363928.710062501</v>
      </c>
      <c r="L23" s="28">
        <f t="shared" si="5"/>
        <v>2482125.1455656257</v>
      </c>
    </row>
    <row r="24" spans="1:12" x14ac:dyDescent="0.25">
      <c r="A24" s="1" t="s">
        <v>7</v>
      </c>
      <c r="B24" s="19"/>
      <c r="C24" s="28">
        <f>C22*C20</f>
        <v>600000</v>
      </c>
      <c r="D24" s="28">
        <f t="shared" ref="D24:L24" si="6">D22*D20</f>
        <v>699600</v>
      </c>
      <c r="E24" s="28">
        <f t="shared" si="6"/>
        <v>815733.60000000021</v>
      </c>
      <c r="F24" s="28">
        <f t="shared" si="6"/>
        <v>951145.37760000047</v>
      </c>
      <c r="G24" s="28">
        <f t="shared" si="6"/>
        <v>1009981.5680000002</v>
      </c>
      <c r="H24" s="28">
        <f t="shared" si="6"/>
        <v>1070580.4620800004</v>
      </c>
      <c r="I24" s="28">
        <f t="shared" si="6"/>
        <v>1134815.2898048004</v>
      </c>
      <c r="J24" s="28">
        <f t="shared" si="6"/>
        <v>1202904.2071930885</v>
      </c>
      <c r="K24" s="28">
        <f t="shared" si="6"/>
        <v>1275078.4596246739</v>
      </c>
      <c r="L24" s="28">
        <f t="shared" si="6"/>
        <v>1351583.1672021542</v>
      </c>
    </row>
    <row r="25" spans="1:12" x14ac:dyDescent="0.25">
      <c r="A25" s="1" t="s">
        <v>23</v>
      </c>
      <c r="B25" s="18">
        <f>-B17</f>
        <v>-2100000</v>
      </c>
      <c r="C25" s="28">
        <f>C23-C24</f>
        <v>600000</v>
      </c>
      <c r="D25" s="28">
        <f t="shared" ref="D25:L25" si="7">D23-D24</f>
        <v>686400</v>
      </c>
      <c r="E25" s="28">
        <f t="shared" si="7"/>
        <v>785096.4</v>
      </c>
      <c r="F25" s="28">
        <f t="shared" si="7"/>
        <v>897813.27240000037</v>
      </c>
      <c r="G25" s="28">
        <f t="shared" si="7"/>
        <v>934828.43200000026</v>
      </c>
      <c r="H25" s="28">
        <f t="shared" si="7"/>
        <v>971470.03792000003</v>
      </c>
      <c r="I25" s="28">
        <f t="shared" si="7"/>
        <v>1009337.7351952004</v>
      </c>
      <c r="J25" s="28">
        <f t="shared" si="7"/>
        <v>1048456.4690569125</v>
      </c>
      <c r="K25" s="28">
        <f t="shared" si="7"/>
        <v>1088850.2504378271</v>
      </c>
      <c r="L25" s="28">
        <f t="shared" si="7"/>
        <v>1130541.9783634716</v>
      </c>
    </row>
    <row r="26" spans="1:12" x14ac:dyDescent="0.25">
      <c r="A26" s="1"/>
      <c r="B26" s="20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 t="s">
        <v>8</v>
      </c>
      <c r="B27" s="20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21">
        <f>XNPV(B14,B25:L25,B16:L16)</f>
        <v>1879262.6563391683</v>
      </c>
      <c r="B28" s="20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conditionalFormatting sqref="G2:G12">
    <cfRule type="top10" dxfId="1" priority="2" rank="1"/>
    <cfRule type="top10" dxfId="0" priority="4" rank="1"/>
  </conditionalFormatting>
  <printOptions headings="1" gridLines="1"/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Kartik</cp:lastModifiedBy>
  <dcterms:created xsi:type="dcterms:W3CDTF">2008-07-31T21:31:12Z</dcterms:created>
  <dcterms:modified xsi:type="dcterms:W3CDTF">2018-09-20T10:41:57Z</dcterms:modified>
</cp:coreProperties>
</file>