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6 - Programador Web 2022\Leonardo Falango\Módulo Excel\"/>
    </mc:Choice>
  </mc:AlternateContent>
  <bookViews>
    <workbookView xWindow="-105" yWindow="-105" windowWidth="23250" windowHeight="12570" firstSheet="4" activeTab="5"/>
  </bookViews>
  <sheets>
    <sheet name="Função ÍNDICE" sheetId="8" r:id="rId1"/>
    <sheet name="Função ÍNDICE com CORRESP" sheetId="9" r:id="rId2"/>
    <sheet name="Função DESLOC" sheetId="10" r:id="rId3"/>
    <sheet name="Função DESLOC com Função MÉDIA" sheetId="11" r:id="rId4"/>
    <sheet name="Lista de Dados Dinâmicas" sheetId="16" r:id="rId5"/>
    <sheet name="Dados" sheetId="30" r:id="rId6"/>
    <sheet name="Função INDIRETO Lista de Dados" sheetId="17" r:id="rId7"/>
    <sheet name="Função ARRED" sheetId="19" r:id="rId8"/>
    <sheet name="Função INT" sheetId="20" r:id="rId9"/>
    <sheet name="Função ALEATÓRIOENTRE" sheetId="21" r:id="rId10"/>
    <sheet name="Função AGREGAR" sheetId="22" r:id="rId11"/>
    <sheet name="Função NÚM.CARACT" sheetId="25" r:id="rId12"/>
  </sheets>
  <externalReferences>
    <externalReference r:id="rId13"/>
    <externalReference r:id="rId14"/>
    <externalReference r:id="rId15"/>
  </externalReferences>
  <definedNames>
    <definedName name="Estados">Dados!$E$2:$H$2</definedName>
    <definedName name="GO">Dados!$H$3:$H$4</definedName>
    <definedName name="hoteis_smart_lucro_liquido">'[1]Hotéis Smart'!$C$3:$C$9</definedName>
    <definedName name="listaNomes">'Função DESLOC'!$A$1:$G$1</definedName>
    <definedName name="MG">Dados!$G$3:$G$4</definedName>
    <definedName name="RegrasProch">'[2]PROCV e PROCH'!$I$12:$L$13</definedName>
    <definedName name="RJ">Dados!$F$3:$F$4</definedName>
    <definedName name="SP">Dados!$E$3:$E$6</definedName>
    <definedName name="taxaComissao2">'[3]Nomes de Intervalos'!$G$4</definedName>
    <definedName name="totalHospedagem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5" l="1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2" i="25"/>
  <c r="H7" i="22"/>
  <c r="H6" i="22"/>
  <c r="H3" i="22"/>
  <c r="H2" i="22"/>
  <c r="H2" i="21"/>
  <c r="J6" i="20"/>
  <c r="J5" i="20"/>
  <c r="J4" i="20"/>
  <c r="J3" i="20"/>
  <c r="J6" i="19"/>
  <c r="J5" i="19"/>
  <c r="J4" i="19"/>
  <c r="J3" i="19"/>
  <c r="J2" i="19"/>
  <c r="H3" i="17" l="1"/>
  <c r="I2" i="10"/>
  <c r="J2" i="9"/>
  <c r="J2" i="8"/>
  <c r="C4" i="25" l="1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" i="25"/>
  <c r="C2" i="25"/>
  <c r="H3" i="21"/>
  <c r="I6" i="21"/>
  <c r="H6" i="21" l="1"/>
  <c r="H5" i="21"/>
  <c r="H4" i="21"/>
  <c r="F31" i="20"/>
  <c r="G31" i="20" s="1"/>
  <c r="F30" i="20"/>
  <c r="G30" i="20" s="1"/>
  <c r="F29" i="20"/>
  <c r="G29" i="20" s="1"/>
  <c r="F28" i="20"/>
  <c r="G28" i="20" s="1"/>
  <c r="F27" i="20"/>
  <c r="G27" i="20" s="1"/>
  <c r="F26" i="20"/>
  <c r="G26" i="20" s="1"/>
  <c r="F25" i="20"/>
  <c r="G25" i="20" s="1"/>
  <c r="F24" i="20"/>
  <c r="G24" i="20" s="1"/>
  <c r="F23" i="20"/>
  <c r="G23" i="20" s="1"/>
  <c r="F22" i="20"/>
  <c r="G22" i="20" s="1"/>
  <c r="F21" i="20"/>
  <c r="G21" i="20" s="1"/>
  <c r="F20" i="20"/>
  <c r="G20" i="20" s="1"/>
  <c r="F19" i="20"/>
  <c r="G19" i="20" s="1"/>
  <c r="F18" i="20"/>
  <c r="G18" i="20" s="1"/>
  <c r="F17" i="20"/>
  <c r="G17" i="20" s="1"/>
  <c r="F16" i="20"/>
  <c r="G16" i="20" s="1"/>
  <c r="F15" i="20"/>
  <c r="G15" i="20" s="1"/>
  <c r="F14" i="20"/>
  <c r="G14" i="20" s="1"/>
  <c r="F13" i="20"/>
  <c r="G13" i="20" s="1"/>
  <c r="F12" i="20"/>
  <c r="G12" i="20" s="1"/>
  <c r="F11" i="20"/>
  <c r="G11" i="20" s="1"/>
  <c r="F10" i="20"/>
  <c r="G10" i="20" s="1"/>
  <c r="F9" i="20"/>
  <c r="G9" i="20" s="1"/>
  <c r="F8" i="20"/>
  <c r="G8" i="20" s="1"/>
  <c r="F7" i="20"/>
  <c r="G7" i="20" s="1"/>
  <c r="F6" i="20"/>
  <c r="G6" i="20" s="1"/>
  <c r="F5" i="20"/>
  <c r="G5" i="20" s="1"/>
  <c r="F4" i="20"/>
  <c r="G4" i="20" s="1"/>
  <c r="F3" i="20"/>
  <c r="G3" i="20" s="1"/>
  <c r="F2" i="20"/>
  <c r="G2" i="20" s="1"/>
  <c r="F31" i="19"/>
  <c r="G31" i="19" s="1"/>
  <c r="F30" i="19"/>
  <c r="G30" i="19" s="1"/>
  <c r="F29" i="19"/>
  <c r="G29" i="19" s="1"/>
  <c r="F28" i="19"/>
  <c r="G28" i="19" s="1"/>
  <c r="F27" i="19"/>
  <c r="G27" i="19" s="1"/>
  <c r="F26" i="19"/>
  <c r="G26" i="19" s="1"/>
  <c r="F25" i="19"/>
  <c r="G25" i="19" s="1"/>
  <c r="F24" i="19"/>
  <c r="G24" i="19" s="1"/>
  <c r="F23" i="19"/>
  <c r="G23" i="19" s="1"/>
  <c r="F22" i="19"/>
  <c r="G22" i="19" s="1"/>
  <c r="F21" i="19"/>
  <c r="G21" i="19" s="1"/>
  <c r="F20" i="19"/>
  <c r="G20" i="19" s="1"/>
  <c r="F19" i="19"/>
  <c r="G19" i="19" s="1"/>
  <c r="F18" i="19"/>
  <c r="G18" i="19" s="1"/>
  <c r="F17" i="19"/>
  <c r="G17" i="19" s="1"/>
  <c r="F16" i="19"/>
  <c r="G16" i="19" s="1"/>
  <c r="F15" i="19"/>
  <c r="G15" i="19" s="1"/>
  <c r="F14" i="19"/>
  <c r="G14" i="19" s="1"/>
  <c r="F13" i="19"/>
  <c r="G13" i="19" s="1"/>
  <c r="F12" i="19"/>
  <c r="G12" i="19" s="1"/>
  <c r="F11" i="19"/>
  <c r="G11" i="19" s="1"/>
  <c r="F10" i="19"/>
  <c r="G10" i="19" s="1"/>
  <c r="F9" i="19"/>
  <c r="G9" i="19" s="1"/>
  <c r="F8" i="19"/>
  <c r="G8" i="19" s="1"/>
  <c r="F7" i="19"/>
  <c r="G7" i="19" s="1"/>
  <c r="F6" i="19"/>
  <c r="G6" i="19" s="1"/>
  <c r="F5" i="19"/>
  <c r="G5" i="19" s="1"/>
  <c r="F4" i="19"/>
  <c r="G4" i="19" s="1"/>
  <c r="F3" i="19"/>
  <c r="G3" i="19" s="1"/>
  <c r="F2" i="19"/>
  <c r="G2" i="19" s="1"/>
  <c r="F9" i="11" l="1"/>
  <c r="E9" i="11"/>
  <c r="D9" i="11"/>
  <c r="C9" i="11"/>
  <c r="G8" i="11"/>
  <c r="G7" i="11"/>
  <c r="G6" i="11"/>
  <c r="G5" i="11"/>
  <c r="G4" i="11"/>
  <c r="G3" i="11"/>
  <c r="G2" i="11"/>
  <c r="B10" i="11" l="1"/>
</calcChain>
</file>

<file path=xl/sharedStrings.xml><?xml version="1.0" encoding="utf-8"?>
<sst xmlns="http://schemas.openxmlformats.org/spreadsheetml/2006/main" count="949" uniqueCount="132">
  <si>
    <t>Reserva</t>
  </si>
  <si>
    <t>Nome do Pax</t>
  </si>
  <si>
    <t>Estado</t>
  </si>
  <si>
    <t>Cidade</t>
  </si>
  <si>
    <t>Valor Total</t>
  </si>
  <si>
    <t>Cristiano Aparecido</t>
  </si>
  <si>
    <t>SP</t>
  </si>
  <si>
    <t>São Paulo</t>
  </si>
  <si>
    <t>Ronaldo Lima</t>
  </si>
  <si>
    <t>Guarulhos</t>
  </si>
  <si>
    <t>Juliana Amaral</t>
  </si>
  <si>
    <t>Campinas</t>
  </si>
  <si>
    <t>Rafael De Sousa</t>
  </si>
  <si>
    <t>RJ</t>
  </si>
  <si>
    <t>Rio de Janeiro</t>
  </si>
  <si>
    <t>José dos Campos</t>
  </si>
  <si>
    <t xml:space="preserve">Igor Souza </t>
  </si>
  <si>
    <t>MG</t>
  </si>
  <si>
    <t>Belo Horizonte</t>
  </si>
  <si>
    <t>Joyce Coutinho</t>
  </si>
  <si>
    <t>GO</t>
  </si>
  <si>
    <t>Goiânia</t>
  </si>
  <si>
    <t>São Gonçalo</t>
  </si>
  <si>
    <t>Paulo Sergio</t>
  </si>
  <si>
    <t>Aparecida de Goiânia</t>
  </si>
  <si>
    <t>Cris Luziane</t>
  </si>
  <si>
    <t>Uberlândia</t>
  </si>
  <si>
    <t xml:space="preserve">Evelin Ferreira </t>
  </si>
  <si>
    <t>Leandro Henrique</t>
  </si>
  <si>
    <t>Erik Almeida</t>
  </si>
  <si>
    <t>Patricia Rosa</t>
  </si>
  <si>
    <t>Camila Mendes</t>
  </si>
  <si>
    <t>Raissa Soares</t>
  </si>
  <si>
    <t xml:space="preserve">Neidson Luiz </t>
  </si>
  <si>
    <t>Antonio Ricardo</t>
  </si>
  <si>
    <t>Geraldo Pereira</t>
  </si>
  <si>
    <t>Edson Brito</t>
  </si>
  <si>
    <t>Diego Henrique</t>
  </si>
  <si>
    <t>Olivio Mariano</t>
  </si>
  <si>
    <t xml:space="preserve">Naye Nobre </t>
  </si>
  <si>
    <t>Jonathan Silva</t>
  </si>
  <si>
    <t>Tito Marcos</t>
  </si>
  <si>
    <t>Maikon Pereira</t>
  </si>
  <si>
    <t>Joao Carlos</t>
  </si>
  <si>
    <t>Thiago Augusto</t>
  </si>
  <si>
    <t>Danilo Santos Barreto</t>
  </si>
  <si>
    <t>Franclin Fagundes</t>
  </si>
  <si>
    <t>Jasiel Souza</t>
  </si>
  <si>
    <t>Emilly Cerqueira</t>
  </si>
  <si>
    <t>Excelente</t>
  </si>
  <si>
    <t>Muito bom</t>
  </si>
  <si>
    <t>Bom</t>
  </si>
  <si>
    <t>Satisfatório</t>
  </si>
  <si>
    <t>Razoável</t>
  </si>
  <si>
    <t>Ruim</t>
  </si>
  <si>
    <t>ReservaID</t>
  </si>
  <si>
    <t>Classificação</t>
  </si>
  <si>
    <t>Classificações</t>
  </si>
  <si>
    <t>Acomodações</t>
  </si>
  <si>
    <t>Apartamento Standard</t>
  </si>
  <si>
    <t>Apartamento Superior</t>
  </si>
  <si>
    <t>Apartamento Máster</t>
  </si>
  <si>
    <t>Apartamento Oceânico</t>
  </si>
  <si>
    <t>Suíte Executiva</t>
  </si>
  <si>
    <t>Suíte Máster</t>
  </si>
  <si>
    <t>Janeiro</t>
  </si>
  <si>
    <t>Fevereiro</t>
  </si>
  <si>
    <t>Março</t>
  </si>
  <si>
    <t>Abril</t>
  </si>
  <si>
    <t>Total</t>
  </si>
  <si>
    <t>Entradas</t>
  </si>
  <si>
    <t>Salvador</t>
  </si>
  <si>
    <t>Fortaleza</t>
  </si>
  <si>
    <t>Recife</t>
  </si>
  <si>
    <t>Natal</t>
  </si>
  <si>
    <t>Florianópolis</t>
  </si>
  <si>
    <t>Média</t>
  </si>
  <si>
    <t>Total 5 últimas Reservas</t>
  </si>
  <si>
    <t>Acomodação</t>
  </si>
  <si>
    <t>Total de Vendas</t>
  </si>
  <si>
    <t>Arred 2</t>
  </si>
  <si>
    <t>Arred 1</t>
  </si>
  <si>
    <t>Arred 0</t>
  </si>
  <si>
    <t>ARREDONDAR.PARA.CIMA</t>
  </si>
  <si>
    <t>ARREDONDAR.PARA.BAIXO</t>
  </si>
  <si>
    <t>N. Noites</t>
  </si>
  <si>
    <t>Valor Diária</t>
  </si>
  <si>
    <t>Cal. CHD</t>
  </si>
  <si>
    <t>Valor CHD</t>
  </si>
  <si>
    <t>Int</t>
  </si>
  <si>
    <t>TRUNCAR</t>
  </si>
  <si>
    <t>Reserva Free</t>
  </si>
  <si>
    <t>Data</t>
  </si>
  <si>
    <t>Data Início</t>
  </si>
  <si>
    <t>Data Término</t>
  </si>
  <si>
    <t>Data Aleatória</t>
  </si>
  <si>
    <t>Média das Reservas</t>
  </si>
  <si>
    <t>Total das Reservas</t>
  </si>
  <si>
    <t>E-mail</t>
  </si>
  <si>
    <t>cristianoaparecido@gmail.com</t>
  </si>
  <si>
    <t>igorsouza@gmail.com</t>
  </si>
  <si>
    <t>evelinferreira@gmail.com</t>
  </si>
  <si>
    <t>patriciarosa@gmail.com</t>
  </si>
  <si>
    <t>paulosergio@gmail.com</t>
  </si>
  <si>
    <t>leandrohenrique@gmail.com</t>
  </si>
  <si>
    <t>erikalmeida@gmail.com</t>
  </si>
  <si>
    <t>raissasoares@gmail.com</t>
  </si>
  <si>
    <t>antonioricardo@gmail.com</t>
  </si>
  <si>
    <t>geraldopereira@gmail.com</t>
  </si>
  <si>
    <t>oliviomariano@gmail.com</t>
  </si>
  <si>
    <t>nayenobre@gmail.com</t>
  </si>
  <si>
    <t>titomarcos@gmail.com</t>
  </si>
  <si>
    <t>joaocarlos@gmail.com</t>
  </si>
  <si>
    <t>thiagoaugusto@gmail.com</t>
  </si>
  <si>
    <t>franclinfagundes@gmail.com</t>
  </si>
  <si>
    <t>jasielsouza@gmail.com</t>
  </si>
  <si>
    <t>danilosantosbarreto@gmail.com</t>
  </si>
  <si>
    <t>ronaldolima@yahoo.com</t>
  </si>
  <si>
    <t>julianaamaral@yahoo.com</t>
  </si>
  <si>
    <t>joycecoutinho@yahoo.com</t>
  </si>
  <si>
    <t>crisluziane@yahoo.com</t>
  </si>
  <si>
    <t>camilamendes@yahoo.com</t>
  </si>
  <si>
    <t>neidsonluiz@yahoo.com</t>
  </si>
  <si>
    <t>edsonbrito@yahoo.com</t>
  </si>
  <si>
    <t>diegohenrique@yahoo.com</t>
  </si>
  <si>
    <t>jonathansilva@yahoo.com</t>
  </si>
  <si>
    <t>maikonpereira@yahoo.com</t>
  </si>
  <si>
    <t>emillycerqueira@yahoo.com</t>
  </si>
  <si>
    <t>rafaeldesousa@gmail.com</t>
  </si>
  <si>
    <t>Nome</t>
  </si>
  <si>
    <t>L</t>
  </si>
  <si>
    <t>Suite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</si>
</sst>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00"/>
    <numFmt numFmtId="165" formatCode="0.0000"/>
    <numFmt numFmtId="166" formatCode="&quot;R$&quot;\ #,##0.00"/>
    <numFmt numFmtId="167" formatCode="0.000"/>
    <numFmt numFmtId="168" formatCode="&quot;R$&quot;#,##0"/>
  </numFmts>
  <fonts count="9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D9EAC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44" fontId="0" fillId="0" borderId="0" xfId="0" applyNumberFormat="1"/>
    <xf numFmtId="1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44" fontId="2" fillId="2" borderId="1" xfId="0" applyNumberFormat="1" applyFon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 indent="1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6" fillId="0" borderId="0" xfId="2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/>
    <xf numFmtId="0" fontId="1" fillId="5" borderId="0" xfId="0" applyFont="1" applyFill="1" applyAlignment="1">
      <alignment horizontal="left"/>
    </xf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5" borderId="0" xfId="0" applyFont="1" applyFill="1" applyBorder="1"/>
    <xf numFmtId="0" fontId="1" fillId="6" borderId="0" xfId="0" applyFont="1" applyFill="1" applyAlignment="1"/>
    <xf numFmtId="0" fontId="7" fillId="6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1" fontId="1" fillId="5" borderId="0" xfId="0" applyNumberFormat="1" applyFont="1" applyFill="1" applyAlignment="1">
      <alignment horizontal="center"/>
    </xf>
    <xf numFmtId="165" fontId="1" fillId="5" borderId="1" xfId="0" applyNumberFormat="1" applyFont="1" applyFill="1" applyBorder="1" applyAlignment="1"/>
    <xf numFmtId="0" fontId="7" fillId="5" borderId="0" xfId="0" applyFont="1" applyFill="1" applyAlignment="1">
      <alignment horizontal="left" indent="1"/>
    </xf>
    <xf numFmtId="0" fontId="7" fillId="5" borderId="0" xfId="0" applyFont="1" applyFill="1" applyAlignment="1"/>
    <xf numFmtId="0" fontId="7" fillId="5" borderId="0" xfId="0" applyFont="1" applyFill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7" fontId="1" fillId="5" borderId="1" xfId="0" applyNumberFormat="1" applyFont="1" applyFill="1" applyBorder="1" applyAlignment="1"/>
    <xf numFmtId="168" fontId="0" fillId="0" borderId="0" xfId="0" applyNumberFormat="1"/>
    <xf numFmtId="0" fontId="0" fillId="0" borderId="0" xfId="0" applyAlignment="1">
      <alignment horizontal="center"/>
    </xf>
    <xf numFmtId="44" fontId="2" fillId="2" borderId="1" xfId="1" applyFont="1" applyFill="1" applyBorder="1" applyAlignment="1">
      <alignment horizontal="center"/>
    </xf>
    <xf numFmtId="168" fontId="7" fillId="0" borderId="0" xfId="0" applyNumberFormat="1" applyFont="1"/>
    <xf numFmtId="168" fontId="4" fillId="0" borderId="0" xfId="0" applyNumberFormat="1" applyFont="1"/>
    <xf numFmtId="44" fontId="4" fillId="0" borderId="1" xfId="1" applyFont="1" applyFill="1" applyBorder="1"/>
    <xf numFmtId="44" fontId="4" fillId="3" borderId="1" xfId="1" applyFont="1" applyFill="1" applyBorder="1"/>
    <xf numFmtId="44" fontId="5" fillId="0" borderId="0" xfId="1" applyFont="1"/>
    <xf numFmtId="44" fontId="7" fillId="5" borderId="1" xfId="1" applyFont="1" applyFill="1" applyBorder="1"/>
    <xf numFmtId="44" fontId="8" fillId="3" borderId="1" xfId="1" applyFont="1" applyFill="1" applyBorder="1"/>
    <xf numFmtId="0" fontId="2" fillId="2" borderId="1" xfId="0" applyNumberFormat="1" applyFont="1" applyFill="1" applyBorder="1"/>
    <xf numFmtId="0" fontId="0" fillId="0" borderId="0" xfId="0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pt-BR"/>
        </a:p>
      </dgm:t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0</xdr:row>
      <xdr:rowOff>58615</xdr:rowOff>
    </xdr:from>
    <xdr:to>
      <xdr:col>13</xdr:col>
      <xdr:colOff>95251</xdr:colOff>
      <xdr:row>6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6762623-6007-4CDC-9EC5-D9BF4EABD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0ffbe95d17e653c/&#193;rea%20de%20Trabalho/Bosch/Aulas%20Excel/Exerc&#237;cios/Aula%202/Aula/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printerSettings" Target="../printerSettings/printerSettings11.bin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tabColor theme="9" tint="-0.249977111117893"/>
  </sheetPr>
  <dimension ref="A1:J37"/>
  <sheetViews>
    <sheetView zoomScale="130" zoomScaleNormal="130" workbookViewId="0">
      <selection activeCell="J2" sqref="J2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9" bestFit="1" customWidth="1"/>
    <col min="4" max="4" width="20" style="6" bestFit="1" customWidth="1"/>
    <col min="5" max="5" width="12.7109375" style="9" bestFit="1" customWidth="1"/>
    <col min="6" max="6" width="9.85546875" style="9" bestFit="1" customWidth="1"/>
    <col min="7" max="7" width="11.85546875" style="9" customWidth="1"/>
    <col min="8" max="8" width="3.7109375" customWidth="1"/>
    <col min="9" max="9" width="13.85546875" customWidth="1"/>
    <col min="10" max="10" width="18.5703125" bestFit="1" customWidth="1"/>
  </cols>
  <sheetData>
    <row r="1" spans="1:10" ht="15" customHeight="1" x14ac:dyDescent="0.25">
      <c r="A1" s="23" t="s">
        <v>0</v>
      </c>
      <c r="B1" s="24" t="s">
        <v>1</v>
      </c>
      <c r="C1" s="22" t="s">
        <v>2</v>
      </c>
      <c r="D1" s="25" t="s">
        <v>3</v>
      </c>
      <c r="E1" s="22" t="s">
        <v>4</v>
      </c>
      <c r="F1" s="22" t="s">
        <v>55</v>
      </c>
      <c r="G1" s="22" t="s">
        <v>56</v>
      </c>
      <c r="I1" s="22" t="s">
        <v>55</v>
      </c>
      <c r="J1" s="22" t="s">
        <v>1</v>
      </c>
    </row>
    <row r="2" spans="1:10" x14ac:dyDescent="0.25">
      <c r="A2" s="1">
        <v>43252</v>
      </c>
      <c r="B2" t="s">
        <v>5</v>
      </c>
      <c r="C2" s="2" t="s">
        <v>6</v>
      </c>
      <c r="D2" s="3" t="s">
        <v>7</v>
      </c>
      <c r="E2" s="4">
        <v>1499.96</v>
      </c>
      <c r="F2" s="10">
        <v>9876</v>
      </c>
      <c r="G2" s="12"/>
      <c r="I2" s="10">
        <v>9876</v>
      </c>
      <c r="J2" s="38" t="str">
        <f>INDEX(A2:F31,MATCH(I2,F2:F31,0),MATCH(J1,A1:G1,0))</f>
        <v>Cristiano Aparecido</v>
      </c>
    </row>
    <row r="3" spans="1:10" x14ac:dyDescent="0.25">
      <c r="A3" s="1">
        <v>43253</v>
      </c>
      <c r="B3" t="s">
        <v>8</v>
      </c>
      <c r="C3" s="2" t="s">
        <v>6</v>
      </c>
      <c r="D3" s="6" t="s">
        <v>9</v>
      </c>
      <c r="E3" s="4">
        <v>1750</v>
      </c>
      <c r="F3" s="10">
        <v>9877</v>
      </c>
      <c r="G3" s="12"/>
    </row>
    <row r="4" spans="1:10" x14ac:dyDescent="0.25">
      <c r="A4" s="1">
        <v>43254</v>
      </c>
      <c r="B4" t="s">
        <v>10</v>
      </c>
      <c r="C4" s="2" t="s">
        <v>6</v>
      </c>
      <c r="D4" s="6" t="s">
        <v>11</v>
      </c>
      <c r="E4" s="4">
        <v>2499.98</v>
      </c>
      <c r="F4" s="10">
        <v>9878</v>
      </c>
      <c r="G4" s="12"/>
    </row>
    <row r="5" spans="1:10" x14ac:dyDescent="0.25">
      <c r="A5" s="1">
        <v>43255</v>
      </c>
      <c r="B5" t="s">
        <v>12</v>
      </c>
      <c r="C5" s="2" t="s">
        <v>13</v>
      </c>
      <c r="D5" s="3" t="s">
        <v>14</v>
      </c>
      <c r="E5" s="4">
        <v>2200</v>
      </c>
      <c r="F5" s="10">
        <v>9879</v>
      </c>
      <c r="G5" s="12"/>
    </row>
    <row r="6" spans="1:10" x14ac:dyDescent="0.25">
      <c r="A6" s="1">
        <v>43256</v>
      </c>
      <c r="B6" t="s">
        <v>16</v>
      </c>
      <c r="C6" s="2" t="s">
        <v>17</v>
      </c>
      <c r="D6" s="3" t="s">
        <v>18</v>
      </c>
      <c r="E6" s="4">
        <v>2350</v>
      </c>
      <c r="F6" s="10">
        <v>9880</v>
      </c>
      <c r="G6" s="12"/>
    </row>
    <row r="7" spans="1:10" x14ac:dyDescent="0.25">
      <c r="A7" s="1">
        <v>43257</v>
      </c>
      <c r="B7" t="s">
        <v>19</v>
      </c>
      <c r="C7" s="2" t="s">
        <v>20</v>
      </c>
      <c r="D7" s="3" t="s">
        <v>21</v>
      </c>
      <c r="E7" s="4">
        <v>2300</v>
      </c>
      <c r="F7" s="10">
        <v>9881</v>
      </c>
      <c r="G7" s="12"/>
    </row>
    <row r="8" spans="1:10" x14ac:dyDescent="0.25">
      <c r="A8" s="1">
        <v>43258</v>
      </c>
      <c r="B8" t="s">
        <v>23</v>
      </c>
      <c r="C8" s="2" t="s">
        <v>20</v>
      </c>
      <c r="D8" s="3" t="s">
        <v>24</v>
      </c>
      <c r="E8" s="4">
        <v>1800</v>
      </c>
      <c r="F8" s="10">
        <v>9882</v>
      </c>
      <c r="G8" s="12"/>
    </row>
    <row r="9" spans="1:10" x14ac:dyDescent="0.25">
      <c r="A9" s="1">
        <v>43259</v>
      </c>
      <c r="B9" t="s">
        <v>25</v>
      </c>
      <c r="C9" s="2" t="s">
        <v>17</v>
      </c>
      <c r="D9" s="3" t="s">
        <v>26</v>
      </c>
      <c r="E9" s="4">
        <v>900</v>
      </c>
      <c r="F9" s="10">
        <v>9883</v>
      </c>
      <c r="G9" s="12"/>
    </row>
    <row r="10" spans="1:10" x14ac:dyDescent="0.25">
      <c r="A10" s="1">
        <v>43260</v>
      </c>
      <c r="B10" t="s">
        <v>27</v>
      </c>
      <c r="C10" s="2" t="s">
        <v>13</v>
      </c>
      <c r="D10" s="3" t="s">
        <v>22</v>
      </c>
      <c r="E10" s="4">
        <v>2799.96</v>
      </c>
      <c r="F10" s="10">
        <v>9884</v>
      </c>
      <c r="G10" s="12"/>
    </row>
    <row r="11" spans="1:10" x14ac:dyDescent="0.25">
      <c r="A11" s="1">
        <v>43261</v>
      </c>
      <c r="B11" t="s">
        <v>28</v>
      </c>
      <c r="C11" s="2" t="s">
        <v>6</v>
      </c>
      <c r="D11" s="3" t="s">
        <v>15</v>
      </c>
      <c r="E11" s="4">
        <v>1499.94</v>
      </c>
      <c r="F11" s="10">
        <v>9885</v>
      </c>
      <c r="G11" s="12"/>
    </row>
    <row r="12" spans="1:10" x14ac:dyDescent="0.25">
      <c r="A12" s="1">
        <v>43262</v>
      </c>
      <c r="B12" t="s">
        <v>29</v>
      </c>
      <c r="C12" s="2" t="s">
        <v>6</v>
      </c>
      <c r="D12" s="3" t="s">
        <v>15</v>
      </c>
      <c r="E12" s="4">
        <v>1750</v>
      </c>
      <c r="F12" s="10">
        <v>9886</v>
      </c>
      <c r="G12" s="12"/>
    </row>
    <row r="13" spans="1:10" x14ac:dyDescent="0.25">
      <c r="A13" s="1">
        <v>43263</v>
      </c>
      <c r="B13" t="s">
        <v>30</v>
      </c>
      <c r="C13" s="2" t="s">
        <v>13</v>
      </c>
      <c r="D13" s="3" t="s">
        <v>22</v>
      </c>
      <c r="E13" s="4">
        <v>2350</v>
      </c>
      <c r="F13" s="10">
        <v>9887</v>
      </c>
      <c r="G13" s="12"/>
    </row>
    <row r="14" spans="1:10" x14ac:dyDescent="0.25">
      <c r="A14" s="1">
        <v>43264</v>
      </c>
      <c r="B14" t="s">
        <v>31</v>
      </c>
      <c r="C14" s="2" t="s">
        <v>17</v>
      </c>
      <c r="D14" s="3" t="s">
        <v>26</v>
      </c>
      <c r="E14" s="4">
        <v>2199.96</v>
      </c>
      <c r="F14" s="10">
        <v>9888</v>
      </c>
      <c r="G14" s="12"/>
    </row>
    <row r="15" spans="1:10" x14ac:dyDescent="0.25">
      <c r="A15" s="1">
        <v>43265</v>
      </c>
      <c r="B15" t="s">
        <v>32</v>
      </c>
      <c r="C15" s="2" t="s">
        <v>20</v>
      </c>
      <c r="D15" s="3" t="s">
        <v>24</v>
      </c>
      <c r="E15" s="4">
        <v>2350</v>
      </c>
      <c r="F15" s="10">
        <v>9889</v>
      </c>
      <c r="G15" s="12"/>
    </row>
    <row r="16" spans="1:10" x14ac:dyDescent="0.25">
      <c r="A16" s="1">
        <v>43266</v>
      </c>
      <c r="B16" t="s">
        <v>33</v>
      </c>
      <c r="C16" s="2" t="s">
        <v>20</v>
      </c>
      <c r="D16" s="3" t="s">
        <v>21</v>
      </c>
      <c r="E16" s="4">
        <v>2299.92</v>
      </c>
      <c r="F16" s="10">
        <v>9890</v>
      </c>
      <c r="G16" s="12"/>
    </row>
    <row r="17" spans="1:7" x14ac:dyDescent="0.25">
      <c r="A17" s="1">
        <v>43267</v>
      </c>
      <c r="B17" t="s">
        <v>34</v>
      </c>
      <c r="C17" s="2" t="s">
        <v>17</v>
      </c>
      <c r="D17" s="3" t="s">
        <v>18</v>
      </c>
      <c r="E17" s="4">
        <v>1800</v>
      </c>
      <c r="F17" s="10">
        <v>9891</v>
      </c>
      <c r="G17" s="12"/>
    </row>
    <row r="18" spans="1:7" x14ac:dyDescent="0.25">
      <c r="A18" s="1">
        <v>43268</v>
      </c>
      <c r="B18" t="s">
        <v>35</v>
      </c>
      <c r="C18" s="2" t="s">
        <v>13</v>
      </c>
      <c r="D18" s="3" t="s">
        <v>14</v>
      </c>
      <c r="E18" s="4">
        <v>900</v>
      </c>
      <c r="F18" s="10">
        <v>9892</v>
      </c>
      <c r="G18" s="12"/>
    </row>
    <row r="19" spans="1:7" x14ac:dyDescent="0.25">
      <c r="A19" s="1">
        <v>43269</v>
      </c>
      <c r="B19" t="s">
        <v>36</v>
      </c>
      <c r="C19" s="2" t="s">
        <v>6</v>
      </c>
      <c r="D19" s="3" t="s">
        <v>11</v>
      </c>
      <c r="E19" s="4">
        <v>2800</v>
      </c>
      <c r="F19" s="10">
        <v>9893</v>
      </c>
      <c r="G19" s="12"/>
    </row>
    <row r="20" spans="1:7" x14ac:dyDescent="0.25">
      <c r="A20" s="1">
        <v>43270</v>
      </c>
      <c r="B20" t="s">
        <v>37</v>
      </c>
      <c r="C20" s="2" t="s">
        <v>6</v>
      </c>
      <c r="D20" s="3" t="s">
        <v>9</v>
      </c>
      <c r="E20" s="4">
        <v>1500</v>
      </c>
      <c r="F20" s="10">
        <v>9894</v>
      </c>
      <c r="G20" s="12"/>
    </row>
    <row r="21" spans="1:7" x14ac:dyDescent="0.25">
      <c r="A21" s="1">
        <v>43271</v>
      </c>
      <c r="B21" t="s">
        <v>38</v>
      </c>
      <c r="C21" s="2" t="s">
        <v>6</v>
      </c>
      <c r="D21" s="3" t="s">
        <v>7</v>
      </c>
      <c r="E21" s="4">
        <v>1749.9999999999991</v>
      </c>
      <c r="F21" s="10">
        <v>9895</v>
      </c>
      <c r="G21" s="12"/>
    </row>
    <row r="22" spans="1:7" x14ac:dyDescent="0.25">
      <c r="A22" s="1">
        <v>43272</v>
      </c>
      <c r="B22" t="s">
        <v>39</v>
      </c>
      <c r="C22" s="2" t="s">
        <v>13</v>
      </c>
      <c r="D22" s="3" t="s">
        <v>22</v>
      </c>
      <c r="E22" s="4">
        <v>2499.96</v>
      </c>
      <c r="F22" s="10">
        <v>9896</v>
      </c>
      <c r="G22" s="12"/>
    </row>
    <row r="23" spans="1:7" x14ac:dyDescent="0.25">
      <c r="A23" s="1">
        <v>43273</v>
      </c>
      <c r="B23" t="s">
        <v>40</v>
      </c>
      <c r="C23" s="2" t="s">
        <v>17</v>
      </c>
      <c r="D23" s="3" t="s">
        <v>26</v>
      </c>
      <c r="E23" s="4">
        <v>2199.96</v>
      </c>
      <c r="F23" s="10">
        <v>9897</v>
      </c>
      <c r="G23" s="12"/>
    </row>
    <row r="24" spans="1:7" x14ac:dyDescent="0.25">
      <c r="A24" s="1">
        <v>43274</v>
      </c>
      <c r="B24" t="s">
        <v>41</v>
      </c>
      <c r="C24" s="2" t="s">
        <v>20</v>
      </c>
      <c r="D24" s="3" t="s">
        <v>24</v>
      </c>
      <c r="E24" s="4">
        <v>2349.9699999999998</v>
      </c>
      <c r="F24" s="10">
        <v>9898</v>
      </c>
      <c r="G24" s="12"/>
    </row>
    <row r="25" spans="1:7" x14ac:dyDescent="0.25">
      <c r="A25" s="1">
        <v>43275</v>
      </c>
      <c r="B25" t="s">
        <v>42</v>
      </c>
      <c r="C25" s="2" t="s">
        <v>20</v>
      </c>
      <c r="D25" s="3" t="s">
        <v>21</v>
      </c>
      <c r="E25" s="4">
        <v>2300</v>
      </c>
      <c r="F25" s="10">
        <v>9899</v>
      </c>
      <c r="G25" s="12"/>
    </row>
    <row r="26" spans="1:7" x14ac:dyDescent="0.25">
      <c r="A26" s="1">
        <v>43276</v>
      </c>
      <c r="B26" t="s">
        <v>43</v>
      </c>
      <c r="C26" s="2" t="s">
        <v>17</v>
      </c>
      <c r="D26" s="3" t="s">
        <v>18</v>
      </c>
      <c r="E26" s="4">
        <v>1799.98</v>
      </c>
      <c r="F26" s="10">
        <v>9900</v>
      </c>
      <c r="G26" s="12"/>
    </row>
    <row r="27" spans="1:7" x14ac:dyDescent="0.25">
      <c r="A27" s="1">
        <v>43277</v>
      </c>
      <c r="B27" t="s">
        <v>44</v>
      </c>
      <c r="C27" s="2" t="s">
        <v>20</v>
      </c>
      <c r="D27" s="3" t="s">
        <v>24</v>
      </c>
      <c r="E27" s="4">
        <v>900</v>
      </c>
      <c r="F27" s="10">
        <v>9901</v>
      </c>
      <c r="G27" s="12"/>
    </row>
    <row r="28" spans="1:7" x14ac:dyDescent="0.25">
      <c r="A28" s="1">
        <v>43278</v>
      </c>
      <c r="B28" t="s">
        <v>45</v>
      </c>
      <c r="C28" s="2" t="s">
        <v>17</v>
      </c>
      <c r="D28" s="3" t="s">
        <v>26</v>
      </c>
      <c r="E28" s="4">
        <v>2800</v>
      </c>
      <c r="F28" s="10">
        <v>9902</v>
      </c>
      <c r="G28" s="12"/>
    </row>
    <row r="29" spans="1:7" x14ac:dyDescent="0.25">
      <c r="A29" s="1">
        <v>43279</v>
      </c>
      <c r="B29" t="s">
        <v>46</v>
      </c>
      <c r="C29" s="2" t="s">
        <v>13</v>
      </c>
      <c r="D29" s="3" t="s">
        <v>22</v>
      </c>
      <c r="E29" s="4">
        <v>1500</v>
      </c>
      <c r="F29" s="10">
        <v>9903</v>
      </c>
      <c r="G29" s="12"/>
    </row>
    <row r="30" spans="1:7" x14ac:dyDescent="0.25">
      <c r="A30" s="1">
        <v>43280</v>
      </c>
      <c r="B30" t="s">
        <v>47</v>
      </c>
      <c r="C30" s="2" t="s">
        <v>6</v>
      </c>
      <c r="D30" s="3" t="s">
        <v>15</v>
      </c>
      <c r="E30" s="4">
        <v>1750</v>
      </c>
      <c r="F30" s="10">
        <v>9904</v>
      </c>
      <c r="G30" s="12"/>
    </row>
    <row r="31" spans="1:7" x14ac:dyDescent="0.25">
      <c r="A31" s="1">
        <v>43281</v>
      </c>
      <c r="B31" t="s">
        <v>48</v>
      </c>
      <c r="C31" s="2" t="s">
        <v>20</v>
      </c>
      <c r="D31" s="3" t="s">
        <v>21</v>
      </c>
      <c r="E31" s="4">
        <v>2500</v>
      </c>
      <c r="F31" s="10">
        <v>9905</v>
      </c>
      <c r="G31" s="12"/>
    </row>
    <row r="32" spans="1:7" x14ac:dyDescent="0.25">
      <c r="C32" s="7"/>
      <c r="E32" s="8"/>
      <c r="F32" s="8"/>
      <c r="G32" s="8"/>
    </row>
    <row r="33" spans="3:7" x14ac:dyDescent="0.25">
      <c r="C33" s="7"/>
      <c r="E33" s="8"/>
      <c r="F33" s="8"/>
      <c r="G33" s="8"/>
    </row>
    <row r="34" spans="3:7" x14ac:dyDescent="0.25">
      <c r="C34" s="7"/>
      <c r="E34" s="8"/>
      <c r="F34" s="8"/>
      <c r="G34" s="8"/>
    </row>
    <row r="35" spans="3:7" x14ac:dyDescent="0.25">
      <c r="C35" s="7"/>
      <c r="E35" s="8"/>
      <c r="F35" s="8"/>
      <c r="G35" s="8"/>
    </row>
    <row r="36" spans="3:7" x14ac:dyDescent="0.25">
      <c r="C36" s="7"/>
      <c r="E36" s="8"/>
      <c r="F36" s="8"/>
      <c r="G36" s="8"/>
    </row>
    <row r="37" spans="3:7" x14ac:dyDescent="0.25">
      <c r="C37" s="7"/>
      <c r="E37" s="8"/>
      <c r="F37" s="8"/>
      <c r="G37" s="8"/>
    </row>
  </sheetData>
  <dataValidations count="1">
    <dataValidation type="list" showInputMessage="1" showErrorMessage="1" sqref="J1">
      <formula1>$B$1:$E$1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theme="9" tint="-0.499984740745262"/>
  </sheetPr>
  <dimension ref="A1:J37"/>
  <sheetViews>
    <sheetView zoomScale="130" zoomScaleNormal="130" workbookViewId="0">
      <selection activeCell="J1" sqref="J1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9" bestFit="1" customWidth="1"/>
    <col min="4" max="4" width="20" style="6" bestFit="1" customWidth="1"/>
    <col min="5" max="5" width="12.7109375" style="9" bestFit="1" customWidth="1"/>
    <col min="6" max="6" width="9.85546875" style="9" bestFit="1" customWidth="1"/>
    <col min="7" max="7" width="11.7109375" style="9" customWidth="1"/>
    <col min="8" max="8" width="3.7109375" customWidth="1"/>
    <col min="9" max="9" width="9.85546875" bestFit="1" customWidth="1"/>
    <col min="10" max="10" width="20.7109375" customWidth="1"/>
  </cols>
  <sheetData>
    <row r="1" spans="1:10" ht="15" customHeight="1" x14ac:dyDescent="0.25">
      <c r="A1" s="23" t="s">
        <v>0</v>
      </c>
      <c r="B1" s="24" t="s">
        <v>1</v>
      </c>
      <c r="C1" s="22" t="s">
        <v>2</v>
      </c>
      <c r="D1" s="25" t="s">
        <v>3</v>
      </c>
      <c r="E1" s="22" t="s">
        <v>4</v>
      </c>
      <c r="F1" s="22" t="s">
        <v>55</v>
      </c>
      <c r="G1" s="22" t="s">
        <v>56</v>
      </c>
      <c r="I1" s="22" t="s">
        <v>55</v>
      </c>
      <c r="J1" s="23" t="s">
        <v>1</v>
      </c>
    </row>
    <row r="2" spans="1:10" x14ac:dyDescent="0.25">
      <c r="A2" s="1">
        <v>43252</v>
      </c>
      <c r="B2" t="s">
        <v>5</v>
      </c>
      <c r="C2" s="2" t="s">
        <v>6</v>
      </c>
      <c r="D2" s="3" t="s">
        <v>7</v>
      </c>
      <c r="E2" s="4">
        <v>1499.96</v>
      </c>
      <c r="F2" s="10">
        <v>9876</v>
      </c>
      <c r="G2" s="12"/>
      <c r="I2" s="5">
        <v>9888</v>
      </c>
      <c r="J2" s="38" t="str">
        <f>INDEX(A2:F31,MATCH(I2,F2:F31,0),MATCH(J1,A1:G1,0))</f>
        <v>Camila Mendes</v>
      </c>
    </row>
    <row r="3" spans="1:10" x14ac:dyDescent="0.25">
      <c r="A3" s="1">
        <v>43253</v>
      </c>
      <c r="B3" t="s">
        <v>8</v>
      </c>
      <c r="C3" s="2" t="s">
        <v>6</v>
      </c>
      <c r="D3" s="6" t="s">
        <v>9</v>
      </c>
      <c r="E3" s="4">
        <v>1750</v>
      </c>
      <c r="F3" s="10">
        <v>9877</v>
      </c>
      <c r="G3" s="12"/>
    </row>
    <row r="4" spans="1:10" x14ac:dyDescent="0.25">
      <c r="A4" s="1">
        <v>43254</v>
      </c>
      <c r="B4" t="s">
        <v>10</v>
      </c>
      <c r="C4" s="2" t="s">
        <v>6</v>
      </c>
      <c r="D4" s="6" t="s">
        <v>11</v>
      </c>
      <c r="E4" s="4">
        <v>2499.98</v>
      </c>
      <c r="F4" s="10">
        <v>9878</v>
      </c>
      <c r="G4" s="12"/>
    </row>
    <row r="5" spans="1:10" x14ac:dyDescent="0.25">
      <c r="A5" s="1">
        <v>43255</v>
      </c>
      <c r="B5" t="s">
        <v>12</v>
      </c>
      <c r="C5" s="2" t="s">
        <v>13</v>
      </c>
      <c r="D5" s="3" t="s">
        <v>14</v>
      </c>
      <c r="E5" s="4">
        <v>2200</v>
      </c>
      <c r="F5" s="10">
        <v>9879</v>
      </c>
      <c r="G5" s="12"/>
    </row>
    <row r="6" spans="1:10" x14ac:dyDescent="0.25">
      <c r="A6" s="1">
        <v>43256</v>
      </c>
      <c r="B6" t="s">
        <v>16</v>
      </c>
      <c r="C6" s="2" t="s">
        <v>17</v>
      </c>
      <c r="D6" s="3" t="s">
        <v>18</v>
      </c>
      <c r="E6" s="4">
        <v>2350</v>
      </c>
      <c r="F6" s="10">
        <v>9880</v>
      </c>
      <c r="G6" s="12"/>
    </row>
    <row r="7" spans="1:10" x14ac:dyDescent="0.25">
      <c r="A7" s="1">
        <v>43257</v>
      </c>
      <c r="B7" t="s">
        <v>19</v>
      </c>
      <c r="C7" s="2" t="s">
        <v>20</v>
      </c>
      <c r="D7" s="3" t="s">
        <v>21</v>
      </c>
      <c r="E7" s="4">
        <v>2300</v>
      </c>
      <c r="F7" s="10">
        <v>9881</v>
      </c>
      <c r="G7" s="12"/>
    </row>
    <row r="8" spans="1:10" x14ac:dyDescent="0.25">
      <c r="A8" s="1">
        <v>43258</v>
      </c>
      <c r="B8" t="s">
        <v>23</v>
      </c>
      <c r="C8" s="2" t="s">
        <v>20</v>
      </c>
      <c r="D8" s="3" t="s">
        <v>24</v>
      </c>
      <c r="E8" s="4">
        <v>1800</v>
      </c>
      <c r="F8" s="10">
        <v>9882</v>
      </c>
      <c r="G8" s="12"/>
    </row>
    <row r="9" spans="1:10" x14ac:dyDescent="0.25">
      <c r="A9" s="1">
        <v>43259</v>
      </c>
      <c r="B9" t="s">
        <v>25</v>
      </c>
      <c r="C9" s="2" t="s">
        <v>17</v>
      </c>
      <c r="D9" s="3" t="s">
        <v>26</v>
      </c>
      <c r="E9" s="4">
        <v>900</v>
      </c>
      <c r="F9" s="10">
        <v>9883</v>
      </c>
      <c r="G9" s="12"/>
    </row>
    <row r="10" spans="1:10" x14ac:dyDescent="0.25">
      <c r="A10" s="1">
        <v>43260</v>
      </c>
      <c r="B10" t="s">
        <v>27</v>
      </c>
      <c r="C10" s="2" t="s">
        <v>13</v>
      </c>
      <c r="D10" s="3" t="s">
        <v>22</v>
      </c>
      <c r="E10" s="4">
        <v>2799.96</v>
      </c>
      <c r="F10" s="10">
        <v>9884</v>
      </c>
      <c r="G10" s="12"/>
    </row>
    <row r="11" spans="1:10" x14ac:dyDescent="0.25">
      <c r="A11" s="1">
        <v>43261</v>
      </c>
      <c r="B11" t="s">
        <v>28</v>
      </c>
      <c r="C11" s="2" t="s">
        <v>6</v>
      </c>
      <c r="D11" s="3" t="s">
        <v>15</v>
      </c>
      <c r="E11" s="4">
        <v>1499.94</v>
      </c>
      <c r="F11" s="10">
        <v>9885</v>
      </c>
      <c r="G11" s="12"/>
    </row>
    <row r="12" spans="1:10" x14ac:dyDescent="0.25">
      <c r="A12" s="1">
        <v>43262</v>
      </c>
      <c r="B12" t="s">
        <v>29</v>
      </c>
      <c r="C12" s="2" t="s">
        <v>6</v>
      </c>
      <c r="D12" s="3" t="s">
        <v>15</v>
      </c>
      <c r="E12" s="4">
        <v>1750</v>
      </c>
      <c r="F12" s="10">
        <v>9886</v>
      </c>
      <c r="G12" s="12"/>
    </row>
    <row r="13" spans="1:10" x14ac:dyDescent="0.25">
      <c r="A13" s="1">
        <v>43263</v>
      </c>
      <c r="B13" t="s">
        <v>30</v>
      </c>
      <c r="C13" s="2" t="s">
        <v>13</v>
      </c>
      <c r="D13" s="3" t="s">
        <v>22</v>
      </c>
      <c r="E13" s="4">
        <v>2350</v>
      </c>
      <c r="F13" s="10">
        <v>9887</v>
      </c>
      <c r="G13" s="12"/>
    </row>
    <row r="14" spans="1:10" x14ac:dyDescent="0.25">
      <c r="A14" s="1">
        <v>43264</v>
      </c>
      <c r="B14" t="s">
        <v>31</v>
      </c>
      <c r="C14" s="2" t="s">
        <v>17</v>
      </c>
      <c r="D14" s="3" t="s">
        <v>26</v>
      </c>
      <c r="E14" s="4">
        <v>2199.96</v>
      </c>
      <c r="F14" s="10">
        <v>9888</v>
      </c>
      <c r="G14" s="12"/>
    </row>
    <row r="15" spans="1:10" x14ac:dyDescent="0.25">
      <c r="A15" s="1">
        <v>43265</v>
      </c>
      <c r="B15" t="s">
        <v>32</v>
      </c>
      <c r="C15" s="2" t="s">
        <v>20</v>
      </c>
      <c r="D15" s="3" t="s">
        <v>24</v>
      </c>
      <c r="E15" s="4">
        <v>2350</v>
      </c>
      <c r="F15" s="10">
        <v>9889</v>
      </c>
      <c r="G15" s="12"/>
    </row>
    <row r="16" spans="1:10" x14ac:dyDescent="0.25">
      <c r="A16" s="1">
        <v>43266</v>
      </c>
      <c r="B16" t="s">
        <v>33</v>
      </c>
      <c r="C16" s="2" t="s">
        <v>20</v>
      </c>
      <c r="D16" s="3" t="s">
        <v>21</v>
      </c>
      <c r="E16" s="4">
        <v>2299.92</v>
      </c>
      <c r="F16" s="10">
        <v>9890</v>
      </c>
      <c r="G16" s="12"/>
    </row>
    <row r="17" spans="1:7" x14ac:dyDescent="0.25">
      <c r="A17" s="1">
        <v>43267</v>
      </c>
      <c r="B17" t="s">
        <v>34</v>
      </c>
      <c r="C17" s="2" t="s">
        <v>17</v>
      </c>
      <c r="D17" s="3" t="s">
        <v>18</v>
      </c>
      <c r="E17" s="4">
        <v>1800</v>
      </c>
      <c r="F17" s="10">
        <v>9891</v>
      </c>
      <c r="G17" s="12"/>
    </row>
    <row r="18" spans="1:7" x14ac:dyDescent="0.25">
      <c r="A18" s="1">
        <v>43268</v>
      </c>
      <c r="B18" t="s">
        <v>35</v>
      </c>
      <c r="C18" s="2" t="s">
        <v>13</v>
      </c>
      <c r="D18" s="3" t="s">
        <v>14</v>
      </c>
      <c r="E18" s="4">
        <v>900</v>
      </c>
      <c r="F18" s="10">
        <v>9892</v>
      </c>
      <c r="G18" s="12"/>
    </row>
    <row r="19" spans="1:7" x14ac:dyDescent="0.25">
      <c r="A19" s="1">
        <v>43269</v>
      </c>
      <c r="B19" t="s">
        <v>36</v>
      </c>
      <c r="C19" s="2" t="s">
        <v>6</v>
      </c>
      <c r="D19" s="3" t="s">
        <v>11</v>
      </c>
      <c r="E19" s="4">
        <v>2800</v>
      </c>
      <c r="F19" s="10">
        <v>9893</v>
      </c>
      <c r="G19" s="12"/>
    </row>
    <row r="20" spans="1:7" x14ac:dyDescent="0.25">
      <c r="A20" s="1">
        <v>43270</v>
      </c>
      <c r="B20" t="s">
        <v>37</v>
      </c>
      <c r="C20" s="2" t="s">
        <v>6</v>
      </c>
      <c r="D20" s="3" t="s">
        <v>9</v>
      </c>
      <c r="E20" s="4">
        <v>1500</v>
      </c>
      <c r="F20" s="10">
        <v>9894</v>
      </c>
      <c r="G20" s="12"/>
    </row>
    <row r="21" spans="1:7" x14ac:dyDescent="0.25">
      <c r="A21" s="1">
        <v>43271</v>
      </c>
      <c r="B21" t="s">
        <v>38</v>
      </c>
      <c r="C21" s="2" t="s">
        <v>6</v>
      </c>
      <c r="D21" s="3" t="s">
        <v>7</v>
      </c>
      <c r="E21" s="4">
        <v>1749.9999999999991</v>
      </c>
      <c r="F21" s="10">
        <v>9895</v>
      </c>
      <c r="G21" s="12"/>
    </row>
    <row r="22" spans="1:7" x14ac:dyDescent="0.25">
      <c r="A22" s="1">
        <v>43272</v>
      </c>
      <c r="B22" t="s">
        <v>39</v>
      </c>
      <c r="C22" s="2" t="s">
        <v>13</v>
      </c>
      <c r="D22" s="3" t="s">
        <v>22</v>
      </c>
      <c r="E22" s="4">
        <v>2499.96</v>
      </c>
      <c r="F22" s="10">
        <v>9896</v>
      </c>
      <c r="G22" s="12"/>
    </row>
    <row r="23" spans="1:7" x14ac:dyDescent="0.25">
      <c r="A23" s="1">
        <v>43273</v>
      </c>
      <c r="B23" t="s">
        <v>40</v>
      </c>
      <c r="C23" s="2" t="s">
        <v>17</v>
      </c>
      <c r="D23" s="3" t="s">
        <v>26</v>
      </c>
      <c r="E23" s="4">
        <v>2199.96</v>
      </c>
      <c r="F23" s="10">
        <v>9897</v>
      </c>
      <c r="G23" s="12"/>
    </row>
    <row r="24" spans="1:7" x14ac:dyDescent="0.25">
      <c r="A24" s="1">
        <v>43274</v>
      </c>
      <c r="B24" t="s">
        <v>41</v>
      </c>
      <c r="C24" s="2" t="s">
        <v>20</v>
      </c>
      <c r="D24" s="3" t="s">
        <v>24</v>
      </c>
      <c r="E24" s="4">
        <v>2349.9699999999998</v>
      </c>
      <c r="F24" s="10">
        <v>9898</v>
      </c>
      <c r="G24" s="12"/>
    </row>
    <row r="25" spans="1:7" x14ac:dyDescent="0.25">
      <c r="A25" s="1">
        <v>43275</v>
      </c>
      <c r="B25" t="s">
        <v>42</v>
      </c>
      <c r="C25" s="2" t="s">
        <v>20</v>
      </c>
      <c r="D25" s="3" t="s">
        <v>21</v>
      </c>
      <c r="E25" s="4">
        <v>2300</v>
      </c>
      <c r="F25" s="10">
        <v>9899</v>
      </c>
      <c r="G25" s="12"/>
    </row>
    <row r="26" spans="1:7" x14ac:dyDescent="0.25">
      <c r="A26" s="1">
        <v>43276</v>
      </c>
      <c r="B26" t="s">
        <v>43</v>
      </c>
      <c r="C26" s="2" t="s">
        <v>17</v>
      </c>
      <c r="D26" s="3" t="s">
        <v>18</v>
      </c>
      <c r="E26" s="4">
        <v>1799.98</v>
      </c>
      <c r="F26" s="10">
        <v>9900</v>
      </c>
      <c r="G26" s="12"/>
    </row>
    <row r="27" spans="1:7" x14ac:dyDescent="0.25">
      <c r="A27" s="1">
        <v>43277</v>
      </c>
      <c r="B27" t="s">
        <v>44</v>
      </c>
      <c r="C27" s="2" t="s">
        <v>20</v>
      </c>
      <c r="D27" s="3" t="s">
        <v>24</v>
      </c>
      <c r="E27" s="4">
        <v>900</v>
      </c>
      <c r="F27" s="10">
        <v>9901</v>
      </c>
      <c r="G27" s="12"/>
    </row>
    <row r="28" spans="1:7" x14ac:dyDescent="0.25">
      <c r="A28" s="1">
        <v>43278</v>
      </c>
      <c r="B28" t="s">
        <v>45</v>
      </c>
      <c r="C28" s="2" t="s">
        <v>17</v>
      </c>
      <c r="D28" s="3" t="s">
        <v>26</v>
      </c>
      <c r="E28" s="4">
        <v>2800</v>
      </c>
      <c r="F28" s="10">
        <v>9902</v>
      </c>
      <c r="G28" s="12"/>
    </row>
    <row r="29" spans="1:7" x14ac:dyDescent="0.25">
      <c r="A29" s="1">
        <v>43279</v>
      </c>
      <c r="B29" t="s">
        <v>46</v>
      </c>
      <c r="C29" s="2" t="s">
        <v>13</v>
      </c>
      <c r="D29" s="3" t="s">
        <v>22</v>
      </c>
      <c r="E29" s="4">
        <v>1500</v>
      </c>
      <c r="F29" s="10">
        <v>9903</v>
      </c>
      <c r="G29" s="12"/>
    </row>
    <row r="30" spans="1:7" x14ac:dyDescent="0.25">
      <c r="A30" s="1">
        <v>43280</v>
      </c>
      <c r="B30" t="s">
        <v>47</v>
      </c>
      <c r="C30" s="2" t="s">
        <v>6</v>
      </c>
      <c r="D30" s="3" t="s">
        <v>15</v>
      </c>
      <c r="E30" s="4">
        <v>1750</v>
      </c>
      <c r="F30" s="10">
        <v>9904</v>
      </c>
      <c r="G30" s="12"/>
    </row>
    <row r="31" spans="1:7" x14ac:dyDescent="0.25">
      <c r="A31" s="1">
        <v>43281</v>
      </c>
      <c r="B31" t="s">
        <v>48</v>
      </c>
      <c r="C31" s="2" t="s">
        <v>20</v>
      </c>
      <c r="D31" s="3" t="s">
        <v>21</v>
      </c>
      <c r="E31" s="4">
        <v>2500</v>
      </c>
      <c r="F31" s="10">
        <v>9905</v>
      </c>
      <c r="G31" s="12"/>
    </row>
    <row r="32" spans="1:7" x14ac:dyDescent="0.25">
      <c r="C32" s="7"/>
      <c r="E32" s="8"/>
      <c r="F32" s="8"/>
      <c r="G32" s="8"/>
    </row>
    <row r="33" spans="3:7" x14ac:dyDescent="0.25">
      <c r="C33" s="7"/>
      <c r="E33" s="8"/>
      <c r="F33" s="8"/>
      <c r="G33" s="8"/>
    </row>
    <row r="34" spans="3:7" x14ac:dyDescent="0.25">
      <c r="C34" s="7"/>
      <c r="E34" s="8"/>
      <c r="F34" s="8"/>
      <c r="G34" s="8"/>
    </row>
    <row r="35" spans="3:7" x14ac:dyDescent="0.25">
      <c r="C35" s="7"/>
      <c r="E35" s="8"/>
      <c r="F35" s="8"/>
      <c r="G35" s="8"/>
    </row>
    <row r="36" spans="3:7" x14ac:dyDescent="0.25">
      <c r="C36" s="7"/>
      <c r="E36" s="8"/>
      <c r="F36" s="8"/>
      <c r="G36" s="8"/>
    </row>
    <row r="37" spans="3:7" x14ac:dyDescent="0.25">
      <c r="C37" s="7"/>
      <c r="E37" s="8"/>
      <c r="F37" s="8"/>
      <c r="G37" s="8"/>
    </row>
  </sheetData>
  <dataValidations count="2">
    <dataValidation type="list" allowBlank="1" showInputMessage="1" showErrorMessage="1" sqref="G2:G31">
      <formula1>#REF!</formula1>
    </dataValidation>
    <dataValidation type="list" allowBlank="1" showInputMessage="1" showErrorMessage="1" sqref="J1">
      <formula1>$B$1:$E$1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Planilha4">
    <tabColor theme="9" tint="-0.249977111117893"/>
  </sheetPr>
  <dimension ref="A1:K37"/>
  <sheetViews>
    <sheetView topLeftCell="A4" zoomScale="115" zoomScaleNormal="115" workbookViewId="0">
      <selection activeCell="I3" sqref="I3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9" bestFit="1" customWidth="1"/>
    <col min="4" max="4" width="20" style="6" bestFit="1" customWidth="1"/>
    <col min="5" max="5" width="12.7109375" style="9" bestFit="1" customWidth="1"/>
    <col min="6" max="6" width="9.85546875" style="9" bestFit="1" customWidth="1"/>
    <col min="7" max="7" width="13.42578125" style="9" bestFit="1" customWidth="1"/>
    <col min="8" max="8" width="2.85546875" customWidth="1"/>
    <col min="9" max="9" width="23.85546875" bestFit="1" customWidth="1"/>
    <col min="10" max="10" width="18" customWidth="1"/>
  </cols>
  <sheetData>
    <row r="1" spans="1:9" ht="15" customHeight="1" x14ac:dyDescent="0.25">
      <c r="A1" s="35" t="s">
        <v>0</v>
      </c>
      <c r="B1" s="36" t="s">
        <v>1</v>
      </c>
      <c r="C1" s="37" t="s">
        <v>2</v>
      </c>
      <c r="D1" s="32" t="s">
        <v>3</v>
      </c>
      <c r="E1" s="37" t="s">
        <v>4</v>
      </c>
      <c r="F1" s="37" t="s">
        <v>55</v>
      </c>
      <c r="G1" s="37" t="s">
        <v>58</v>
      </c>
      <c r="I1" s="23" t="s">
        <v>77</v>
      </c>
    </row>
    <row r="2" spans="1:9" x14ac:dyDescent="0.25">
      <c r="A2" s="1">
        <v>43252</v>
      </c>
      <c r="B2" t="s">
        <v>5</v>
      </c>
      <c r="C2" s="2" t="s">
        <v>6</v>
      </c>
      <c r="D2" s="3" t="s">
        <v>7</v>
      </c>
      <c r="E2" s="4">
        <v>1499.96</v>
      </c>
      <c r="F2" s="10">
        <v>9876</v>
      </c>
      <c r="G2" s="12"/>
      <c r="I2" s="43">
        <f ca="1">SUM(OFFSET(A1,COUNTA(E:E)-5,4,5,1))</f>
        <v>11050</v>
      </c>
    </row>
    <row r="3" spans="1:9" x14ac:dyDescent="0.25">
      <c r="A3" s="1">
        <v>43253</v>
      </c>
      <c r="B3" t="s">
        <v>8</v>
      </c>
      <c r="C3" s="2" t="s">
        <v>6</v>
      </c>
      <c r="D3" s="6" t="s">
        <v>9</v>
      </c>
      <c r="E3" s="4">
        <v>1750</v>
      </c>
      <c r="F3" s="10">
        <v>9877</v>
      </c>
      <c r="G3" s="12"/>
    </row>
    <row r="4" spans="1:9" x14ac:dyDescent="0.25">
      <c r="A4" s="1">
        <v>43254</v>
      </c>
      <c r="B4" t="s">
        <v>10</v>
      </c>
      <c r="C4" s="2" t="s">
        <v>6</v>
      </c>
      <c r="D4" s="6" t="s">
        <v>11</v>
      </c>
      <c r="E4" s="4">
        <v>2499.98</v>
      </c>
      <c r="F4" s="10">
        <v>9878</v>
      </c>
      <c r="G4" s="12"/>
    </row>
    <row r="5" spans="1:9" x14ac:dyDescent="0.25">
      <c r="A5" s="1">
        <v>43255</v>
      </c>
      <c r="B5" t="s">
        <v>12</v>
      </c>
      <c r="C5" s="2" t="s">
        <v>13</v>
      </c>
      <c r="D5" s="3" t="s">
        <v>14</v>
      </c>
      <c r="E5" s="4">
        <v>2200</v>
      </c>
      <c r="F5" s="10">
        <v>9879</v>
      </c>
      <c r="G5" s="12"/>
    </row>
    <row r="6" spans="1:9" x14ac:dyDescent="0.25">
      <c r="A6" s="1">
        <v>43256</v>
      </c>
      <c r="B6" t="s">
        <v>16</v>
      </c>
      <c r="C6" s="2" t="s">
        <v>17</v>
      </c>
      <c r="D6" s="3" t="s">
        <v>18</v>
      </c>
      <c r="E6" s="4">
        <v>2350</v>
      </c>
      <c r="F6" s="10">
        <v>9880</v>
      </c>
      <c r="G6" s="12"/>
    </row>
    <row r="7" spans="1:9" x14ac:dyDescent="0.25">
      <c r="A7" s="1">
        <v>43257</v>
      </c>
      <c r="B7" t="s">
        <v>19</v>
      </c>
      <c r="C7" s="2" t="s">
        <v>20</v>
      </c>
      <c r="D7" s="3" t="s">
        <v>21</v>
      </c>
      <c r="E7" s="4">
        <v>2300</v>
      </c>
      <c r="F7" s="10">
        <v>9881</v>
      </c>
      <c r="G7" s="12"/>
    </row>
    <row r="8" spans="1:9" x14ac:dyDescent="0.25">
      <c r="A8" s="1">
        <v>43258</v>
      </c>
      <c r="B8" t="s">
        <v>23</v>
      </c>
      <c r="C8" s="2" t="s">
        <v>20</v>
      </c>
      <c r="D8" s="3" t="s">
        <v>24</v>
      </c>
      <c r="E8" s="4">
        <v>1800</v>
      </c>
      <c r="F8" s="10">
        <v>9882</v>
      </c>
      <c r="G8" s="12"/>
    </row>
    <row r="9" spans="1:9" x14ac:dyDescent="0.25">
      <c r="A9" s="1">
        <v>43259</v>
      </c>
      <c r="B9" t="s">
        <v>25</v>
      </c>
      <c r="C9" s="2" t="s">
        <v>17</v>
      </c>
      <c r="D9" s="3" t="s">
        <v>26</v>
      </c>
      <c r="E9" s="4">
        <v>900</v>
      </c>
      <c r="F9" s="10">
        <v>9883</v>
      </c>
      <c r="G9" s="12"/>
    </row>
    <row r="10" spans="1:9" x14ac:dyDescent="0.25">
      <c r="A10" s="1">
        <v>43260</v>
      </c>
      <c r="B10" t="s">
        <v>27</v>
      </c>
      <c r="C10" s="2" t="s">
        <v>13</v>
      </c>
      <c r="D10" s="3" t="s">
        <v>22</v>
      </c>
      <c r="E10" s="4">
        <v>2799.96</v>
      </c>
      <c r="F10" s="10">
        <v>9884</v>
      </c>
      <c r="G10" s="12"/>
    </row>
    <row r="11" spans="1:9" x14ac:dyDescent="0.25">
      <c r="A11" s="1">
        <v>43261</v>
      </c>
      <c r="B11" t="s">
        <v>28</v>
      </c>
      <c r="C11" s="2" t="s">
        <v>6</v>
      </c>
      <c r="D11" s="3" t="s">
        <v>15</v>
      </c>
      <c r="E11" s="4">
        <v>1499.94</v>
      </c>
      <c r="F11" s="10">
        <v>9885</v>
      </c>
      <c r="G11" s="12"/>
    </row>
    <row r="12" spans="1:9" x14ac:dyDescent="0.25">
      <c r="A12" s="1">
        <v>43262</v>
      </c>
      <c r="B12" t="s">
        <v>29</v>
      </c>
      <c r="C12" s="2" t="s">
        <v>6</v>
      </c>
      <c r="D12" s="3" t="s">
        <v>15</v>
      </c>
      <c r="E12" s="4">
        <v>1750</v>
      </c>
      <c r="F12" s="10">
        <v>9886</v>
      </c>
      <c r="G12" s="12"/>
    </row>
    <row r="13" spans="1:9" x14ac:dyDescent="0.25">
      <c r="A13" s="1">
        <v>43263</v>
      </c>
      <c r="B13" t="s">
        <v>30</v>
      </c>
      <c r="C13" s="2" t="s">
        <v>13</v>
      </c>
      <c r="D13" s="3" t="s">
        <v>22</v>
      </c>
      <c r="E13" s="4">
        <v>2350</v>
      </c>
      <c r="F13" s="10">
        <v>9887</v>
      </c>
      <c r="G13" s="12"/>
    </row>
    <row r="14" spans="1:9" x14ac:dyDescent="0.25">
      <c r="A14" s="1">
        <v>43264</v>
      </c>
      <c r="B14" t="s">
        <v>31</v>
      </c>
      <c r="C14" s="2" t="s">
        <v>17</v>
      </c>
      <c r="D14" s="3" t="s">
        <v>26</v>
      </c>
      <c r="E14" s="4">
        <v>2199.96</v>
      </c>
      <c r="F14" s="10">
        <v>9888</v>
      </c>
      <c r="G14" s="12"/>
    </row>
    <row r="15" spans="1:9" x14ac:dyDescent="0.25">
      <c r="A15" s="1">
        <v>43265</v>
      </c>
      <c r="B15" t="s">
        <v>32</v>
      </c>
      <c r="C15" s="2" t="s">
        <v>20</v>
      </c>
      <c r="D15" s="3" t="s">
        <v>24</v>
      </c>
      <c r="E15" s="4">
        <v>2350</v>
      </c>
      <c r="F15" s="10">
        <v>9889</v>
      </c>
      <c r="G15" s="12"/>
    </row>
    <row r="16" spans="1:9" x14ac:dyDescent="0.25">
      <c r="A16" s="1">
        <v>43266</v>
      </c>
      <c r="B16" t="s">
        <v>33</v>
      </c>
      <c r="C16" s="2" t="s">
        <v>20</v>
      </c>
      <c r="D16" s="3" t="s">
        <v>21</v>
      </c>
      <c r="E16" s="4">
        <v>2299.92</v>
      </c>
      <c r="F16" s="10">
        <v>9890</v>
      </c>
      <c r="G16" s="12"/>
    </row>
    <row r="17" spans="1:11" x14ac:dyDescent="0.25">
      <c r="A17" s="1">
        <v>43267</v>
      </c>
      <c r="B17" t="s">
        <v>34</v>
      </c>
      <c r="C17" s="2" t="s">
        <v>17</v>
      </c>
      <c r="D17" s="3" t="s">
        <v>18</v>
      </c>
      <c r="E17" s="4">
        <v>1800</v>
      </c>
      <c r="F17" s="10">
        <v>9891</v>
      </c>
      <c r="G17" s="12"/>
    </row>
    <row r="18" spans="1:11" x14ac:dyDescent="0.25">
      <c r="A18" s="1">
        <v>43268</v>
      </c>
      <c r="B18" t="s">
        <v>35</v>
      </c>
      <c r="C18" s="2" t="s">
        <v>13</v>
      </c>
      <c r="D18" s="3" t="s">
        <v>14</v>
      </c>
      <c r="E18" s="4">
        <v>900</v>
      </c>
      <c r="F18" s="10">
        <v>9892</v>
      </c>
      <c r="G18" s="12"/>
      <c r="K18" s="15"/>
    </row>
    <row r="19" spans="1:11" x14ac:dyDescent="0.25">
      <c r="A19" s="1">
        <v>43269</v>
      </c>
      <c r="B19" t="s">
        <v>36</v>
      </c>
      <c r="C19" s="2" t="s">
        <v>6</v>
      </c>
      <c r="D19" s="3" t="s">
        <v>11</v>
      </c>
      <c r="E19" s="4">
        <v>2800</v>
      </c>
      <c r="F19" s="10">
        <v>9893</v>
      </c>
      <c r="G19" s="12"/>
    </row>
    <row r="20" spans="1:11" x14ac:dyDescent="0.25">
      <c r="A20" s="1">
        <v>43270</v>
      </c>
      <c r="B20" t="s">
        <v>37</v>
      </c>
      <c r="C20" s="2" t="s">
        <v>6</v>
      </c>
      <c r="D20" s="3" t="s">
        <v>9</v>
      </c>
      <c r="E20" s="4">
        <v>1500</v>
      </c>
      <c r="F20" s="10">
        <v>9894</v>
      </c>
      <c r="G20" s="12"/>
    </row>
    <row r="21" spans="1:11" x14ac:dyDescent="0.25">
      <c r="A21" s="1">
        <v>43271</v>
      </c>
      <c r="B21" t="s">
        <v>38</v>
      </c>
      <c r="C21" s="2" t="s">
        <v>6</v>
      </c>
      <c r="D21" s="3" t="s">
        <v>7</v>
      </c>
      <c r="E21" s="4">
        <v>1749.9999999999991</v>
      </c>
      <c r="F21" s="10">
        <v>9895</v>
      </c>
      <c r="G21" s="12"/>
    </row>
    <row r="22" spans="1:11" x14ac:dyDescent="0.25">
      <c r="A22" s="1">
        <v>43272</v>
      </c>
      <c r="B22" t="s">
        <v>39</v>
      </c>
      <c r="C22" s="2" t="s">
        <v>13</v>
      </c>
      <c r="D22" s="3" t="s">
        <v>22</v>
      </c>
      <c r="E22" s="4">
        <v>2499.96</v>
      </c>
      <c r="F22" s="10">
        <v>9896</v>
      </c>
      <c r="G22" s="12"/>
    </row>
    <row r="23" spans="1:11" x14ac:dyDescent="0.25">
      <c r="A23" s="1">
        <v>43273</v>
      </c>
      <c r="B23" t="s">
        <v>40</v>
      </c>
      <c r="C23" s="2" t="s">
        <v>17</v>
      </c>
      <c r="D23" s="3" t="s">
        <v>26</v>
      </c>
      <c r="E23" s="4">
        <v>2199.96</v>
      </c>
      <c r="F23" s="10">
        <v>9897</v>
      </c>
      <c r="G23" s="12"/>
    </row>
    <row r="24" spans="1:11" x14ac:dyDescent="0.25">
      <c r="A24" s="1">
        <v>43274</v>
      </c>
      <c r="B24" t="s">
        <v>41</v>
      </c>
      <c r="C24" s="2" t="s">
        <v>20</v>
      </c>
      <c r="D24" s="3" t="s">
        <v>24</v>
      </c>
      <c r="E24" s="4">
        <v>2349.9699999999998</v>
      </c>
      <c r="F24" s="10">
        <v>9898</v>
      </c>
      <c r="G24" s="12"/>
    </row>
    <row r="25" spans="1:11" x14ac:dyDescent="0.25">
      <c r="A25" s="1">
        <v>43275</v>
      </c>
      <c r="B25" t="s">
        <v>42</v>
      </c>
      <c r="C25" s="2" t="s">
        <v>20</v>
      </c>
      <c r="D25" s="3" t="s">
        <v>21</v>
      </c>
      <c r="E25" s="4">
        <v>2300</v>
      </c>
      <c r="F25" s="10">
        <v>9899</v>
      </c>
      <c r="G25" s="12"/>
    </row>
    <row r="26" spans="1:11" x14ac:dyDescent="0.25">
      <c r="A26" s="1">
        <v>43276</v>
      </c>
      <c r="B26" t="s">
        <v>43</v>
      </c>
      <c r="C26" s="2" t="s">
        <v>17</v>
      </c>
      <c r="D26" s="3" t="s">
        <v>18</v>
      </c>
      <c r="E26" s="4">
        <v>1799.98</v>
      </c>
      <c r="F26" s="10">
        <v>9900</v>
      </c>
      <c r="G26" s="12"/>
    </row>
    <row r="27" spans="1:11" x14ac:dyDescent="0.25">
      <c r="A27" s="1">
        <v>43277</v>
      </c>
      <c r="B27" t="s">
        <v>44</v>
      </c>
      <c r="C27" s="2" t="s">
        <v>20</v>
      </c>
      <c r="D27" s="3" t="s">
        <v>24</v>
      </c>
      <c r="E27" s="4">
        <v>900</v>
      </c>
      <c r="F27" s="10">
        <v>9901</v>
      </c>
      <c r="G27" s="12"/>
    </row>
    <row r="28" spans="1:11" x14ac:dyDescent="0.25">
      <c r="A28" s="1">
        <v>43278</v>
      </c>
      <c r="B28" t="s">
        <v>45</v>
      </c>
      <c r="C28" s="2" t="s">
        <v>17</v>
      </c>
      <c r="D28" s="3" t="s">
        <v>26</v>
      </c>
      <c r="E28" s="4">
        <v>2800</v>
      </c>
      <c r="F28" s="10">
        <v>9902</v>
      </c>
      <c r="G28" s="12"/>
    </row>
    <row r="29" spans="1:11" x14ac:dyDescent="0.25">
      <c r="A29" s="1">
        <v>43279</v>
      </c>
      <c r="B29" t="s">
        <v>46</v>
      </c>
      <c r="C29" s="2" t="s">
        <v>13</v>
      </c>
      <c r="D29" s="3" t="s">
        <v>22</v>
      </c>
      <c r="E29" s="4">
        <v>1500</v>
      </c>
      <c r="F29" s="10">
        <v>9903</v>
      </c>
      <c r="G29" s="12"/>
    </row>
    <row r="30" spans="1:11" x14ac:dyDescent="0.25">
      <c r="A30" s="1">
        <v>43280</v>
      </c>
      <c r="B30" t="s">
        <v>47</v>
      </c>
      <c r="C30" s="2" t="s">
        <v>6</v>
      </c>
      <c r="D30" s="3" t="s">
        <v>15</v>
      </c>
      <c r="E30" s="4">
        <v>1750</v>
      </c>
      <c r="F30" s="10">
        <v>9904</v>
      </c>
      <c r="G30" s="12"/>
    </row>
    <row r="31" spans="1:11" x14ac:dyDescent="0.25">
      <c r="A31" s="1">
        <v>43281</v>
      </c>
      <c r="B31" t="s">
        <v>48</v>
      </c>
      <c r="C31" s="2" t="s">
        <v>20</v>
      </c>
      <c r="D31" s="3" t="s">
        <v>21</v>
      </c>
      <c r="E31" s="4">
        <v>2500</v>
      </c>
      <c r="F31" s="10">
        <v>9905</v>
      </c>
      <c r="G31" s="12"/>
    </row>
    <row r="32" spans="1:11" x14ac:dyDescent="0.25">
      <c r="A32" s="1">
        <v>43281</v>
      </c>
      <c r="B32" t="s">
        <v>48</v>
      </c>
      <c r="C32" s="2" t="s">
        <v>20</v>
      </c>
      <c r="D32" s="3" t="s">
        <v>21</v>
      </c>
      <c r="E32" s="4">
        <v>2500</v>
      </c>
      <c r="F32" s="10">
        <v>9905</v>
      </c>
      <c r="G32" s="8"/>
    </row>
    <row r="33" spans="3:7" x14ac:dyDescent="0.25">
      <c r="C33" s="7"/>
      <c r="E33" s="8"/>
      <c r="F33" s="8"/>
      <c r="G33" s="8"/>
    </row>
    <row r="34" spans="3:7" x14ac:dyDescent="0.25">
      <c r="C34" s="7"/>
      <c r="E34" s="8"/>
      <c r="F34" s="8"/>
      <c r="G34" s="8"/>
    </row>
    <row r="35" spans="3:7" x14ac:dyDescent="0.25">
      <c r="C35" s="7"/>
      <c r="E35" s="8"/>
      <c r="F35" s="8"/>
      <c r="G35" s="8"/>
    </row>
    <row r="36" spans="3:7" x14ac:dyDescent="0.25">
      <c r="C36" s="7"/>
      <c r="E36" s="8"/>
      <c r="F36" s="8"/>
      <c r="G36" s="8"/>
    </row>
    <row r="37" spans="3:7" x14ac:dyDescent="0.25">
      <c r="C37" s="7"/>
      <c r="E37" s="8"/>
      <c r="F37" s="8"/>
      <c r="G37" s="8"/>
    </row>
  </sheetData>
  <dataValidations count="1">
    <dataValidation type="list" allowBlank="1" showInputMessage="1" showErrorMessage="1" sqref="G2:G31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>
    <tabColor theme="9" tint="0.39997558519241921"/>
  </sheetPr>
  <dimension ref="A1:G18"/>
  <sheetViews>
    <sheetView zoomScale="130" zoomScaleNormal="130" workbookViewId="0">
      <selection activeCell="F9" sqref="F9"/>
    </sheetView>
  </sheetViews>
  <sheetFormatPr defaultRowHeight="15" x14ac:dyDescent="0.25"/>
  <cols>
    <col min="1" max="1" width="10.7109375" customWidth="1"/>
    <col min="2" max="2" width="15" customWidth="1"/>
    <col min="3" max="7" width="16.5703125" bestFit="1" customWidth="1"/>
    <col min="8" max="9" width="15" bestFit="1" customWidth="1"/>
  </cols>
  <sheetData>
    <row r="1" spans="1:7" x14ac:dyDescent="0.25">
      <c r="A1" s="52"/>
      <c r="B1" s="52"/>
      <c r="C1" s="24" t="s">
        <v>65</v>
      </c>
      <c r="D1" s="24" t="s">
        <v>66</v>
      </c>
      <c r="E1" s="24" t="s">
        <v>67</v>
      </c>
      <c r="F1" s="24" t="s">
        <v>68</v>
      </c>
      <c r="G1" s="26" t="s">
        <v>69</v>
      </c>
    </row>
    <row r="2" spans="1:7" x14ac:dyDescent="0.25">
      <c r="A2" s="53" t="s">
        <v>70</v>
      </c>
      <c r="B2" s="27" t="s">
        <v>71</v>
      </c>
      <c r="C2" s="46">
        <v>199320</v>
      </c>
      <c r="D2" s="46">
        <v>219743</v>
      </c>
      <c r="E2" s="46">
        <v>209745</v>
      </c>
      <c r="F2" s="46">
        <v>262596</v>
      </c>
      <c r="G2" s="47">
        <f>SUM(C2:F2)</f>
        <v>891404</v>
      </c>
    </row>
    <row r="3" spans="1:7" x14ac:dyDescent="0.25">
      <c r="A3" s="54"/>
      <c r="B3" s="27" t="s">
        <v>72</v>
      </c>
      <c r="C3" s="46">
        <v>227320</v>
      </c>
      <c r="D3" s="46">
        <v>207243</v>
      </c>
      <c r="E3" s="46">
        <v>229745</v>
      </c>
      <c r="F3" s="46">
        <v>258596</v>
      </c>
      <c r="G3" s="47">
        <f>SUM(C3:F3)</f>
        <v>922904</v>
      </c>
    </row>
    <row r="4" spans="1:7" x14ac:dyDescent="0.25">
      <c r="A4" s="54"/>
      <c r="B4" s="27" t="s">
        <v>73</v>
      </c>
      <c r="C4" s="46">
        <v>160425</v>
      </c>
      <c r="D4" s="46">
        <v>190432</v>
      </c>
      <c r="E4" s="46">
        <v>237893</v>
      </c>
      <c r="F4" s="46">
        <v>234664</v>
      </c>
      <c r="G4" s="47">
        <f t="shared" ref="G4:G8" si="0">SUM(C4:F4)</f>
        <v>823414</v>
      </c>
    </row>
    <row r="5" spans="1:7" x14ac:dyDescent="0.25">
      <c r="A5" s="54"/>
      <c r="B5" s="27" t="s">
        <v>74</v>
      </c>
      <c r="C5" s="46">
        <v>177342</v>
      </c>
      <c r="D5" s="46">
        <v>205643</v>
      </c>
      <c r="E5" s="46">
        <v>197422</v>
      </c>
      <c r="F5" s="46">
        <v>213950</v>
      </c>
      <c r="G5" s="47">
        <f t="shared" si="0"/>
        <v>794357</v>
      </c>
    </row>
    <row r="6" spans="1:7" x14ac:dyDescent="0.25">
      <c r="A6" s="54"/>
      <c r="B6" s="27" t="s">
        <v>14</v>
      </c>
      <c r="C6" s="46">
        <v>347320</v>
      </c>
      <c r="D6" s="46">
        <v>327243</v>
      </c>
      <c r="E6" s="46">
        <v>349745</v>
      </c>
      <c r="F6" s="46">
        <v>378596</v>
      </c>
      <c r="G6" s="47">
        <f t="shared" si="0"/>
        <v>1402904</v>
      </c>
    </row>
    <row r="7" spans="1:7" x14ac:dyDescent="0.25">
      <c r="A7" s="54"/>
      <c r="B7" s="28" t="s">
        <v>7</v>
      </c>
      <c r="C7" s="46">
        <v>305467</v>
      </c>
      <c r="D7" s="46">
        <v>307943</v>
      </c>
      <c r="E7" s="46">
        <v>314832</v>
      </c>
      <c r="F7" s="46">
        <v>312056</v>
      </c>
      <c r="G7" s="47">
        <f t="shared" si="0"/>
        <v>1240298</v>
      </c>
    </row>
    <row r="8" spans="1:7" x14ac:dyDescent="0.25">
      <c r="A8" s="54"/>
      <c r="B8" s="28" t="s">
        <v>75</v>
      </c>
      <c r="C8" s="46">
        <v>222752</v>
      </c>
      <c r="D8" s="46">
        <v>219945</v>
      </c>
      <c r="E8" s="46">
        <v>183422</v>
      </c>
      <c r="F8" s="46">
        <v>222643</v>
      </c>
      <c r="G8" s="47">
        <f t="shared" si="0"/>
        <v>848762</v>
      </c>
    </row>
    <row r="9" spans="1:7" ht="17.25" x14ac:dyDescent="0.4">
      <c r="B9" s="29" t="s">
        <v>69</v>
      </c>
      <c r="C9" s="47">
        <f>SUM(C2:C8)</f>
        <v>1639946</v>
      </c>
      <c r="D9" s="47">
        <f>SUM(D2:D8)</f>
        <v>1678192</v>
      </c>
      <c r="E9" s="47">
        <f>SUM(E2:E8)</f>
        <v>1722804</v>
      </c>
      <c r="F9" s="50">
        <f>SUM(F2:F8)</f>
        <v>1883101</v>
      </c>
      <c r="G9" s="48"/>
    </row>
    <row r="10" spans="1:7" x14ac:dyDescent="0.25">
      <c r="A10" s="30" t="s">
        <v>76</v>
      </c>
      <c r="B10" s="49">
        <f ca="1">AVERAGE(OFFSET(C2,0,0,COUNT(C2:C8),COUNT(C9:F9)))</f>
        <v>247287.25</v>
      </c>
    </row>
    <row r="12" spans="1:7" x14ac:dyDescent="0.25">
      <c r="D12" s="45"/>
      <c r="E12" s="41"/>
      <c r="F12" s="41"/>
      <c r="G12" s="41"/>
    </row>
    <row r="13" spans="1:7" x14ac:dyDescent="0.25">
      <c r="D13" s="44" t="s">
        <v>130</v>
      </c>
      <c r="E13" s="41"/>
      <c r="F13" s="41"/>
      <c r="G13" s="41"/>
    </row>
    <row r="14" spans="1:7" x14ac:dyDescent="0.25">
      <c r="D14" s="41"/>
      <c r="E14" s="41"/>
      <c r="F14" s="41"/>
      <c r="G14" s="41"/>
    </row>
    <row r="15" spans="1:7" x14ac:dyDescent="0.25">
      <c r="D15" s="41"/>
      <c r="E15" s="41"/>
      <c r="F15" s="41"/>
      <c r="G15" s="41"/>
    </row>
    <row r="16" spans="1:7" x14ac:dyDescent="0.25">
      <c r="D16" s="41"/>
      <c r="E16" s="41"/>
      <c r="F16" s="41"/>
      <c r="G16" s="41"/>
    </row>
    <row r="17" spans="4:7" x14ac:dyDescent="0.25">
      <c r="D17" s="41"/>
      <c r="E17" s="41"/>
      <c r="F17" s="41"/>
      <c r="G17" s="41"/>
    </row>
    <row r="18" spans="4:7" x14ac:dyDescent="0.25">
      <c r="D18" s="41"/>
      <c r="E18" s="41"/>
      <c r="F18" s="41"/>
      <c r="G18" s="41"/>
    </row>
  </sheetData>
  <mergeCells count="2">
    <mergeCell ref="A1:B1"/>
    <mergeCell ref="A2:A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tabColor theme="9" tint="0.59999389629810485"/>
  </sheetPr>
  <dimension ref="A1:G37"/>
  <sheetViews>
    <sheetView zoomScaleNormal="100" workbookViewId="0">
      <selection activeCell="G2" sqref="G2"/>
    </sheetView>
  </sheetViews>
  <sheetFormatPr defaultRowHeight="15" x14ac:dyDescent="0.25"/>
  <cols>
    <col min="1" max="1" width="12.7109375" customWidth="1"/>
    <col min="2" max="2" width="20.28515625" bestFit="1" customWidth="1"/>
    <col min="3" max="3" width="6.85546875" style="14" bestFit="1" customWidth="1"/>
    <col min="4" max="4" width="20" style="6" bestFit="1" customWidth="1"/>
    <col min="5" max="5" width="12.7109375" style="14" bestFit="1" customWidth="1"/>
    <col min="6" max="6" width="9.85546875" style="14" bestFit="1" customWidth="1"/>
    <col min="7" max="7" width="21.42578125" style="14" bestFit="1" customWidth="1"/>
    <col min="8" max="8" width="3.7109375" customWidth="1"/>
    <col min="9" max="9" width="20.5703125" bestFit="1" customWidth="1"/>
    <col min="10" max="10" width="20.7109375" customWidth="1"/>
  </cols>
  <sheetData>
    <row r="1" spans="1:7" ht="15" customHeight="1" x14ac:dyDescent="0.25">
      <c r="A1" s="23" t="s">
        <v>0</v>
      </c>
      <c r="B1" s="24" t="s">
        <v>1</v>
      </c>
      <c r="C1" s="22" t="s">
        <v>2</v>
      </c>
      <c r="D1" s="25" t="s">
        <v>3</v>
      </c>
      <c r="E1" s="22" t="s">
        <v>4</v>
      </c>
      <c r="F1" s="22" t="s">
        <v>55</v>
      </c>
      <c r="G1" s="22" t="s">
        <v>78</v>
      </c>
    </row>
    <row r="2" spans="1:7" x14ac:dyDescent="0.25">
      <c r="A2" s="1">
        <v>43252</v>
      </c>
      <c r="B2" t="s">
        <v>5</v>
      </c>
      <c r="C2" s="2" t="s">
        <v>6</v>
      </c>
      <c r="D2" s="3" t="s">
        <v>7</v>
      </c>
      <c r="E2" s="4">
        <v>1499.96</v>
      </c>
      <c r="F2" s="10">
        <v>9876</v>
      </c>
      <c r="G2"/>
    </row>
    <row r="3" spans="1:7" x14ac:dyDescent="0.25">
      <c r="A3" s="1">
        <v>43253</v>
      </c>
      <c r="B3" t="s">
        <v>8</v>
      </c>
      <c r="C3" s="2" t="s">
        <v>6</v>
      </c>
      <c r="D3" s="6" t="s">
        <v>9</v>
      </c>
      <c r="E3" s="4">
        <v>1750</v>
      </c>
      <c r="F3" s="10">
        <v>9877</v>
      </c>
      <c r="G3"/>
    </row>
    <row r="4" spans="1:7" x14ac:dyDescent="0.25">
      <c r="A4" s="1">
        <v>43254</v>
      </c>
      <c r="B4" t="s">
        <v>10</v>
      </c>
      <c r="C4" s="2" t="s">
        <v>6</v>
      </c>
      <c r="D4" s="6" t="s">
        <v>11</v>
      </c>
      <c r="E4" s="4">
        <v>2499.98</v>
      </c>
      <c r="F4" s="10">
        <v>9878</v>
      </c>
      <c r="G4"/>
    </row>
    <row r="5" spans="1:7" x14ac:dyDescent="0.25">
      <c r="A5" s="1">
        <v>43255</v>
      </c>
      <c r="B5" t="s">
        <v>12</v>
      </c>
      <c r="C5" s="2" t="s">
        <v>13</v>
      </c>
      <c r="D5" s="3" t="s">
        <v>14</v>
      </c>
      <c r="E5" s="4">
        <v>2200</v>
      </c>
      <c r="F5" s="10">
        <v>9879</v>
      </c>
      <c r="G5"/>
    </row>
    <row r="6" spans="1:7" x14ac:dyDescent="0.25">
      <c r="A6" s="1">
        <v>43256</v>
      </c>
      <c r="B6" t="s">
        <v>16</v>
      </c>
      <c r="C6" s="2" t="s">
        <v>17</v>
      </c>
      <c r="D6" s="3" t="s">
        <v>18</v>
      </c>
      <c r="E6" s="4">
        <v>2350</v>
      </c>
      <c r="F6" s="10">
        <v>9880</v>
      </c>
      <c r="G6"/>
    </row>
    <row r="7" spans="1:7" x14ac:dyDescent="0.25">
      <c r="A7" s="1">
        <v>43257</v>
      </c>
      <c r="B7" t="s">
        <v>19</v>
      </c>
      <c r="C7" s="2" t="s">
        <v>20</v>
      </c>
      <c r="D7" s="3" t="s">
        <v>21</v>
      </c>
      <c r="E7" s="4">
        <v>2300</v>
      </c>
      <c r="F7" s="10">
        <v>9881</v>
      </c>
      <c r="G7"/>
    </row>
    <row r="8" spans="1:7" x14ac:dyDescent="0.25">
      <c r="A8" s="1">
        <v>43258</v>
      </c>
      <c r="B8" t="s">
        <v>23</v>
      </c>
      <c r="C8" s="2" t="s">
        <v>20</v>
      </c>
      <c r="D8" s="3" t="s">
        <v>24</v>
      </c>
      <c r="E8" s="4">
        <v>1800</v>
      </c>
      <c r="F8" s="10">
        <v>9882</v>
      </c>
      <c r="G8"/>
    </row>
    <row r="9" spans="1:7" x14ac:dyDescent="0.25">
      <c r="A9" s="1">
        <v>43259</v>
      </c>
      <c r="B9" t="s">
        <v>25</v>
      </c>
      <c r="C9" s="2" t="s">
        <v>17</v>
      </c>
      <c r="D9" s="3" t="s">
        <v>26</v>
      </c>
      <c r="E9" s="4">
        <v>900</v>
      </c>
      <c r="F9" s="10">
        <v>9883</v>
      </c>
      <c r="G9"/>
    </row>
    <row r="10" spans="1:7" x14ac:dyDescent="0.25">
      <c r="A10" s="1">
        <v>43260</v>
      </c>
      <c r="B10" t="s">
        <v>27</v>
      </c>
      <c r="C10" s="2" t="s">
        <v>13</v>
      </c>
      <c r="D10" s="3" t="s">
        <v>22</v>
      </c>
      <c r="E10" s="4">
        <v>2799.96</v>
      </c>
      <c r="F10" s="10">
        <v>9884</v>
      </c>
      <c r="G10"/>
    </row>
    <row r="11" spans="1:7" x14ac:dyDescent="0.25">
      <c r="A11" s="1">
        <v>43261</v>
      </c>
      <c r="B11" t="s">
        <v>28</v>
      </c>
      <c r="C11" s="2" t="s">
        <v>6</v>
      </c>
      <c r="D11" s="3" t="s">
        <v>15</v>
      </c>
      <c r="E11" s="4">
        <v>1499.94</v>
      </c>
      <c r="F11" s="10">
        <v>9885</v>
      </c>
      <c r="G11"/>
    </row>
    <row r="12" spans="1:7" x14ac:dyDescent="0.25">
      <c r="A12" s="1">
        <v>43262</v>
      </c>
      <c r="B12" t="s">
        <v>29</v>
      </c>
      <c r="C12" s="2" t="s">
        <v>6</v>
      </c>
      <c r="D12" s="3" t="s">
        <v>15</v>
      </c>
      <c r="E12" s="4">
        <v>1750</v>
      </c>
      <c r="F12" s="10">
        <v>9886</v>
      </c>
      <c r="G12"/>
    </row>
    <row r="13" spans="1:7" x14ac:dyDescent="0.25">
      <c r="A13" s="1">
        <v>43263</v>
      </c>
      <c r="B13" t="s">
        <v>30</v>
      </c>
      <c r="C13" s="2" t="s">
        <v>13</v>
      </c>
      <c r="D13" s="3" t="s">
        <v>22</v>
      </c>
      <c r="E13" s="4">
        <v>2350</v>
      </c>
      <c r="F13" s="10">
        <v>9887</v>
      </c>
      <c r="G13"/>
    </row>
    <row r="14" spans="1:7" x14ac:dyDescent="0.25">
      <c r="A14" s="1">
        <v>43264</v>
      </c>
      <c r="B14" t="s">
        <v>31</v>
      </c>
      <c r="C14" s="2" t="s">
        <v>17</v>
      </c>
      <c r="D14" s="3" t="s">
        <v>26</v>
      </c>
      <c r="E14" s="4">
        <v>2199.96</v>
      </c>
      <c r="F14" s="10">
        <v>9888</v>
      </c>
      <c r="G14"/>
    </row>
    <row r="15" spans="1:7" x14ac:dyDescent="0.25">
      <c r="A15" s="1">
        <v>43265</v>
      </c>
      <c r="B15" t="s">
        <v>32</v>
      </c>
      <c r="C15" s="2" t="s">
        <v>20</v>
      </c>
      <c r="D15" s="3" t="s">
        <v>24</v>
      </c>
      <c r="E15" s="4">
        <v>2350</v>
      </c>
      <c r="F15" s="10">
        <v>9889</v>
      </c>
      <c r="G15"/>
    </row>
    <row r="16" spans="1:7" x14ac:dyDescent="0.25">
      <c r="A16" s="1">
        <v>43266</v>
      </c>
      <c r="B16" t="s">
        <v>33</v>
      </c>
      <c r="C16" s="2" t="s">
        <v>20</v>
      </c>
      <c r="D16" s="3" t="s">
        <v>21</v>
      </c>
      <c r="E16" s="4">
        <v>2299.92</v>
      </c>
      <c r="F16" s="10">
        <v>9890</v>
      </c>
      <c r="G16"/>
    </row>
    <row r="17" spans="1:7" x14ac:dyDescent="0.25">
      <c r="A17" s="1">
        <v>43267</v>
      </c>
      <c r="B17" t="s">
        <v>34</v>
      </c>
      <c r="C17" s="2" t="s">
        <v>17</v>
      </c>
      <c r="D17" s="3" t="s">
        <v>18</v>
      </c>
      <c r="E17" s="4">
        <v>1800</v>
      </c>
      <c r="F17" s="10">
        <v>9891</v>
      </c>
      <c r="G17"/>
    </row>
    <row r="18" spans="1:7" x14ac:dyDescent="0.25">
      <c r="A18" s="1">
        <v>43268</v>
      </c>
      <c r="B18" t="s">
        <v>35</v>
      </c>
      <c r="C18" s="2" t="s">
        <v>13</v>
      </c>
      <c r="D18" s="3" t="s">
        <v>14</v>
      </c>
      <c r="E18" s="4">
        <v>900</v>
      </c>
      <c r="F18" s="10">
        <v>9892</v>
      </c>
      <c r="G18"/>
    </row>
    <row r="19" spans="1:7" x14ac:dyDescent="0.25">
      <c r="A19" s="1">
        <v>43269</v>
      </c>
      <c r="B19" t="s">
        <v>36</v>
      </c>
      <c r="C19" s="2" t="s">
        <v>6</v>
      </c>
      <c r="D19" s="3" t="s">
        <v>11</v>
      </c>
      <c r="E19" s="4">
        <v>2800</v>
      </c>
      <c r="F19" s="10">
        <v>9893</v>
      </c>
      <c r="G19"/>
    </row>
    <row r="20" spans="1:7" x14ac:dyDescent="0.25">
      <c r="A20" s="1">
        <v>43270</v>
      </c>
      <c r="B20" t="s">
        <v>37</v>
      </c>
      <c r="C20" s="2" t="s">
        <v>6</v>
      </c>
      <c r="D20" s="3" t="s">
        <v>9</v>
      </c>
      <c r="E20" s="4">
        <v>1500</v>
      </c>
      <c r="F20" s="10">
        <v>9894</v>
      </c>
      <c r="G20"/>
    </row>
    <row r="21" spans="1:7" x14ac:dyDescent="0.25">
      <c r="A21" s="1">
        <v>43271</v>
      </c>
      <c r="B21" t="s">
        <v>38</v>
      </c>
      <c r="C21" s="2" t="s">
        <v>6</v>
      </c>
      <c r="D21" s="3" t="s">
        <v>7</v>
      </c>
      <c r="E21" s="4">
        <v>1749.9999999999991</v>
      </c>
      <c r="F21" s="10">
        <v>9895</v>
      </c>
      <c r="G21"/>
    </row>
    <row r="22" spans="1:7" x14ac:dyDescent="0.25">
      <c r="A22" s="1">
        <v>43272</v>
      </c>
      <c r="B22" t="s">
        <v>39</v>
      </c>
      <c r="C22" s="2" t="s">
        <v>13</v>
      </c>
      <c r="D22" s="3" t="s">
        <v>22</v>
      </c>
      <c r="E22" s="4">
        <v>2499.96</v>
      </c>
      <c r="F22" s="10">
        <v>9896</v>
      </c>
      <c r="G22"/>
    </row>
    <row r="23" spans="1:7" x14ac:dyDescent="0.25">
      <c r="A23" s="1">
        <v>43273</v>
      </c>
      <c r="B23" t="s">
        <v>40</v>
      </c>
      <c r="C23" s="2" t="s">
        <v>17</v>
      </c>
      <c r="D23" s="3" t="s">
        <v>26</v>
      </c>
      <c r="E23" s="4">
        <v>2199.96</v>
      </c>
      <c r="F23" s="10">
        <v>9897</v>
      </c>
      <c r="G23"/>
    </row>
    <row r="24" spans="1:7" x14ac:dyDescent="0.25">
      <c r="A24" s="1">
        <v>43274</v>
      </c>
      <c r="B24" t="s">
        <v>41</v>
      </c>
      <c r="C24" s="2" t="s">
        <v>20</v>
      </c>
      <c r="D24" s="3" t="s">
        <v>24</v>
      </c>
      <c r="E24" s="4">
        <v>2349.9699999999998</v>
      </c>
      <c r="F24" s="10">
        <v>9898</v>
      </c>
      <c r="G24"/>
    </row>
    <row r="25" spans="1:7" x14ac:dyDescent="0.25">
      <c r="A25" s="1">
        <v>43275</v>
      </c>
      <c r="B25" t="s">
        <v>42</v>
      </c>
      <c r="C25" s="2" t="s">
        <v>20</v>
      </c>
      <c r="D25" s="3" t="s">
        <v>21</v>
      </c>
      <c r="E25" s="4">
        <v>2300</v>
      </c>
      <c r="F25" s="10">
        <v>9899</v>
      </c>
      <c r="G25"/>
    </row>
    <row r="26" spans="1:7" x14ac:dyDescent="0.25">
      <c r="A26" s="1">
        <v>43276</v>
      </c>
      <c r="B26" t="s">
        <v>43</v>
      </c>
      <c r="C26" s="2" t="s">
        <v>17</v>
      </c>
      <c r="D26" s="3" t="s">
        <v>18</v>
      </c>
      <c r="E26" s="4">
        <v>1799.98</v>
      </c>
      <c r="F26" s="10">
        <v>9900</v>
      </c>
      <c r="G26"/>
    </row>
    <row r="27" spans="1:7" x14ac:dyDescent="0.25">
      <c r="A27" s="1">
        <v>43277</v>
      </c>
      <c r="B27" t="s">
        <v>44</v>
      </c>
      <c r="C27" s="2" t="s">
        <v>20</v>
      </c>
      <c r="D27" s="3" t="s">
        <v>24</v>
      </c>
      <c r="E27" s="4">
        <v>900</v>
      </c>
      <c r="F27" s="10">
        <v>9901</v>
      </c>
      <c r="G27"/>
    </row>
    <row r="28" spans="1:7" x14ac:dyDescent="0.25">
      <c r="A28" s="1">
        <v>43278</v>
      </c>
      <c r="B28" t="s">
        <v>45</v>
      </c>
      <c r="C28" s="2" t="s">
        <v>17</v>
      </c>
      <c r="D28" s="3" t="s">
        <v>26</v>
      </c>
      <c r="E28" s="4">
        <v>2800</v>
      </c>
      <c r="F28" s="10">
        <v>9902</v>
      </c>
      <c r="G28"/>
    </row>
    <row r="29" spans="1:7" x14ac:dyDescent="0.25">
      <c r="A29" s="1">
        <v>43279</v>
      </c>
      <c r="B29" t="s">
        <v>46</v>
      </c>
      <c r="C29" s="2" t="s">
        <v>13</v>
      </c>
      <c r="D29" s="3" t="s">
        <v>22</v>
      </c>
      <c r="E29" s="4">
        <v>1500</v>
      </c>
      <c r="F29" s="10">
        <v>9903</v>
      </c>
      <c r="G29"/>
    </row>
    <row r="30" spans="1:7" x14ac:dyDescent="0.25">
      <c r="A30" s="1">
        <v>43280</v>
      </c>
      <c r="B30" t="s">
        <v>47</v>
      </c>
      <c r="C30" s="2" t="s">
        <v>6</v>
      </c>
      <c r="D30" s="3" t="s">
        <v>15</v>
      </c>
      <c r="E30" s="4">
        <v>1750</v>
      </c>
      <c r="F30" s="10">
        <v>9904</v>
      </c>
      <c r="G30"/>
    </row>
    <row r="31" spans="1:7" x14ac:dyDescent="0.25">
      <c r="A31" s="1">
        <v>43281</v>
      </c>
      <c r="B31" t="s">
        <v>48</v>
      </c>
      <c r="C31" s="2" t="s">
        <v>20</v>
      </c>
      <c r="D31" s="3" t="s">
        <v>21</v>
      </c>
      <c r="E31" s="4">
        <v>2500</v>
      </c>
      <c r="F31" s="10">
        <v>9905</v>
      </c>
      <c r="G31"/>
    </row>
    <row r="32" spans="1:7" x14ac:dyDescent="0.25">
      <c r="C32" s="7"/>
      <c r="E32" s="8"/>
      <c r="F32" s="8"/>
      <c r="G32" s="8"/>
    </row>
    <row r="33" spans="3:7" x14ac:dyDescent="0.25">
      <c r="C33" s="7"/>
      <c r="E33" s="8"/>
      <c r="F33" s="8"/>
      <c r="G33" s="8"/>
    </row>
    <row r="34" spans="3:7" x14ac:dyDescent="0.25">
      <c r="C34" s="7"/>
      <c r="E34" s="8"/>
      <c r="F34" s="8"/>
      <c r="G34" s="8"/>
    </row>
    <row r="35" spans="3:7" x14ac:dyDescent="0.25">
      <c r="C35" s="7"/>
      <c r="E35" s="8"/>
      <c r="F35" s="8"/>
      <c r="G35" s="8"/>
    </row>
    <row r="36" spans="3:7" x14ac:dyDescent="0.25">
      <c r="C36" s="7"/>
      <c r="E36" s="8"/>
      <c r="F36" s="8"/>
      <c r="G36" s="8"/>
    </row>
    <row r="37" spans="3:7" x14ac:dyDescent="0.25">
      <c r="C37" s="7"/>
      <c r="E37" s="8"/>
      <c r="F37" s="8"/>
      <c r="G37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OFFSET(Dados!$C$2,1,0,COUNTA(Dados!C:C)-1,1)</xm:f>
          </x14:formula1>
          <xm:sqref>G3:G31</xm:sqref>
        </x14:dataValidation>
        <x14:dataValidation type="list" allowBlank="1" showInputMessage="1" showErrorMessage="1">
          <x14:formula1>
            <xm:f>OFFSET(Dados!$C$2,1,0,COUNTA(Dados!C:C)+Dados!$B$1-1,1)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2:H16"/>
  <sheetViews>
    <sheetView tabSelected="1" workbookViewId="0">
      <selection activeCell="C17" sqref="C17:F33"/>
    </sheetView>
  </sheetViews>
  <sheetFormatPr defaultRowHeight="15" x14ac:dyDescent="0.25"/>
  <cols>
    <col min="1" max="1" width="12.28515625" bestFit="1" customWidth="1"/>
    <col min="3" max="3" width="20.140625" bestFit="1" customWidth="1"/>
    <col min="5" max="5" width="15" bestFit="1" customWidth="1"/>
    <col min="6" max="6" width="12.42578125" bestFit="1" customWidth="1"/>
    <col min="7" max="7" width="13.28515625" bestFit="1" customWidth="1"/>
    <col min="8" max="8" width="18.42578125" bestFit="1" customWidth="1"/>
    <col min="11" max="11" width="25.85546875" customWidth="1"/>
  </cols>
  <sheetData>
    <row r="2" spans="1:8" x14ac:dyDescent="0.25">
      <c r="A2" s="25" t="s">
        <v>57</v>
      </c>
      <c r="C2" s="25" t="s">
        <v>58</v>
      </c>
      <c r="E2" s="25" t="s">
        <v>6</v>
      </c>
      <c r="F2" s="25" t="s">
        <v>13</v>
      </c>
      <c r="G2" s="25" t="s">
        <v>17</v>
      </c>
      <c r="H2" s="25" t="s">
        <v>20</v>
      </c>
    </row>
    <row r="3" spans="1:8" x14ac:dyDescent="0.25">
      <c r="A3" s="11" t="s">
        <v>49</v>
      </c>
      <c r="C3" s="11" t="s">
        <v>59</v>
      </c>
      <c r="E3" s="6" t="s">
        <v>7</v>
      </c>
      <c r="F3" t="s">
        <v>14</v>
      </c>
      <c r="G3" t="s">
        <v>18</v>
      </c>
      <c r="H3" t="s">
        <v>21</v>
      </c>
    </row>
    <row r="4" spans="1:8" x14ac:dyDescent="0.25">
      <c r="A4" s="11" t="s">
        <v>50</v>
      </c>
      <c r="C4" s="11" t="s">
        <v>60</v>
      </c>
      <c r="E4" s="6" t="s">
        <v>9</v>
      </c>
      <c r="F4" t="s">
        <v>22</v>
      </c>
      <c r="G4" t="s">
        <v>26</v>
      </c>
      <c r="H4" t="s">
        <v>24</v>
      </c>
    </row>
    <row r="5" spans="1:8" x14ac:dyDescent="0.25">
      <c r="A5" s="11" t="s">
        <v>51</v>
      </c>
      <c r="C5" s="11" t="s">
        <v>61</v>
      </c>
      <c r="E5" s="6" t="s">
        <v>11</v>
      </c>
    </row>
    <row r="6" spans="1:8" x14ac:dyDescent="0.25">
      <c r="A6" s="11" t="s">
        <v>52</v>
      </c>
      <c r="C6" s="11" t="s">
        <v>62</v>
      </c>
      <c r="E6" s="6" t="s">
        <v>15</v>
      </c>
    </row>
    <row r="7" spans="1:8" x14ac:dyDescent="0.25">
      <c r="A7" s="11" t="s">
        <v>53</v>
      </c>
      <c r="C7" s="11" t="s">
        <v>63</v>
      </c>
    </row>
    <row r="8" spans="1:8" x14ac:dyDescent="0.25">
      <c r="A8" s="11" t="s">
        <v>54</v>
      </c>
      <c r="C8" t="s">
        <v>64</v>
      </c>
    </row>
    <row r="9" spans="1:8" x14ac:dyDescent="0.25">
      <c r="A9" s="11"/>
      <c r="C9" s="11" t="s">
        <v>131</v>
      </c>
    </row>
    <row r="10" spans="1:8" x14ac:dyDescent="0.25">
      <c r="C10" s="11"/>
    </row>
    <row r="11" spans="1:8" x14ac:dyDescent="0.25">
      <c r="C11" s="11"/>
    </row>
    <row r="12" spans="1:8" x14ac:dyDescent="0.25">
      <c r="C12" s="11"/>
    </row>
    <row r="13" spans="1:8" x14ac:dyDescent="0.25">
      <c r="C13" s="11"/>
    </row>
    <row r="14" spans="1:8" x14ac:dyDescent="0.25">
      <c r="C14" s="11"/>
    </row>
    <row r="15" spans="1:8" x14ac:dyDescent="0.25">
      <c r="C15" s="11"/>
    </row>
    <row r="16" spans="1:8" x14ac:dyDescent="0.25">
      <c r="C16" s="1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theme="9" tint="-0.499984740745262"/>
  </sheetPr>
  <dimension ref="A1:H37"/>
  <sheetViews>
    <sheetView zoomScaleNormal="100" workbookViewId="0">
      <selection activeCell="H2" sqref="H2"/>
    </sheetView>
  </sheetViews>
  <sheetFormatPr defaultRowHeight="15" x14ac:dyDescent="0.25"/>
  <cols>
    <col min="1" max="1" width="12.42578125" customWidth="1"/>
    <col min="2" max="2" width="20.7109375" customWidth="1"/>
    <col min="3" max="3" width="6.85546875" style="14" bestFit="1" customWidth="1"/>
    <col min="4" max="4" width="19.5703125" style="6" customWidth="1"/>
    <col min="5" max="5" width="16.7109375" style="14" customWidth="1"/>
    <col min="6" max="6" width="3.7109375" customWidth="1"/>
    <col min="7" max="7" width="15.28515625" bestFit="1" customWidth="1"/>
    <col min="8" max="8" width="21.42578125" bestFit="1" customWidth="1"/>
    <col min="9" max="9" width="16.85546875" customWidth="1"/>
  </cols>
  <sheetData>
    <row r="1" spans="1:8" ht="15" customHeight="1" x14ac:dyDescent="0.25">
      <c r="A1" s="24" t="s">
        <v>0</v>
      </c>
      <c r="B1" s="24" t="s">
        <v>1</v>
      </c>
      <c r="C1" s="22" t="s">
        <v>2</v>
      </c>
      <c r="D1" s="25" t="s">
        <v>3</v>
      </c>
      <c r="E1" s="22" t="s">
        <v>4</v>
      </c>
      <c r="G1" s="32" t="s">
        <v>2</v>
      </c>
      <c r="H1" s="18" t="s">
        <v>17</v>
      </c>
    </row>
    <row r="2" spans="1:8" x14ac:dyDescent="0.25">
      <c r="A2" s="1">
        <v>43252</v>
      </c>
      <c r="B2" t="s">
        <v>5</v>
      </c>
      <c r="C2" s="2" t="s">
        <v>6</v>
      </c>
      <c r="D2" s="3" t="s">
        <v>7</v>
      </c>
      <c r="E2" s="4">
        <v>1499.96</v>
      </c>
      <c r="G2" s="32" t="s">
        <v>3</v>
      </c>
      <c r="H2" s="18" t="s">
        <v>18</v>
      </c>
    </row>
    <row r="3" spans="1:8" x14ac:dyDescent="0.25">
      <c r="A3" s="1">
        <v>43253</v>
      </c>
      <c r="B3" t="s">
        <v>8</v>
      </c>
      <c r="C3" s="2" t="s">
        <v>6</v>
      </c>
      <c r="D3" s="6" t="s">
        <v>9</v>
      </c>
      <c r="E3" s="4">
        <v>1750</v>
      </c>
      <c r="G3" s="31" t="s">
        <v>79</v>
      </c>
      <c r="H3" s="16">
        <f>SUMIFS(E2:E31,D2:D31,H2)</f>
        <v>5949.98</v>
      </c>
    </row>
    <row r="4" spans="1:8" x14ac:dyDescent="0.25">
      <c r="A4" s="1">
        <v>43254</v>
      </c>
      <c r="B4" t="s">
        <v>10</v>
      </c>
      <c r="C4" s="2" t="s">
        <v>6</v>
      </c>
      <c r="D4" s="6" t="s">
        <v>11</v>
      </c>
      <c r="E4" s="4">
        <v>2499.98</v>
      </c>
    </row>
    <row r="5" spans="1:8" x14ac:dyDescent="0.25">
      <c r="A5" s="1">
        <v>43255</v>
      </c>
      <c r="B5" t="s">
        <v>12</v>
      </c>
      <c r="C5" s="2" t="s">
        <v>13</v>
      </c>
      <c r="D5" s="3" t="s">
        <v>14</v>
      </c>
      <c r="E5" s="4">
        <v>2200</v>
      </c>
    </row>
    <row r="6" spans="1:8" x14ac:dyDescent="0.25">
      <c r="A6" s="1">
        <v>43256</v>
      </c>
      <c r="B6" t="s">
        <v>16</v>
      </c>
      <c r="C6" s="2" t="s">
        <v>17</v>
      </c>
      <c r="D6" s="3" t="s">
        <v>18</v>
      </c>
      <c r="E6" s="4">
        <v>2350</v>
      </c>
    </row>
    <row r="7" spans="1:8" x14ac:dyDescent="0.25">
      <c r="A7" s="1">
        <v>43257</v>
      </c>
      <c r="B7" t="s">
        <v>19</v>
      </c>
      <c r="C7" s="2" t="s">
        <v>20</v>
      </c>
      <c r="D7" s="3" t="s">
        <v>21</v>
      </c>
      <c r="E7" s="4">
        <v>2300</v>
      </c>
    </row>
    <row r="8" spans="1:8" x14ac:dyDescent="0.25">
      <c r="A8" s="1">
        <v>43258</v>
      </c>
      <c r="B8" t="s">
        <v>23</v>
      </c>
      <c r="C8" s="2" t="s">
        <v>20</v>
      </c>
      <c r="D8" s="3" t="s">
        <v>24</v>
      </c>
      <c r="E8" s="4">
        <v>1800</v>
      </c>
    </row>
    <row r="9" spans="1:8" x14ac:dyDescent="0.25">
      <c r="A9" s="1">
        <v>43259</v>
      </c>
      <c r="B9" t="s">
        <v>25</v>
      </c>
      <c r="C9" s="2" t="s">
        <v>17</v>
      </c>
      <c r="D9" s="3" t="s">
        <v>26</v>
      </c>
      <c r="E9" s="4">
        <v>900</v>
      </c>
    </row>
    <row r="10" spans="1:8" x14ac:dyDescent="0.25">
      <c r="A10" s="1">
        <v>43260</v>
      </c>
      <c r="B10" t="s">
        <v>27</v>
      </c>
      <c r="C10" s="2" t="s">
        <v>13</v>
      </c>
      <c r="D10" s="3" t="s">
        <v>22</v>
      </c>
      <c r="E10" s="4">
        <v>2799.96</v>
      </c>
    </row>
    <row r="11" spans="1:8" x14ac:dyDescent="0.25">
      <c r="A11" s="1">
        <v>43261</v>
      </c>
      <c r="B11" t="s">
        <v>28</v>
      </c>
      <c r="C11" s="2" t="s">
        <v>6</v>
      </c>
      <c r="D11" s="3" t="s">
        <v>15</v>
      </c>
      <c r="E11" s="4">
        <v>1499.94</v>
      </c>
    </row>
    <row r="12" spans="1:8" x14ac:dyDescent="0.25">
      <c r="A12" s="1">
        <v>43262</v>
      </c>
      <c r="B12" t="s">
        <v>29</v>
      </c>
      <c r="C12" s="2" t="s">
        <v>6</v>
      </c>
      <c r="D12" s="3" t="s">
        <v>15</v>
      </c>
      <c r="E12" s="4">
        <v>1750</v>
      </c>
    </row>
    <row r="13" spans="1:8" x14ac:dyDescent="0.25">
      <c r="A13" s="1">
        <v>43263</v>
      </c>
      <c r="B13" t="s">
        <v>30</v>
      </c>
      <c r="C13" s="2" t="s">
        <v>13</v>
      </c>
      <c r="D13" s="3" t="s">
        <v>22</v>
      </c>
      <c r="E13" s="4">
        <v>2350</v>
      </c>
    </row>
    <row r="14" spans="1:8" x14ac:dyDescent="0.25">
      <c r="A14" s="1">
        <v>43264</v>
      </c>
      <c r="B14" t="s">
        <v>31</v>
      </c>
      <c r="C14" s="2" t="s">
        <v>17</v>
      </c>
      <c r="D14" s="3" t="s">
        <v>26</v>
      </c>
      <c r="E14" s="4">
        <v>2199.96</v>
      </c>
    </row>
    <row r="15" spans="1:8" x14ac:dyDescent="0.25">
      <c r="A15" s="1">
        <v>43265</v>
      </c>
      <c r="B15" t="s">
        <v>32</v>
      </c>
      <c r="C15" s="2" t="s">
        <v>20</v>
      </c>
      <c r="D15" s="3" t="s">
        <v>24</v>
      </c>
      <c r="E15" s="4">
        <v>2350</v>
      </c>
    </row>
    <row r="16" spans="1:8" x14ac:dyDescent="0.25">
      <c r="A16" s="1">
        <v>43266</v>
      </c>
      <c r="B16" t="s">
        <v>33</v>
      </c>
      <c r="C16" s="2" t="s">
        <v>20</v>
      </c>
      <c r="D16" s="3" t="s">
        <v>21</v>
      </c>
      <c r="E16" s="4">
        <v>2299.92</v>
      </c>
    </row>
    <row r="17" spans="1:5" x14ac:dyDescent="0.25">
      <c r="A17" s="1">
        <v>43267</v>
      </c>
      <c r="B17" t="s">
        <v>34</v>
      </c>
      <c r="C17" s="2" t="s">
        <v>17</v>
      </c>
      <c r="D17" s="3" t="s">
        <v>18</v>
      </c>
      <c r="E17" s="4">
        <v>1800</v>
      </c>
    </row>
    <row r="18" spans="1:5" x14ac:dyDescent="0.25">
      <c r="A18" s="1">
        <v>43268</v>
      </c>
      <c r="B18" t="s">
        <v>35</v>
      </c>
      <c r="C18" s="2" t="s">
        <v>13</v>
      </c>
      <c r="D18" s="3" t="s">
        <v>14</v>
      </c>
      <c r="E18" s="4">
        <v>900</v>
      </c>
    </row>
    <row r="19" spans="1:5" x14ac:dyDescent="0.25">
      <c r="A19" s="1">
        <v>43269</v>
      </c>
      <c r="B19" t="s">
        <v>36</v>
      </c>
      <c r="C19" s="2" t="s">
        <v>6</v>
      </c>
      <c r="D19" s="3" t="s">
        <v>11</v>
      </c>
      <c r="E19" s="4">
        <v>2800</v>
      </c>
    </row>
    <row r="20" spans="1:5" x14ac:dyDescent="0.25">
      <c r="A20" s="1">
        <v>43270</v>
      </c>
      <c r="B20" t="s">
        <v>37</v>
      </c>
      <c r="C20" s="2" t="s">
        <v>6</v>
      </c>
      <c r="D20" s="3" t="s">
        <v>9</v>
      </c>
      <c r="E20" s="4">
        <v>1500</v>
      </c>
    </row>
    <row r="21" spans="1:5" x14ac:dyDescent="0.25">
      <c r="A21" s="1">
        <v>43271</v>
      </c>
      <c r="B21" t="s">
        <v>38</v>
      </c>
      <c r="C21" s="2" t="s">
        <v>6</v>
      </c>
      <c r="D21" s="3" t="s">
        <v>7</v>
      </c>
      <c r="E21" s="4">
        <v>1749.9999999999991</v>
      </c>
    </row>
    <row r="22" spans="1:5" x14ac:dyDescent="0.25">
      <c r="A22" s="1">
        <v>43272</v>
      </c>
      <c r="B22" t="s">
        <v>39</v>
      </c>
      <c r="C22" s="2" t="s">
        <v>13</v>
      </c>
      <c r="D22" s="3" t="s">
        <v>22</v>
      </c>
      <c r="E22" s="4">
        <v>2499.96</v>
      </c>
    </row>
    <row r="23" spans="1:5" x14ac:dyDescent="0.25">
      <c r="A23" s="1">
        <v>43273</v>
      </c>
      <c r="B23" t="s">
        <v>40</v>
      </c>
      <c r="C23" s="2" t="s">
        <v>17</v>
      </c>
      <c r="D23" s="3" t="s">
        <v>26</v>
      </c>
      <c r="E23" s="4">
        <v>2199.96</v>
      </c>
    </row>
    <row r="24" spans="1:5" x14ac:dyDescent="0.25">
      <c r="A24" s="1">
        <v>43274</v>
      </c>
      <c r="B24" t="s">
        <v>41</v>
      </c>
      <c r="C24" s="2" t="s">
        <v>20</v>
      </c>
      <c r="D24" s="3" t="s">
        <v>24</v>
      </c>
      <c r="E24" s="4">
        <v>2349.9699999999998</v>
      </c>
    </row>
    <row r="25" spans="1:5" x14ac:dyDescent="0.25">
      <c r="A25" s="1">
        <v>43275</v>
      </c>
      <c r="B25" t="s">
        <v>42</v>
      </c>
      <c r="C25" s="2" t="s">
        <v>20</v>
      </c>
      <c r="D25" s="3" t="s">
        <v>21</v>
      </c>
      <c r="E25" s="4">
        <v>2300</v>
      </c>
    </row>
    <row r="26" spans="1:5" x14ac:dyDescent="0.25">
      <c r="A26" s="1">
        <v>43276</v>
      </c>
      <c r="B26" t="s">
        <v>43</v>
      </c>
      <c r="C26" s="2" t="s">
        <v>17</v>
      </c>
      <c r="D26" s="3" t="s">
        <v>18</v>
      </c>
      <c r="E26" s="4">
        <v>1799.98</v>
      </c>
    </row>
    <row r="27" spans="1:5" x14ac:dyDescent="0.25">
      <c r="A27" s="1">
        <v>43277</v>
      </c>
      <c r="B27" t="s">
        <v>44</v>
      </c>
      <c r="C27" s="2" t="s">
        <v>20</v>
      </c>
      <c r="D27" s="3" t="s">
        <v>24</v>
      </c>
      <c r="E27" s="4">
        <v>900</v>
      </c>
    </row>
    <row r="28" spans="1:5" x14ac:dyDescent="0.25">
      <c r="A28" s="1">
        <v>43278</v>
      </c>
      <c r="B28" t="s">
        <v>45</v>
      </c>
      <c r="C28" s="2" t="s">
        <v>17</v>
      </c>
      <c r="D28" s="3" t="s">
        <v>26</v>
      </c>
      <c r="E28" s="4">
        <v>2800</v>
      </c>
    </row>
    <row r="29" spans="1:5" x14ac:dyDescent="0.25">
      <c r="A29" s="1">
        <v>43279</v>
      </c>
      <c r="B29" t="s">
        <v>46</v>
      </c>
      <c r="C29" s="2" t="s">
        <v>13</v>
      </c>
      <c r="D29" s="3" t="s">
        <v>22</v>
      </c>
      <c r="E29" s="4">
        <v>1500</v>
      </c>
    </row>
    <row r="30" spans="1:5" x14ac:dyDescent="0.25">
      <c r="A30" s="1">
        <v>43280</v>
      </c>
      <c r="B30" t="s">
        <v>47</v>
      </c>
      <c r="C30" s="2" t="s">
        <v>6</v>
      </c>
      <c r="D30" s="3" t="s">
        <v>15</v>
      </c>
      <c r="E30" s="4">
        <v>1750</v>
      </c>
    </row>
    <row r="31" spans="1:5" x14ac:dyDescent="0.25">
      <c r="A31" s="1">
        <v>43281</v>
      </c>
      <c r="B31" t="s">
        <v>48</v>
      </c>
      <c r="C31" s="2" t="s">
        <v>20</v>
      </c>
      <c r="D31" s="3" t="s">
        <v>21</v>
      </c>
      <c r="E31" s="4">
        <v>2500</v>
      </c>
    </row>
    <row r="32" spans="1:5" x14ac:dyDescent="0.25">
      <c r="C32" s="7"/>
      <c r="E32" s="8"/>
    </row>
    <row r="33" spans="3:5" x14ac:dyDescent="0.25">
      <c r="C33" s="7"/>
      <c r="E33" s="8"/>
    </row>
    <row r="34" spans="3:5" x14ac:dyDescent="0.25">
      <c r="C34" s="7"/>
      <c r="E34" s="8"/>
    </row>
    <row r="35" spans="3:5" x14ac:dyDescent="0.25">
      <c r="C35" s="7"/>
      <c r="E35" s="8"/>
    </row>
    <row r="36" spans="3:5" x14ac:dyDescent="0.25">
      <c r="C36" s="7"/>
      <c r="E36" s="8"/>
    </row>
    <row r="37" spans="3:5" x14ac:dyDescent="0.25">
      <c r="C37" s="7"/>
      <c r="E37" s="8"/>
    </row>
  </sheetData>
  <dataValidations count="2">
    <dataValidation type="list" allowBlank="1" showInputMessage="1" showErrorMessage="1" sqref="H1">
      <formula1>Estados</formula1>
    </dataValidation>
    <dataValidation type="list" allowBlank="1" showInputMessage="1" showErrorMessage="1" sqref="H2">
      <formula1>INDIRECT($H$1)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>
    <tabColor theme="9" tint="-0.249977111117893"/>
  </sheetPr>
  <dimension ref="A1:J37"/>
  <sheetViews>
    <sheetView topLeftCell="B1" zoomScale="130" zoomScaleNormal="130" workbookViewId="0">
      <selection activeCell="K3" sqref="K3"/>
    </sheetView>
  </sheetViews>
  <sheetFormatPr defaultRowHeight="15" x14ac:dyDescent="0.25"/>
  <cols>
    <col min="1" max="1" width="12.42578125" customWidth="1"/>
    <col min="2" max="2" width="22.5703125" customWidth="1"/>
    <col min="3" max="3" width="9.28515625" style="14" bestFit="1" customWidth="1"/>
    <col min="4" max="4" width="11.28515625" style="14" bestFit="1" customWidth="1"/>
    <col min="5" max="5" width="8.42578125" style="10" bestFit="1" customWidth="1"/>
    <col min="6" max="6" width="12.7109375" style="14" customWidth="1"/>
    <col min="7" max="7" width="16.7109375" style="14" customWidth="1"/>
    <col min="8" max="8" width="3.7109375" customWidth="1"/>
    <col min="9" max="9" width="25.5703125" bestFit="1" customWidth="1"/>
    <col min="10" max="10" width="12.5703125" bestFit="1" customWidth="1"/>
  </cols>
  <sheetData>
    <row r="1" spans="1:10" ht="15" customHeight="1" x14ac:dyDescent="0.25">
      <c r="A1" s="24" t="s">
        <v>0</v>
      </c>
      <c r="B1" s="24" t="s">
        <v>1</v>
      </c>
      <c r="C1" s="22" t="s">
        <v>85</v>
      </c>
      <c r="D1" s="22" t="s">
        <v>86</v>
      </c>
      <c r="E1" s="33" t="s">
        <v>87</v>
      </c>
      <c r="F1" s="22" t="s">
        <v>88</v>
      </c>
      <c r="G1" s="22" t="s">
        <v>4</v>
      </c>
      <c r="J1" s="40">
        <v>23.454000000000001</v>
      </c>
    </row>
    <row r="2" spans="1:10" x14ac:dyDescent="0.25">
      <c r="A2" s="1">
        <v>43252</v>
      </c>
      <c r="B2" t="s">
        <v>5</v>
      </c>
      <c r="C2" s="7">
        <v>7</v>
      </c>
      <c r="D2" s="8">
        <v>214.28</v>
      </c>
      <c r="E2" s="10">
        <v>3</v>
      </c>
      <c r="F2" s="8">
        <f>IFERROR(D2/E2,0)</f>
        <v>71.426666666666662</v>
      </c>
      <c r="G2" s="4">
        <f>D2*C2+F2*C2</f>
        <v>1999.9466666666667</v>
      </c>
      <c r="I2" s="32" t="s">
        <v>80</v>
      </c>
      <c r="J2" s="51">
        <f>ROUND($J$1,2)</f>
        <v>23.45</v>
      </c>
    </row>
    <row r="3" spans="1:10" x14ac:dyDescent="0.25">
      <c r="A3" s="1">
        <v>43253</v>
      </c>
      <c r="B3" t="s">
        <v>8</v>
      </c>
      <c r="C3" s="7">
        <v>5</v>
      </c>
      <c r="D3" s="8">
        <v>350</v>
      </c>
      <c r="E3" s="10">
        <v>2</v>
      </c>
      <c r="F3" s="8">
        <f t="shared" ref="F3:F31" si="0">IFERROR(D3/E3,0)</f>
        <v>175</v>
      </c>
      <c r="G3" s="4">
        <f t="shared" ref="G3:G31" si="1">D3*C3+F3*C3</f>
        <v>2625</v>
      </c>
      <c r="I3" s="32" t="s">
        <v>81</v>
      </c>
      <c r="J3" s="51">
        <f>ROUND($J$1,1)</f>
        <v>23.5</v>
      </c>
    </row>
    <row r="4" spans="1:10" x14ac:dyDescent="0.25">
      <c r="A4" s="1">
        <v>43254</v>
      </c>
      <c r="B4" t="s">
        <v>10</v>
      </c>
      <c r="C4" s="7">
        <v>14</v>
      </c>
      <c r="D4" s="8">
        <v>178.57</v>
      </c>
      <c r="E4" s="10">
        <v>0</v>
      </c>
      <c r="F4" s="8">
        <f t="shared" si="0"/>
        <v>0</v>
      </c>
      <c r="G4" s="4">
        <f t="shared" si="1"/>
        <v>2499.98</v>
      </c>
      <c r="I4" s="32" t="s">
        <v>82</v>
      </c>
      <c r="J4" s="51">
        <f>ROUND(J1,0)</f>
        <v>23</v>
      </c>
    </row>
    <row r="5" spans="1:10" x14ac:dyDescent="0.25">
      <c r="A5" s="1">
        <v>43255</v>
      </c>
      <c r="B5" t="s">
        <v>12</v>
      </c>
      <c r="C5" s="7">
        <v>10</v>
      </c>
      <c r="D5" s="8">
        <v>220</v>
      </c>
      <c r="E5" s="10">
        <v>3</v>
      </c>
      <c r="F5" s="8">
        <f t="shared" si="0"/>
        <v>73.333333333333329</v>
      </c>
      <c r="G5" s="4">
        <f t="shared" si="1"/>
        <v>2933.333333333333</v>
      </c>
      <c r="I5" s="32" t="s">
        <v>83</v>
      </c>
      <c r="J5" s="51">
        <f>ROUNDUP(J1,2)</f>
        <v>23.46</v>
      </c>
    </row>
    <row r="6" spans="1:10" x14ac:dyDescent="0.25">
      <c r="A6" s="1">
        <v>43256</v>
      </c>
      <c r="B6" t="s">
        <v>16</v>
      </c>
      <c r="C6" s="7">
        <v>4</v>
      </c>
      <c r="D6" s="8">
        <v>587.5</v>
      </c>
      <c r="E6" s="10">
        <v>3</v>
      </c>
      <c r="F6" s="8">
        <f t="shared" si="0"/>
        <v>195.83333333333334</v>
      </c>
      <c r="G6" s="4">
        <f t="shared" si="1"/>
        <v>3133.3333333333335</v>
      </c>
      <c r="I6" s="32" t="s">
        <v>84</v>
      </c>
      <c r="J6" s="51">
        <f>ROUNDDOWN(J1,2)</f>
        <v>23.45</v>
      </c>
    </row>
    <row r="7" spans="1:10" x14ac:dyDescent="0.25">
      <c r="A7" s="1">
        <v>43257</v>
      </c>
      <c r="B7" t="s">
        <v>19</v>
      </c>
      <c r="C7" s="7">
        <v>8</v>
      </c>
      <c r="D7" s="8">
        <v>287.5</v>
      </c>
      <c r="E7" s="10">
        <v>2</v>
      </c>
      <c r="F7" s="8">
        <f t="shared" si="0"/>
        <v>143.75</v>
      </c>
      <c r="G7" s="4">
        <f t="shared" si="1"/>
        <v>3450</v>
      </c>
    </row>
    <row r="8" spans="1:10" x14ac:dyDescent="0.25">
      <c r="A8" s="1">
        <v>43258</v>
      </c>
      <c r="B8" t="s">
        <v>23</v>
      </c>
      <c r="C8" s="7">
        <v>6</v>
      </c>
      <c r="D8" s="8">
        <v>300</v>
      </c>
      <c r="E8" s="10">
        <v>0</v>
      </c>
      <c r="F8" s="8">
        <f t="shared" si="0"/>
        <v>0</v>
      </c>
      <c r="G8" s="4">
        <f t="shared" si="1"/>
        <v>1800</v>
      </c>
    </row>
    <row r="9" spans="1:10" x14ac:dyDescent="0.25">
      <c r="A9" s="1">
        <v>43259</v>
      </c>
      <c r="B9" t="s">
        <v>25</v>
      </c>
      <c r="C9" s="7">
        <v>3</v>
      </c>
      <c r="D9" s="8">
        <v>300</v>
      </c>
      <c r="E9" s="10">
        <v>3</v>
      </c>
      <c r="F9" s="8">
        <f t="shared" si="0"/>
        <v>100</v>
      </c>
      <c r="G9" s="4">
        <f t="shared" si="1"/>
        <v>1200</v>
      </c>
    </row>
    <row r="10" spans="1:10" x14ac:dyDescent="0.25">
      <c r="A10" s="1">
        <v>43260</v>
      </c>
      <c r="B10" t="s">
        <v>27</v>
      </c>
      <c r="C10" s="7">
        <v>12</v>
      </c>
      <c r="D10" s="8">
        <v>233.33</v>
      </c>
      <c r="E10" s="10">
        <v>3</v>
      </c>
      <c r="F10" s="8">
        <f t="shared" si="0"/>
        <v>77.776666666666671</v>
      </c>
      <c r="G10" s="4">
        <f t="shared" si="1"/>
        <v>3733.28</v>
      </c>
    </row>
    <row r="11" spans="1:10" x14ac:dyDescent="0.25">
      <c r="A11" s="1">
        <v>43261</v>
      </c>
      <c r="B11" t="s">
        <v>28</v>
      </c>
      <c r="C11" s="7">
        <v>9</v>
      </c>
      <c r="D11" s="8">
        <v>166.66</v>
      </c>
      <c r="E11" s="10">
        <v>2</v>
      </c>
      <c r="F11" s="8">
        <f t="shared" si="0"/>
        <v>83.33</v>
      </c>
      <c r="G11" s="4">
        <f t="shared" si="1"/>
        <v>2249.91</v>
      </c>
    </row>
    <row r="12" spans="1:10" x14ac:dyDescent="0.25">
      <c r="A12" s="1">
        <v>43262</v>
      </c>
      <c r="B12" t="s">
        <v>29</v>
      </c>
      <c r="C12" s="7">
        <v>7</v>
      </c>
      <c r="D12" s="8">
        <v>250</v>
      </c>
      <c r="E12" s="10">
        <v>0</v>
      </c>
      <c r="F12" s="8">
        <f t="shared" si="0"/>
        <v>0</v>
      </c>
      <c r="G12" s="4">
        <f t="shared" si="1"/>
        <v>1750</v>
      </c>
    </row>
    <row r="13" spans="1:10" x14ac:dyDescent="0.25">
      <c r="A13" s="1">
        <v>43263</v>
      </c>
      <c r="B13" t="s">
        <v>30</v>
      </c>
      <c r="C13" s="7">
        <v>4</v>
      </c>
      <c r="D13" s="8">
        <v>587.5</v>
      </c>
      <c r="E13" s="10">
        <v>3</v>
      </c>
      <c r="F13" s="8">
        <f t="shared" si="0"/>
        <v>195.83333333333334</v>
      </c>
      <c r="G13" s="4">
        <f t="shared" si="1"/>
        <v>3133.3333333333335</v>
      </c>
    </row>
    <row r="14" spans="1:10" x14ac:dyDescent="0.25">
      <c r="A14" s="1">
        <v>43264</v>
      </c>
      <c r="B14" t="s">
        <v>31</v>
      </c>
      <c r="C14" s="7">
        <v>7</v>
      </c>
      <c r="D14" s="8">
        <v>314.27999999999997</v>
      </c>
      <c r="E14" s="10">
        <v>3</v>
      </c>
      <c r="F14" s="8">
        <f t="shared" si="0"/>
        <v>104.75999999999999</v>
      </c>
      <c r="G14" s="4">
        <f t="shared" si="1"/>
        <v>2933.2799999999997</v>
      </c>
    </row>
    <row r="15" spans="1:10" x14ac:dyDescent="0.25">
      <c r="A15" s="1">
        <v>43265</v>
      </c>
      <c r="B15" t="s">
        <v>32</v>
      </c>
      <c r="C15" s="7">
        <v>5</v>
      </c>
      <c r="D15" s="8">
        <v>470</v>
      </c>
      <c r="E15" s="10">
        <v>2</v>
      </c>
      <c r="F15" s="8">
        <f t="shared" si="0"/>
        <v>235</v>
      </c>
      <c r="G15" s="4">
        <f t="shared" si="1"/>
        <v>3525</v>
      </c>
    </row>
    <row r="16" spans="1:10" x14ac:dyDescent="0.25">
      <c r="A16" s="1">
        <v>43266</v>
      </c>
      <c r="B16" t="s">
        <v>33</v>
      </c>
      <c r="C16" s="7">
        <v>14</v>
      </c>
      <c r="D16" s="8">
        <v>164.28</v>
      </c>
      <c r="E16" s="10">
        <v>0</v>
      </c>
      <c r="F16" s="8">
        <f t="shared" si="0"/>
        <v>0</v>
      </c>
      <c r="G16" s="4">
        <f t="shared" si="1"/>
        <v>2299.92</v>
      </c>
    </row>
    <row r="17" spans="1:9" x14ac:dyDescent="0.25">
      <c r="A17" s="1">
        <v>43267</v>
      </c>
      <c r="B17" t="s">
        <v>34</v>
      </c>
      <c r="C17" s="7">
        <v>10</v>
      </c>
      <c r="D17" s="8">
        <v>180</v>
      </c>
      <c r="E17" s="10">
        <v>3</v>
      </c>
      <c r="F17" s="8">
        <f t="shared" si="0"/>
        <v>60</v>
      </c>
      <c r="G17" s="4">
        <f t="shared" si="1"/>
        <v>2400</v>
      </c>
    </row>
    <row r="18" spans="1:9" x14ac:dyDescent="0.25">
      <c r="A18" s="1">
        <v>43268</v>
      </c>
      <c r="B18" t="s">
        <v>35</v>
      </c>
      <c r="C18" s="7">
        <v>4</v>
      </c>
      <c r="D18" s="8">
        <v>225</v>
      </c>
      <c r="E18" s="10">
        <v>3</v>
      </c>
      <c r="F18" s="8">
        <f t="shared" si="0"/>
        <v>75</v>
      </c>
      <c r="G18" s="4">
        <f t="shared" si="1"/>
        <v>1200</v>
      </c>
    </row>
    <row r="19" spans="1:9" x14ac:dyDescent="0.25">
      <c r="A19" s="1">
        <v>43269</v>
      </c>
      <c r="B19" t="s">
        <v>36</v>
      </c>
      <c r="C19" s="7">
        <v>8</v>
      </c>
      <c r="D19" s="8">
        <v>350</v>
      </c>
      <c r="E19" s="10">
        <v>2</v>
      </c>
      <c r="F19" s="8">
        <f t="shared" si="0"/>
        <v>175</v>
      </c>
      <c r="G19" s="4">
        <f t="shared" si="1"/>
        <v>4200</v>
      </c>
    </row>
    <row r="20" spans="1:9" x14ac:dyDescent="0.25">
      <c r="A20" s="1">
        <v>43270</v>
      </c>
      <c r="B20" t="s">
        <v>37</v>
      </c>
      <c r="C20" s="7">
        <v>6</v>
      </c>
      <c r="D20" s="8">
        <v>250</v>
      </c>
      <c r="E20" s="10">
        <v>0</v>
      </c>
      <c r="F20" s="8">
        <f t="shared" si="0"/>
        <v>0</v>
      </c>
      <c r="G20" s="4">
        <f t="shared" si="1"/>
        <v>1500</v>
      </c>
    </row>
    <row r="21" spans="1:9" x14ac:dyDescent="0.25">
      <c r="A21" s="1">
        <v>43271</v>
      </c>
      <c r="B21" t="s">
        <v>38</v>
      </c>
      <c r="C21" s="7">
        <v>3</v>
      </c>
      <c r="D21" s="8">
        <v>583.33333333333303</v>
      </c>
      <c r="E21" s="10">
        <v>3</v>
      </c>
      <c r="F21" s="8">
        <f t="shared" si="0"/>
        <v>194.44444444444434</v>
      </c>
      <c r="G21" s="4">
        <f t="shared" si="1"/>
        <v>2333.3333333333321</v>
      </c>
      <c r="I21" s="15"/>
    </row>
    <row r="22" spans="1:9" x14ac:dyDescent="0.25">
      <c r="A22" s="1">
        <v>43272</v>
      </c>
      <c r="B22" t="s">
        <v>39</v>
      </c>
      <c r="C22" s="7">
        <v>12</v>
      </c>
      <c r="D22" s="8">
        <v>208.33</v>
      </c>
      <c r="E22" s="10">
        <v>3</v>
      </c>
      <c r="F22" s="8">
        <f t="shared" si="0"/>
        <v>69.443333333333342</v>
      </c>
      <c r="G22" s="4">
        <f t="shared" si="1"/>
        <v>3333.28</v>
      </c>
    </row>
    <row r="23" spans="1:9" x14ac:dyDescent="0.25">
      <c r="A23" s="1">
        <v>43273</v>
      </c>
      <c r="B23" t="s">
        <v>40</v>
      </c>
      <c r="C23" s="7">
        <v>9</v>
      </c>
      <c r="D23" s="8">
        <v>244.44</v>
      </c>
      <c r="E23" s="10">
        <v>2</v>
      </c>
      <c r="F23" s="8">
        <f t="shared" si="0"/>
        <v>122.22</v>
      </c>
      <c r="G23" s="4">
        <f t="shared" si="1"/>
        <v>3299.94</v>
      </c>
    </row>
    <row r="24" spans="1:9" x14ac:dyDescent="0.25">
      <c r="A24" s="1">
        <v>43274</v>
      </c>
      <c r="B24" t="s">
        <v>41</v>
      </c>
      <c r="C24" s="7">
        <v>7</v>
      </c>
      <c r="D24" s="8">
        <v>335.71</v>
      </c>
      <c r="E24" s="10">
        <v>0</v>
      </c>
      <c r="F24" s="8">
        <f t="shared" si="0"/>
        <v>0</v>
      </c>
      <c r="G24" s="4">
        <f t="shared" si="1"/>
        <v>2349.9699999999998</v>
      </c>
    </row>
    <row r="25" spans="1:9" x14ac:dyDescent="0.25">
      <c r="A25" s="1">
        <v>43275</v>
      </c>
      <c r="B25" t="s">
        <v>42</v>
      </c>
      <c r="C25" s="7">
        <v>4</v>
      </c>
      <c r="D25" s="8">
        <v>575</v>
      </c>
      <c r="E25" s="10">
        <v>3</v>
      </c>
      <c r="F25" s="8">
        <f t="shared" si="0"/>
        <v>191.66666666666666</v>
      </c>
      <c r="G25" s="4">
        <f t="shared" si="1"/>
        <v>3066.6666666666665</v>
      </c>
    </row>
    <row r="26" spans="1:9" x14ac:dyDescent="0.25">
      <c r="A26" s="1">
        <v>43276</v>
      </c>
      <c r="B26" t="s">
        <v>43</v>
      </c>
      <c r="C26" s="7">
        <v>7</v>
      </c>
      <c r="D26" s="8">
        <v>257.14</v>
      </c>
      <c r="E26" s="10">
        <v>3</v>
      </c>
      <c r="F26" s="8">
        <f t="shared" si="0"/>
        <v>85.713333333333324</v>
      </c>
      <c r="G26" s="4">
        <f t="shared" si="1"/>
        <v>2399.9733333333334</v>
      </c>
    </row>
    <row r="27" spans="1:9" x14ac:dyDescent="0.25">
      <c r="A27" s="1">
        <v>43277</v>
      </c>
      <c r="B27" t="s">
        <v>44</v>
      </c>
      <c r="C27" s="7">
        <v>5</v>
      </c>
      <c r="D27" s="8">
        <v>180</v>
      </c>
      <c r="E27" s="10">
        <v>2</v>
      </c>
      <c r="F27" s="8">
        <f t="shared" si="0"/>
        <v>90</v>
      </c>
      <c r="G27" s="4">
        <f t="shared" si="1"/>
        <v>1350</v>
      </c>
    </row>
    <row r="28" spans="1:9" x14ac:dyDescent="0.25">
      <c r="A28" s="1">
        <v>43278</v>
      </c>
      <c r="B28" t="s">
        <v>45</v>
      </c>
      <c r="C28" s="7">
        <v>14</v>
      </c>
      <c r="D28" s="8">
        <v>200</v>
      </c>
      <c r="E28" s="10">
        <v>0</v>
      </c>
      <c r="F28" s="8">
        <f t="shared" si="0"/>
        <v>0</v>
      </c>
      <c r="G28" s="4">
        <f t="shared" si="1"/>
        <v>2800</v>
      </c>
    </row>
    <row r="29" spans="1:9" x14ac:dyDescent="0.25">
      <c r="A29" s="1">
        <v>43279</v>
      </c>
      <c r="B29" t="s">
        <v>46</v>
      </c>
      <c r="C29" s="7">
        <v>10</v>
      </c>
      <c r="D29" s="8">
        <v>150</v>
      </c>
      <c r="E29" s="10">
        <v>3</v>
      </c>
      <c r="F29" s="8">
        <f t="shared" si="0"/>
        <v>50</v>
      </c>
      <c r="G29" s="4">
        <f t="shared" si="1"/>
        <v>2000</v>
      </c>
    </row>
    <row r="30" spans="1:9" x14ac:dyDescent="0.25">
      <c r="A30" s="1">
        <v>43280</v>
      </c>
      <c r="B30" t="s">
        <v>47</v>
      </c>
      <c r="C30" s="7">
        <v>4</v>
      </c>
      <c r="D30" s="8">
        <v>437.5</v>
      </c>
      <c r="E30" s="10">
        <v>3</v>
      </c>
      <c r="F30" s="8">
        <f t="shared" si="0"/>
        <v>145.83333333333334</v>
      </c>
      <c r="G30" s="4">
        <f t="shared" si="1"/>
        <v>2333.3333333333335</v>
      </c>
    </row>
    <row r="31" spans="1:9" x14ac:dyDescent="0.25">
      <c r="A31" s="1">
        <v>43281</v>
      </c>
      <c r="B31" t="s">
        <v>48</v>
      </c>
      <c r="C31" s="7">
        <v>8</v>
      </c>
      <c r="D31" s="8">
        <v>312.5</v>
      </c>
      <c r="E31" s="10">
        <v>0</v>
      </c>
      <c r="F31" s="8">
        <f t="shared" si="0"/>
        <v>0</v>
      </c>
      <c r="G31" s="4">
        <f t="shared" si="1"/>
        <v>2500</v>
      </c>
    </row>
    <row r="32" spans="1:9" x14ac:dyDescent="0.25">
      <c r="C32" s="7"/>
      <c r="G32" s="8"/>
    </row>
    <row r="33" spans="3:7" x14ac:dyDescent="0.25">
      <c r="C33" s="7"/>
      <c r="G33" s="8"/>
    </row>
    <row r="34" spans="3:7" x14ac:dyDescent="0.25">
      <c r="C34" s="7"/>
      <c r="G34" s="8"/>
    </row>
    <row r="35" spans="3:7" x14ac:dyDescent="0.25">
      <c r="C35" s="7"/>
      <c r="G35" s="8"/>
    </row>
    <row r="36" spans="3:7" x14ac:dyDescent="0.25">
      <c r="C36" s="7"/>
      <c r="G36" s="8"/>
    </row>
    <row r="37" spans="3:7" x14ac:dyDescent="0.25">
      <c r="C37" s="7"/>
      <c r="G37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>
    <tabColor theme="9" tint="0.39997558519241921"/>
  </sheetPr>
  <dimension ref="A1:J37"/>
  <sheetViews>
    <sheetView zoomScale="130" zoomScaleNormal="130" workbookViewId="0">
      <selection activeCell="J5" sqref="J5:J6"/>
    </sheetView>
  </sheetViews>
  <sheetFormatPr defaultRowHeight="15" x14ac:dyDescent="0.25"/>
  <cols>
    <col min="1" max="1" width="12.42578125" customWidth="1"/>
    <col min="2" max="2" width="22.5703125" customWidth="1"/>
    <col min="3" max="3" width="9.28515625" style="14" bestFit="1" customWidth="1"/>
    <col min="4" max="4" width="11.28515625" style="14" bestFit="1" customWidth="1"/>
    <col min="5" max="5" width="8.42578125" style="10" bestFit="1" customWidth="1"/>
    <col min="6" max="6" width="12.7109375" style="14" customWidth="1"/>
    <col min="7" max="7" width="16.7109375" style="14" customWidth="1"/>
    <col min="8" max="8" width="3.7109375" customWidth="1"/>
    <col min="9" max="9" width="25.5703125" bestFit="1" customWidth="1"/>
    <col min="10" max="10" width="12.5703125" bestFit="1" customWidth="1"/>
  </cols>
  <sheetData>
    <row r="1" spans="1:10" ht="15" customHeight="1" x14ac:dyDescent="0.25">
      <c r="A1" s="24" t="s">
        <v>0</v>
      </c>
      <c r="B1" s="24" t="s">
        <v>1</v>
      </c>
      <c r="C1" s="22" t="s">
        <v>85</v>
      </c>
      <c r="D1" s="22" t="s">
        <v>86</v>
      </c>
      <c r="E1" s="33" t="s">
        <v>87</v>
      </c>
      <c r="F1" s="22" t="s">
        <v>88</v>
      </c>
      <c r="G1" s="22" t="s">
        <v>4</v>
      </c>
      <c r="J1" s="34">
        <v>23.944500000000001</v>
      </c>
    </row>
    <row r="2" spans="1:10" x14ac:dyDescent="0.25">
      <c r="A2" s="1">
        <v>43252</v>
      </c>
      <c r="B2" t="s">
        <v>5</v>
      </c>
      <c r="C2" s="7">
        <v>7</v>
      </c>
      <c r="D2" s="8">
        <v>214.28</v>
      </c>
      <c r="E2" s="10">
        <v>3</v>
      </c>
      <c r="F2" s="8">
        <f>IFERROR(D2/E2,0)</f>
        <v>71.426666666666662</v>
      </c>
      <c r="G2" s="4">
        <f>D2*C2+F2*C2</f>
        <v>1999.9466666666667</v>
      </c>
      <c r="J2" s="34">
        <v>-23.144500000000001</v>
      </c>
    </row>
    <row r="3" spans="1:10" x14ac:dyDescent="0.25">
      <c r="A3" s="1">
        <v>43253</v>
      </c>
      <c r="B3" t="s">
        <v>8</v>
      </c>
      <c r="C3" s="7">
        <v>5</v>
      </c>
      <c r="D3" s="8">
        <v>350</v>
      </c>
      <c r="E3" s="10">
        <v>2</v>
      </c>
      <c r="F3" s="8">
        <f t="shared" ref="F3:F31" si="0">IFERROR(D3/E3,0)</f>
        <v>175</v>
      </c>
      <c r="G3" s="4">
        <f t="shared" ref="G3:G31" si="1">D3*C3+F3*C3</f>
        <v>2625</v>
      </c>
      <c r="I3" s="32" t="s">
        <v>89</v>
      </c>
      <c r="J3" s="51">
        <f>INT(J1)</f>
        <v>23</v>
      </c>
    </row>
    <row r="4" spans="1:10" x14ac:dyDescent="0.25">
      <c r="A4" s="1">
        <v>43254</v>
      </c>
      <c r="B4" t="s">
        <v>10</v>
      </c>
      <c r="C4" s="7">
        <v>14</v>
      </c>
      <c r="D4" s="8">
        <v>178.57</v>
      </c>
      <c r="E4" s="10">
        <v>0</v>
      </c>
      <c r="F4" s="8">
        <f t="shared" si="0"/>
        <v>0</v>
      </c>
      <c r="G4" s="4">
        <f t="shared" si="1"/>
        <v>2499.98</v>
      </c>
      <c r="I4" s="32" t="s">
        <v>89</v>
      </c>
      <c r="J4" s="51">
        <f>INT(J2)</f>
        <v>-24</v>
      </c>
    </row>
    <row r="5" spans="1:10" x14ac:dyDescent="0.25">
      <c r="A5" s="1">
        <v>43255</v>
      </c>
      <c r="B5" t="s">
        <v>12</v>
      </c>
      <c r="C5" s="7">
        <v>10</v>
      </c>
      <c r="D5" s="8">
        <v>220</v>
      </c>
      <c r="E5" s="10">
        <v>3</v>
      </c>
      <c r="F5" s="8">
        <f t="shared" si="0"/>
        <v>73.333333333333329</v>
      </c>
      <c r="G5" s="4">
        <f t="shared" si="1"/>
        <v>2933.333333333333</v>
      </c>
      <c r="I5" s="32" t="s">
        <v>90</v>
      </c>
      <c r="J5" s="51">
        <f>TRUNC(J1,0)</f>
        <v>23</v>
      </c>
    </row>
    <row r="6" spans="1:10" x14ac:dyDescent="0.25">
      <c r="A6" s="1">
        <v>43256</v>
      </c>
      <c r="B6" t="s">
        <v>16</v>
      </c>
      <c r="C6" s="7">
        <v>4</v>
      </c>
      <c r="D6" s="8">
        <v>587.5</v>
      </c>
      <c r="E6" s="10">
        <v>3</v>
      </c>
      <c r="F6" s="8">
        <f t="shared" si="0"/>
        <v>195.83333333333334</v>
      </c>
      <c r="G6" s="4">
        <f t="shared" si="1"/>
        <v>3133.3333333333335</v>
      </c>
      <c r="I6" s="32" t="s">
        <v>90</v>
      </c>
      <c r="J6" s="51">
        <f>TRUNC(J2,0)</f>
        <v>-23</v>
      </c>
    </row>
    <row r="7" spans="1:10" x14ac:dyDescent="0.25">
      <c r="A7" s="1">
        <v>43257</v>
      </c>
      <c r="B7" t="s">
        <v>19</v>
      </c>
      <c r="C7" s="7">
        <v>8</v>
      </c>
      <c r="D7" s="8">
        <v>287.5</v>
      </c>
      <c r="E7" s="10">
        <v>2</v>
      </c>
      <c r="F7" s="8">
        <f t="shared" si="0"/>
        <v>143.75</v>
      </c>
      <c r="G7" s="4">
        <f t="shared" si="1"/>
        <v>3450</v>
      </c>
    </row>
    <row r="8" spans="1:10" x14ac:dyDescent="0.25">
      <c r="A8" s="1">
        <v>43258</v>
      </c>
      <c r="B8" t="s">
        <v>23</v>
      </c>
      <c r="C8" s="7">
        <v>6</v>
      </c>
      <c r="D8" s="8">
        <v>300</v>
      </c>
      <c r="E8" s="10">
        <v>0</v>
      </c>
      <c r="F8" s="8">
        <f t="shared" si="0"/>
        <v>0</v>
      </c>
      <c r="G8" s="4">
        <f t="shared" si="1"/>
        <v>1800</v>
      </c>
    </row>
    <row r="9" spans="1:10" x14ac:dyDescent="0.25">
      <c r="A9" s="1">
        <v>43259</v>
      </c>
      <c r="B9" t="s">
        <v>25</v>
      </c>
      <c r="C9" s="7">
        <v>3</v>
      </c>
      <c r="D9" s="8">
        <v>300</v>
      </c>
      <c r="E9" s="10">
        <v>3</v>
      </c>
      <c r="F9" s="8">
        <f t="shared" si="0"/>
        <v>100</v>
      </c>
      <c r="G9" s="4">
        <f t="shared" si="1"/>
        <v>1200</v>
      </c>
    </row>
    <row r="10" spans="1:10" x14ac:dyDescent="0.25">
      <c r="A10" s="1">
        <v>43260</v>
      </c>
      <c r="B10" t="s">
        <v>27</v>
      </c>
      <c r="C10" s="7">
        <v>12</v>
      </c>
      <c r="D10" s="8">
        <v>233.33</v>
      </c>
      <c r="E10" s="10">
        <v>3</v>
      </c>
      <c r="F10" s="8">
        <f t="shared" si="0"/>
        <v>77.776666666666671</v>
      </c>
      <c r="G10" s="4">
        <f t="shared" si="1"/>
        <v>3733.28</v>
      </c>
    </row>
    <row r="11" spans="1:10" x14ac:dyDescent="0.25">
      <c r="A11" s="1">
        <v>43261</v>
      </c>
      <c r="B11" t="s">
        <v>28</v>
      </c>
      <c r="C11" s="7">
        <v>9</v>
      </c>
      <c r="D11" s="8">
        <v>166.66</v>
      </c>
      <c r="E11" s="10">
        <v>2</v>
      </c>
      <c r="F11" s="8">
        <f t="shared" si="0"/>
        <v>83.33</v>
      </c>
      <c r="G11" s="4">
        <f t="shared" si="1"/>
        <v>2249.91</v>
      </c>
    </row>
    <row r="12" spans="1:10" x14ac:dyDescent="0.25">
      <c r="A12" s="1">
        <v>43262</v>
      </c>
      <c r="B12" t="s">
        <v>29</v>
      </c>
      <c r="C12" s="7">
        <v>7</v>
      </c>
      <c r="D12" s="8">
        <v>250</v>
      </c>
      <c r="E12" s="10">
        <v>0</v>
      </c>
      <c r="F12" s="8">
        <f t="shared" si="0"/>
        <v>0</v>
      </c>
      <c r="G12" s="4">
        <f t="shared" si="1"/>
        <v>1750</v>
      </c>
    </row>
    <row r="13" spans="1:10" x14ac:dyDescent="0.25">
      <c r="A13" s="1">
        <v>43263</v>
      </c>
      <c r="B13" t="s">
        <v>30</v>
      </c>
      <c r="C13" s="7">
        <v>4</v>
      </c>
      <c r="D13" s="8">
        <v>587.5</v>
      </c>
      <c r="E13" s="10">
        <v>3</v>
      </c>
      <c r="F13" s="8">
        <f t="shared" si="0"/>
        <v>195.83333333333334</v>
      </c>
      <c r="G13" s="4">
        <f t="shared" si="1"/>
        <v>3133.3333333333335</v>
      </c>
    </row>
    <row r="14" spans="1:10" x14ac:dyDescent="0.25">
      <c r="A14" s="1">
        <v>43264</v>
      </c>
      <c r="B14" t="s">
        <v>31</v>
      </c>
      <c r="C14" s="7">
        <v>7</v>
      </c>
      <c r="D14" s="8">
        <v>314.27999999999997</v>
      </c>
      <c r="E14" s="10">
        <v>3</v>
      </c>
      <c r="F14" s="8">
        <f t="shared" si="0"/>
        <v>104.75999999999999</v>
      </c>
      <c r="G14" s="4">
        <f t="shared" si="1"/>
        <v>2933.2799999999997</v>
      </c>
    </row>
    <row r="15" spans="1:10" x14ac:dyDescent="0.25">
      <c r="A15" s="1">
        <v>43265</v>
      </c>
      <c r="B15" t="s">
        <v>32</v>
      </c>
      <c r="C15" s="7">
        <v>5</v>
      </c>
      <c r="D15" s="8">
        <v>470</v>
      </c>
      <c r="E15" s="10">
        <v>2</v>
      </c>
      <c r="F15" s="8">
        <f t="shared" si="0"/>
        <v>235</v>
      </c>
      <c r="G15" s="4">
        <f t="shared" si="1"/>
        <v>3525</v>
      </c>
    </row>
    <row r="16" spans="1:10" x14ac:dyDescent="0.25">
      <c r="A16" s="1">
        <v>43266</v>
      </c>
      <c r="B16" t="s">
        <v>33</v>
      </c>
      <c r="C16" s="7">
        <v>14</v>
      </c>
      <c r="D16" s="8">
        <v>164.28</v>
      </c>
      <c r="E16" s="10">
        <v>0</v>
      </c>
      <c r="F16" s="8">
        <f t="shared" si="0"/>
        <v>0</v>
      </c>
      <c r="G16" s="4">
        <f t="shared" si="1"/>
        <v>2299.92</v>
      </c>
    </row>
    <row r="17" spans="1:7" x14ac:dyDescent="0.25">
      <c r="A17" s="1">
        <v>43267</v>
      </c>
      <c r="B17" t="s">
        <v>34</v>
      </c>
      <c r="C17" s="7">
        <v>10</v>
      </c>
      <c r="D17" s="8">
        <v>180</v>
      </c>
      <c r="E17" s="10">
        <v>3</v>
      </c>
      <c r="F17" s="8">
        <f t="shared" si="0"/>
        <v>60</v>
      </c>
      <c r="G17" s="4">
        <f t="shared" si="1"/>
        <v>2400</v>
      </c>
    </row>
    <row r="18" spans="1:7" x14ac:dyDescent="0.25">
      <c r="A18" s="1">
        <v>43268</v>
      </c>
      <c r="B18" t="s">
        <v>35</v>
      </c>
      <c r="C18" s="7">
        <v>4</v>
      </c>
      <c r="D18" s="8">
        <v>225</v>
      </c>
      <c r="E18" s="10">
        <v>3</v>
      </c>
      <c r="F18" s="8">
        <f t="shared" si="0"/>
        <v>75</v>
      </c>
      <c r="G18" s="4">
        <f t="shared" si="1"/>
        <v>1200</v>
      </c>
    </row>
    <row r="19" spans="1:7" x14ac:dyDescent="0.25">
      <c r="A19" s="1">
        <v>43269</v>
      </c>
      <c r="B19" t="s">
        <v>36</v>
      </c>
      <c r="C19" s="7">
        <v>8</v>
      </c>
      <c r="D19" s="8">
        <v>350</v>
      </c>
      <c r="E19" s="10">
        <v>2</v>
      </c>
      <c r="F19" s="8">
        <f t="shared" si="0"/>
        <v>175</v>
      </c>
      <c r="G19" s="4">
        <f t="shared" si="1"/>
        <v>4200</v>
      </c>
    </row>
    <row r="20" spans="1:7" x14ac:dyDescent="0.25">
      <c r="A20" s="1">
        <v>43270</v>
      </c>
      <c r="B20" t="s">
        <v>37</v>
      </c>
      <c r="C20" s="7">
        <v>6</v>
      </c>
      <c r="D20" s="8">
        <v>250</v>
      </c>
      <c r="E20" s="10">
        <v>0</v>
      </c>
      <c r="F20" s="8">
        <f t="shared" si="0"/>
        <v>0</v>
      </c>
      <c r="G20" s="4">
        <f t="shared" si="1"/>
        <v>1500</v>
      </c>
    </row>
    <row r="21" spans="1:7" x14ac:dyDescent="0.25">
      <c r="A21" s="1">
        <v>43271</v>
      </c>
      <c r="B21" t="s">
        <v>38</v>
      </c>
      <c r="C21" s="7">
        <v>3</v>
      </c>
      <c r="D21" s="8">
        <v>583.33333333333303</v>
      </c>
      <c r="E21" s="10">
        <v>3</v>
      </c>
      <c r="F21" s="8">
        <f t="shared" si="0"/>
        <v>194.44444444444434</v>
      </c>
      <c r="G21" s="4">
        <f t="shared" si="1"/>
        <v>2333.3333333333321</v>
      </c>
    </row>
    <row r="22" spans="1:7" x14ac:dyDescent="0.25">
      <c r="A22" s="1">
        <v>43272</v>
      </c>
      <c r="B22" t="s">
        <v>39</v>
      </c>
      <c r="C22" s="7">
        <v>12</v>
      </c>
      <c r="D22" s="8">
        <v>208.33</v>
      </c>
      <c r="E22" s="10">
        <v>3</v>
      </c>
      <c r="F22" s="8">
        <f t="shared" si="0"/>
        <v>69.443333333333342</v>
      </c>
      <c r="G22" s="4">
        <f t="shared" si="1"/>
        <v>3333.28</v>
      </c>
    </row>
    <row r="23" spans="1:7" x14ac:dyDescent="0.25">
      <c r="A23" s="1">
        <v>43273</v>
      </c>
      <c r="B23" t="s">
        <v>40</v>
      </c>
      <c r="C23" s="7">
        <v>9</v>
      </c>
      <c r="D23" s="8">
        <v>244.44</v>
      </c>
      <c r="E23" s="10">
        <v>2</v>
      </c>
      <c r="F23" s="8">
        <f t="shared" si="0"/>
        <v>122.22</v>
      </c>
      <c r="G23" s="4">
        <f t="shared" si="1"/>
        <v>3299.94</v>
      </c>
    </row>
    <row r="24" spans="1:7" x14ac:dyDescent="0.25">
      <c r="A24" s="1">
        <v>43274</v>
      </c>
      <c r="B24" t="s">
        <v>41</v>
      </c>
      <c r="C24" s="7">
        <v>7</v>
      </c>
      <c r="D24" s="8">
        <v>335.71</v>
      </c>
      <c r="E24" s="10">
        <v>0</v>
      </c>
      <c r="F24" s="8">
        <f t="shared" si="0"/>
        <v>0</v>
      </c>
      <c r="G24" s="4">
        <f t="shared" si="1"/>
        <v>2349.9699999999998</v>
      </c>
    </row>
    <row r="25" spans="1:7" x14ac:dyDescent="0.25">
      <c r="A25" s="1">
        <v>43275</v>
      </c>
      <c r="B25" t="s">
        <v>42</v>
      </c>
      <c r="C25" s="7">
        <v>4</v>
      </c>
      <c r="D25" s="8">
        <v>575</v>
      </c>
      <c r="E25" s="10">
        <v>3</v>
      </c>
      <c r="F25" s="8">
        <f t="shared" si="0"/>
        <v>191.66666666666666</v>
      </c>
      <c r="G25" s="4">
        <f t="shared" si="1"/>
        <v>3066.6666666666665</v>
      </c>
    </row>
    <row r="26" spans="1:7" x14ac:dyDescent="0.25">
      <c r="A26" s="1">
        <v>43276</v>
      </c>
      <c r="B26" t="s">
        <v>43</v>
      </c>
      <c r="C26" s="7">
        <v>7</v>
      </c>
      <c r="D26" s="8">
        <v>257.14</v>
      </c>
      <c r="E26" s="10">
        <v>3</v>
      </c>
      <c r="F26" s="8">
        <f t="shared" si="0"/>
        <v>85.713333333333324</v>
      </c>
      <c r="G26" s="4">
        <f t="shared" si="1"/>
        <v>2399.9733333333334</v>
      </c>
    </row>
    <row r="27" spans="1:7" x14ac:dyDescent="0.25">
      <c r="A27" s="1">
        <v>43277</v>
      </c>
      <c r="B27" t="s">
        <v>44</v>
      </c>
      <c r="C27" s="7">
        <v>5</v>
      </c>
      <c r="D27" s="8">
        <v>180</v>
      </c>
      <c r="E27" s="10">
        <v>2</v>
      </c>
      <c r="F27" s="8">
        <f t="shared" si="0"/>
        <v>90</v>
      </c>
      <c r="G27" s="4">
        <f t="shared" si="1"/>
        <v>1350</v>
      </c>
    </row>
    <row r="28" spans="1:7" x14ac:dyDescent="0.25">
      <c r="A28" s="1">
        <v>43278</v>
      </c>
      <c r="B28" t="s">
        <v>45</v>
      </c>
      <c r="C28" s="7">
        <v>14</v>
      </c>
      <c r="D28" s="8">
        <v>200</v>
      </c>
      <c r="E28" s="10">
        <v>0</v>
      </c>
      <c r="F28" s="8">
        <f t="shared" si="0"/>
        <v>0</v>
      </c>
      <c r="G28" s="4">
        <f t="shared" si="1"/>
        <v>2800</v>
      </c>
    </row>
    <row r="29" spans="1:7" x14ac:dyDescent="0.25">
      <c r="A29" s="1">
        <v>43279</v>
      </c>
      <c r="B29" t="s">
        <v>46</v>
      </c>
      <c r="C29" s="7">
        <v>10</v>
      </c>
      <c r="D29" s="8">
        <v>150</v>
      </c>
      <c r="E29" s="10">
        <v>3</v>
      </c>
      <c r="F29" s="8">
        <f t="shared" si="0"/>
        <v>50</v>
      </c>
      <c r="G29" s="4">
        <f t="shared" si="1"/>
        <v>2000</v>
      </c>
    </row>
    <row r="30" spans="1:7" x14ac:dyDescent="0.25">
      <c r="A30" s="1">
        <v>43280</v>
      </c>
      <c r="B30" t="s">
        <v>47</v>
      </c>
      <c r="C30" s="7">
        <v>4</v>
      </c>
      <c r="D30" s="8">
        <v>437.5</v>
      </c>
      <c r="E30" s="10">
        <v>3</v>
      </c>
      <c r="F30" s="8">
        <f t="shared" si="0"/>
        <v>145.83333333333334</v>
      </c>
      <c r="G30" s="4">
        <f t="shared" si="1"/>
        <v>2333.3333333333335</v>
      </c>
    </row>
    <row r="31" spans="1:7" x14ac:dyDescent="0.25">
      <c r="A31" s="1">
        <v>43281</v>
      </c>
      <c r="B31" t="s">
        <v>48</v>
      </c>
      <c r="C31" s="7">
        <v>8</v>
      </c>
      <c r="D31" s="8">
        <v>312.5</v>
      </c>
      <c r="E31" s="10">
        <v>0</v>
      </c>
      <c r="F31" s="8">
        <f t="shared" si="0"/>
        <v>0</v>
      </c>
      <c r="G31" s="4">
        <f t="shared" si="1"/>
        <v>2500</v>
      </c>
    </row>
    <row r="32" spans="1:7" x14ac:dyDescent="0.25">
      <c r="C32" s="7"/>
      <c r="G32" s="8"/>
    </row>
    <row r="33" spans="3:7" x14ac:dyDescent="0.25">
      <c r="C33" s="7"/>
      <c r="G33" s="8"/>
    </row>
    <row r="34" spans="3:7" x14ac:dyDescent="0.25">
      <c r="C34" s="7"/>
      <c r="G34" s="8"/>
    </row>
    <row r="35" spans="3:7" x14ac:dyDescent="0.25">
      <c r="C35" s="7"/>
      <c r="G35" s="8"/>
    </row>
    <row r="36" spans="3:7" x14ac:dyDescent="0.25">
      <c r="C36" s="7"/>
      <c r="G36" s="8"/>
    </row>
    <row r="37" spans="3:7" x14ac:dyDescent="0.25">
      <c r="C37" s="7"/>
      <c r="G37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>
    <tabColor theme="9" tint="0.59999389629810485"/>
  </sheetPr>
  <dimension ref="A1:I37"/>
  <sheetViews>
    <sheetView zoomScale="130" zoomScaleNormal="130" workbookViewId="0">
      <selection activeCell="J7" sqref="J7"/>
    </sheetView>
  </sheetViews>
  <sheetFormatPr defaultRowHeight="15" x14ac:dyDescent="0.25"/>
  <cols>
    <col min="2" max="2" width="12.7109375" customWidth="1"/>
    <col min="3" max="3" width="20.28515625" bestFit="1" customWidth="1"/>
    <col min="4" max="4" width="6.85546875" style="14" bestFit="1" customWidth="1"/>
    <col min="5" max="5" width="20" style="6" bestFit="1" customWidth="1"/>
    <col min="6" max="6" width="12.7109375" style="14" bestFit="1" customWidth="1"/>
    <col min="7" max="7" width="3.7109375" customWidth="1"/>
    <col min="8" max="8" width="20.28515625" customWidth="1"/>
    <col min="9" max="9" width="16.28515625" customWidth="1"/>
  </cols>
  <sheetData>
    <row r="1" spans="1:9" ht="15" customHeight="1" x14ac:dyDescent="0.25">
      <c r="A1" s="22" t="s">
        <v>55</v>
      </c>
      <c r="B1" s="23" t="s">
        <v>92</v>
      </c>
      <c r="C1" s="24" t="s">
        <v>1</v>
      </c>
      <c r="D1" s="22" t="s">
        <v>2</v>
      </c>
      <c r="E1" s="25" t="s">
        <v>3</v>
      </c>
      <c r="F1" s="22" t="s">
        <v>4</v>
      </c>
      <c r="H1" s="23" t="s">
        <v>91</v>
      </c>
      <c r="I1" s="23" t="s">
        <v>93</v>
      </c>
    </row>
    <row r="2" spans="1:9" x14ac:dyDescent="0.25">
      <c r="A2" s="10">
        <v>9876</v>
      </c>
      <c r="B2" s="1">
        <v>43252</v>
      </c>
      <c r="C2" t="s">
        <v>5</v>
      </c>
      <c r="D2" s="2" t="s">
        <v>6</v>
      </c>
      <c r="E2" s="3" t="s">
        <v>7</v>
      </c>
      <c r="F2" s="4">
        <v>1999.9466666666667</v>
      </c>
      <c r="H2" s="38">
        <f ca="1">RANDBETWEEN(MIN(A2:A31),MAX(A2:A31))</f>
        <v>9905</v>
      </c>
      <c r="I2" s="19">
        <v>43332</v>
      </c>
    </row>
    <row r="3" spans="1:9" x14ac:dyDescent="0.25">
      <c r="A3" s="10">
        <v>9877</v>
      </c>
      <c r="B3" s="1">
        <v>43253</v>
      </c>
      <c r="C3" t="s">
        <v>8</v>
      </c>
      <c r="D3" s="2" t="s">
        <v>6</v>
      </c>
      <c r="E3" s="6" t="s">
        <v>9</v>
      </c>
      <c r="F3" s="4">
        <v>2625</v>
      </c>
      <c r="H3" s="19">
        <f ca="1">VLOOKUP($H$2,$A$2:$F$31,2,FALSE)</f>
        <v>43281</v>
      </c>
      <c r="I3" s="23" t="s">
        <v>94</v>
      </c>
    </row>
    <row r="4" spans="1:9" x14ac:dyDescent="0.25">
      <c r="A4" s="10">
        <v>9878</v>
      </c>
      <c r="B4" s="1">
        <v>43254</v>
      </c>
      <c r="C4" t="s">
        <v>10</v>
      </c>
      <c r="D4" s="2" t="s">
        <v>6</v>
      </c>
      <c r="E4" s="6" t="s">
        <v>11</v>
      </c>
      <c r="F4" s="4">
        <v>2499.98</v>
      </c>
      <c r="H4" s="19" t="str">
        <f ca="1">VLOOKUP($H$2,$A$2:$F$31,3,FALSE)</f>
        <v>Emilly Cerqueira</v>
      </c>
      <c r="I4" s="19">
        <v>43343</v>
      </c>
    </row>
    <row r="5" spans="1:9" x14ac:dyDescent="0.25">
      <c r="A5" s="10">
        <v>9879</v>
      </c>
      <c r="B5" s="1">
        <v>43255</v>
      </c>
      <c r="C5" t="s">
        <v>12</v>
      </c>
      <c r="D5" s="2" t="s">
        <v>13</v>
      </c>
      <c r="E5" s="3" t="s">
        <v>14</v>
      </c>
      <c r="F5" s="4">
        <v>2933.333333333333</v>
      </c>
      <c r="H5" s="19" t="str">
        <f ca="1">VLOOKUP($H$2,$A$2:$F$31,5,FALSE)</f>
        <v>Goiânia</v>
      </c>
      <c r="I5" s="23" t="s">
        <v>95</v>
      </c>
    </row>
    <row r="6" spans="1:9" x14ac:dyDescent="0.25">
      <c r="A6" s="10">
        <v>9880</v>
      </c>
      <c r="B6" s="1">
        <v>43256</v>
      </c>
      <c r="C6" t="s">
        <v>16</v>
      </c>
      <c r="D6" s="2" t="s">
        <v>17</v>
      </c>
      <c r="E6" s="3" t="s">
        <v>18</v>
      </c>
      <c r="F6" s="4">
        <v>3133.3333333333335</v>
      </c>
      <c r="H6" s="39">
        <f ca="1">VLOOKUP($H$2,$A$2:$F$31,6,FALSE)</f>
        <v>2500</v>
      </c>
      <c r="I6" s="19">
        <f ca="1">RANDBETWEEN(I2,I4)</f>
        <v>43342</v>
      </c>
    </row>
    <row r="7" spans="1:9" x14ac:dyDescent="0.25">
      <c r="A7" s="10">
        <v>9881</v>
      </c>
      <c r="B7" s="1">
        <v>43257</v>
      </c>
      <c r="C7" t="s">
        <v>19</v>
      </c>
      <c r="D7" s="2" t="s">
        <v>20</v>
      </c>
      <c r="E7" s="3" t="s">
        <v>21</v>
      </c>
      <c r="F7" s="4">
        <v>3450</v>
      </c>
      <c r="H7" s="20"/>
    </row>
    <row r="8" spans="1:9" x14ac:dyDescent="0.25">
      <c r="A8" s="10">
        <v>9882</v>
      </c>
      <c r="B8" s="1">
        <v>43258</v>
      </c>
      <c r="C8" t="s">
        <v>23</v>
      </c>
      <c r="D8" s="2" t="s">
        <v>20</v>
      </c>
      <c r="E8" s="3" t="s">
        <v>24</v>
      </c>
      <c r="F8" s="4">
        <v>1800</v>
      </c>
    </row>
    <row r="9" spans="1:9" x14ac:dyDescent="0.25">
      <c r="A9" s="10">
        <v>9883</v>
      </c>
      <c r="B9" s="1">
        <v>43259</v>
      </c>
      <c r="C9" t="s">
        <v>25</v>
      </c>
      <c r="D9" s="2" t="s">
        <v>17</v>
      </c>
      <c r="E9" s="3" t="s">
        <v>26</v>
      </c>
      <c r="F9" s="4">
        <v>1200</v>
      </c>
    </row>
    <row r="10" spans="1:9" x14ac:dyDescent="0.25">
      <c r="A10" s="10">
        <v>9884</v>
      </c>
      <c r="B10" s="1">
        <v>43260</v>
      </c>
      <c r="C10" t="s">
        <v>27</v>
      </c>
      <c r="D10" s="2" t="s">
        <v>13</v>
      </c>
      <c r="E10" s="3" t="s">
        <v>22</v>
      </c>
      <c r="F10" s="4">
        <v>3733.28</v>
      </c>
    </row>
    <row r="11" spans="1:9" x14ac:dyDescent="0.25">
      <c r="A11" s="10">
        <v>9885</v>
      </c>
      <c r="B11" s="1">
        <v>43261</v>
      </c>
      <c r="C11" t="s">
        <v>28</v>
      </c>
      <c r="D11" s="2" t="s">
        <v>6</v>
      </c>
      <c r="E11" s="3" t="s">
        <v>15</v>
      </c>
      <c r="F11" s="4">
        <v>2249.91</v>
      </c>
    </row>
    <row r="12" spans="1:9" x14ac:dyDescent="0.25">
      <c r="A12" s="10">
        <v>9886</v>
      </c>
      <c r="B12" s="1">
        <v>43262</v>
      </c>
      <c r="C12" t="s">
        <v>29</v>
      </c>
      <c r="D12" s="2" t="s">
        <v>6</v>
      </c>
      <c r="E12" s="3" t="s">
        <v>15</v>
      </c>
      <c r="F12" s="4">
        <v>1750</v>
      </c>
    </row>
    <row r="13" spans="1:9" x14ac:dyDescent="0.25">
      <c r="A13" s="10">
        <v>9887</v>
      </c>
      <c r="B13" s="1">
        <v>43263</v>
      </c>
      <c r="C13" t="s">
        <v>30</v>
      </c>
      <c r="D13" s="2" t="s">
        <v>13</v>
      </c>
      <c r="E13" s="3" t="s">
        <v>22</v>
      </c>
      <c r="F13" s="4">
        <v>3133.3333333333335</v>
      </c>
    </row>
    <row r="14" spans="1:9" x14ac:dyDescent="0.25">
      <c r="A14" s="10">
        <v>9888</v>
      </c>
      <c r="B14" s="1">
        <v>43264</v>
      </c>
      <c r="C14" t="s">
        <v>31</v>
      </c>
      <c r="D14" s="2" t="s">
        <v>17</v>
      </c>
      <c r="E14" s="3" t="s">
        <v>26</v>
      </c>
      <c r="F14" s="4">
        <v>2933.2799999999997</v>
      </c>
    </row>
    <row r="15" spans="1:9" x14ac:dyDescent="0.25">
      <c r="A15" s="10">
        <v>9889</v>
      </c>
      <c r="B15" s="1">
        <v>43265</v>
      </c>
      <c r="C15" t="s">
        <v>32</v>
      </c>
      <c r="D15" s="2" t="s">
        <v>20</v>
      </c>
      <c r="E15" s="3" t="s">
        <v>24</v>
      </c>
      <c r="F15" s="4">
        <v>3525</v>
      </c>
    </row>
    <row r="16" spans="1:9" x14ac:dyDescent="0.25">
      <c r="A16" s="10">
        <v>9890</v>
      </c>
      <c r="B16" s="1">
        <v>43266</v>
      </c>
      <c r="C16" t="s">
        <v>33</v>
      </c>
      <c r="D16" s="2" t="s">
        <v>20</v>
      </c>
      <c r="E16" s="3" t="s">
        <v>21</v>
      </c>
      <c r="F16" s="4">
        <v>2299.92</v>
      </c>
    </row>
    <row r="17" spans="1:6" x14ac:dyDescent="0.25">
      <c r="A17" s="10">
        <v>9891</v>
      </c>
      <c r="B17" s="1">
        <v>43267</v>
      </c>
      <c r="C17" t="s">
        <v>34</v>
      </c>
      <c r="D17" s="2" t="s">
        <v>17</v>
      </c>
      <c r="E17" s="3" t="s">
        <v>18</v>
      </c>
      <c r="F17" s="4">
        <v>2400</v>
      </c>
    </row>
    <row r="18" spans="1:6" x14ac:dyDescent="0.25">
      <c r="A18" s="10">
        <v>9892</v>
      </c>
      <c r="B18" s="1">
        <v>43268</v>
      </c>
      <c r="C18" t="s">
        <v>35</v>
      </c>
      <c r="D18" s="2" t="s">
        <v>13</v>
      </c>
      <c r="E18" s="3" t="s">
        <v>14</v>
      </c>
      <c r="F18" s="4">
        <v>1200</v>
      </c>
    </row>
    <row r="19" spans="1:6" x14ac:dyDescent="0.25">
      <c r="A19" s="10">
        <v>9893</v>
      </c>
      <c r="B19" s="1">
        <v>43269</v>
      </c>
      <c r="C19" t="s">
        <v>36</v>
      </c>
      <c r="D19" s="2" t="s">
        <v>6</v>
      </c>
      <c r="E19" s="3" t="s">
        <v>11</v>
      </c>
      <c r="F19" s="4">
        <v>4200</v>
      </c>
    </row>
    <row r="20" spans="1:6" x14ac:dyDescent="0.25">
      <c r="A20" s="10">
        <v>9894</v>
      </c>
      <c r="B20" s="1">
        <v>43270</v>
      </c>
      <c r="C20" t="s">
        <v>37</v>
      </c>
      <c r="D20" s="2" t="s">
        <v>6</v>
      </c>
      <c r="E20" s="3" t="s">
        <v>9</v>
      </c>
      <c r="F20" s="4">
        <v>1500</v>
      </c>
    </row>
    <row r="21" spans="1:6" x14ac:dyDescent="0.25">
      <c r="A21" s="10">
        <v>9895</v>
      </c>
      <c r="B21" s="1">
        <v>43271</v>
      </c>
      <c r="C21" t="s">
        <v>38</v>
      </c>
      <c r="D21" s="2" t="s">
        <v>6</v>
      </c>
      <c r="E21" s="3" t="s">
        <v>7</v>
      </c>
      <c r="F21" s="4">
        <v>2333.3333333333321</v>
      </c>
    </row>
    <row r="22" spans="1:6" x14ac:dyDescent="0.25">
      <c r="A22" s="10">
        <v>9896</v>
      </c>
      <c r="B22" s="1">
        <v>43272</v>
      </c>
      <c r="C22" t="s">
        <v>39</v>
      </c>
      <c r="D22" s="2" t="s">
        <v>13</v>
      </c>
      <c r="E22" s="3" t="s">
        <v>22</v>
      </c>
      <c r="F22" s="4">
        <v>3333.28</v>
      </c>
    </row>
    <row r="23" spans="1:6" x14ac:dyDescent="0.25">
      <c r="A23" s="10">
        <v>9897</v>
      </c>
      <c r="B23" s="1">
        <v>43273</v>
      </c>
      <c r="C23" t="s">
        <v>40</v>
      </c>
      <c r="D23" s="2" t="s">
        <v>17</v>
      </c>
      <c r="E23" s="3" t="s">
        <v>26</v>
      </c>
      <c r="F23" s="4">
        <v>3299.94</v>
      </c>
    </row>
    <row r="24" spans="1:6" x14ac:dyDescent="0.25">
      <c r="A24" s="10">
        <v>9898</v>
      </c>
      <c r="B24" s="1">
        <v>43274</v>
      </c>
      <c r="C24" t="s">
        <v>41</v>
      </c>
      <c r="D24" s="2" t="s">
        <v>20</v>
      </c>
      <c r="E24" s="3" t="s">
        <v>24</v>
      </c>
      <c r="F24" s="4">
        <v>2349.9699999999998</v>
      </c>
    </row>
    <row r="25" spans="1:6" x14ac:dyDescent="0.25">
      <c r="A25" s="10">
        <v>9899</v>
      </c>
      <c r="B25" s="1">
        <v>43275</v>
      </c>
      <c r="C25" t="s">
        <v>42</v>
      </c>
      <c r="D25" s="2" t="s">
        <v>20</v>
      </c>
      <c r="E25" s="3" t="s">
        <v>21</v>
      </c>
      <c r="F25" s="4">
        <v>3066.6666666666665</v>
      </c>
    </row>
    <row r="26" spans="1:6" x14ac:dyDescent="0.25">
      <c r="A26" s="10">
        <v>9900</v>
      </c>
      <c r="B26" s="1">
        <v>43276</v>
      </c>
      <c r="C26" t="s">
        <v>43</v>
      </c>
      <c r="D26" s="2" t="s">
        <v>17</v>
      </c>
      <c r="E26" s="3" t="s">
        <v>18</v>
      </c>
      <c r="F26" s="4">
        <v>2399.9733333333334</v>
      </c>
    </row>
    <row r="27" spans="1:6" x14ac:dyDescent="0.25">
      <c r="A27" s="10">
        <v>9901</v>
      </c>
      <c r="B27" s="1">
        <v>43277</v>
      </c>
      <c r="C27" t="s">
        <v>44</v>
      </c>
      <c r="D27" s="2" t="s">
        <v>20</v>
      </c>
      <c r="E27" s="3" t="s">
        <v>24</v>
      </c>
      <c r="F27" s="4">
        <v>1350</v>
      </c>
    </row>
    <row r="28" spans="1:6" x14ac:dyDescent="0.25">
      <c r="A28" s="10">
        <v>9902</v>
      </c>
      <c r="B28" s="1">
        <v>43278</v>
      </c>
      <c r="C28" t="s">
        <v>45</v>
      </c>
      <c r="D28" s="2" t="s">
        <v>17</v>
      </c>
      <c r="E28" s="3" t="s">
        <v>26</v>
      </c>
      <c r="F28" s="4">
        <v>2800</v>
      </c>
    </row>
    <row r="29" spans="1:6" x14ac:dyDescent="0.25">
      <c r="A29" s="10">
        <v>9903</v>
      </c>
      <c r="B29" s="1">
        <v>43279</v>
      </c>
      <c r="C29" t="s">
        <v>46</v>
      </c>
      <c r="D29" s="2" t="s">
        <v>13</v>
      </c>
      <c r="E29" s="3" t="s">
        <v>22</v>
      </c>
      <c r="F29" s="4">
        <v>2000</v>
      </c>
    </row>
    <row r="30" spans="1:6" x14ac:dyDescent="0.25">
      <c r="A30" s="10">
        <v>9904</v>
      </c>
      <c r="B30" s="1">
        <v>43280</v>
      </c>
      <c r="C30" t="s">
        <v>47</v>
      </c>
      <c r="D30" s="2" t="s">
        <v>6</v>
      </c>
      <c r="E30" s="3" t="s">
        <v>15</v>
      </c>
      <c r="F30" s="4">
        <v>2333.3333333333335</v>
      </c>
    </row>
    <row r="31" spans="1:6" x14ac:dyDescent="0.25">
      <c r="A31" s="10">
        <v>9905</v>
      </c>
      <c r="B31" s="1">
        <v>43281</v>
      </c>
      <c r="C31" t="s">
        <v>48</v>
      </c>
      <c r="D31" s="2" t="s">
        <v>20</v>
      </c>
      <c r="E31" s="3" t="s">
        <v>21</v>
      </c>
      <c r="F31" s="4">
        <v>2500</v>
      </c>
    </row>
    <row r="32" spans="1:6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>
    <tabColor theme="9" tint="0.79998168889431442"/>
  </sheetPr>
  <dimension ref="A1:H37"/>
  <sheetViews>
    <sheetView zoomScale="130" zoomScaleNormal="130" workbookViewId="0">
      <selection activeCell="H1" sqref="H1"/>
    </sheetView>
  </sheetViews>
  <sheetFormatPr defaultRowHeight="15" x14ac:dyDescent="0.25"/>
  <cols>
    <col min="2" max="2" width="12.7109375" customWidth="1"/>
    <col min="3" max="3" width="20.28515625" bestFit="1" customWidth="1"/>
    <col min="4" max="4" width="6.85546875" style="17" bestFit="1" customWidth="1"/>
    <col min="5" max="5" width="20" style="6" bestFit="1" customWidth="1"/>
    <col min="6" max="6" width="12.7109375" style="17" bestFit="1" customWidth="1"/>
    <col min="7" max="7" width="3.7109375" customWidth="1"/>
    <col min="8" max="8" width="20.28515625" customWidth="1"/>
  </cols>
  <sheetData>
    <row r="1" spans="1:8" ht="15" customHeight="1" x14ac:dyDescent="0.25">
      <c r="A1" s="22" t="s">
        <v>55</v>
      </c>
      <c r="B1" s="23" t="s">
        <v>92</v>
      </c>
      <c r="C1" s="24" t="s">
        <v>1</v>
      </c>
      <c r="D1" s="22" t="s">
        <v>2</v>
      </c>
      <c r="E1" s="25" t="s">
        <v>3</v>
      </c>
      <c r="F1" s="22" t="s">
        <v>4</v>
      </c>
      <c r="H1" s="23" t="s">
        <v>96</v>
      </c>
    </row>
    <row r="2" spans="1:8" x14ac:dyDescent="0.25">
      <c r="A2" s="10">
        <v>9876</v>
      </c>
      <c r="B2" s="1">
        <v>43252</v>
      </c>
      <c r="C2" t="s">
        <v>5</v>
      </c>
      <c r="D2" s="2" t="s">
        <v>6</v>
      </c>
      <c r="E2" s="3" t="s">
        <v>7</v>
      </c>
      <c r="F2" s="4">
        <v>1999.9466666666667</v>
      </c>
      <c r="H2" s="13" t="e">
        <f>AVERAGE(F:F)</f>
        <v>#VALUE!</v>
      </c>
    </row>
    <row r="3" spans="1:8" x14ac:dyDescent="0.25">
      <c r="A3" s="10">
        <v>9877</v>
      </c>
      <c r="B3" s="1">
        <v>43253</v>
      </c>
      <c r="C3" t="s">
        <v>8</v>
      </c>
      <c r="D3" s="2" t="s">
        <v>6</v>
      </c>
      <c r="E3" s="6" t="s">
        <v>9</v>
      </c>
      <c r="F3" s="4">
        <v>2625</v>
      </c>
      <c r="H3" s="13">
        <f>_xlfn.AGGREGATE(1,6,F:F)</f>
        <v>2571.41</v>
      </c>
    </row>
    <row r="4" spans="1:8" x14ac:dyDescent="0.25">
      <c r="A4" s="10">
        <v>9878</v>
      </c>
      <c r="B4" s="1">
        <v>43254</v>
      </c>
      <c r="C4" t="s">
        <v>10</v>
      </c>
      <c r="D4" s="2" t="s">
        <v>6</v>
      </c>
      <c r="E4" s="6" t="s">
        <v>11</v>
      </c>
      <c r="F4" s="4">
        <v>2499.98</v>
      </c>
    </row>
    <row r="5" spans="1:8" x14ac:dyDescent="0.25">
      <c r="A5" s="10">
        <v>9879</v>
      </c>
      <c r="B5" s="1">
        <v>43255</v>
      </c>
      <c r="C5" t="s">
        <v>12</v>
      </c>
      <c r="D5" s="2" t="s">
        <v>13</v>
      </c>
      <c r="E5" s="3" t="s">
        <v>14</v>
      </c>
      <c r="F5" s="4">
        <v>2933.333333333333</v>
      </c>
      <c r="H5" s="23" t="s">
        <v>97</v>
      </c>
    </row>
    <row r="6" spans="1:8" x14ac:dyDescent="0.25">
      <c r="A6" s="10">
        <v>9880</v>
      </c>
      <c r="B6" s="1">
        <v>43256</v>
      </c>
      <c r="C6" t="s">
        <v>16</v>
      </c>
      <c r="D6" s="2" t="s">
        <v>17</v>
      </c>
      <c r="E6" s="3" t="s">
        <v>18</v>
      </c>
      <c r="F6" s="4">
        <v>3133.3333333333335</v>
      </c>
      <c r="H6" s="13" t="e">
        <f>SUM(F:F)</f>
        <v>#VALUE!</v>
      </c>
    </row>
    <row r="7" spans="1:8" x14ac:dyDescent="0.25">
      <c r="A7" s="10">
        <v>9881</v>
      </c>
      <c r="B7" s="1">
        <v>43257</v>
      </c>
      <c r="C7" t="s">
        <v>19</v>
      </c>
      <c r="D7" s="2" t="s">
        <v>20</v>
      </c>
      <c r="E7" s="3" t="s">
        <v>21</v>
      </c>
      <c r="F7" s="4">
        <v>3450</v>
      </c>
      <c r="H7" s="13">
        <f>_xlfn.AGGREGATE(9,6,F:F)</f>
        <v>71999.48</v>
      </c>
    </row>
    <row r="8" spans="1:8" x14ac:dyDescent="0.25">
      <c r="A8" s="10">
        <v>9882</v>
      </c>
      <c r="B8" s="1">
        <v>43258</v>
      </c>
      <c r="C8" t="s">
        <v>23</v>
      </c>
      <c r="D8" s="2" t="s">
        <v>20</v>
      </c>
      <c r="E8" s="3" t="s">
        <v>24</v>
      </c>
      <c r="F8" s="4">
        <v>1800</v>
      </c>
    </row>
    <row r="9" spans="1:8" x14ac:dyDescent="0.25">
      <c r="A9" s="10">
        <v>9883</v>
      </c>
      <c r="B9" s="1">
        <v>43259</v>
      </c>
      <c r="C9" t="s">
        <v>25</v>
      </c>
      <c r="D9" s="2" t="s">
        <v>17</v>
      </c>
      <c r="E9" s="3" t="s">
        <v>26</v>
      </c>
      <c r="F9" s="4">
        <v>1200</v>
      </c>
    </row>
    <row r="10" spans="1:8" hidden="1" x14ac:dyDescent="0.25">
      <c r="A10" s="10">
        <v>9884</v>
      </c>
      <c r="B10" s="1">
        <v>43260</v>
      </c>
      <c r="C10" t="s">
        <v>27</v>
      </c>
      <c r="D10" s="2" t="s">
        <v>13</v>
      </c>
      <c r="E10" s="3" t="s">
        <v>22</v>
      </c>
      <c r="F10" s="4">
        <v>3733.28</v>
      </c>
    </row>
    <row r="11" spans="1:8" ht="13.9" hidden="1" customHeight="1" x14ac:dyDescent="0.25">
      <c r="A11" s="10">
        <v>9885</v>
      </c>
      <c r="B11" s="1">
        <v>43261</v>
      </c>
      <c r="C11" t="s">
        <v>28</v>
      </c>
      <c r="D11" s="2" t="s">
        <v>6</v>
      </c>
      <c r="E11" s="3" t="s">
        <v>15</v>
      </c>
      <c r="F11" s="4">
        <v>2249.91</v>
      </c>
      <c r="H11" s="20"/>
    </row>
    <row r="12" spans="1:8" x14ac:dyDescent="0.25">
      <c r="A12" s="10">
        <v>9886</v>
      </c>
      <c r="B12" s="1">
        <v>43262</v>
      </c>
      <c r="C12" t="s">
        <v>29</v>
      </c>
      <c r="D12" s="2" t="s">
        <v>6</v>
      </c>
      <c r="E12" s="3" t="s">
        <v>15</v>
      </c>
      <c r="F12" s="4">
        <v>1750</v>
      </c>
    </row>
    <row r="13" spans="1:8" x14ac:dyDescent="0.25">
      <c r="A13" s="10">
        <v>9887</v>
      </c>
      <c r="B13" s="1">
        <v>43263</v>
      </c>
      <c r="C13" t="s">
        <v>30</v>
      </c>
      <c r="D13" s="2" t="s">
        <v>13</v>
      </c>
      <c r="E13" s="3" t="s">
        <v>22</v>
      </c>
      <c r="F13" s="4">
        <v>3133.3333333333335</v>
      </c>
    </row>
    <row r="14" spans="1:8" x14ac:dyDescent="0.25">
      <c r="A14" s="10">
        <v>9888</v>
      </c>
      <c r="B14" s="1">
        <v>43264</v>
      </c>
      <c r="C14" t="s">
        <v>31</v>
      </c>
      <c r="D14" s="2" t="s">
        <v>17</v>
      </c>
      <c r="E14" s="3" t="s">
        <v>26</v>
      </c>
      <c r="F14" s="4">
        <v>2933.2799999999997</v>
      </c>
    </row>
    <row r="15" spans="1:8" x14ac:dyDescent="0.25">
      <c r="A15" s="10">
        <v>9889</v>
      </c>
      <c r="B15" s="1">
        <v>43265</v>
      </c>
      <c r="C15" t="s">
        <v>32</v>
      </c>
      <c r="D15" s="2" t="s">
        <v>20</v>
      </c>
      <c r="E15" s="3" t="s">
        <v>24</v>
      </c>
      <c r="F15" s="4">
        <v>3525</v>
      </c>
    </row>
    <row r="16" spans="1:8" x14ac:dyDescent="0.25">
      <c r="A16" s="10">
        <v>9890</v>
      </c>
      <c r="B16" s="1">
        <v>43266</v>
      </c>
      <c r="C16" t="s">
        <v>33</v>
      </c>
      <c r="D16" s="2" t="s">
        <v>20</v>
      </c>
      <c r="E16" s="3" t="s">
        <v>21</v>
      </c>
      <c r="F16" s="4">
        <v>2299.92</v>
      </c>
    </row>
    <row r="17" spans="1:6" x14ac:dyDescent="0.25">
      <c r="A17" s="10">
        <v>9891</v>
      </c>
      <c r="B17" s="1">
        <v>43267</v>
      </c>
      <c r="C17" t="s">
        <v>34</v>
      </c>
      <c r="D17" s="2" t="s">
        <v>17</v>
      </c>
      <c r="E17" s="3" t="s">
        <v>18</v>
      </c>
      <c r="F17" s="4">
        <v>2400</v>
      </c>
    </row>
    <row r="18" spans="1:6" x14ac:dyDescent="0.25">
      <c r="A18" s="10">
        <v>9892</v>
      </c>
      <c r="B18" s="1">
        <v>43268</v>
      </c>
      <c r="C18" t="s">
        <v>35</v>
      </c>
      <c r="D18" s="2" t="s">
        <v>13</v>
      </c>
      <c r="E18" s="3" t="s">
        <v>14</v>
      </c>
      <c r="F18" s="4">
        <v>1200</v>
      </c>
    </row>
    <row r="19" spans="1:6" x14ac:dyDescent="0.25">
      <c r="A19" s="10">
        <v>9893</v>
      </c>
      <c r="B19" s="1">
        <v>43269</v>
      </c>
      <c r="C19" t="s">
        <v>36</v>
      </c>
      <c r="D19" s="2" t="s">
        <v>6</v>
      </c>
      <c r="E19" s="3" t="s">
        <v>11</v>
      </c>
      <c r="F19" s="4">
        <v>4200</v>
      </c>
    </row>
    <row r="20" spans="1:6" x14ac:dyDescent="0.25">
      <c r="A20" s="10">
        <v>9894</v>
      </c>
      <c r="B20" s="1">
        <v>43270</v>
      </c>
      <c r="C20" t="s">
        <v>37</v>
      </c>
      <c r="D20" s="2" t="s">
        <v>6</v>
      </c>
      <c r="E20" s="3" t="s">
        <v>9</v>
      </c>
      <c r="F20" s="4">
        <v>1500</v>
      </c>
    </row>
    <row r="21" spans="1:6" x14ac:dyDescent="0.25">
      <c r="A21" s="10">
        <v>9895</v>
      </c>
      <c r="B21" s="1">
        <v>43271</v>
      </c>
      <c r="C21" t="s">
        <v>38</v>
      </c>
      <c r="D21" s="2" t="s">
        <v>6</v>
      </c>
      <c r="E21" s="3" t="s">
        <v>7</v>
      </c>
      <c r="F21" s="20" t="e">
        <v>#VALUE!</v>
      </c>
    </row>
    <row r="22" spans="1:6" x14ac:dyDescent="0.25">
      <c r="A22" s="10">
        <v>9896</v>
      </c>
      <c r="B22" s="1">
        <v>43272</v>
      </c>
      <c r="C22" t="s">
        <v>39</v>
      </c>
      <c r="D22" s="2" t="s">
        <v>13</v>
      </c>
      <c r="E22" s="3" t="s">
        <v>22</v>
      </c>
      <c r="F22" s="4">
        <v>3333.28</v>
      </c>
    </row>
    <row r="23" spans="1:6" x14ac:dyDescent="0.25">
      <c r="A23" s="10">
        <v>9897</v>
      </c>
      <c r="B23" s="1">
        <v>43273</v>
      </c>
      <c r="C23" t="s">
        <v>40</v>
      </c>
      <c r="D23" s="2" t="s">
        <v>17</v>
      </c>
      <c r="E23" s="3" t="s">
        <v>26</v>
      </c>
      <c r="F23" s="4">
        <v>3299.94</v>
      </c>
    </row>
    <row r="24" spans="1:6" x14ac:dyDescent="0.25">
      <c r="A24" s="10">
        <v>9898</v>
      </c>
      <c r="B24" s="1">
        <v>43274</v>
      </c>
      <c r="C24" t="s">
        <v>41</v>
      </c>
      <c r="D24" s="2" t="s">
        <v>20</v>
      </c>
      <c r="E24" s="3" t="s">
        <v>24</v>
      </c>
      <c r="F24" s="4">
        <v>2349.9699999999998</v>
      </c>
    </row>
    <row r="25" spans="1:6" x14ac:dyDescent="0.25">
      <c r="A25" s="10">
        <v>9899</v>
      </c>
      <c r="B25" s="1">
        <v>43275</v>
      </c>
      <c r="C25" t="s">
        <v>42</v>
      </c>
      <c r="D25" s="2" t="s">
        <v>20</v>
      </c>
      <c r="E25" s="3" t="s">
        <v>21</v>
      </c>
      <c r="F25" s="4">
        <v>3066.6666666666665</v>
      </c>
    </row>
    <row r="26" spans="1:6" x14ac:dyDescent="0.25">
      <c r="A26" s="10">
        <v>9900</v>
      </c>
      <c r="B26" s="1">
        <v>43276</v>
      </c>
      <c r="C26" t="s">
        <v>43</v>
      </c>
      <c r="D26" s="2" t="s">
        <v>17</v>
      </c>
      <c r="E26" s="3" t="s">
        <v>18</v>
      </c>
      <c r="F26" s="4">
        <v>2399.9733333333334</v>
      </c>
    </row>
    <row r="27" spans="1:6" x14ac:dyDescent="0.25">
      <c r="A27" s="10">
        <v>9901</v>
      </c>
      <c r="B27" s="1">
        <v>43277</v>
      </c>
      <c r="C27" t="s">
        <v>44</v>
      </c>
      <c r="D27" s="2" t="s">
        <v>20</v>
      </c>
      <c r="E27" s="3" t="s">
        <v>24</v>
      </c>
      <c r="F27" s="4">
        <v>1350</v>
      </c>
    </row>
    <row r="28" spans="1:6" x14ac:dyDescent="0.25">
      <c r="A28" s="10">
        <v>9902</v>
      </c>
      <c r="B28" s="1">
        <v>43278</v>
      </c>
      <c r="C28" t="s">
        <v>45</v>
      </c>
      <c r="D28" s="2" t="s">
        <v>17</v>
      </c>
      <c r="E28" s="3" t="s">
        <v>26</v>
      </c>
      <c r="F28" s="4">
        <v>2800</v>
      </c>
    </row>
    <row r="29" spans="1:6" x14ac:dyDescent="0.25">
      <c r="A29" s="10">
        <v>9903</v>
      </c>
      <c r="B29" s="1">
        <v>43279</v>
      </c>
      <c r="C29" t="s">
        <v>46</v>
      </c>
      <c r="D29" s="2" t="s">
        <v>13</v>
      </c>
      <c r="E29" s="3" t="s">
        <v>22</v>
      </c>
      <c r="F29" s="20" t="e">
        <v>#VALUE!</v>
      </c>
    </row>
    <row r="30" spans="1:6" x14ac:dyDescent="0.25">
      <c r="A30" s="10">
        <v>9904</v>
      </c>
      <c r="B30" s="1">
        <v>43280</v>
      </c>
      <c r="C30" t="s">
        <v>47</v>
      </c>
      <c r="D30" s="2" t="s">
        <v>6</v>
      </c>
      <c r="E30" s="3" t="s">
        <v>15</v>
      </c>
      <c r="F30" s="4">
        <v>2333.3333333333335</v>
      </c>
    </row>
    <row r="31" spans="1:6" x14ac:dyDescent="0.25">
      <c r="A31" s="10">
        <v>9905</v>
      </c>
      <c r="B31" s="1">
        <v>43281</v>
      </c>
      <c r="C31" t="s">
        <v>48</v>
      </c>
      <c r="D31" s="2" t="s">
        <v>20</v>
      </c>
      <c r="E31" s="3" t="s">
        <v>21</v>
      </c>
      <c r="F31" s="4">
        <v>2500</v>
      </c>
    </row>
    <row r="32" spans="1:6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3">
    <tabColor theme="9" tint="0.39997558519241921"/>
  </sheetPr>
  <dimension ref="A1:H37"/>
  <sheetViews>
    <sheetView topLeftCell="B1" zoomScale="130" zoomScaleNormal="130" workbookViewId="0">
      <selection activeCell="K3" sqref="K3"/>
    </sheetView>
  </sheetViews>
  <sheetFormatPr defaultRowHeight="15" x14ac:dyDescent="0.25"/>
  <cols>
    <col min="1" max="1" width="12.42578125" customWidth="1"/>
    <col min="2" max="2" width="20.7109375" customWidth="1"/>
    <col min="3" max="3" width="15.7109375" customWidth="1"/>
    <col min="4" max="4" width="28.85546875" bestFit="1" customWidth="1"/>
    <col min="5" max="5" width="28.85546875" style="42" customWidth="1"/>
    <col min="6" max="6" width="6.85546875" style="17" bestFit="1" customWidth="1"/>
    <col min="7" max="7" width="19.5703125" style="6" customWidth="1"/>
    <col min="8" max="8" width="16.7109375" style="17" customWidth="1"/>
    <col min="9" max="9" width="20.7109375" bestFit="1" customWidth="1"/>
  </cols>
  <sheetData>
    <row r="1" spans="1:8" ht="15" customHeight="1" x14ac:dyDescent="0.25">
      <c r="A1" s="24" t="s">
        <v>0</v>
      </c>
      <c r="B1" s="24" t="s">
        <v>1</v>
      </c>
      <c r="C1" s="24" t="s">
        <v>129</v>
      </c>
      <c r="D1" s="24" t="s">
        <v>98</v>
      </c>
      <c r="E1" s="22"/>
      <c r="F1" s="22" t="s">
        <v>2</v>
      </c>
      <c r="G1" s="25" t="s">
        <v>3</v>
      </c>
      <c r="H1" s="22" t="s">
        <v>4</v>
      </c>
    </row>
    <row r="2" spans="1:8" x14ac:dyDescent="0.25">
      <c r="A2" s="1">
        <v>43252</v>
      </c>
      <c r="B2" t="s">
        <v>5</v>
      </c>
      <c r="C2">
        <f>LEN(B2)</f>
        <v>19</v>
      </c>
      <c r="D2" s="21" t="s">
        <v>99</v>
      </c>
      <c r="E2" s="42">
        <f>LEN(D2)</f>
        <v>28</v>
      </c>
      <c r="F2" s="2" t="s">
        <v>6</v>
      </c>
      <c r="G2" s="3" t="s">
        <v>7</v>
      </c>
      <c r="H2" s="4">
        <v>1499.96</v>
      </c>
    </row>
    <row r="3" spans="1:8" x14ac:dyDescent="0.25">
      <c r="A3" s="1">
        <v>43253</v>
      </c>
      <c r="B3" t="s">
        <v>8</v>
      </c>
      <c r="C3">
        <f>LEN(B3)</f>
        <v>12</v>
      </c>
      <c r="D3" s="21" t="s">
        <v>117</v>
      </c>
      <c r="E3" s="42">
        <f t="shared" ref="E3:E31" si="0">LEN(D3)</f>
        <v>21</v>
      </c>
      <c r="F3" s="2" t="s">
        <v>6</v>
      </c>
      <c r="G3" s="6" t="s">
        <v>9</v>
      </c>
      <c r="H3" s="4">
        <v>1750</v>
      </c>
    </row>
    <row r="4" spans="1:8" x14ac:dyDescent="0.25">
      <c r="A4" s="1">
        <v>43254</v>
      </c>
      <c r="B4" t="s">
        <v>10</v>
      </c>
      <c r="C4">
        <f t="shared" ref="C4:C31" si="1">LEN(B4)</f>
        <v>14</v>
      </c>
      <c r="D4" s="21" t="s">
        <v>118</v>
      </c>
      <c r="E4" s="42">
        <f t="shared" si="0"/>
        <v>23</v>
      </c>
      <c r="F4" s="2" t="s">
        <v>6</v>
      </c>
      <c r="G4" s="6" t="s">
        <v>11</v>
      </c>
      <c r="H4" s="4">
        <v>2499.98</v>
      </c>
    </row>
    <row r="5" spans="1:8" x14ac:dyDescent="0.25">
      <c r="A5" s="1">
        <v>43255</v>
      </c>
      <c r="B5" t="s">
        <v>12</v>
      </c>
      <c r="C5">
        <f t="shared" si="1"/>
        <v>15</v>
      </c>
      <c r="D5" s="21" t="s">
        <v>128</v>
      </c>
      <c r="E5" s="42">
        <f t="shared" si="0"/>
        <v>23</v>
      </c>
      <c r="F5" s="2" t="s">
        <v>13</v>
      </c>
      <c r="G5" s="3" t="s">
        <v>14</v>
      </c>
      <c r="H5" s="4">
        <v>2200</v>
      </c>
    </row>
    <row r="6" spans="1:8" x14ac:dyDescent="0.25">
      <c r="A6" s="1">
        <v>43256</v>
      </c>
      <c r="B6" t="s">
        <v>16</v>
      </c>
      <c r="C6">
        <f t="shared" si="1"/>
        <v>11</v>
      </c>
      <c r="D6" s="21" t="s">
        <v>100</v>
      </c>
      <c r="E6" s="42">
        <f t="shared" si="0"/>
        <v>19</v>
      </c>
      <c r="F6" s="2" t="s">
        <v>17</v>
      </c>
      <c r="G6" s="3" t="s">
        <v>18</v>
      </c>
      <c r="H6" s="4">
        <v>2350</v>
      </c>
    </row>
    <row r="7" spans="1:8" x14ac:dyDescent="0.25">
      <c r="A7" s="1">
        <v>43257</v>
      </c>
      <c r="B7" t="s">
        <v>19</v>
      </c>
      <c r="C7">
        <f t="shared" si="1"/>
        <v>14</v>
      </c>
      <c r="D7" s="21" t="s">
        <v>119</v>
      </c>
      <c r="E7" s="42">
        <f t="shared" si="0"/>
        <v>23</v>
      </c>
      <c r="F7" s="2" t="s">
        <v>20</v>
      </c>
      <c r="G7" s="3" t="s">
        <v>21</v>
      </c>
      <c r="H7" s="4">
        <v>2300</v>
      </c>
    </row>
    <row r="8" spans="1:8" x14ac:dyDescent="0.25">
      <c r="A8" s="1">
        <v>43258</v>
      </c>
      <c r="B8" t="s">
        <v>23</v>
      </c>
      <c r="C8">
        <f t="shared" si="1"/>
        <v>12</v>
      </c>
      <c r="D8" s="21" t="s">
        <v>103</v>
      </c>
      <c r="E8" s="42">
        <f t="shared" si="0"/>
        <v>21</v>
      </c>
      <c r="F8" s="2" t="s">
        <v>20</v>
      </c>
      <c r="G8" s="3" t="s">
        <v>24</v>
      </c>
      <c r="H8" s="4">
        <v>1800</v>
      </c>
    </row>
    <row r="9" spans="1:8" x14ac:dyDescent="0.25">
      <c r="A9" s="1">
        <v>43259</v>
      </c>
      <c r="B9" t="s">
        <v>25</v>
      </c>
      <c r="C9">
        <f t="shared" si="1"/>
        <v>12</v>
      </c>
      <c r="D9" s="21" t="s">
        <v>120</v>
      </c>
      <c r="E9" s="42">
        <f t="shared" si="0"/>
        <v>21</v>
      </c>
      <c r="F9" s="2" t="s">
        <v>17</v>
      </c>
      <c r="G9" s="3" t="s">
        <v>26</v>
      </c>
      <c r="H9" s="4">
        <v>900</v>
      </c>
    </row>
    <row r="10" spans="1:8" x14ac:dyDescent="0.25">
      <c r="A10" s="1">
        <v>43260</v>
      </c>
      <c r="B10" t="s">
        <v>27</v>
      </c>
      <c r="C10">
        <f t="shared" si="1"/>
        <v>16</v>
      </c>
      <c r="D10" s="21" t="s">
        <v>101</v>
      </c>
      <c r="E10" s="42">
        <f t="shared" si="0"/>
        <v>24</v>
      </c>
      <c r="F10" s="2" t="s">
        <v>13</v>
      </c>
      <c r="G10" s="3" t="s">
        <v>22</v>
      </c>
      <c r="H10" s="4">
        <v>2799.96</v>
      </c>
    </row>
    <row r="11" spans="1:8" x14ac:dyDescent="0.25">
      <c r="A11" s="1">
        <v>43261</v>
      </c>
      <c r="B11" t="s">
        <v>28</v>
      </c>
      <c r="C11">
        <f t="shared" si="1"/>
        <v>16</v>
      </c>
      <c r="D11" s="21" t="s">
        <v>104</v>
      </c>
      <c r="E11" s="42">
        <f t="shared" si="0"/>
        <v>25</v>
      </c>
      <c r="F11" s="2" t="s">
        <v>6</v>
      </c>
      <c r="G11" s="3" t="s">
        <v>15</v>
      </c>
      <c r="H11" s="4">
        <v>1499.94</v>
      </c>
    </row>
    <row r="12" spans="1:8" x14ac:dyDescent="0.25">
      <c r="A12" s="1">
        <v>43262</v>
      </c>
      <c r="B12" t="s">
        <v>29</v>
      </c>
      <c r="C12">
        <f t="shared" si="1"/>
        <v>12</v>
      </c>
      <c r="D12" s="21" t="s">
        <v>105</v>
      </c>
      <c r="E12" s="42">
        <f t="shared" si="0"/>
        <v>21</v>
      </c>
      <c r="F12" s="2" t="s">
        <v>6</v>
      </c>
      <c r="G12" s="3" t="s">
        <v>15</v>
      </c>
      <c r="H12" s="4">
        <v>1750</v>
      </c>
    </row>
    <row r="13" spans="1:8" x14ac:dyDescent="0.25">
      <c r="A13" s="1">
        <v>43263</v>
      </c>
      <c r="B13" t="s">
        <v>30</v>
      </c>
      <c r="C13">
        <f t="shared" si="1"/>
        <v>13</v>
      </c>
      <c r="D13" s="21" t="s">
        <v>102</v>
      </c>
      <c r="E13" s="42">
        <f t="shared" si="0"/>
        <v>22</v>
      </c>
      <c r="F13" s="2" t="s">
        <v>13</v>
      </c>
      <c r="G13" s="3" t="s">
        <v>22</v>
      </c>
      <c r="H13" s="4">
        <v>2350</v>
      </c>
    </row>
    <row r="14" spans="1:8" x14ac:dyDescent="0.25">
      <c r="A14" s="1">
        <v>43264</v>
      </c>
      <c r="B14" t="s">
        <v>31</v>
      </c>
      <c r="C14">
        <f t="shared" si="1"/>
        <v>13</v>
      </c>
      <c r="D14" s="21" t="s">
        <v>121</v>
      </c>
      <c r="E14" s="42">
        <f t="shared" si="0"/>
        <v>22</v>
      </c>
      <c r="F14" s="2" t="s">
        <v>17</v>
      </c>
      <c r="G14" s="3" t="s">
        <v>26</v>
      </c>
      <c r="H14" s="4">
        <v>2199.96</v>
      </c>
    </row>
    <row r="15" spans="1:8" x14ac:dyDescent="0.25">
      <c r="A15" s="1">
        <v>43265</v>
      </c>
      <c r="B15" t="s">
        <v>32</v>
      </c>
      <c r="C15">
        <f t="shared" si="1"/>
        <v>13</v>
      </c>
      <c r="D15" s="21" t="s">
        <v>106</v>
      </c>
      <c r="E15" s="42">
        <f t="shared" si="0"/>
        <v>22</v>
      </c>
      <c r="F15" s="2" t="s">
        <v>20</v>
      </c>
      <c r="G15" s="3" t="s">
        <v>24</v>
      </c>
      <c r="H15" s="4">
        <v>2350</v>
      </c>
    </row>
    <row r="16" spans="1:8" x14ac:dyDescent="0.25">
      <c r="A16" s="1">
        <v>43266</v>
      </c>
      <c r="B16" t="s">
        <v>33</v>
      </c>
      <c r="C16">
        <f t="shared" si="1"/>
        <v>13</v>
      </c>
      <c r="D16" s="21" t="s">
        <v>122</v>
      </c>
      <c r="E16" s="42">
        <f t="shared" si="0"/>
        <v>21</v>
      </c>
      <c r="F16" s="2" t="s">
        <v>20</v>
      </c>
      <c r="G16" s="3" t="s">
        <v>21</v>
      </c>
      <c r="H16" s="4">
        <v>2299.92</v>
      </c>
    </row>
    <row r="17" spans="1:8" x14ac:dyDescent="0.25">
      <c r="A17" s="1">
        <v>43267</v>
      </c>
      <c r="B17" t="s">
        <v>34</v>
      </c>
      <c r="C17">
        <f t="shared" si="1"/>
        <v>15</v>
      </c>
      <c r="D17" s="21" t="s">
        <v>107</v>
      </c>
      <c r="E17" s="42">
        <f t="shared" si="0"/>
        <v>24</v>
      </c>
      <c r="F17" s="2" t="s">
        <v>17</v>
      </c>
      <c r="G17" s="3" t="s">
        <v>18</v>
      </c>
      <c r="H17" s="4">
        <v>1800</v>
      </c>
    </row>
    <row r="18" spans="1:8" x14ac:dyDescent="0.25">
      <c r="A18" s="1">
        <v>43268</v>
      </c>
      <c r="B18" t="s">
        <v>35</v>
      </c>
      <c r="C18">
        <f t="shared" si="1"/>
        <v>15</v>
      </c>
      <c r="D18" s="21" t="s">
        <v>108</v>
      </c>
      <c r="E18" s="42">
        <f t="shared" si="0"/>
        <v>24</v>
      </c>
      <c r="F18" s="2" t="s">
        <v>13</v>
      </c>
      <c r="G18" s="3" t="s">
        <v>14</v>
      </c>
      <c r="H18" s="4">
        <v>900</v>
      </c>
    </row>
    <row r="19" spans="1:8" x14ac:dyDescent="0.25">
      <c r="A19" s="1">
        <v>43269</v>
      </c>
      <c r="B19" t="s">
        <v>36</v>
      </c>
      <c r="C19">
        <f t="shared" si="1"/>
        <v>11</v>
      </c>
      <c r="D19" s="21" t="s">
        <v>123</v>
      </c>
      <c r="E19" s="42">
        <f t="shared" si="0"/>
        <v>20</v>
      </c>
      <c r="F19" s="2" t="s">
        <v>6</v>
      </c>
      <c r="G19" s="3" t="s">
        <v>11</v>
      </c>
      <c r="H19" s="4">
        <v>2800</v>
      </c>
    </row>
    <row r="20" spans="1:8" x14ac:dyDescent="0.25">
      <c r="A20" s="1">
        <v>43270</v>
      </c>
      <c r="B20" t="s">
        <v>37</v>
      </c>
      <c r="C20">
        <f t="shared" si="1"/>
        <v>14</v>
      </c>
      <c r="D20" s="21" t="s">
        <v>124</v>
      </c>
      <c r="E20" s="42">
        <f t="shared" si="0"/>
        <v>23</v>
      </c>
      <c r="F20" s="2" t="s">
        <v>6</v>
      </c>
      <c r="G20" s="3" t="s">
        <v>9</v>
      </c>
      <c r="H20" s="4">
        <v>1500</v>
      </c>
    </row>
    <row r="21" spans="1:8" x14ac:dyDescent="0.25">
      <c r="A21" s="1">
        <v>43271</v>
      </c>
      <c r="B21" t="s">
        <v>38</v>
      </c>
      <c r="C21">
        <f t="shared" si="1"/>
        <v>14</v>
      </c>
      <c r="D21" s="21" t="s">
        <v>109</v>
      </c>
      <c r="E21" s="42">
        <f t="shared" si="0"/>
        <v>23</v>
      </c>
      <c r="F21" s="2" t="s">
        <v>6</v>
      </c>
      <c r="G21" s="3" t="s">
        <v>7</v>
      </c>
      <c r="H21" s="4">
        <v>1749.9999999999991</v>
      </c>
    </row>
    <row r="22" spans="1:8" x14ac:dyDescent="0.25">
      <c r="A22" s="1">
        <v>43272</v>
      </c>
      <c r="B22" t="s">
        <v>39</v>
      </c>
      <c r="C22">
        <f t="shared" si="1"/>
        <v>11</v>
      </c>
      <c r="D22" s="21" t="s">
        <v>110</v>
      </c>
      <c r="E22" s="42">
        <f t="shared" si="0"/>
        <v>19</v>
      </c>
      <c r="F22" s="2" t="s">
        <v>13</v>
      </c>
      <c r="G22" s="3" t="s">
        <v>22</v>
      </c>
      <c r="H22" s="4">
        <v>2499.96</v>
      </c>
    </row>
    <row r="23" spans="1:8" x14ac:dyDescent="0.25">
      <c r="A23" s="1">
        <v>43273</v>
      </c>
      <c r="B23" t="s">
        <v>40</v>
      </c>
      <c r="C23">
        <f t="shared" si="1"/>
        <v>14</v>
      </c>
      <c r="D23" s="21" t="s">
        <v>125</v>
      </c>
      <c r="E23" s="42">
        <f t="shared" si="0"/>
        <v>23</v>
      </c>
      <c r="F23" s="2" t="s">
        <v>17</v>
      </c>
      <c r="G23" s="3" t="s">
        <v>26</v>
      </c>
      <c r="H23" s="4">
        <v>2199.96</v>
      </c>
    </row>
    <row r="24" spans="1:8" x14ac:dyDescent="0.25">
      <c r="A24" s="1">
        <v>43274</v>
      </c>
      <c r="B24" t="s">
        <v>41</v>
      </c>
      <c r="C24">
        <f t="shared" si="1"/>
        <v>11</v>
      </c>
      <c r="D24" s="21" t="s">
        <v>111</v>
      </c>
      <c r="E24" s="42">
        <f t="shared" si="0"/>
        <v>20</v>
      </c>
      <c r="F24" s="2" t="s">
        <v>20</v>
      </c>
      <c r="G24" s="3" t="s">
        <v>24</v>
      </c>
      <c r="H24" s="4">
        <v>2349.9699999999998</v>
      </c>
    </row>
    <row r="25" spans="1:8" x14ac:dyDescent="0.25">
      <c r="A25" s="1">
        <v>43275</v>
      </c>
      <c r="B25" t="s">
        <v>42</v>
      </c>
      <c r="C25">
        <f t="shared" si="1"/>
        <v>14</v>
      </c>
      <c r="D25" s="21" t="s">
        <v>126</v>
      </c>
      <c r="E25" s="42">
        <f t="shared" si="0"/>
        <v>23</v>
      </c>
      <c r="F25" s="2" t="s">
        <v>20</v>
      </c>
      <c r="G25" s="3" t="s">
        <v>21</v>
      </c>
      <c r="H25" s="4">
        <v>2300</v>
      </c>
    </row>
    <row r="26" spans="1:8" x14ac:dyDescent="0.25">
      <c r="A26" s="1">
        <v>43276</v>
      </c>
      <c r="B26" t="s">
        <v>43</v>
      </c>
      <c r="C26">
        <f t="shared" si="1"/>
        <v>11</v>
      </c>
      <c r="D26" s="21" t="s">
        <v>112</v>
      </c>
      <c r="E26" s="42">
        <f t="shared" si="0"/>
        <v>20</v>
      </c>
      <c r="F26" s="2" t="s">
        <v>17</v>
      </c>
      <c r="G26" s="3" t="s">
        <v>18</v>
      </c>
      <c r="H26" s="4">
        <v>1799.98</v>
      </c>
    </row>
    <row r="27" spans="1:8" x14ac:dyDescent="0.25">
      <c r="A27" s="1">
        <v>43277</v>
      </c>
      <c r="B27" t="s">
        <v>44</v>
      </c>
      <c r="C27">
        <f t="shared" si="1"/>
        <v>14</v>
      </c>
      <c r="D27" s="21" t="s">
        <v>113</v>
      </c>
      <c r="E27" s="42">
        <f t="shared" si="0"/>
        <v>23</v>
      </c>
      <c r="F27" s="2" t="s">
        <v>20</v>
      </c>
      <c r="G27" s="3" t="s">
        <v>24</v>
      </c>
      <c r="H27" s="4">
        <v>900</v>
      </c>
    </row>
    <row r="28" spans="1:8" x14ac:dyDescent="0.25">
      <c r="A28" s="1">
        <v>43278</v>
      </c>
      <c r="B28" t="s">
        <v>45</v>
      </c>
      <c r="C28">
        <f t="shared" si="1"/>
        <v>21</v>
      </c>
      <c r="D28" s="21" t="s">
        <v>116</v>
      </c>
      <c r="E28" s="42">
        <f t="shared" si="0"/>
        <v>29</v>
      </c>
      <c r="F28" s="2" t="s">
        <v>17</v>
      </c>
      <c r="G28" s="3" t="s">
        <v>26</v>
      </c>
      <c r="H28" s="4">
        <v>2800</v>
      </c>
    </row>
    <row r="29" spans="1:8" x14ac:dyDescent="0.25">
      <c r="A29" s="1">
        <v>43279</v>
      </c>
      <c r="B29" t="s">
        <v>46</v>
      </c>
      <c r="C29">
        <f t="shared" si="1"/>
        <v>17</v>
      </c>
      <c r="D29" s="21" t="s">
        <v>114</v>
      </c>
      <c r="E29" s="42">
        <f t="shared" si="0"/>
        <v>26</v>
      </c>
      <c r="F29" s="2" t="s">
        <v>13</v>
      </c>
      <c r="G29" s="3" t="s">
        <v>22</v>
      </c>
      <c r="H29" s="4">
        <v>1500</v>
      </c>
    </row>
    <row r="30" spans="1:8" x14ac:dyDescent="0.25">
      <c r="A30" s="1">
        <v>43280</v>
      </c>
      <c r="B30" t="s">
        <v>47</v>
      </c>
      <c r="C30">
        <f t="shared" si="1"/>
        <v>12</v>
      </c>
      <c r="D30" s="21" t="s">
        <v>115</v>
      </c>
      <c r="E30" s="42">
        <f t="shared" si="0"/>
        <v>21</v>
      </c>
      <c r="F30" s="2" t="s">
        <v>6</v>
      </c>
      <c r="G30" s="3" t="s">
        <v>15</v>
      </c>
      <c r="H30" s="4">
        <v>1750</v>
      </c>
    </row>
    <row r="31" spans="1:8" x14ac:dyDescent="0.25">
      <c r="A31" s="1">
        <v>43281</v>
      </c>
      <c r="B31" t="s">
        <v>48</v>
      </c>
      <c r="C31">
        <f t="shared" si="1"/>
        <v>16</v>
      </c>
      <c r="D31" s="21" t="s">
        <v>127</v>
      </c>
      <c r="E31" s="42">
        <f t="shared" si="0"/>
        <v>25</v>
      </c>
      <c r="F31" s="2" t="s">
        <v>20</v>
      </c>
      <c r="G31" s="3" t="s">
        <v>21</v>
      </c>
      <c r="H31" s="4">
        <v>2500</v>
      </c>
    </row>
    <row r="32" spans="1:8" x14ac:dyDescent="0.25">
      <c r="F32" s="7"/>
      <c r="H32" s="8"/>
    </row>
    <row r="33" spans="6:8" x14ac:dyDescent="0.25">
      <c r="F33" s="7"/>
      <c r="H33" s="8"/>
    </row>
    <row r="34" spans="6:8" x14ac:dyDescent="0.25">
      <c r="F34" s="7"/>
      <c r="H34" s="8"/>
    </row>
    <row r="35" spans="6:8" x14ac:dyDescent="0.25">
      <c r="F35" s="7"/>
      <c r="H35" s="8"/>
    </row>
    <row r="36" spans="6:8" x14ac:dyDescent="0.25">
      <c r="F36" s="7"/>
      <c r="H36" s="8"/>
    </row>
    <row r="37" spans="6:8" x14ac:dyDescent="0.25">
      <c r="F37" s="7"/>
      <c r="H37" s="8"/>
    </row>
  </sheetData>
  <hyperlinks>
    <hyperlink ref="D3" r:id="rId1" display="ronaldolima@gmail.com"/>
    <hyperlink ref="D4" r:id="rId2" display="julianaamaral@gmail.com"/>
    <hyperlink ref="D6" r:id="rId3"/>
    <hyperlink ref="D7" r:id="rId4" display="joycecoutinho@gmail.com"/>
    <hyperlink ref="D8" r:id="rId5" display="paulosergio@gamail.com"/>
    <hyperlink ref="D9" r:id="rId6" display="crisluziane@gmail.com"/>
    <hyperlink ref="D10" r:id="rId7"/>
    <hyperlink ref="D11" r:id="rId8" display="leandrohenrique@gamail.com"/>
    <hyperlink ref="D12" r:id="rId9" display="erikalmeida@gamail.com"/>
    <hyperlink ref="D13" r:id="rId10"/>
    <hyperlink ref="D14" r:id="rId11" display="camilamendes@gmail.com"/>
    <hyperlink ref="D15" r:id="rId12" display="raissasoares@gamail.com"/>
    <hyperlink ref="D16" r:id="rId13" display="neidsonluiz@gmail.com"/>
    <hyperlink ref="D17" r:id="rId14"/>
    <hyperlink ref="D18" r:id="rId15" display="geraldopereira@gamail.com"/>
    <hyperlink ref="D19" r:id="rId16" display="edsonbrito@gmail.com"/>
    <hyperlink ref="D20" r:id="rId17" display="diegohenrique@gmail.com"/>
    <hyperlink ref="D21" r:id="rId18"/>
    <hyperlink ref="D22" r:id="rId19"/>
    <hyperlink ref="D23" r:id="rId20" display="jonathansilva@gmail.com"/>
    <hyperlink ref="D24" r:id="rId21" display="titomarcos@gamail.com"/>
    <hyperlink ref="D25" r:id="rId22" display="maikonpereira@gmail.com"/>
    <hyperlink ref="D26" r:id="rId23"/>
    <hyperlink ref="D27" r:id="rId24" display="thiagoaugusto@gamail.com"/>
    <hyperlink ref="D29" r:id="rId25"/>
    <hyperlink ref="D30" r:id="rId26" display="jasielsouza@gamail.com"/>
    <hyperlink ref="D31" r:id="rId27" display="emillycerqueira@gmail.com"/>
    <hyperlink ref="D5" r:id="rId28" display="rafaeldesousa@gamail.com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6</vt:i4>
      </vt:variant>
    </vt:vector>
  </HeadingPairs>
  <TitlesOfParts>
    <vt:vector size="18" baseType="lpstr">
      <vt:lpstr>Função ÍNDICE</vt:lpstr>
      <vt:lpstr>Função ÍNDICE com CORRESP</vt:lpstr>
      <vt:lpstr>Função DESLOC</vt:lpstr>
      <vt:lpstr>Função DESLOC com Função MÉDIA</vt:lpstr>
      <vt:lpstr>Lista de Dados Dinâmicas</vt:lpstr>
      <vt:lpstr>Dados</vt:lpstr>
      <vt:lpstr>Função INDIRETO Lista de Dados</vt:lpstr>
      <vt:lpstr>Função ARRED</vt:lpstr>
      <vt:lpstr>Função INT</vt:lpstr>
      <vt:lpstr>Função ALEATÓRIOENTRE</vt:lpstr>
      <vt:lpstr>Função AGREGAR</vt:lpstr>
      <vt:lpstr>Função NÚM.CARACT</vt:lpstr>
      <vt:lpstr>Estados</vt:lpstr>
      <vt:lpstr>GO</vt:lpstr>
      <vt:lpstr>listaNomes</vt:lpstr>
      <vt:lpstr>MG</vt:lpstr>
      <vt:lpstr>RJ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Sala Digital (CtP/ETS)</cp:lastModifiedBy>
  <dcterms:created xsi:type="dcterms:W3CDTF">2018-08-09T19:54:54Z</dcterms:created>
  <dcterms:modified xsi:type="dcterms:W3CDTF">2022-04-26T13:26:51Z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2b2d6860-7ffd-495a-9941-a40b819838ea</vt:lpwstr>
  </property>
</Properties>
</file>