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 firstSheet="6" activeTab="10"/>
  </bookViews>
  <sheets>
    <sheet name="Função PROCURAR" sheetId="12" r:id="rId1"/>
    <sheet name="Função LOCALIZAR" sheetId="13" r:id="rId2"/>
    <sheet name="Função EXT.TEXTO" sheetId="14" r:id="rId3"/>
    <sheet name="Função ARRUMAR" sheetId="3" r:id="rId4"/>
    <sheet name="Função CONCATENAR" sheetId="2" r:id="rId5"/>
    <sheet name="Funções de Converter Texto" sheetId="4" r:id="rId6"/>
    <sheet name="Funções MUDAR e SUBSTITUIR" sheetId="1" r:id="rId7"/>
    <sheet name="Função FÓRMULATEXTO" sheetId="7" r:id="rId8"/>
    <sheet name="Função DATA" sheetId="8" r:id="rId9"/>
    <sheet name="Função DIATRABALHO" sheetId="9" r:id="rId10"/>
    <sheet name="Função DIA.DA.SEMANA" sheetId="10" r:id="rId11"/>
  </sheets>
  <externalReferences>
    <externalReference r:id="rId12"/>
    <externalReference r:id="rId13"/>
    <externalReference r:id="rId14"/>
    <externalReference r:id="rId15"/>
  </externalReferences>
  <definedNames>
    <definedName name="DiaDaSemana">'Função DIA.DA.SEMANA'!$A$3:$B$9</definedName>
    <definedName name="hoteis_smart_lucro_liquido">'[1]Hotéis Smart'!$C$3:$C$9</definedName>
    <definedName name="RegrasProch">'[2]PROCV e PROCH'!$I$12:$L$13</definedName>
    <definedName name="regrasProcv">'[3]Função PROCV Nomes Intervalos'!$H$3:$I$6</definedName>
    <definedName name="taxaComissao2">'[4]Nomes de Intervalos'!$G$4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" i="10"/>
  <c r="E8" i="9"/>
  <c r="E9" i="9" s="1"/>
  <c r="E5" i="9"/>
  <c r="B5" i="9"/>
  <c r="G9" i="8"/>
  <c r="G10" i="8"/>
  <c r="G6" i="8"/>
  <c r="F6" i="8"/>
  <c r="E6" i="8"/>
  <c r="G3" i="8"/>
  <c r="F3" i="8"/>
  <c r="E3" i="8"/>
  <c r="E10" i="8"/>
  <c r="E9" i="8"/>
  <c r="A15" i="8"/>
  <c r="B10" i="8"/>
  <c r="B9" i="8"/>
  <c r="B6" i="8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" i="10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B4" i="7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2" i="1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E2" i="4"/>
  <c r="D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2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J2" i="12"/>
  <c r="E6" i="7"/>
  <c r="E10" i="7"/>
  <c r="E14" i="7"/>
  <c r="E18" i="7"/>
  <c r="E22" i="7"/>
  <c r="E26" i="7"/>
  <c r="E30" i="7"/>
  <c r="E8" i="7"/>
  <c r="E24" i="7"/>
  <c r="E9" i="7"/>
  <c r="E17" i="7"/>
  <c r="E25" i="7"/>
  <c r="E7" i="7"/>
  <c r="E11" i="7"/>
  <c r="E15" i="7"/>
  <c r="E19" i="7"/>
  <c r="E23" i="7"/>
  <c r="E27" i="7"/>
  <c r="E31" i="7"/>
  <c r="E12" i="7"/>
  <c r="E16" i="7"/>
  <c r="E20" i="7"/>
  <c r="E28" i="7"/>
  <c r="E13" i="7"/>
  <c r="E21" i="7"/>
  <c r="E29" i="7"/>
  <c r="E5" i="7"/>
  <c r="E4" i="7"/>
  <c r="E3" i="7"/>
  <c r="E2" i="7"/>
  <c r="D3" i="7" l="1"/>
  <c r="C2" i="7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2" i="7" l="1"/>
  <c r="D31" i="7" l="1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C3" i="7"/>
</calcChain>
</file>

<file path=xl/sharedStrings.xml><?xml version="1.0" encoding="utf-8"?>
<sst xmlns="http://schemas.openxmlformats.org/spreadsheetml/2006/main" count="1042" uniqueCount="246">
  <si>
    <t>Reserva</t>
  </si>
  <si>
    <t>Nome do Pax</t>
  </si>
  <si>
    <t>E-mail</t>
  </si>
  <si>
    <t>Estado</t>
  </si>
  <si>
    <t>Cidade</t>
  </si>
  <si>
    <t>Valor Total</t>
  </si>
  <si>
    <t>Cristiano Aparecido</t>
  </si>
  <si>
    <t>cristianoaparecido@gmail.com</t>
  </si>
  <si>
    <t>SP</t>
  </si>
  <si>
    <t>São Paulo</t>
  </si>
  <si>
    <t>Ronaldo Lima</t>
  </si>
  <si>
    <t>ronaldolima@yahoo.com</t>
  </si>
  <si>
    <t>Guarulhos</t>
  </si>
  <si>
    <t>Juliana Amaral</t>
  </si>
  <si>
    <t>julianaamaral@yahoo.com</t>
  </si>
  <si>
    <t>Campinas</t>
  </si>
  <si>
    <t>Rafael De Sousa</t>
  </si>
  <si>
    <t>rafaeldesousa@gamail.com</t>
  </si>
  <si>
    <t>RJ</t>
  </si>
  <si>
    <t>Rio de Janeiro</t>
  </si>
  <si>
    <t xml:space="preserve">Igor Souza </t>
  </si>
  <si>
    <t>igorsouza@gmail.com</t>
  </si>
  <si>
    <t>MG</t>
  </si>
  <si>
    <t>Belo Horizonte</t>
  </si>
  <si>
    <t>Joyce Coutinho</t>
  </si>
  <si>
    <t>joycecoutinho@yahoo.com</t>
  </si>
  <si>
    <t>GO</t>
  </si>
  <si>
    <t>Goiânia</t>
  </si>
  <si>
    <t>Paulo Sergio</t>
  </si>
  <si>
    <t>paulosergio@gamail.com</t>
  </si>
  <si>
    <t>Aparecida de Goiânia</t>
  </si>
  <si>
    <t>Cris Luziane</t>
  </si>
  <si>
    <t>crisluziane@yahoo.com</t>
  </si>
  <si>
    <t>Uberlândia</t>
  </si>
  <si>
    <t xml:space="preserve">Evelin Ferreira </t>
  </si>
  <si>
    <t>evelinferreira@gmail.com</t>
  </si>
  <si>
    <t>São Gonçalo</t>
  </si>
  <si>
    <t>Leandro Henrique</t>
  </si>
  <si>
    <t>leandrohenrique@gamail.com</t>
  </si>
  <si>
    <t>José dos Campos</t>
  </si>
  <si>
    <t>Erik Almeida</t>
  </si>
  <si>
    <t>erikalmeida@gamail.com</t>
  </si>
  <si>
    <t>Patricia Rosa</t>
  </si>
  <si>
    <t>patriciarosa@gmail.com</t>
  </si>
  <si>
    <t>Camila Mendes</t>
  </si>
  <si>
    <t>camilamendes@yahoo.com</t>
  </si>
  <si>
    <t>Raissa Soares</t>
  </si>
  <si>
    <t>raissasoares@gamail.com</t>
  </si>
  <si>
    <t xml:space="preserve">Neidson Luiz </t>
  </si>
  <si>
    <t>neidsonluiz@yahoo.com</t>
  </si>
  <si>
    <t>Antonio Ricardo</t>
  </si>
  <si>
    <t>antonioricardo@gmail.com</t>
  </si>
  <si>
    <t>Geraldo Pereira</t>
  </si>
  <si>
    <t>geraldopereira@gamail.com</t>
  </si>
  <si>
    <t>Edson Brito</t>
  </si>
  <si>
    <t>edsonbrito@yahoo.com</t>
  </si>
  <si>
    <t>Diego Henrique</t>
  </si>
  <si>
    <t>diegohenrique@yahoo.com</t>
  </si>
  <si>
    <t>Olivio Mariano</t>
  </si>
  <si>
    <t>oliviomariano@gmail.com</t>
  </si>
  <si>
    <t xml:space="preserve">Naye Nobre </t>
  </si>
  <si>
    <t>nayenobre@gmail.com</t>
  </si>
  <si>
    <t>Jonathan Silva</t>
  </si>
  <si>
    <t>jonathansilva@yahoo.com</t>
  </si>
  <si>
    <t>Tito Marcos</t>
  </si>
  <si>
    <t>titomarcos@gamail.com</t>
  </si>
  <si>
    <t>Maikon Pereira</t>
  </si>
  <si>
    <t>maikonpereira@yahoo.com</t>
  </si>
  <si>
    <t>Joao Carlos</t>
  </si>
  <si>
    <t>joaocarlos@gmail.com</t>
  </si>
  <si>
    <t>Thiago Augusto</t>
  </si>
  <si>
    <t>thiagoaugusto@gamail.com</t>
  </si>
  <si>
    <t>Danilo Santos Barreto</t>
  </si>
  <si>
    <t>danilosantosbarreto@gmail.com</t>
  </si>
  <si>
    <t>Franclin Fagundes</t>
  </si>
  <si>
    <t>franclinfagundes@gmail.com</t>
  </si>
  <si>
    <t>Jasiel Souza</t>
  </si>
  <si>
    <t>jasielsouza@gamail.com</t>
  </si>
  <si>
    <t>Emilly Cerqueira</t>
  </si>
  <si>
    <t>emillycerqueira@yahoo.com</t>
  </si>
  <si>
    <t>rafaeldesousa@gmail.com</t>
  </si>
  <si>
    <t>paulosergio@gmail.com</t>
  </si>
  <si>
    <t>leandrohenrique@gmail.com</t>
  </si>
  <si>
    <t>erikalmeida@gmail.com</t>
  </si>
  <si>
    <t>raissasoares@gmail.com</t>
  </si>
  <si>
    <t>geraldopereira@gmail.com</t>
  </si>
  <si>
    <t>titomarcos@gmail.com</t>
  </si>
  <si>
    <t>thiagoaugusto@gmail.com</t>
  </si>
  <si>
    <t>jasielsouza@gmail.com</t>
  </si>
  <si>
    <t>Juliana    Amaral</t>
  </si>
  <si>
    <t>Rafael   De Sousa</t>
  </si>
  <si>
    <t xml:space="preserve">Joyce Coutinho   </t>
  </si>
  <si>
    <t xml:space="preserve"> Cris   Luziane</t>
  </si>
  <si>
    <t>Erik     Almeida</t>
  </si>
  <si>
    <t xml:space="preserve">   Igor Souza </t>
  </si>
  <si>
    <t xml:space="preserve">Nome </t>
  </si>
  <si>
    <t>Endereço</t>
  </si>
  <si>
    <t>Endereço Completo</t>
  </si>
  <si>
    <t>Rua Dona Inácia Uchoa, 106 – V. Mariana</t>
  </si>
  <si>
    <t>Av. Monteiro Lobato, 244 - Macedo</t>
  </si>
  <si>
    <t>Rua 7 de setembro, 138 – Centro</t>
  </si>
  <si>
    <t>Avenida Prefeito Faria Lima, 10 - Parque Itália</t>
  </si>
  <si>
    <t>São José dos Campos</t>
  </si>
  <si>
    <t>Av. Rio Branco, 81 - Centro</t>
  </si>
  <si>
    <t>Avenida Presidente Vargas, 817 - Centro</t>
  </si>
  <si>
    <t>Av. Álvares Cabral, 1690 - Lourdes</t>
  </si>
  <si>
    <t>Avenida do Contorno, 6664 - Savassi</t>
  </si>
  <si>
    <t xml:space="preserve">Avenida Tocantins com Avenida Anhanguera, Qd. 67 </t>
  </si>
  <si>
    <t>Av. de Furnas, 417 - Jardim Rio Grande</t>
  </si>
  <si>
    <t>Av. Diamante, 1533 - Conde dos Arcos</t>
  </si>
  <si>
    <t>Rua São Paulo, 35 - Tibery</t>
  </si>
  <si>
    <t>Av. José Andraus Gassani, 5464 - Distrito Industrial</t>
  </si>
  <si>
    <t>Av. Generoso Mendonça, nº 4.900 - Jardim Europa</t>
  </si>
  <si>
    <t>Av. Afonso Pena, 191 - Centro</t>
  </si>
  <si>
    <t>Av. Afonso Pena, 4001 - Serra</t>
  </si>
  <si>
    <t>Rua Feliciano Sodré, 100 - Centro</t>
  </si>
  <si>
    <t>Rua Francisco Portela, 2630 – Ze Garoto</t>
  </si>
  <si>
    <t>Avenida Tanner Melo, 344 - Fazenda Santo Antônio</t>
  </si>
  <si>
    <t>Rua Bráz Cubas, 163 - Aclimação</t>
  </si>
  <si>
    <t>Rua Lupércio Arruda Camargo, 111 - Jardim Santana</t>
  </si>
  <si>
    <t>Av. Miguel João, nº 145 - Centro</t>
  </si>
  <si>
    <t>Rua Euclides Miragai, 700 - Centro</t>
  </si>
  <si>
    <t>Avenida Juscelino Kubtschek, 1600</t>
  </si>
  <si>
    <t>Rua R-07 Jardim Botânico Qd: 35 - Vila Redenção</t>
  </si>
  <si>
    <t>Av. Dr. Ismerino Soares, nº 789 - Aeroporto</t>
  </si>
  <si>
    <t xml:space="preserve"> Rua São Pedro Alcântara, 17 - Alcântara</t>
  </si>
  <si>
    <t>Rua Rubião Junior, 84 - Centro</t>
  </si>
  <si>
    <t>Av. Fued José Sebba, 1245 - Jardim Goiás</t>
  </si>
  <si>
    <t xml:space="preserve">   Camila   Mendes</t>
  </si>
  <si>
    <t xml:space="preserve">  Neidson Luiz </t>
  </si>
  <si>
    <t>Geraldo   Pereira</t>
  </si>
  <si>
    <t xml:space="preserve">   Olivio   Mariano</t>
  </si>
  <si>
    <t>Jonathan    Silva</t>
  </si>
  <si>
    <t>Maikon   Pereira</t>
  </si>
  <si>
    <t xml:space="preserve">   Danilo   Santos Barreto</t>
  </si>
  <si>
    <t>Jasiel   Souza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</si>
  <si>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</si>
  <si>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</si>
  <si>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</si>
  <si>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</si>
  <si>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</si>
  <si>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</si>
  <si>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</si>
  <si>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</si>
  <si>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</si>
  <si>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</si>
  <si>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</si>
  <si>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</si>
  <si>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</si>
  <si>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</si>
  <si>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</si>
  <si>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</si>
  <si>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</si>
  <si>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</si>
  <si>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</si>
  <si>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</si>
  <si>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</si>
  <si>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</si>
  <si>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</si>
  <si>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</si>
  <si>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</si>
  <si>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</si>
  <si>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</si>
  <si>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</si>
  <si>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</si>
  <si>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</si>
  <si>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CPF</t>
  </si>
  <si>
    <t xml:space="preserve">307.272.808.99 </t>
  </si>
  <si>
    <t xml:space="preserve">363.975.818.88 </t>
  </si>
  <si>
    <t xml:space="preserve">331.972.588.27 </t>
  </si>
  <si>
    <t xml:space="preserve">383.446.338.85 </t>
  </si>
  <si>
    <t xml:space="preserve">295.136.248.03 </t>
  </si>
  <si>
    <t xml:space="preserve">219.180.478.04 </t>
  </si>
  <si>
    <t xml:space="preserve">314.493.248.51 </t>
  </si>
  <si>
    <t xml:space="preserve">401.961.598.57 </t>
  </si>
  <si>
    <t xml:space="preserve">367.374.688.02 </t>
  </si>
  <si>
    <t xml:space="preserve">398.590.648.30 </t>
  </si>
  <si>
    <t xml:space="preserve">341.396.018.09 </t>
  </si>
  <si>
    <t xml:space="preserve">365.307.018.00 </t>
  </si>
  <si>
    <t xml:space="preserve">412.344.938.70 </t>
  </si>
  <si>
    <t xml:space="preserve">407.410.778.33 </t>
  </si>
  <si>
    <t xml:space="preserve">399.470.678.58 </t>
  </si>
  <si>
    <t xml:space="preserve">409.887.868.26 </t>
  </si>
  <si>
    <t xml:space="preserve">386.132.198.02 </t>
  </si>
  <si>
    <t xml:space="preserve">233.470.278.17 </t>
  </si>
  <si>
    <t xml:space="preserve">383.320.808.27 </t>
  </si>
  <si>
    <t xml:space="preserve">392.123.758.04 </t>
  </si>
  <si>
    <t xml:space="preserve">320.849.998.12 </t>
  </si>
  <si>
    <t xml:space="preserve">377.567.638.40 </t>
  </si>
  <si>
    <t>078.405.624.26</t>
  </si>
  <si>
    <t>403.022.598.56</t>
  </si>
  <si>
    <t>Nome</t>
  </si>
  <si>
    <t>Sobrenome</t>
  </si>
  <si>
    <t>Data Início</t>
  </si>
  <si>
    <t>Data Término</t>
  </si>
  <si>
    <t>Data Final</t>
  </si>
  <si>
    <t>Data Referência</t>
  </si>
  <si>
    <t>Dias Passados</t>
  </si>
  <si>
    <t>Data</t>
  </si>
  <si>
    <t xml:space="preserve">1 Dia </t>
  </si>
  <si>
    <t xml:space="preserve">1 Mês </t>
  </si>
  <si>
    <t>3 Anos</t>
  </si>
  <si>
    <t xml:space="preserve">Dia </t>
  </si>
  <si>
    <t xml:space="preserve">Mês </t>
  </si>
  <si>
    <t>Ano</t>
  </si>
  <si>
    <t>Data Atual</t>
  </si>
  <si>
    <t>AGORA</t>
  </si>
  <si>
    <t>DATA</t>
  </si>
  <si>
    <t>Dias Restantes</t>
  </si>
  <si>
    <t>Data + 84</t>
  </si>
  <si>
    <t>Data - 84</t>
  </si>
  <si>
    <t>HOJE() +45</t>
  </si>
  <si>
    <t>HOJE() -45</t>
  </si>
  <si>
    <t>DIATRABALHO</t>
  </si>
  <si>
    <t>DIATRABALHOTOTAL</t>
  </si>
  <si>
    <t>Dias de Trabalho</t>
  </si>
  <si>
    <t>Feriado</t>
  </si>
  <si>
    <t>Dia da Semana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</si>
  <si>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</si>
  <si>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</si>
  <si>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</si>
  <si>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</si>
  <si>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</si>
  <si>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</si>
  <si>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</si>
  <si>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</si>
  <si>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</si>
  <si>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Confraternização</t>
  </si>
  <si>
    <t>Nossa Sr.a Aparecida</t>
  </si>
  <si>
    <t>Data de Envio Prevista</t>
  </si>
  <si>
    <t>Número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</si>
  <si>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</si>
  <si>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</si>
  <si>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</si>
  <si>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</si>
  <si>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</si>
  <si>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</si>
  <si>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</si>
  <si>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DIA.DA.SEMANA</t>
  </si>
  <si>
    <t xml:space="preserve">  Cristiano   Aparecido</t>
  </si>
  <si>
    <t/>
  </si>
  <si>
    <t>Procurar a segunda ocorrência</t>
  </si>
  <si>
    <t>Leandro           Henrique</t>
  </si>
  <si>
    <t>CPF com mudar</t>
  </si>
  <si>
    <t>CPF com subs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</si>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</sst>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rgb="FFFBFDF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18DCC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4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0" xfId="0" applyNumberFormat="1"/>
    <xf numFmtId="22" fontId="3" fillId="3" borderId="1" xfId="0" applyNumberFormat="1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0" fontId="1" fillId="0" borderId="0" xfId="1"/>
    <xf numFmtId="0" fontId="2" fillId="6" borderId="0" xfId="0" applyFont="1" applyFill="1" applyAlignment="1">
      <alignment horizontal="left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0" fontId="1" fillId="0" borderId="0" xfId="1"/>
    <xf numFmtId="0" fontId="2" fillId="6" borderId="0" xfId="0" applyFont="1" applyFill="1" applyAlignment="1">
      <alignment horizontal="left" indent="1"/>
    </xf>
    <xf numFmtId="0" fontId="3" fillId="7" borderId="0" xfId="0" applyFont="1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0" fontId="1" fillId="0" borderId="0" xfId="1"/>
    <xf numFmtId="0" fontId="0" fillId="7" borderId="0" xfId="0" applyFont="1" applyFill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/>
    </xf>
    <xf numFmtId="0" fontId="6" fillId="0" borderId="0" xfId="0" applyFont="1"/>
  </cellXfs>
  <cellStyles count="3">
    <cellStyle name="Hiperlink" xfId="1" builtinId="8"/>
    <cellStyle name="Moeda 2" xfId="2"/>
    <cellStyle name="Normal" xfId="0" builtinId="0"/>
  </cellStyles>
  <dxfs count="0"/>
  <tableStyles count="0" defaultTableStyle="TableStyleMedium2" defaultPivotStyle="PivotStyleLight16"/>
  <colors>
    <mruColors>
      <color rgb="FFD18DCC"/>
      <color rgb="FFFB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0ffbe95d17e653c/&#193;rea%20de%20Trabalho/Bosch/Aulas%20Excel/Exerc&#237;cios/Aula%203/Aula/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0ffbe95d17e653c/&#193;rea%20de%20Trabalho/Bosch/Aulas%20Excel/Exerc&#237;cios/Aula%203/Aula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kalmeida@gamail.com" TargetMode="External"/><Relationship Id="rId13" Type="http://schemas.openxmlformats.org/officeDocument/2006/relationships/hyperlink" Target="mailto:antonioricardo@gmail.com" TargetMode="External"/><Relationship Id="rId18" Type="http://schemas.openxmlformats.org/officeDocument/2006/relationships/hyperlink" Target="mailto:nayenobre@gmail.com" TargetMode="External"/><Relationship Id="rId26" Type="http://schemas.openxmlformats.org/officeDocument/2006/relationships/hyperlink" Target="mailto:emillycerqueira@g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maikonpereira@gmail.com" TargetMode="External"/><Relationship Id="rId7" Type="http://schemas.openxmlformats.org/officeDocument/2006/relationships/hyperlink" Target="mailto:leandrohenrique@gamail.com" TargetMode="External"/><Relationship Id="rId12" Type="http://schemas.openxmlformats.org/officeDocument/2006/relationships/hyperlink" Target="mailto:neidsonluiz@gmail.com" TargetMode="External"/><Relationship Id="rId17" Type="http://schemas.openxmlformats.org/officeDocument/2006/relationships/hyperlink" Target="mailto:oliviomariano@gmail.com" TargetMode="External"/><Relationship Id="rId25" Type="http://schemas.openxmlformats.org/officeDocument/2006/relationships/hyperlink" Target="mailto:jasielsouza@ga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diegohenrique@gmail.com" TargetMode="External"/><Relationship Id="rId20" Type="http://schemas.openxmlformats.org/officeDocument/2006/relationships/hyperlink" Target="mailto:titomarcos@ga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evelinferreira@gmail.com" TargetMode="External"/><Relationship Id="rId11" Type="http://schemas.openxmlformats.org/officeDocument/2006/relationships/hyperlink" Target="mailto:raissasoares@gamail.com" TargetMode="External"/><Relationship Id="rId24" Type="http://schemas.openxmlformats.org/officeDocument/2006/relationships/hyperlink" Target="mailto:franclinfagundes@g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edsonbrito@gmail.com" TargetMode="External"/><Relationship Id="rId23" Type="http://schemas.openxmlformats.org/officeDocument/2006/relationships/hyperlink" Target="mailto:thiagoaugusto@gamail.com" TargetMode="External"/><Relationship Id="rId28" Type="http://schemas.openxmlformats.org/officeDocument/2006/relationships/hyperlink" Target="mailto:crisluziane@gmail.com" TargetMode="External"/><Relationship Id="rId10" Type="http://schemas.openxmlformats.org/officeDocument/2006/relationships/hyperlink" Target="mailto:camilamendes@gmail.com" TargetMode="External"/><Relationship Id="rId19" Type="http://schemas.openxmlformats.org/officeDocument/2006/relationships/hyperlink" Target="mailto:jonathansilva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patriciarosa@gmail.com" TargetMode="External"/><Relationship Id="rId14" Type="http://schemas.openxmlformats.org/officeDocument/2006/relationships/hyperlink" Target="mailto:geraldopereira@gamail.com" TargetMode="External"/><Relationship Id="rId22" Type="http://schemas.openxmlformats.org/officeDocument/2006/relationships/hyperlink" Target="mailto:joaocarlos@gmail.com" TargetMode="External"/><Relationship Id="rId27" Type="http://schemas.openxmlformats.org/officeDocument/2006/relationships/hyperlink" Target="mailto:rafaeldesousa@gamail.com" TargetMode="External"/><Relationship Id="rId30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Relationship Id="rId30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Relationship Id="rId30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printerSettings" Target="../printerSettings/printerSettings6.bin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K20" sqref="K20"/>
    </sheetView>
  </sheetViews>
  <sheetFormatPr defaultRowHeight="15" x14ac:dyDescent="0.25"/>
  <cols>
    <col min="1" max="1" width="10.5703125" bestFit="1" customWidth="1"/>
    <col min="2" max="2" width="19.7109375" bestFit="1" customWidth="1"/>
    <col min="3" max="3" width="19.140625" customWidth="1"/>
    <col min="4" max="4" width="29.7109375" bestFit="1" customWidth="1"/>
    <col min="5" max="5" width="6.7109375" bestFit="1" customWidth="1"/>
    <col min="6" max="6" width="19.42578125" bestFit="1" customWidth="1"/>
    <col min="7" max="7" width="11.85546875" bestFit="1" customWidth="1"/>
    <col min="12" max="12" width="10.85546875" customWidth="1"/>
  </cols>
  <sheetData>
    <row r="1" spans="1:12" x14ac:dyDescent="0.25">
      <c r="A1" s="22" t="s">
        <v>0</v>
      </c>
      <c r="B1" s="22" t="s">
        <v>1</v>
      </c>
      <c r="C1" s="22" t="s">
        <v>191</v>
      </c>
      <c r="D1" s="22" t="s">
        <v>2</v>
      </c>
      <c r="E1" s="23" t="s">
        <v>3</v>
      </c>
      <c r="F1" s="31" t="s">
        <v>4</v>
      </c>
      <c r="G1" s="23" t="s">
        <v>5</v>
      </c>
      <c r="J1" s="54" t="s">
        <v>241</v>
      </c>
      <c r="K1" s="54"/>
      <c r="L1" s="54"/>
    </row>
    <row r="2" spans="1:12" x14ac:dyDescent="0.25">
      <c r="A2" s="25">
        <v>43252</v>
      </c>
      <c r="B2" s="24" t="s">
        <v>6</v>
      </c>
      <c r="C2" s="42">
        <f t="shared" ref="C2:C30" si="0">IFERROR(FIND("o",B2),"")</f>
        <v>9</v>
      </c>
      <c r="D2" s="30" t="s">
        <v>7</v>
      </c>
      <c r="E2" s="26" t="s">
        <v>8</v>
      </c>
      <c r="F2" s="27" t="s">
        <v>9</v>
      </c>
      <c r="G2" s="28">
        <v>1499.96</v>
      </c>
      <c r="J2" s="53">
        <f>FIND("o",$B$2,1+FIND("o",$B$2))</f>
        <v>19</v>
      </c>
      <c r="K2" s="53"/>
      <c r="L2" s="53"/>
    </row>
    <row r="3" spans="1:12" x14ac:dyDescent="0.25">
      <c r="A3" s="25">
        <v>43253</v>
      </c>
      <c r="B3" s="24" t="s">
        <v>10</v>
      </c>
      <c r="C3" s="42">
        <f t="shared" si="0"/>
        <v>2</v>
      </c>
      <c r="D3" s="30" t="s">
        <v>11</v>
      </c>
      <c r="E3" s="26" t="s">
        <v>8</v>
      </c>
      <c r="F3" s="29" t="s">
        <v>12</v>
      </c>
      <c r="G3" s="28">
        <v>1750</v>
      </c>
    </row>
    <row r="4" spans="1:12" x14ac:dyDescent="0.25">
      <c r="A4" s="25">
        <v>43254</v>
      </c>
      <c r="B4" s="24" t="s">
        <v>13</v>
      </c>
      <c r="C4" s="42" t="str">
        <f t="shared" si="0"/>
        <v/>
      </c>
      <c r="D4" s="30" t="s">
        <v>14</v>
      </c>
      <c r="E4" s="26" t="s">
        <v>8</v>
      </c>
      <c r="F4" s="29" t="s">
        <v>15</v>
      </c>
      <c r="G4" s="28">
        <v>2499.98</v>
      </c>
    </row>
    <row r="5" spans="1:12" x14ac:dyDescent="0.25">
      <c r="A5" s="25">
        <v>43255</v>
      </c>
      <c r="B5" s="24" t="s">
        <v>16</v>
      </c>
      <c r="C5" s="42">
        <f t="shared" si="0"/>
        <v>12</v>
      </c>
      <c r="D5" s="30" t="s">
        <v>80</v>
      </c>
      <c r="E5" s="26" t="s">
        <v>18</v>
      </c>
      <c r="F5" s="27" t="s">
        <v>19</v>
      </c>
      <c r="G5" s="28">
        <v>2200</v>
      </c>
    </row>
    <row r="6" spans="1:12" x14ac:dyDescent="0.25">
      <c r="A6" s="25">
        <v>43256</v>
      </c>
      <c r="B6" s="24" t="s">
        <v>20</v>
      </c>
      <c r="C6" s="42">
        <f t="shared" si="0"/>
        <v>3</v>
      </c>
      <c r="D6" s="30" t="s">
        <v>21</v>
      </c>
      <c r="E6" s="26" t="s">
        <v>22</v>
      </c>
      <c r="F6" s="27" t="s">
        <v>23</v>
      </c>
      <c r="G6" s="28">
        <v>2350</v>
      </c>
    </row>
    <row r="7" spans="1:12" x14ac:dyDescent="0.25">
      <c r="A7" s="25">
        <v>43257</v>
      </c>
      <c r="B7" s="24" t="s">
        <v>24</v>
      </c>
      <c r="C7" s="42">
        <f t="shared" si="0"/>
        <v>2</v>
      </c>
      <c r="D7" s="30" t="s">
        <v>25</v>
      </c>
      <c r="E7" s="26" t="s">
        <v>26</v>
      </c>
      <c r="F7" s="27" t="s">
        <v>27</v>
      </c>
      <c r="G7" s="28">
        <v>2300</v>
      </c>
      <c r="I7" s="51" t="s">
        <v>240</v>
      </c>
    </row>
    <row r="8" spans="1:12" x14ac:dyDescent="0.25">
      <c r="A8" s="25">
        <v>43258</v>
      </c>
      <c r="B8" s="24" t="s">
        <v>28</v>
      </c>
      <c r="C8" s="42">
        <f t="shared" si="0"/>
        <v>5</v>
      </c>
      <c r="D8" s="30" t="s">
        <v>81</v>
      </c>
      <c r="E8" s="26" t="s">
        <v>26</v>
      </c>
      <c r="F8" s="27" t="s">
        <v>30</v>
      </c>
      <c r="G8" s="28">
        <v>1800</v>
      </c>
    </row>
    <row r="9" spans="1:12" x14ac:dyDescent="0.25">
      <c r="A9" s="25">
        <v>43259</v>
      </c>
      <c r="B9" s="24" t="s">
        <v>31</v>
      </c>
      <c r="C9" s="42" t="str">
        <f t="shared" si="0"/>
        <v/>
      </c>
      <c r="D9" s="30" t="s">
        <v>32</v>
      </c>
      <c r="E9" s="26" t="s">
        <v>22</v>
      </c>
      <c r="F9" s="27" t="s">
        <v>33</v>
      </c>
      <c r="G9" s="28">
        <v>900</v>
      </c>
    </row>
    <row r="10" spans="1:12" x14ac:dyDescent="0.25">
      <c r="A10" s="25">
        <v>43260</v>
      </c>
      <c r="B10" s="24" t="s">
        <v>34</v>
      </c>
      <c r="C10" s="42" t="str">
        <f t="shared" si="0"/>
        <v/>
      </c>
      <c r="D10" s="30" t="s">
        <v>35</v>
      </c>
      <c r="E10" s="26" t="s">
        <v>18</v>
      </c>
      <c r="F10" s="27" t="s">
        <v>36</v>
      </c>
      <c r="G10" s="28">
        <v>2799.96</v>
      </c>
    </row>
    <row r="11" spans="1:12" x14ac:dyDescent="0.25">
      <c r="A11" s="25">
        <v>43261</v>
      </c>
      <c r="B11" s="24" t="s">
        <v>37</v>
      </c>
      <c r="C11" s="42">
        <f t="shared" si="0"/>
        <v>7</v>
      </c>
      <c r="D11" s="30" t="s">
        <v>82</v>
      </c>
      <c r="E11" s="26" t="s">
        <v>8</v>
      </c>
      <c r="F11" s="27" t="s">
        <v>39</v>
      </c>
      <c r="G11" s="28">
        <v>1499.94</v>
      </c>
    </row>
    <row r="12" spans="1:12" x14ac:dyDescent="0.25">
      <c r="A12" s="25">
        <v>43262</v>
      </c>
      <c r="B12" s="24" t="s">
        <v>40</v>
      </c>
      <c r="C12" s="42" t="str">
        <f t="shared" si="0"/>
        <v/>
      </c>
      <c r="D12" s="30" t="s">
        <v>83</v>
      </c>
      <c r="E12" s="26" t="s">
        <v>8</v>
      </c>
      <c r="F12" s="27" t="s">
        <v>39</v>
      </c>
      <c r="G12" s="28">
        <v>1750</v>
      </c>
    </row>
    <row r="13" spans="1:12" x14ac:dyDescent="0.25">
      <c r="A13" s="25">
        <v>43263</v>
      </c>
      <c r="B13" s="24" t="s">
        <v>42</v>
      </c>
      <c r="C13" s="42">
        <f t="shared" si="0"/>
        <v>11</v>
      </c>
      <c r="D13" s="30" t="s">
        <v>43</v>
      </c>
      <c r="E13" s="26" t="s">
        <v>18</v>
      </c>
      <c r="F13" s="27" t="s">
        <v>36</v>
      </c>
      <c r="G13" s="28">
        <v>2350</v>
      </c>
    </row>
    <row r="14" spans="1:12" x14ac:dyDescent="0.25">
      <c r="A14" s="25">
        <v>43264</v>
      </c>
      <c r="B14" s="24" t="s">
        <v>44</v>
      </c>
      <c r="C14" s="42" t="str">
        <f t="shared" si="0"/>
        <v/>
      </c>
      <c r="D14" s="30" t="s">
        <v>45</v>
      </c>
      <c r="E14" s="26" t="s">
        <v>22</v>
      </c>
      <c r="F14" s="27" t="s">
        <v>33</v>
      </c>
      <c r="G14" s="28">
        <v>2199.96</v>
      </c>
    </row>
    <row r="15" spans="1:12" x14ac:dyDescent="0.25">
      <c r="A15" s="25">
        <v>43265</v>
      </c>
      <c r="B15" s="24" t="s">
        <v>46</v>
      </c>
      <c r="C15" s="42">
        <f t="shared" si="0"/>
        <v>9</v>
      </c>
      <c r="D15" s="30" t="s">
        <v>84</v>
      </c>
      <c r="E15" s="26" t="s">
        <v>26</v>
      </c>
      <c r="F15" s="27" t="s">
        <v>30</v>
      </c>
      <c r="G15" s="28">
        <v>2350</v>
      </c>
    </row>
    <row r="16" spans="1:12" x14ac:dyDescent="0.25">
      <c r="A16" s="25">
        <v>43266</v>
      </c>
      <c r="B16" s="24" t="s">
        <v>48</v>
      </c>
      <c r="C16" s="42">
        <f t="shared" si="0"/>
        <v>6</v>
      </c>
      <c r="D16" s="30" t="s">
        <v>49</v>
      </c>
      <c r="E16" s="26" t="s">
        <v>26</v>
      </c>
      <c r="F16" s="27" t="s">
        <v>27</v>
      </c>
      <c r="G16" s="28">
        <v>2299.92</v>
      </c>
    </row>
    <row r="17" spans="1:11" x14ac:dyDescent="0.25">
      <c r="A17" s="25">
        <v>43267</v>
      </c>
      <c r="B17" s="24" t="s">
        <v>50</v>
      </c>
      <c r="C17" s="42">
        <f t="shared" si="0"/>
        <v>4</v>
      </c>
      <c r="D17" s="30" t="s">
        <v>51</v>
      </c>
      <c r="E17" s="26" t="s">
        <v>22</v>
      </c>
      <c r="F17" s="27" t="s">
        <v>23</v>
      </c>
      <c r="G17" s="28">
        <v>1800</v>
      </c>
    </row>
    <row r="18" spans="1:11" x14ac:dyDescent="0.25">
      <c r="A18" s="25">
        <v>43268</v>
      </c>
      <c r="B18" s="24" t="s">
        <v>52</v>
      </c>
      <c r="C18" s="42">
        <f t="shared" si="0"/>
        <v>7</v>
      </c>
      <c r="D18" s="30" t="s">
        <v>85</v>
      </c>
      <c r="E18" s="26" t="s">
        <v>18</v>
      </c>
      <c r="F18" s="27" t="s">
        <v>19</v>
      </c>
      <c r="G18" s="28">
        <v>900</v>
      </c>
    </row>
    <row r="19" spans="1:11" x14ac:dyDescent="0.25">
      <c r="A19" s="25">
        <v>43269</v>
      </c>
      <c r="B19" s="24" t="s">
        <v>54</v>
      </c>
      <c r="C19" s="42">
        <f t="shared" si="0"/>
        <v>4</v>
      </c>
      <c r="D19" s="30" t="s">
        <v>55</v>
      </c>
      <c r="E19" s="26" t="s">
        <v>8</v>
      </c>
      <c r="F19" s="27" t="s">
        <v>15</v>
      </c>
      <c r="G19" s="28">
        <v>2800</v>
      </c>
    </row>
    <row r="20" spans="1:11" x14ac:dyDescent="0.25">
      <c r="A20" s="25">
        <v>43270</v>
      </c>
      <c r="B20" s="24" t="s">
        <v>56</v>
      </c>
      <c r="C20" s="42">
        <f t="shared" si="0"/>
        <v>5</v>
      </c>
      <c r="D20" s="30" t="s">
        <v>57</v>
      </c>
      <c r="E20" s="26" t="s">
        <v>8</v>
      </c>
      <c r="F20" s="27" t="s">
        <v>12</v>
      </c>
      <c r="G20" s="28">
        <v>1500</v>
      </c>
      <c r="K20" s="55"/>
    </row>
    <row r="21" spans="1:11" x14ac:dyDescent="0.25">
      <c r="A21" s="25">
        <v>43271</v>
      </c>
      <c r="B21" s="24" t="s">
        <v>58</v>
      </c>
      <c r="C21" s="42">
        <f t="shared" si="0"/>
        <v>6</v>
      </c>
      <c r="D21" s="30" t="s">
        <v>59</v>
      </c>
      <c r="E21" s="26" t="s">
        <v>8</v>
      </c>
      <c r="F21" s="27" t="s">
        <v>9</v>
      </c>
      <c r="G21" s="28">
        <v>1749.9999999999991</v>
      </c>
    </row>
    <row r="22" spans="1:11" x14ac:dyDescent="0.25">
      <c r="A22" s="25">
        <v>43272</v>
      </c>
      <c r="B22" s="24" t="s">
        <v>60</v>
      </c>
      <c r="C22" s="42">
        <f t="shared" si="0"/>
        <v>7</v>
      </c>
      <c r="D22" s="30" t="s">
        <v>61</v>
      </c>
      <c r="E22" s="26" t="s">
        <v>18</v>
      </c>
      <c r="F22" s="27" t="s">
        <v>36</v>
      </c>
      <c r="G22" s="28">
        <v>2499.96</v>
      </c>
    </row>
    <row r="23" spans="1:11" x14ac:dyDescent="0.25">
      <c r="A23" s="25">
        <v>43273</v>
      </c>
      <c r="B23" s="24" t="s">
        <v>62</v>
      </c>
      <c r="C23" s="42">
        <f t="shared" si="0"/>
        <v>2</v>
      </c>
      <c r="D23" s="30" t="s">
        <v>63</v>
      </c>
      <c r="E23" s="26" t="s">
        <v>22</v>
      </c>
      <c r="F23" s="27" t="s">
        <v>33</v>
      </c>
      <c r="G23" s="28">
        <v>2199.96</v>
      </c>
    </row>
    <row r="24" spans="1:11" x14ac:dyDescent="0.25">
      <c r="A24" s="25">
        <v>43274</v>
      </c>
      <c r="B24" s="24" t="s">
        <v>64</v>
      </c>
      <c r="C24" s="42">
        <f t="shared" si="0"/>
        <v>4</v>
      </c>
      <c r="D24" s="30" t="s">
        <v>86</v>
      </c>
      <c r="E24" s="26" t="s">
        <v>26</v>
      </c>
      <c r="F24" s="27" t="s">
        <v>30</v>
      </c>
      <c r="G24" s="28">
        <v>2349.9699999999998</v>
      </c>
    </row>
    <row r="25" spans="1:11" x14ac:dyDescent="0.25">
      <c r="A25" s="25">
        <v>43275</v>
      </c>
      <c r="B25" s="24" t="s">
        <v>66</v>
      </c>
      <c r="C25" s="42">
        <f t="shared" si="0"/>
        <v>5</v>
      </c>
      <c r="D25" s="30" t="s">
        <v>67</v>
      </c>
      <c r="E25" s="26" t="s">
        <v>26</v>
      </c>
      <c r="F25" s="27" t="s">
        <v>27</v>
      </c>
      <c r="G25" s="28">
        <v>2300</v>
      </c>
    </row>
    <row r="26" spans="1:11" x14ac:dyDescent="0.25">
      <c r="A26" s="25">
        <v>43276</v>
      </c>
      <c r="B26" s="24" t="s">
        <v>68</v>
      </c>
      <c r="C26" s="42">
        <f t="shared" si="0"/>
        <v>2</v>
      </c>
      <c r="D26" s="30" t="s">
        <v>69</v>
      </c>
      <c r="E26" s="26" t="s">
        <v>22</v>
      </c>
      <c r="F26" s="27" t="s">
        <v>23</v>
      </c>
      <c r="G26" s="28">
        <v>1799.98</v>
      </c>
    </row>
    <row r="27" spans="1:11" x14ac:dyDescent="0.25">
      <c r="A27" s="25">
        <v>43277</v>
      </c>
      <c r="B27" s="24" t="s">
        <v>70</v>
      </c>
      <c r="C27" s="42">
        <f t="shared" si="0"/>
        <v>6</v>
      </c>
      <c r="D27" s="30" t="s">
        <v>87</v>
      </c>
      <c r="E27" s="26" t="s">
        <v>26</v>
      </c>
      <c r="F27" s="27" t="s">
        <v>30</v>
      </c>
      <c r="G27" s="28">
        <v>900</v>
      </c>
    </row>
    <row r="28" spans="1:11" x14ac:dyDescent="0.25">
      <c r="A28" s="25">
        <v>43278</v>
      </c>
      <c r="B28" s="24" t="s">
        <v>72</v>
      </c>
      <c r="C28" s="42">
        <f t="shared" si="0"/>
        <v>6</v>
      </c>
      <c r="D28" s="30" t="s">
        <v>73</v>
      </c>
      <c r="E28" s="26" t="s">
        <v>22</v>
      </c>
      <c r="F28" s="27" t="s">
        <v>33</v>
      </c>
      <c r="G28" s="28">
        <v>2800</v>
      </c>
    </row>
    <row r="29" spans="1:11" x14ac:dyDescent="0.25">
      <c r="A29" s="25">
        <v>43279</v>
      </c>
      <c r="B29" s="24" t="s">
        <v>74</v>
      </c>
      <c r="C29" s="42" t="str">
        <f t="shared" si="0"/>
        <v/>
      </c>
      <c r="D29" s="30" t="s">
        <v>75</v>
      </c>
      <c r="E29" s="26" t="s">
        <v>18</v>
      </c>
      <c r="F29" s="27" t="s">
        <v>36</v>
      </c>
      <c r="G29" s="28">
        <v>1500</v>
      </c>
    </row>
    <row r="30" spans="1:11" x14ac:dyDescent="0.25">
      <c r="A30" s="25">
        <v>43280</v>
      </c>
      <c r="B30" s="24" t="s">
        <v>76</v>
      </c>
      <c r="C30" s="42">
        <f t="shared" si="0"/>
        <v>9</v>
      </c>
      <c r="D30" s="30" t="s">
        <v>88</v>
      </c>
      <c r="E30" s="26" t="s">
        <v>8</v>
      </c>
      <c r="F30" s="27" t="s">
        <v>39</v>
      </c>
      <c r="G30" s="28">
        <v>1750</v>
      </c>
    </row>
    <row r="31" spans="1:11" x14ac:dyDescent="0.25">
      <c r="A31" s="25">
        <v>43281</v>
      </c>
      <c r="B31" s="24" t="s">
        <v>78</v>
      </c>
      <c r="C31" s="42" t="str">
        <f>IFERROR(FIND("o",B31),"")</f>
        <v/>
      </c>
      <c r="D31" s="30" t="s">
        <v>79</v>
      </c>
      <c r="E31" s="26" t="s">
        <v>26</v>
      </c>
      <c r="F31" s="27" t="s">
        <v>27</v>
      </c>
      <c r="G31" s="28">
        <v>2500</v>
      </c>
    </row>
  </sheetData>
  <mergeCells count="2">
    <mergeCell ref="J1:L1"/>
    <mergeCell ref="J2:L2"/>
  </mergeCells>
  <hyperlinks>
    <hyperlink ref="D3" r:id="rId1" display="ronaldolima@gmail.com"/>
    <hyperlink ref="D4" r:id="rId2" display="julianaamaral@gmail.com"/>
    <hyperlink ref="D6" r:id="rId3"/>
    <hyperlink ref="D7" r:id="rId4" display="joycecoutinho@gmail.com"/>
    <hyperlink ref="D8" r:id="rId5" display="paulosergio@gamail.com"/>
    <hyperlink ref="D10" r:id="rId6"/>
    <hyperlink ref="D11" r:id="rId7" display="leandrohenrique@gamail.com"/>
    <hyperlink ref="D12" r:id="rId8" display="erikalmeida@gamail.com"/>
    <hyperlink ref="D13" r:id="rId9"/>
    <hyperlink ref="D14" r:id="rId10" display="camilamendes@gmail.com"/>
    <hyperlink ref="D15" r:id="rId11" display="raissasoares@gamail.com"/>
    <hyperlink ref="D16" r:id="rId12" display="neidsonluiz@gmail.com"/>
    <hyperlink ref="D17" r:id="rId13"/>
    <hyperlink ref="D18" r:id="rId14" display="geraldopereira@gamail.com"/>
    <hyperlink ref="D19" r:id="rId15" display="edsonbrito@gmail.com"/>
    <hyperlink ref="D20" r:id="rId16" display="diegohenrique@gmail.com"/>
    <hyperlink ref="D21" r:id="rId17"/>
    <hyperlink ref="D22" r:id="rId18"/>
    <hyperlink ref="D23" r:id="rId19" display="jonathansilva@gmail.com"/>
    <hyperlink ref="D24" r:id="rId20" display="titomarcos@gamail.com"/>
    <hyperlink ref="D25" r:id="rId21" display="maikonpereira@gmail.com"/>
    <hyperlink ref="D26" r:id="rId22"/>
    <hyperlink ref="D27" r:id="rId23" display="thiagoaugusto@gamail.com"/>
    <hyperlink ref="D29" r:id="rId24"/>
    <hyperlink ref="D30" r:id="rId25" display="jasielsouza@gamail.com"/>
    <hyperlink ref="D31" r:id="rId26" display="emillycerqueira@gmail.com"/>
    <hyperlink ref="D5" r:id="rId27" display="rafaeldesousa@gamail.com"/>
    <hyperlink ref="D9" r:id="rId28" display="crisluziane@gmail.com"/>
    <hyperlink ref="D2" r:id="rId29"/>
  </hyperlinks>
  <pageMargins left="0.511811024" right="0.511811024" top="0.78740157499999996" bottom="0.78740157499999996" header="0.31496062000000002" footer="0.31496062000000002"/>
  <pageSetup paperSize="9" orientation="portrait"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5"/>
  <sheetViews>
    <sheetView zoomScale="130" zoomScaleNormal="130" workbookViewId="0">
      <selection activeCell="E10" sqref="E10"/>
    </sheetView>
  </sheetViews>
  <sheetFormatPr defaultRowHeight="15" x14ac:dyDescent="0.25"/>
  <cols>
    <col min="1" max="1" width="16.7109375" customWidth="1"/>
    <col min="2" max="2" width="12.7109375" customWidth="1"/>
    <col min="3" max="3" width="3.7109375" customWidth="1"/>
    <col min="4" max="4" width="19.42578125" bestFit="1" customWidth="1"/>
    <col min="5" max="5" width="16.85546875" style="11" bestFit="1" customWidth="1"/>
    <col min="6" max="6" width="3.7109375" style="7" customWidth="1"/>
    <col min="7" max="7" width="11.28515625" style="11" bestFit="1" customWidth="1"/>
    <col min="8" max="8" width="24.28515625" bestFit="1" customWidth="1"/>
  </cols>
  <sheetData>
    <row r="1" spans="1:8" ht="15" customHeight="1" x14ac:dyDescent="0.25">
      <c r="E1"/>
      <c r="F1"/>
      <c r="G1"/>
    </row>
    <row r="2" spans="1:8" x14ac:dyDescent="0.25">
      <c r="A2" s="49" t="s">
        <v>213</v>
      </c>
      <c r="D2" s="49" t="s">
        <v>214</v>
      </c>
      <c r="F2"/>
      <c r="G2" s="39" t="s">
        <v>198</v>
      </c>
      <c r="H2" s="49" t="s">
        <v>216</v>
      </c>
    </row>
    <row r="3" spans="1:8" x14ac:dyDescent="0.25">
      <c r="A3" s="39" t="s">
        <v>193</v>
      </c>
      <c r="B3" s="13">
        <v>43344</v>
      </c>
      <c r="D3" s="39" t="s">
        <v>193</v>
      </c>
      <c r="E3" s="13">
        <v>43246</v>
      </c>
      <c r="F3"/>
      <c r="G3" s="16">
        <v>43101</v>
      </c>
      <c r="H3" s="20" t="s">
        <v>227</v>
      </c>
    </row>
    <row r="4" spans="1:8" x14ac:dyDescent="0.25">
      <c r="A4" s="39" t="s">
        <v>215</v>
      </c>
      <c r="B4" s="14">
        <v>30</v>
      </c>
      <c r="D4" s="39" t="s">
        <v>194</v>
      </c>
      <c r="E4" s="13">
        <v>43454</v>
      </c>
      <c r="F4"/>
      <c r="G4" s="16">
        <v>43143</v>
      </c>
      <c r="H4" s="20" t="s">
        <v>218</v>
      </c>
    </row>
    <row r="5" spans="1:8" x14ac:dyDescent="0.25">
      <c r="A5" s="39" t="s">
        <v>194</v>
      </c>
      <c r="B5" s="13">
        <f>WORKDAY(B3,B4,G3:G14)</f>
        <v>43389</v>
      </c>
      <c r="D5" s="39" t="s">
        <v>215</v>
      </c>
      <c r="E5" s="14">
        <f>NETWORKDAYS(E3,E4,G3:G14)</f>
        <v>144</v>
      </c>
      <c r="F5"/>
      <c r="G5" s="16">
        <v>43144</v>
      </c>
      <c r="H5" s="20" t="s">
        <v>218</v>
      </c>
    </row>
    <row r="6" spans="1:8" x14ac:dyDescent="0.25">
      <c r="B6" s="50"/>
      <c r="E6"/>
      <c r="F6"/>
      <c r="G6" s="16">
        <v>43189</v>
      </c>
      <c r="H6" s="20" t="s">
        <v>219</v>
      </c>
    </row>
    <row r="7" spans="1:8" x14ac:dyDescent="0.25">
      <c r="D7" s="39" t="s">
        <v>193</v>
      </c>
      <c r="E7" s="13">
        <v>43246</v>
      </c>
      <c r="F7"/>
      <c r="G7" s="16">
        <v>43211</v>
      </c>
      <c r="H7" s="20" t="s">
        <v>220</v>
      </c>
    </row>
    <row r="8" spans="1:8" x14ac:dyDescent="0.25">
      <c r="D8" s="39" t="s">
        <v>205</v>
      </c>
      <c r="E8" s="13">
        <f ca="1">TODAY()</f>
        <v>44669</v>
      </c>
      <c r="F8"/>
      <c r="G8" s="16">
        <v>43221</v>
      </c>
      <c r="H8" s="20" t="s">
        <v>221</v>
      </c>
    </row>
    <row r="9" spans="1:8" x14ac:dyDescent="0.25">
      <c r="D9" s="39" t="s">
        <v>215</v>
      </c>
      <c r="E9" s="14">
        <f ca="1">NETWORKDAYS(E7,E8,G3:G14)</f>
        <v>1010</v>
      </c>
      <c r="G9" s="16">
        <v>43251</v>
      </c>
      <c r="H9" s="20" t="s">
        <v>222</v>
      </c>
    </row>
    <row r="10" spans="1:8" x14ac:dyDescent="0.25">
      <c r="E10"/>
      <c r="F10"/>
      <c r="G10" s="16">
        <v>43350</v>
      </c>
      <c r="H10" s="20" t="s">
        <v>223</v>
      </c>
    </row>
    <row r="11" spans="1:8" x14ac:dyDescent="0.25">
      <c r="E11"/>
      <c r="F11"/>
      <c r="G11" s="16">
        <v>43385</v>
      </c>
      <c r="H11" s="20" t="s">
        <v>228</v>
      </c>
    </row>
    <row r="12" spans="1:8" x14ac:dyDescent="0.25">
      <c r="E12"/>
      <c r="F12"/>
      <c r="G12" s="16">
        <v>43406</v>
      </c>
      <c r="H12" s="20" t="s">
        <v>224</v>
      </c>
    </row>
    <row r="13" spans="1:8" x14ac:dyDescent="0.25">
      <c r="E13"/>
      <c r="F13"/>
      <c r="G13" s="16">
        <v>43419</v>
      </c>
      <c r="H13" s="20" t="s">
        <v>225</v>
      </c>
    </row>
    <row r="14" spans="1:8" x14ac:dyDescent="0.25">
      <c r="E14"/>
      <c r="F14"/>
      <c r="G14" s="16">
        <v>43459</v>
      </c>
      <c r="H14" s="20" t="s">
        <v>226</v>
      </c>
    </row>
    <row r="15" spans="1:8" x14ac:dyDescent="0.25">
      <c r="E15"/>
      <c r="F15"/>
    </row>
    <row r="16" spans="1:8" x14ac:dyDescent="0.25">
      <c r="E16"/>
      <c r="F16"/>
    </row>
    <row r="17" spans="5:7" x14ac:dyDescent="0.25">
      <c r="E17"/>
      <c r="F17"/>
      <c r="G17"/>
    </row>
    <row r="18" spans="5:7" x14ac:dyDescent="0.25">
      <c r="E18"/>
      <c r="F18"/>
      <c r="G18"/>
    </row>
    <row r="19" spans="5:7" x14ac:dyDescent="0.25">
      <c r="E19"/>
      <c r="F19"/>
      <c r="G19"/>
    </row>
    <row r="20" spans="5:7" x14ac:dyDescent="0.25">
      <c r="E20"/>
      <c r="F20"/>
      <c r="G20"/>
    </row>
    <row r="21" spans="5:7" x14ac:dyDescent="0.25">
      <c r="E21"/>
      <c r="F21"/>
      <c r="G21"/>
    </row>
    <row r="22" spans="5:7" x14ac:dyDescent="0.25">
      <c r="E22"/>
      <c r="F22"/>
      <c r="G22"/>
    </row>
    <row r="23" spans="5:7" x14ac:dyDescent="0.25">
      <c r="E23"/>
      <c r="F23"/>
      <c r="G23"/>
    </row>
    <row r="24" spans="5:7" x14ac:dyDescent="0.25">
      <c r="E24"/>
      <c r="F24"/>
      <c r="G24"/>
    </row>
    <row r="25" spans="5:7" x14ac:dyDescent="0.25">
      <c r="E25"/>
      <c r="F25"/>
      <c r="G25"/>
    </row>
    <row r="26" spans="5:7" x14ac:dyDescent="0.25">
      <c r="E26"/>
      <c r="F26"/>
      <c r="G26"/>
    </row>
    <row r="27" spans="5:7" x14ac:dyDescent="0.25">
      <c r="E27"/>
      <c r="F27"/>
      <c r="G27"/>
    </row>
    <row r="28" spans="5:7" x14ac:dyDescent="0.25">
      <c r="E28"/>
      <c r="F28"/>
      <c r="G28"/>
    </row>
    <row r="29" spans="5:7" x14ac:dyDescent="0.25">
      <c r="E29"/>
      <c r="F29"/>
      <c r="G29"/>
    </row>
    <row r="30" spans="5:7" x14ac:dyDescent="0.25">
      <c r="E30" s="8"/>
      <c r="G30" s="9"/>
    </row>
    <row r="31" spans="5:7" x14ac:dyDescent="0.25">
      <c r="E31" s="8"/>
      <c r="G31" s="9"/>
    </row>
    <row r="32" spans="5:7" x14ac:dyDescent="0.25">
      <c r="E32" s="8"/>
      <c r="G32" s="9"/>
    </row>
    <row r="33" spans="5:7" x14ac:dyDescent="0.25">
      <c r="E33" s="8"/>
      <c r="G33" s="9"/>
    </row>
    <row r="34" spans="5:7" x14ac:dyDescent="0.25">
      <c r="E34" s="8"/>
      <c r="G34" s="9"/>
    </row>
    <row r="35" spans="5:7" x14ac:dyDescent="0.25">
      <c r="E35" s="8"/>
      <c r="G3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6"/>
  <sheetViews>
    <sheetView tabSelected="1" zoomScale="130" zoomScaleNormal="130" workbookViewId="0">
      <selection activeCell="G7" sqref="G7"/>
    </sheetView>
  </sheetViews>
  <sheetFormatPr defaultRowHeight="15" x14ac:dyDescent="0.25"/>
  <cols>
    <col min="1" max="1" width="9.5703125" bestFit="1" customWidth="1"/>
    <col min="2" max="2" width="14" bestFit="1" customWidth="1"/>
    <col min="3" max="3" width="3.7109375" customWidth="1"/>
    <col min="4" max="4" width="20.85546875" bestFit="1" customWidth="1"/>
    <col min="5" max="5" width="15.7109375" bestFit="1" customWidth="1"/>
    <col min="6" max="6" width="23.5703125" style="11" bestFit="1" customWidth="1"/>
    <col min="7" max="7" width="24.28515625" bestFit="1" customWidth="1"/>
  </cols>
  <sheetData>
    <row r="1" spans="1:7" ht="15" customHeight="1" x14ac:dyDescent="0.25">
      <c r="F1"/>
    </row>
    <row r="2" spans="1:7" x14ac:dyDescent="0.25">
      <c r="A2" s="39" t="s">
        <v>230</v>
      </c>
      <c r="B2" s="49" t="s">
        <v>217</v>
      </c>
      <c r="C2" s="10"/>
      <c r="D2" s="49" t="s">
        <v>229</v>
      </c>
      <c r="E2" s="49" t="s">
        <v>238</v>
      </c>
      <c r="F2" s="49"/>
    </row>
    <row r="3" spans="1:7" x14ac:dyDescent="0.25">
      <c r="A3" s="19">
        <v>1</v>
      </c>
      <c r="B3" s="20" t="s">
        <v>231</v>
      </c>
      <c r="D3" s="13">
        <v>43344</v>
      </c>
      <c r="E3" s="21">
        <f>WEEKDAY(D3)</f>
        <v>7</v>
      </c>
      <c r="F3" s="13">
        <f>IF(WEEKDAY(D3)=7,D3-1,IF(WEEKDAY(D3)=1,D3+1,D3))</f>
        <v>43343</v>
      </c>
    </row>
    <row r="4" spans="1:7" x14ac:dyDescent="0.25">
      <c r="A4" s="19">
        <v>2</v>
      </c>
      <c r="B4" s="20" t="s">
        <v>232</v>
      </c>
      <c r="D4" s="13">
        <v>43345</v>
      </c>
      <c r="E4" s="21">
        <f t="shared" ref="E4:E36" si="0">WEEKDAY(D4)</f>
        <v>1</v>
      </c>
      <c r="F4" s="13">
        <f t="shared" ref="F4:F36" si="1">IF(WEEKDAY(D4)=7,D4-1,IF(WEEKDAY(D4)=1,D4+1,D4))</f>
        <v>43346</v>
      </c>
      <c r="G4" s="42"/>
    </row>
    <row r="5" spans="1:7" x14ac:dyDescent="0.25">
      <c r="A5" s="19">
        <v>3</v>
      </c>
      <c r="B5" s="20" t="s">
        <v>233</v>
      </c>
      <c r="D5" s="13">
        <v>43346</v>
      </c>
      <c r="E5" s="21">
        <f t="shared" si="0"/>
        <v>2</v>
      </c>
      <c r="F5" s="13">
        <f t="shared" si="1"/>
        <v>43346</v>
      </c>
      <c r="G5" s="42"/>
    </row>
    <row r="6" spans="1:7" x14ac:dyDescent="0.25">
      <c r="A6" s="19">
        <v>4</v>
      </c>
      <c r="B6" s="20" t="s">
        <v>234</v>
      </c>
      <c r="D6" s="13">
        <v>43347</v>
      </c>
      <c r="E6" s="21">
        <f t="shared" si="0"/>
        <v>3</v>
      </c>
      <c r="F6" s="13">
        <f t="shared" si="1"/>
        <v>43347</v>
      </c>
      <c r="G6" s="42"/>
    </row>
    <row r="7" spans="1:7" x14ac:dyDescent="0.25">
      <c r="A7" s="19">
        <v>5</v>
      </c>
      <c r="B7" s="20" t="s">
        <v>235</v>
      </c>
      <c r="D7" s="13">
        <v>43348</v>
      </c>
      <c r="E7" s="21">
        <f t="shared" si="0"/>
        <v>4</v>
      </c>
      <c r="F7" s="13">
        <f t="shared" si="1"/>
        <v>43348</v>
      </c>
    </row>
    <row r="8" spans="1:7" x14ac:dyDescent="0.25">
      <c r="A8" s="19">
        <v>6</v>
      </c>
      <c r="B8" s="20" t="s">
        <v>236</v>
      </c>
      <c r="D8" s="13">
        <v>43349</v>
      </c>
      <c r="E8" s="21">
        <f t="shared" si="0"/>
        <v>5</v>
      </c>
      <c r="F8" s="13">
        <f t="shared" si="1"/>
        <v>43349</v>
      </c>
      <c r="G8" s="42"/>
    </row>
    <row r="9" spans="1:7" x14ac:dyDescent="0.25">
      <c r="A9" s="19">
        <v>7</v>
      </c>
      <c r="B9" s="20" t="s">
        <v>237</v>
      </c>
      <c r="D9" s="13">
        <v>43350</v>
      </c>
      <c r="E9" s="21">
        <f t="shared" si="0"/>
        <v>6</v>
      </c>
      <c r="F9" s="13">
        <f t="shared" si="1"/>
        <v>43350</v>
      </c>
      <c r="G9" s="42"/>
    </row>
    <row r="10" spans="1:7" x14ac:dyDescent="0.25">
      <c r="D10" s="13">
        <v>43351</v>
      </c>
      <c r="E10" s="21">
        <f t="shared" si="0"/>
        <v>7</v>
      </c>
      <c r="F10" s="13">
        <f t="shared" si="1"/>
        <v>43350</v>
      </c>
      <c r="G10" s="42"/>
    </row>
    <row r="11" spans="1:7" x14ac:dyDescent="0.25">
      <c r="D11" s="13">
        <v>43352</v>
      </c>
      <c r="E11" s="21">
        <f t="shared" si="0"/>
        <v>1</v>
      </c>
      <c r="F11" s="13">
        <f t="shared" si="1"/>
        <v>43353</v>
      </c>
      <c r="G11" s="42"/>
    </row>
    <row r="12" spans="1:7" x14ac:dyDescent="0.25">
      <c r="D12" s="13">
        <v>43353</v>
      </c>
      <c r="E12" s="21">
        <f t="shared" si="0"/>
        <v>2</v>
      </c>
      <c r="F12" s="13">
        <f t="shared" si="1"/>
        <v>43353</v>
      </c>
      <c r="G12" s="42"/>
    </row>
    <row r="13" spans="1:7" x14ac:dyDescent="0.25">
      <c r="D13" s="13">
        <v>43354</v>
      </c>
      <c r="E13" s="21">
        <f t="shared" si="0"/>
        <v>3</v>
      </c>
      <c r="F13" s="13">
        <f t="shared" si="1"/>
        <v>43354</v>
      </c>
      <c r="G13" s="42"/>
    </row>
    <row r="14" spans="1:7" x14ac:dyDescent="0.25">
      <c r="D14" s="13">
        <v>43355</v>
      </c>
      <c r="E14" s="21">
        <f t="shared" si="0"/>
        <v>4</v>
      </c>
      <c r="F14" s="13">
        <f t="shared" si="1"/>
        <v>43355</v>
      </c>
      <c r="G14" s="42"/>
    </row>
    <row r="15" spans="1:7" x14ac:dyDescent="0.25">
      <c r="D15" s="13">
        <v>43356</v>
      </c>
      <c r="E15" s="21">
        <f t="shared" si="0"/>
        <v>5</v>
      </c>
      <c r="F15" s="13">
        <f t="shared" si="1"/>
        <v>43356</v>
      </c>
      <c r="G15" s="42"/>
    </row>
    <row r="16" spans="1:7" x14ac:dyDescent="0.25">
      <c r="D16" s="13">
        <v>43357</v>
      </c>
      <c r="E16" s="21">
        <f t="shared" si="0"/>
        <v>6</v>
      </c>
      <c r="F16" s="13">
        <f t="shared" si="1"/>
        <v>43357</v>
      </c>
      <c r="G16" s="42"/>
    </row>
    <row r="17" spans="4:7" x14ac:dyDescent="0.25">
      <c r="D17" s="13">
        <v>43358</v>
      </c>
      <c r="E17" s="21">
        <f t="shared" si="0"/>
        <v>7</v>
      </c>
      <c r="F17" s="13">
        <f t="shared" si="1"/>
        <v>43357</v>
      </c>
      <c r="G17" s="42"/>
    </row>
    <row r="18" spans="4:7" x14ac:dyDescent="0.25">
      <c r="D18" s="13">
        <v>43359</v>
      </c>
      <c r="E18" s="21">
        <f t="shared" si="0"/>
        <v>1</v>
      </c>
      <c r="F18" s="13">
        <f t="shared" si="1"/>
        <v>43360</v>
      </c>
      <c r="G18" s="42"/>
    </row>
    <row r="19" spans="4:7" x14ac:dyDescent="0.25">
      <c r="D19" s="13">
        <v>43360</v>
      </c>
      <c r="E19" s="21">
        <f t="shared" si="0"/>
        <v>2</v>
      </c>
      <c r="F19" s="13">
        <f t="shared" si="1"/>
        <v>43360</v>
      </c>
      <c r="G19" s="42"/>
    </row>
    <row r="20" spans="4:7" x14ac:dyDescent="0.25">
      <c r="D20" s="13">
        <v>43361</v>
      </c>
      <c r="E20" s="21">
        <f t="shared" si="0"/>
        <v>3</v>
      </c>
      <c r="F20" s="13">
        <f t="shared" si="1"/>
        <v>43361</v>
      </c>
      <c r="G20" s="42"/>
    </row>
    <row r="21" spans="4:7" x14ac:dyDescent="0.25">
      <c r="D21" s="13">
        <v>43362</v>
      </c>
      <c r="E21" s="21">
        <f t="shared" si="0"/>
        <v>4</v>
      </c>
      <c r="F21" s="13">
        <f t="shared" si="1"/>
        <v>43362</v>
      </c>
      <c r="G21" s="42"/>
    </row>
    <row r="22" spans="4:7" x14ac:dyDescent="0.25">
      <c r="D22" s="13">
        <v>43363</v>
      </c>
      <c r="E22" s="21">
        <f t="shared" si="0"/>
        <v>5</v>
      </c>
      <c r="F22" s="13">
        <f t="shared" si="1"/>
        <v>43363</v>
      </c>
      <c r="G22" s="42"/>
    </row>
    <row r="23" spans="4:7" x14ac:dyDescent="0.25">
      <c r="D23" s="13">
        <v>43364</v>
      </c>
      <c r="E23" s="21">
        <f t="shared" si="0"/>
        <v>6</v>
      </c>
      <c r="F23" s="13">
        <f t="shared" si="1"/>
        <v>43364</v>
      </c>
      <c r="G23" s="42"/>
    </row>
    <row r="24" spans="4:7" x14ac:dyDescent="0.25">
      <c r="D24" s="13">
        <v>43365</v>
      </c>
      <c r="E24" s="21">
        <f t="shared" si="0"/>
        <v>7</v>
      </c>
      <c r="F24" s="13">
        <f t="shared" si="1"/>
        <v>43364</v>
      </c>
      <c r="G24" s="42"/>
    </row>
    <row r="25" spans="4:7" x14ac:dyDescent="0.25">
      <c r="D25" s="13">
        <v>43366</v>
      </c>
      <c r="E25" s="21">
        <f t="shared" si="0"/>
        <v>1</v>
      </c>
      <c r="F25" s="13">
        <f t="shared" si="1"/>
        <v>43367</v>
      </c>
      <c r="G25" s="42"/>
    </row>
    <row r="26" spans="4:7" x14ac:dyDescent="0.25">
      <c r="D26" s="13">
        <v>43367</v>
      </c>
      <c r="E26" s="21">
        <f t="shared" si="0"/>
        <v>2</v>
      </c>
      <c r="F26" s="13">
        <f t="shared" si="1"/>
        <v>43367</v>
      </c>
      <c r="G26" s="42"/>
    </row>
    <row r="27" spans="4:7" x14ac:dyDescent="0.25">
      <c r="D27" s="13">
        <v>43368</v>
      </c>
      <c r="E27" s="21">
        <f t="shared" si="0"/>
        <v>3</v>
      </c>
      <c r="F27" s="13">
        <f t="shared" si="1"/>
        <v>43368</v>
      </c>
      <c r="G27" s="42"/>
    </row>
    <row r="28" spans="4:7" x14ac:dyDescent="0.25">
      <c r="D28" s="13">
        <v>43369</v>
      </c>
      <c r="E28" s="21">
        <f t="shared" si="0"/>
        <v>4</v>
      </c>
      <c r="F28" s="13">
        <f t="shared" si="1"/>
        <v>43369</v>
      </c>
      <c r="G28" s="42"/>
    </row>
    <row r="29" spans="4:7" x14ac:dyDescent="0.25">
      <c r="D29" s="13">
        <v>43370</v>
      </c>
      <c r="E29" s="21">
        <f t="shared" si="0"/>
        <v>5</v>
      </c>
      <c r="F29" s="13">
        <f t="shared" si="1"/>
        <v>43370</v>
      </c>
      <c r="G29" s="42"/>
    </row>
    <row r="30" spans="4:7" x14ac:dyDescent="0.25">
      <c r="D30" s="13">
        <v>43371</v>
      </c>
      <c r="E30" s="21">
        <f t="shared" si="0"/>
        <v>6</v>
      </c>
      <c r="F30" s="13">
        <f t="shared" si="1"/>
        <v>43371</v>
      </c>
      <c r="G30" s="42"/>
    </row>
    <row r="31" spans="4:7" x14ac:dyDescent="0.25">
      <c r="D31" s="13">
        <v>43372</v>
      </c>
      <c r="E31" s="21">
        <f t="shared" si="0"/>
        <v>7</v>
      </c>
      <c r="F31" s="13">
        <f t="shared" si="1"/>
        <v>43371</v>
      </c>
      <c r="G31" s="42"/>
    </row>
    <row r="32" spans="4:7" x14ac:dyDescent="0.25">
      <c r="D32" s="13">
        <v>43373</v>
      </c>
      <c r="E32" s="21">
        <f t="shared" si="0"/>
        <v>1</v>
      </c>
      <c r="F32" s="13">
        <f t="shared" si="1"/>
        <v>43374</v>
      </c>
      <c r="G32" s="42"/>
    </row>
    <row r="33" spans="4:7" x14ac:dyDescent="0.25">
      <c r="D33" s="13">
        <v>43374</v>
      </c>
      <c r="E33" s="21">
        <f t="shared" si="0"/>
        <v>2</v>
      </c>
      <c r="F33" s="13">
        <f t="shared" si="1"/>
        <v>43374</v>
      </c>
      <c r="G33" s="42"/>
    </row>
    <row r="34" spans="4:7" x14ac:dyDescent="0.25">
      <c r="D34" s="13">
        <v>43375</v>
      </c>
      <c r="E34" s="21">
        <f t="shared" si="0"/>
        <v>3</v>
      </c>
      <c r="F34" s="13">
        <f t="shared" si="1"/>
        <v>43375</v>
      </c>
      <c r="G34" s="42"/>
    </row>
    <row r="35" spans="4:7" x14ac:dyDescent="0.25">
      <c r="D35" s="13">
        <v>43376</v>
      </c>
      <c r="E35" s="21">
        <f t="shared" si="0"/>
        <v>4</v>
      </c>
      <c r="F35" s="13">
        <f t="shared" si="1"/>
        <v>43376</v>
      </c>
      <c r="G35" s="42"/>
    </row>
    <row r="36" spans="4:7" x14ac:dyDescent="0.25">
      <c r="D36" s="13">
        <v>43377</v>
      </c>
      <c r="E36" s="21">
        <f t="shared" si="0"/>
        <v>5</v>
      </c>
      <c r="F36" s="13">
        <f t="shared" si="1"/>
        <v>43377</v>
      </c>
      <c r="G36" s="4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" sqref="C2:C31"/>
    </sheetView>
  </sheetViews>
  <sheetFormatPr defaultRowHeight="15" x14ac:dyDescent="0.25"/>
  <cols>
    <col min="1" max="1" width="10.5703125" bestFit="1" customWidth="1"/>
    <col min="2" max="2" width="19" bestFit="1" customWidth="1"/>
    <col min="3" max="3" width="22.85546875" customWidth="1"/>
    <col min="4" max="4" width="28.140625" bestFit="1" customWidth="1"/>
    <col min="6" max="6" width="18.42578125" bestFit="1" customWidth="1"/>
    <col min="7" max="7" width="11.85546875" bestFit="1" customWidth="1"/>
  </cols>
  <sheetData>
    <row r="1" spans="1:7" x14ac:dyDescent="0.25">
      <c r="A1" s="22" t="s">
        <v>0</v>
      </c>
      <c r="B1" s="22" t="s">
        <v>1</v>
      </c>
      <c r="C1" s="22" t="s">
        <v>191</v>
      </c>
      <c r="D1" s="22" t="s">
        <v>2</v>
      </c>
      <c r="E1" s="23" t="s">
        <v>3</v>
      </c>
      <c r="F1" s="31" t="s">
        <v>4</v>
      </c>
      <c r="G1" s="23" t="s">
        <v>5</v>
      </c>
    </row>
    <row r="2" spans="1:7" x14ac:dyDescent="0.25">
      <c r="A2" s="33">
        <v>43252</v>
      </c>
      <c r="B2" s="32" t="s">
        <v>6</v>
      </c>
      <c r="C2" s="10">
        <f>SEARCH("O",B2)</f>
        <v>9</v>
      </c>
      <c r="D2" s="38" t="s">
        <v>7</v>
      </c>
      <c r="E2" s="34" t="s">
        <v>8</v>
      </c>
      <c r="F2" s="35" t="s">
        <v>9</v>
      </c>
      <c r="G2" s="36">
        <v>1499.96</v>
      </c>
    </row>
    <row r="3" spans="1:7" x14ac:dyDescent="0.25">
      <c r="A3" s="33">
        <v>43253</v>
      </c>
      <c r="B3" s="32" t="s">
        <v>10</v>
      </c>
      <c r="C3" s="10">
        <f t="shared" ref="C3:C31" si="0">SEARCH("O",B3)</f>
        <v>2</v>
      </c>
      <c r="D3" s="38" t="s">
        <v>11</v>
      </c>
      <c r="E3" s="34" t="s">
        <v>8</v>
      </c>
      <c r="F3" s="37" t="s">
        <v>12</v>
      </c>
      <c r="G3" s="36">
        <v>1750</v>
      </c>
    </row>
    <row r="4" spans="1:7" x14ac:dyDescent="0.25">
      <c r="A4" s="33">
        <v>43254</v>
      </c>
      <c r="B4" s="32" t="s">
        <v>13</v>
      </c>
      <c r="C4" s="10" t="e">
        <f t="shared" si="0"/>
        <v>#VALUE!</v>
      </c>
      <c r="D4" s="38" t="s">
        <v>14</v>
      </c>
      <c r="E4" s="34" t="s">
        <v>8</v>
      </c>
      <c r="F4" s="37" t="s">
        <v>15</v>
      </c>
      <c r="G4" s="36">
        <v>2499.98</v>
      </c>
    </row>
    <row r="5" spans="1:7" x14ac:dyDescent="0.25">
      <c r="A5" s="33">
        <v>43255</v>
      </c>
      <c r="B5" s="32" t="s">
        <v>16</v>
      </c>
      <c r="C5" s="10">
        <f t="shared" si="0"/>
        <v>12</v>
      </c>
      <c r="D5" s="38" t="s">
        <v>80</v>
      </c>
      <c r="E5" s="34" t="s">
        <v>18</v>
      </c>
      <c r="F5" s="35" t="s">
        <v>19</v>
      </c>
      <c r="G5" s="36">
        <v>2200</v>
      </c>
    </row>
    <row r="6" spans="1:7" x14ac:dyDescent="0.25">
      <c r="A6" s="33">
        <v>43256</v>
      </c>
      <c r="B6" s="32" t="s">
        <v>20</v>
      </c>
      <c r="C6" s="10">
        <f t="shared" si="0"/>
        <v>3</v>
      </c>
      <c r="D6" s="38" t="s">
        <v>21</v>
      </c>
      <c r="E6" s="34" t="s">
        <v>22</v>
      </c>
      <c r="F6" s="35" t="s">
        <v>23</v>
      </c>
      <c r="G6" s="36">
        <v>2350</v>
      </c>
    </row>
    <row r="7" spans="1:7" x14ac:dyDescent="0.25">
      <c r="A7" s="33">
        <v>43257</v>
      </c>
      <c r="B7" s="32" t="s">
        <v>24</v>
      </c>
      <c r="C7" s="10">
        <f t="shared" si="0"/>
        <v>2</v>
      </c>
      <c r="D7" s="38" t="s">
        <v>25</v>
      </c>
      <c r="E7" s="34" t="s">
        <v>26</v>
      </c>
      <c r="F7" s="35" t="s">
        <v>27</v>
      </c>
      <c r="G7" s="36">
        <v>2300</v>
      </c>
    </row>
    <row r="8" spans="1:7" x14ac:dyDescent="0.25">
      <c r="A8" s="33">
        <v>43258</v>
      </c>
      <c r="B8" s="32" t="s">
        <v>28</v>
      </c>
      <c r="C8" s="10">
        <f t="shared" si="0"/>
        <v>5</v>
      </c>
      <c r="D8" s="38" t="s">
        <v>81</v>
      </c>
      <c r="E8" s="34" t="s">
        <v>26</v>
      </c>
      <c r="F8" s="35" t="s">
        <v>30</v>
      </c>
      <c r="G8" s="36">
        <v>1800</v>
      </c>
    </row>
    <row r="9" spans="1:7" x14ac:dyDescent="0.25">
      <c r="A9" s="33">
        <v>43259</v>
      </c>
      <c r="B9" s="32" t="s">
        <v>31</v>
      </c>
      <c r="C9" s="10" t="e">
        <f t="shared" si="0"/>
        <v>#VALUE!</v>
      </c>
      <c r="D9" s="38" t="s">
        <v>32</v>
      </c>
      <c r="E9" s="34" t="s">
        <v>22</v>
      </c>
      <c r="F9" s="35" t="s">
        <v>33</v>
      </c>
      <c r="G9" s="36">
        <v>900</v>
      </c>
    </row>
    <row r="10" spans="1:7" x14ac:dyDescent="0.25">
      <c r="A10" s="33">
        <v>43260</v>
      </c>
      <c r="B10" s="32" t="s">
        <v>34</v>
      </c>
      <c r="C10" s="10" t="e">
        <f t="shared" si="0"/>
        <v>#VALUE!</v>
      </c>
      <c r="D10" s="38" t="s">
        <v>35</v>
      </c>
      <c r="E10" s="34" t="s">
        <v>18</v>
      </c>
      <c r="F10" s="35" t="s">
        <v>36</v>
      </c>
      <c r="G10" s="36">
        <v>2799.96</v>
      </c>
    </row>
    <row r="11" spans="1:7" x14ac:dyDescent="0.25">
      <c r="A11" s="33">
        <v>43261</v>
      </c>
      <c r="B11" s="32" t="s">
        <v>37</v>
      </c>
      <c r="C11" s="10">
        <f t="shared" si="0"/>
        <v>7</v>
      </c>
      <c r="D11" s="38" t="s">
        <v>82</v>
      </c>
      <c r="E11" s="34" t="s">
        <v>8</v>
      </c>
      <c r="F11" s="35" t="s">
        <v>39</v>
      </c>
      <c r="G11" s="36">
        <v>1499.94</v>
      </c>
    </row>
    <row r="12" spans="1:7" x14ac:dyDescent="0.25">
      <c r="A12" s="33">
        <v>43262</v>
      </c>
      <c r="B12" s="32" t="s">
        <v>40</v>
      </c>
      <c r="C12" s="10" t="e">
        <f t="shared" si="0"/>
        <v>#VALUE!</v>
      </c>
      <c r="D12" s="38" t="s">
        <v>83</v>
      </c>
      <c r="E12" s="34" t="s">
        <v>8</v>
      </c>
      <c r="F12" s="35" t="s">
        <v>39</v>
      </c>
      <c r="G12" s="36">
        <v>1750</v>
      </c>
    </row>
    <row r="13" spans="1:7" x14ac:dyDescent="0.25">
      <c r="A13" s="33">
        <v>43263</v>
      </c>
      <c r="B13" s="32" t="s">
        <v>42</v>
      </c>
      <c r="C13" s="10">
        <f t="shared" si="0"/>
        <v>11</v>
      </c>
      <c r="D13" s="38" t="s">
        <v>43</v>
      </c>
      <c r="E13" s="34" t="s">
        <v>18</v>
      </c>
      <c r="F13" s="35" t="s">
        <v>36</v>
      </c>
      <c r="G13" s="36">
        <v>2350</v>
      </c>
    </row>
    <row r="14" spans="1:7" x14ac:dyDescent="0.25">
      <c r="A14" s="33">
        <v>43264</v>
      </c>
      <c r="B14" s="32" t="s">
        <v>44</v>
      </c>
      <c r="C14" s="10" t="e">
        <f t="shared" si="0"/>
        <v>#VALUE!</v>
      </c>
      <c r="D14" s="38" t="s">
        <v>45</v>
      </c>
      <c r="E14" s="34" t="s">
        <v>22</v>
      </c>
      <c r="F14" s="35" t="s">
        <v>33</v>
      </c>
      <c r="G14" s="36">
        <v>2199.96</v>
      </c>
    </row>
    <row r="15" spans="1:7" x14ac:dyDescent="0.25">
      <c r="A15" s="33">
        <v>43265</v>
      </c>
      <c r="B15" s="32" t="s">
        <v>46</v>
      </c>
      <c r="C15" s="10">
        <f t="shared" si="0"/>
        <v>9</v>
      </c>
      <c r="D15" s="38" t="s">
        <v>84</v>
      </c>
      <c r="E15" s="34" t="s">
        <v>26</v>
      </c>
      <c r="F15" s="35" t="s">
        <v>30</v>
      </c>
      <c r="G15" s="36">
        <v>2350</v>
      </c>
    </row>
    <row r="16" spans="1:7" x14ac:dyDescent="0.25">
      <c r="A16" s="33">
        <v>43266</v>
      </c>
      <c r="B16" s="32" t="s">
        <v>48</v>
      </c>
      <c r="C16" s="10">
        <f t="shared" si="0"/>
        <v>6</v>
      </c>
      <c r="D16" s="38" t="s">
        <v>49</v>
      </c>
      <c r="E16" s="34" t="s">
        <v>26</v>
      </c>
      <c r="F16" s="35" t="s">
        <v>27</v>
      </c>
      <c r="G16" s="36">
        <v>2299.92</v>
      </c>
    </row>
    <row r="17" spans="1:7" x14ac:dyDescent="0.25">
      <c r="A17" s="33">
        <v>43267</v>
      </c>
      <c r="B17" s="32" t="s">
        <v>50</v>
      </c>
      <c r="C17" s="10">
        <f t="shared" si="0"/>
        <v>4</v>
      </c>
      <c r="D17" s="38" t="s">
        <v>51</v>
      </c>
      <c r="E17" s="34" t="s">
        <v>22</v>
      </c>
      <c r="F17" s="35" t="s">
        <v>23</v>
      </c>
      <c r="G17" s="36">
        <v>1800</v>
      </c>
    </row>
    <row r="18" spans="1:7" x14ac:dyDescent="0.25">
      <c r="A18" s="33">
        <v>43268</v>
      </c>
      <c r="B18" s="32" t="s">
        <v>52</v>
      </c>
      <c r="C18" s="10">
        <f t="shared" si="0"/>
        <v>7</v>
      </c>
      <c r="D18" s="38" t="s">
        <v>85</v>
      </c>
      <c r="E18" s="34" t="s">
        <v>18</v>
      </c>
      <c r="F18" s="35" t="s">
        <v>19</v>
      </c>
      <c r="G18" s="36">
        <v>900</v>
      </c>
    </row>
    <row r="19" spans="1:7" x14ac:dyDescent="0.25">
      <c r="A19" s="33">
        <v>43269</v>
      </c>
      <c r="B19" s="32" t="s">
        <v>54</v>
      </c>
      <c r="C19" s="10">
        <f t="shared" si="0"/>
        <v>4</v>
      </c>
      <c r="D19" s="38" t="s">
        <v>55</v>
      </c>
      <c r="E19" s="34" t="s">
        <v>8</v>
      </c>
      <c r="F19" s="35" t="s">
        <v>15</v>
      </c>
      <c r="G19" s="36">
        <v>2800</v>
      </c>
    </row>
    <row r="20" spans="1:7" x14ac:dyDescent="0.25">
      <c r="A20" s="33">
        <v>43270</v>
      </c>
      <c r="B20" s="32" t="s">
        <v>56</v>
      </c>
      <c r="C20" s="10">
        <f t="shared" si="0"/>
        <v>5</v>
      </c>
      <c r="D20" s="38" t="s">
        <v>57</v>
      </c>
      <c r="E20" s="34" t="s">
        <v>8</v>
      </c>
      <c r="F20" s="35" t="s">
        <v>12</v>
      </c>
      <c r="G20" s="36">
        <v>1500</v>
      </c>
    </row>
    <row r="21" spans="1:7" x14ac:dyDescent="0.25">
      <c r="A21" s="33">
        <v>43271</v>
      </c>
      <c r="B21" s="32" t="s">
        <v>58</v>
      </c>
      <c r="C21" s="10">
        <f t="shared" si="0"/>
        <v>1</v>
      </c>
      <c r="D21" s="38" t="s">
        <v>59</v>
      </c>
      <c r="E21" s="34" t="s">
        <v>8</v>
      </c>
      <c r="F21" s="35" t="s">
        <v>9</v>
      </c>
      <c r="G21" s="36">
        <v>1749.9999999999991</v>
      </c>
    </row>
    <row r="22" spans="1:7" x14ac:dyDescent="0.25">
      <c r="A22" s="33">
        <v>43272</v>
      </c>
      <c r="B22" s="32" t="s">
        <v>60</v>
      </c>
      <c r="C22" s="10">
        <f t="shared" si="0"/>
        <v>7</v>
      </c>
      <c r="D22" s="38" t="s">
        <v>61</v>
      </c>
      <c r="E22" s="34" t="s">
        <v>18</v>
      </c>
      <c r="F22" s="35" t="s">
        <v>36</v>
      </c>
      <c r="G22" s="36">
        <v>2499.96</v>
      </c>
    </row>
    <row r="23" spans="1:7" x14ac:dyDescent="0.25">
      <c r="A23" s="33">
        <v>43273</v>
      </c>
      <c r="B23" s="32" t="s">
        <v>62</v>
      </c>
      <c r="C23" s="10">
        <f t="shared" si="0"/>
        <v>2</v>
      </c>
      <c r="D23" s="38" t="s">
        <v>63</v>
      </c>
      <c r="E23" s="34" t="s">
        <v>22</v>
      </c>
      <c r="F23" s="35" t="s">
        <v>33</v>
      </c>
      <c r="G23" s="36">
        <v>2199.96</v>
      </c>
    </row>
    <row r="24" spans="1:7" x14ac:dyDescent="0.25">
      <c r="A24" s="33">
        <v>43274</v>
      </c>
      <c r="B24" s="32" t="s">
        <v>64</v>
      </c>
      <c r="C24" s="10">
        <f t="shared" si="0"/>
        <v>4</v>
      </c>
      <c r="D24" s="38" t="s">
        <v>86</v>
      </c>
      <c r="E24" s="34" t="s">
        <v>26</v>
      </c>
      <c r="F24" s="35" t="s">
        <v>30</v>
      </c>
      <c r="G24" s="36">
        <v>2349.9699999999998</v>
      </c>
    </row>
    <row r="25" spans="1:7" x14ac:dyDescent="0.25">
      <c r="A25" s="33">
        <v>43275</v>
      </c>
      <c r="B25" s="32" t="s">
        <v>66</v>
      </c>
      <c r="C25" s="10">
        <f t="shared" si="0"/>
        <v>5</v>
      </c>
      <c r="D25" s="38" t="s">
        <v>67</v>
      </c>
      <c r="E25" s="34" t="s">
        <v>26</v>
      </c>
      <c r="F25" s="35" t="s">
        <v>27</v>
      </c>
      <c r="G25" s="36">
        <v>2300</v>
      </c>
    </row>
    <row r="26" spans="1:7" x14ac:dyDescent="0.25">
      <c r="A26" s="33">
        <v>43276</v>
      </c>
      <c r="B26" s="32" t="s">
        <v>68</v>
      </c>
      <c r="C26" s="10">
        <f t="shared" si="0"/>
        <v>2</v>
      </c>
      <c r="D26" s="38" t="s">
        <v>69</v>
      </c>
      <c r="E26" s="34" t="s">
        <v>22</v>
      </c>
      <c r="F26" s="35" t="s">
        <v>23</v>
      </c>
      <c r="G26" s="36">
        <v>1799.98</v>
      </c>
    </row>
    <row r="27" spans="1:7" x14ac:dyDescent="0.25">
      <c r="A27" s="33">
        <v>43277</v>
      </c>
      <c r="B27" s="32" t="s">
        <v>70</v>
      </c>
      <c r="C27" s="10">
        <f t="shared" si="0"/>
        <v>6</v>
      </c>
      <c r="D27" s="38" t="s">
        <v>87</v>
      </c>
      <c r="E27" s="34" t="s">
        <v>26</v>
      </c>
      <c r="F27" s="35" t="s">
        <v>30</v>
      </c>
      <c r="G27" s="36">
        <v>900</v>
      </c>
    </row>
    <row r="28" spans="1:7" x14ac:dyDescent="0.25">
      <c r="A28" s="33">
        <v>43278</v>
      </c>
      <c r="B28" s="32" t="s">
        <v>72</v>
      </c>
      <c r="C28" s="10">
        <f t="shared" si="0"/>
        <v>6</v>
      </c>
      <c r="D28" s="38" t="s">
        <v>73</v>
      </c>
      <c r="E28" s="34" t="s">
        <v>22</v>
      </c>
      <c r="F28" s="35" t="s">
        <v>33</v>
      </c>
      <c r="G28" s="36">
        <v>2800</v>
      </c>
    </row>
    <row r="29" spans="1:7" x14ac:dyDescent="0.25">
      <c r="A29" s="33">
        <v>43279</v>
      </c>
      <c r="B29" s="32" t="s">
        <v>74</v>
      </c>
      <c r="C29" s="10" t="e">
        <f t="shared" si="0"/>
        <v>#VALUE!</v>
      </c>
      <c r="D29" s="38" t="s">
        <v>75</v>
      </c>
      <c r="E29" s="34" t="s">
        <v>18</v>
      </c>
      <c r="F29" s="35" t="s">
        <v>36</v>
      </c>
      <c r="G29" s="36">
        <v>1500</v>
      </c>
    </row>
    <row r="30" spans="1:7" x14ac:dyDescent="0.25">
      <c r="A30" s="33">
        <v>43280</v>
      </c>
      <c r="B30" s="32" t="s">
        <v>76</v>
      </c>
      <c r="C30" s="10">
        <f t="shared" si="0"/>
        <v>9</v>
      </c>
      <c r="D30" s="38" t="s">
        <v>88</v>
      </c>
      <c r="E30" s="34" t="s">
        <v>8</v>
      </c>
      <c r="F30" s="35" t="s">
        <v>39</v>
      </c>
      <c r="G30" s="36">
        <v>1750</v>
      </c>
    </row>
    <row r="31" spans="1:7" x14ac:dyDescent="0.25">
      <c r="A31" s="33">
        <v>43281</v>
      </c>
      <c r="B31" s="32" t="s">
        <v>78</v>
      </c>
      <c r="C31" s="10" t="e">
        <f t="shared" si="0"/>
        <v>#VALUE!</v>
      </c>
      <c r="D31" s="38" t="s">
        <v>79</v>
      </c>
      <c r="E31" s="34" t="s">
        <v>26</v>
      </c>
      <c r="F31" s="35" t="s">
        <v>27</v>
      </c>
      <c r="G31" s="36">
        <v>2500</v>
      </c>
    </row>
  </sheetData>
  <hyperlinks>
    <hyperlink ref="D3" r:id="rId1" display="ronaldolima@gmail.com"/>
    <hyperlink ref="D4" r:id="rId2" display="julianaamaral@gmail.com"/>
    <hyperlink ref="D6" r:id="rId3"/>
    <hyperlink ref="D7" r:id="rId4" display="joycecoutinho@gmail.com"/>
    <hyperlink ref="D8" r:id="rId5" display="paulosergio@gamail.com"/>
    <hyperlink ref="D9" r:id="rId6" display="crisluziane@gmail.com"/>
    <hyperlink ref="D10" r:id="rId7"/>
    <hyperlink ref="D11" r:id="rId8" display="leandrohenrique@gamail.com"/>
    <hyperlink ref="D12" r:id="rId9" display="erikalmeida@gamail.com"/>
    <hyperlink ref="D13" r:id="rId10"/>
    <hyperlink ref="D14" r:id="rId11" display="camilamendes@gmail.com"/>
    <hyperlink ref="D15" r:id="rId12" display="raissasoares@gamail.com"/>
    <hyperlink ref="D16" r:id="rId13" display="neidsonluiz@gmail.com"/>
    <hyperlink ref="D17" r:id="rId14"/>
    <hyperlink ref="D18" r:id="rId15" display="geraldopereira@gamail.com"/>
    <hyperlink ref="D19" r:id="rId16" display="edsonbrito@gmail.com"/>
    <hyperlink ref="D20" r:id="rId17" display="diegohenrique@gmail.com"/>
    <hyperlink ref="D21" r:id="rId18"/>
    <hyperlink ref="D22" r:id="rId19"/>
    <hyperlink ref="D23" r:id="rId20" display="jonathansilva@gmail.com"/>
    <hyperlink ref="D24" r:id="rId21" display="titomarcos@gamail.com"/>
    <hyperlink ref="D25" r:id="rId22" display="maikonpereira@gmail.com"/>
    <hyperlink ref="D26" r:id="rId23"/>
    <hyperlink ref="D27" r:id="rId24" display="thiagoaugusto@gamail.com"/>
    <hyperlink ref="D29" r:id="rId25"/>
    <hyperlink ref="D30" r:id="rId26" display="jasielsouza@gamail.com"/>
    <hyperlink ref="D31" r:id="rId27" display="emillycerqueira@gmail.com"/>
    <hyperlink ref="D5" r:id="rId28" display="rafaeldesousa@gamail.com"/>
    <hyperlink ref="D2" r:id="rId29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45" zoomScaleNormal="145" workbookViewId="0">
      <selection activeCell="I3" sqref="I3"/>
    </sheetView>
  </sheetViews>
  <sheetFormatPr defaultRowHeight="15" x14ac:dyDescent="0.25"/>
  <cols>
    <col min="1" max="1" width="11" bestFit="1" customWidth="1"/>
    <col min="2" max="2" width="19" bestFit="1" customWidth="1"/>
    <col min="3" max="3" width="23.140625" customWidth="1"/>
    <col min="4" max="4" width="20.140625" customWidth="1"/>
    <col min="5" max="5" width="28.140625" bestFit="1" customWidth="1"/>
    <col min="7" max="7" width="18.42578125" bestFit="1" customWidth="1"/>
    <col min="8" max="8" width="12.28515625" bestFit="1" customWidth="1"/>
  </cols>
  <sheetData>
    <row r="1" spans="1:8" x14ac:dyDescent="0.25">
      <c r="A1" s="22" t="s">
        <v>0</v>
      </c>
      <c r="B1" s="22" t="s">
        <v>1</v>
      </c>
      <c r="C1" s="22" t="s">
        <v>191</v>
      </c>
      <c r="D1" s="22" t="s">
        <v>192</v>
      </c>
      <c r="E1" s="22" t="s">
        <v>2</v>
      </c>
      <c r="F1" s="23" t="s">
        <v>3</v>
      </c>
      <c r="G1" s="31" t="s">
        <v>4</v>
      </c>
      <c r="H1" s="23" t="s">
        <v>5</v>
      </c>
    </row>
    <row r="2" spans="1:8" x14ac:dyDescent="0.25">
      <c r="A2" s="43">
        <v>43252</v>
      </c>
      <c r="B2" s="42" t="s">
        <v>6</v>
      </c>
      <c r="C2" s="42" t="str">
        <f>(MID(B2,1,SEARCH(" ",B2)-1))</f>
        <v>Cristiano</v>
      </c>
      <c r="D2" s="42" t="str">
        <f>(MID(B2,SEARCH(" ",B2)+1,LEN(B2)-SEARCH(" ", B2)))</f>
        <v>Aparecido</v>
      </c>
      <c r="E2" s="48" t="s">
        <v>7</v>
      </c>
      <c r="F2" s="44" t="s">
        <v>8</v>
      </c>
      <c r="G2" s="45" t="s">
        <v>9</v>
      </c>
      <c r="H2" s="46">
        <v>1499.96</v>
      </c>
    </row>
    <row r="3" spans="1:8" x14ac:dyDescent="0.25">
      <c r="A3" s="43">
        <v>43253</v>
      </c>
      <c r="B3" s="42" t="s">
        <v>10</v>
      </c>
      <c r="C3" s="42" t="str">
        <f t="shared" ref="C3:C31" si="0">(MID(B3,1,SEARCH(" ",B3)-1))</f>
        <v>Ronaldo</v>
      </c>
      <c r="D3" s="42" t="str">
        <f t="shared" ref="D3:D31" si="1">(MID(B3,SEARCH(" ",B3)+1,LEN(B3)-SEARCH(" ", B3)))</f>
        <v>Lima</v>
      </c>
      <c r="E3" s="48" t="s">
        <v>11</v>
      </c>
      <c r="F3" s="44" t="s">
        <v>8</v>
      </c>
      <c r="G3" s="47" t="s">
        <v>12</v>
      </c>
      <c r="H3" s="46">
        <v>1750</v>
      </c>
    </row>
    <row r="4" spans="1:8" x14ac:dyDescent="0.25">
      <c r="A4" s="43">
        <v>43254</v>
      </c>
      <c r="B4" s="42" t="s">
        <v>13</v>
      </c>
      <c r="C4" s="42" t="str">
        <f t="shared" si="0"/>
        <v>Juliana</v>
      </c>
      <c r="D4" s="42" t="str">
        <f t="shared" si="1"/>
        <v>Amaral</v>
      </c>
      <c r="E4" s="48" t="s">
        <v>14</v>
      </c>
      <c r="F4" s="44" t="s">
        <v>8</v>
      </c>
      <c r="G4" s="47" t="s">
        <v>15</v>
      </c>
      <c r="H4" s="46">
        <v>2499.98</v>
      </c>
    </row>
    <row r="5" spans="1:8" x14ac:dyDescent="0.25">
      <c r="A5" s="43">
        <v>43255</v>
      </c>
      <c r="B5" s="42" t="s">
        <v>16</v>
      </c>
      <c r="C5" s="42" t="str">
        <f t="shared" si="0"/>
        <v>Rafael</v>
      </c>
      <c r="D5" s="42" t="str">
        <f t="shared" si="1"/>
        <v>De Sousa</v>
      </c>
      <c r="E5" s="48" t="s">
        <v>80</v>
      </c>
      <c r="F5" s="44" t="s">
        <v>18</v>
      </c>
      <c r="G5" s="45" t="s">
        <v>19</v>
      </c>
      <c r="H5" s="46">
        <v>2200</v>
      </c>
    </row>
    <row r="6" spans="1:8" x14ac:dyDescent="0.25">
      <c r="A6" s="43">
        <v>43256</v>
      </c>
      <c r="B6" s="42" t="s">
        <v>20</v>
      </c>
      <c r="C6" s="42" t="str">
        <f t="shared" si="0"/>
        <v>Igor</v>
      </c>
      <c r="D6" s="42" t="str">
        <f t="shared" si="1"/>
        <v xml:space="preserve">Souza </v>
      </c>
      <c r="E6" s="48" t="s">
        <v>21</v>
      </c>
      <c r="F6" s="44" t="s">
        <v>22</v>
      </c>
      <c r="G6" s="45" t="s">
        <v>23</v>
      </c>
      <c r="H6" s="46">
        <v>2350</v>
      </c>
    </row>
    <row r="7" spans="1:8" x14ac:dyDescent="0.25">
      <c r="A7" s="43">
        <v>43257</v>
      </c>
      <c r="B7" s="42" t="s">
        <v>24</v>
      </c>
      <c r="C7" s="42" t="str">
        <f t="shared" si="0"/>
        <v>Joyce</v>
      </c>
      <c r="D7" s="42" t="str">
        <f t="shared" si="1"/>
        <v>Coutinho</v>
      </c>
      <c r="E7" s="48" t="s">
        <v>25</v>
      </c>
      <c r="F7" s="44" t="s">
        <v>26</v>
      </c>
      <c r="G7" s="45" t="s">
        <v>27</v>
      </c>
      <c r="H7" s="46">
        <v>2300</v>
      </c>
    </row>
    <row r="8" spans="1:8" x14ac:dyDescent="0.25">
      <c r="A8" s="43">
        <v>43258</v>
      </c>
      <c r="B8" s="42" t="s">
        <v>28</v>
      </c>
      <c r="C8" s="42" t="str">
        <f t="shared" si="0"/>
        <v>Paulo</v>
      </c>
      <c r="D8" s="42" t="str">
        <f t="shared" si="1"/>
        <v>Sergio</v>
      </c>
      <c r="E8" s="48" t="s">
        <v>81</v>
      </c>
      <c r="F8" s="44" t="s">
        <v>26</v>
      </c>
      <c r="G8" s="45" t="s">
        <v>30</v>
      </c>
      <c r="H8" s="46">
        <v>1800</v>
      </c>
    </row>
    <row r="9" spans="1:8" x14ac:dyDescent="0.25">
      <c r="A9" s="43">
        <v>43259</v>
      </c>
      <c r="B9" s="42" t="s">
        <v>31</v>
      </c>
      <c r="C9" s="42" t="str">
        <f t="shared" si="0"/>
        <v>Cris</v>
      </c>
      <c r="D9" s="42" t="str">
        <f t="shared" si="1"/>
        <v>Luziane</v>
      </c>
      <c r="E9" s="48" t="s">
        <v>32</v>
      </c>
      <c r="F9" s="44" t="s">
        <v>22</v>
      </c>
      <c r="G9" s="45" t="s">
        <v>33</v>
      </c>
      <c r="H9" s="46">
        <v>900</v>
      </c>
    </row>
    <row r="10" spans="1:8" x14ac:dyDescent="0.25">
      <c r="A10" s="43">
        <v>43260</v>
      </c>
      <c r="B10" s="42" t="s">
        <v>34</v>
      </c>
      <c r="C10" s="42" t="str">
        <f t="shared" si="0"/>
        <v>Evelin</v>
      </c>
      <c r="D10" s="42" t="str">
        <f t="shared" si="1"/>
        <v xml:space="preserve">Ferreira </v>
      </c>
      <c r="E10" s="48" t="s">
        <v>35</v>
      </c>
      <c r="F10" s="44" t="s">
        <v>18</v>
      </c>
      <c r="G10" s="45" t="s">
        <v>36</v>
      </c>
      <c r="H10" s="46">
        <v>2799.96</v>
      </c>
    </row>
    <row r="11" spans="1:8" x14ac:dyDescent="0.25">
      <c r="A11" s="43">
        <v>43261</v>
      </c>
      <c r="B11" s="42" t="s">
        <v>37</v>
      </c>
      <c r="C11" s="42" t="str">
        <f t="shared" si="0"/>
        <v>Leandro</v>
      </c>
      <c r="D11" s="42" t="str">
        <f t="shared" si="1"/>
        <v>Henrique</v>
      </c>
      <c r="E11" s="48" t="s">
        <v>82</v>
      </c>
      <c r="F11" s="44" t="s">
        <v>8</v>
      </c>
      <c r="G11" s="45" t="s">
        <v>39</v>
      </c>
      <c r="H11" s="46">
        <v>1499.94</v>
      </c>
    </row>
    <row r="12" spans="1:8" x14ac:dyDescent="0.25">
      <c r="A12" s="43">
        <v>43262</v>
      </c>
      <c r="B12" s="42" t="s">
        <v>40</v>
      </c>
      <c r="C12" s="42" t="str">
        <f t="shared" si="0"/>
        <v>Erik</v>
      </c>
      <c r="D12" s="42" t="str">
        <f t="shared" si="1"/>
        <v>Almeida</v>
      </c>
      <c r="E12" s="48" t="s">
        <v>83</v>
      </c>
      <c r="F12" s="44" t="s">
        <v>8</v>
      </c>
      <c r="G12" s="45" t="s">
        <v>39</v>
      </c>
      <c r="H12" s="46">
        <v>1750</v>
      </c>
    </row>
    <row r="13" spans="1:8" x14ac:dyDescent="0.25">
      <c r="A13" s="43">
        <v>43263</v>
      </c>
      <c r="B13" s="42" t="s">
        <v>42</v>
      </c>
      <c r="C13" s="42" t="str">
        <f t="shared" si="0"/>
        <v>Patricia</v>
      </c>
      <c r="D13" s="42" t="str">
        <f t="shared" si="1"/>
        <v>Rosa</v>
      </c>
      <c r="E13" s="48" t="s">
        <v>43</v>
      </c>
      <c r="F13" s="44" t="s">
        <v>18</v>
      </c>
      <c r="G13" s="45" t="s">
        <v>36</v>
      </c>
      <c r="H13" s="46">
        <v>2350</v>
      </c>
    </row>
    <row r="14" spans="1:8" x14ac:dyDescent="0.25">
      <c r="A14" s="43">
        <v>43264</v>
      </c>
      <c r="B14" s="42" t="s">
        <v>44</v>
      </c>
      <c r="C14" s="42" t="str">
        <f t="shared" si="0"/>
        <v>Camila</v>
      </c>
      <c r="D14" s="42" t="str">
        <f t="shared" si="1"/>
        <v>Mendes</v>
      </c>
      <c r="E14" s="48" t="s">
        <v>45</v>
      </c>
      <c r="F14" s="44" t="s">
        <v>22</v>
      </c>
      <c r="G14" s="45" t="s">
        <v>33</v>
      </c>
      <c r="H14" s="46">
        <v>2199.96</v>
      </c>
    </row>
    <row r="15" spans="1:8" x14ac:dyDescent="0.25">
      <c r="A15" s="43">
        <v>43265</v>
      </c>
      <c r="B15" s="42" t="s">
        <v>46</v>
      </c>
      <c r="C15" s="42" t="str">
        <f t="shared" si="0"/>
        <v>Raissa</v>
      </c>
      <c r="D15" s="42" t="str">
        <f t="shared" si="1"/>
        <v>Soares</v>
      </c>
      <c r="E15" s="48" t="s">
        <v>84</v>
      </c>
      <c r="F15" s="44" t="s">
        <v>26</v>
      </c>
      <c r="G15" s="45" t="s">
        <v>30</v>
      </c>
      <c r="H15" s="46">
        <v>2350</v>
      </c>
    </row>
    <row r="16" spans="1:8" x14ac:dyDescent="0.25">
      <c r="A16" s="43">
        <v>43266</v>
      </c>
      <c r="B16" s="42" t="s">
        <v>48</v>
      </c>
      <c r="C16" s="42" t="str">
        <f t="shared" si="0"/>
        <v>Neidson</v>
      </c>
      <c r="D16" s="42" t="str">
        <f t="shared" si="1"/>
        <v xml:space="preserve">Luiz </v>
      </c>
      <c r="E16" s="48" t="s">
        <v>49</v>
      </c>
      <c r="F16" s="44" t="s">
        <v>26</v>
      </c>
      <c r="G16" s="45" t="s">
        <v>27</v>
      </c>
      <c r="H16" s="46">
        <v>2299.92</v>
      </c>
    </row>
    <row r="17" spans="1:8" x14ac:dyDescent="0.25">
      <c r="A17" s="43">
        <v>43267</v>
      </c>
      <c r="B17" s="42" t="s">
        <v>50</v>
      </c>
      <c r="C17" s="42" t="str">
        <f t="shared" si="0"/>
        <v>Antonio</v>
      </c>
      <c r="D17" s="42" t="str">
        <f t="shared" si="1"/>
        <v>Ricardo</v>
      </c>
      <c r="E17" s="48" t="s">
        <v>51</v>
      </c>
      <c r="F17" s="44" t="s">
        <v>22</v>
      </c>
      <c r="G17" s="45" t="s">
        <v>23</v>
      </c>
      <c r="H17" s="46">
        <v>1800</v>
      </c>
    </row>
    <row r="18" spans="1:8" x14ac:dyDescent="0.25">
      <c r="A18" s="43">
        <v>43268</v>
      </c>
      <c r="B18" s="42" t="s">
        <v>52</v>
      </c>
      <c r="C18" s="42" t="str">
        <f t="shared" si="0"/>
        <v>Geraldo</v>
      </c>
      <c r="D18" s="42" t="str">
        <f t="shared" si="1"/>
        <v>Pereira</v>
      </c>
      <c r="E18" s="48" t="s">
        <v>85</v>
      </c>
      <c r="F18" s="44" t="s">
        <v>18</v>
      </c>
      <c r="G18" s="45" t="s">
        <v>19</v>
      </c>
      <c r="H18" s="46">
        <v>900</v>
      </c>
    </row>
    <row r="19" spans="1:8" x14ac:dyDescent="0.25">
      <c r="A19" s="43">
        <v>43269</v>
      </c>
      <c r="B19" s="42" t="s">
        <v>54</v>
      </c>
      <c r="C19" s="42" t="str">
        <f t="shared" si="0"/>
        <v>Edson</v>
      </c>
      <c r="D19" s="42" t="str">
        <f t="shared" si="1"/>
        <v>Brito</v>
      </c>
      <c r="E19" s="48" t="s">
        <v>55</v>
      </c>
      <c r="F19" s="44" t="s">
        <v>8</v>
      </c>
      <c r="G19" s="45" t="s">
        <v>15</v>
      </c>
      <c r="H19" s="46">
        <v>2800</v>
      </c>
    </row>
    <row r="20" spans="1:8" x14ac:dyDescent="0.25">
      <c r="A20" s="43">
        <v>43270</v>
      </c>
      <c r="B20" s="42" t="s">
        <v>56</v>
      </c>
      <c r="C20" s="42" t="str">
        <f t="shared" si="0"/>
        <v>Diego</v>
      </c>
      <c r="D20" s="42" t="str">
        <f t="shared" si="1"/>
        <v>Henrique</v>
      </c>
      <c r="E20" s="48" t="s">
        <v>57</v>
      </c>
      <c r="F20" s="44" t="s">
        <v>8</v>
      </c>
      <c r="G20" s="45" t="s">
        <v>12</v>
      </c>
      <c r="H20" s="46">
        <v>1500</v>
      </c>
    </row>
    <row r="21" spans="1:8" x14ac:dyDescent="0.25">
      <c r="A21" s="43">
        <v>43271</v>
      </c>
      <c r="B21" s="42" t="s">
        <v>58</v>
      </c>
      <c r="C21" s="42" t="str">
        <f t="shared" si="0"/>
        <v>Olivio</v>
      </c>
      <c r="D21" s="42" t="str">
        <f t="shared" si="1"/>
        <v>Mariano</v>
      </c>
      <c r="E21" s="48" t="s">
        <v>59</v>
      </c>
      <c r="F21" s="44" t="s">
        <v>8</v>
      </c>
      <c r="G21" s="45" t="s">
        <v>9</v>
      </c>
      <c r="H21" s="46">
        <v>1749.9999999999991</v>
      </c>
    </row>
    <row r="22" spans="1:8" x14ac:dyDescent="0.25">
      <c r="A22" s="43">
        <v>43272</v>
      </c>
      <c r="B22" s="42" t="s">
        <v>60</v>
      </c>
      <c r="C22" s="42" t="str">
        <f t="shared" si="0"/>
        <v>Naye</v>
      </c>
      <c r="D22" s="42" t="str">
        <f t="shared" si="1"/>
        <v xml:space="preserve">Nobre </v>
      </c>
      <c r="E22" s="48" t="s">
        <v>61</v>
      </c>
      <c r="F22" s="44" t="s">
        <v>18</v>
      </c>
      <c r="G22" s="45" t="s">
        <v>36</v>
      </c>
      <c r="H22" s="46">
        <v>2499.96</v>
      </c>
    </row>
    <row r="23" spans="1:8" x14ac:dyDescent="0.25">
      <c r="A23" s="43">
        <v>43273</v>
      </c>
      <c r="B23" s="42" t="s">
        <v>62</v>
      </c>
      <c r="C23" s="42" t="str">
        <f t="shared" si="0"/>
        <v>Jonathan</v>
      </c>
      <c r="D23" s="42" t="str">
        <f t="shared" si="1"/>
        <v>Silva</v>
      </c>
      <c r="E23" s="48" t="s">
        <v>63</v>
      </c>
      <c r="F23" s="44" t="s">
        <v>22</v>
      </c>
      <c r="G23" s="45" t="s">
        <v>33</v>
      </c>
      <c r="H23" s="46">
        <v>2199.96</v>
      </c>
    </row>
    <row r="24" spans="1:8" x14ac:dyDescent="0.25">
      <c r="A24" s="43">
        <v>43274</v>
      </c>
      <c r="B24" s="42" t="s">
        <v>64</v>
      </c>
      <c r="C24" s="42" t="str">
        <f t="shared" si="0"/>
        <v>Tito</v>
      </c>
      <c r="D24" s="42" t="str">
        <f t="shared" si="1"/>
        <v>Marcos</v>
      </c>
      <c r="E24" s="48" t="s">
        <v>86</v>
      </c>
      <c r="F24" s="44" t="s">
        <v>26</v>
      </c>
      <c r="G24" s="45" t="s">
        <v>30</v>
      </c>
      <c r="H24" s="46">
        <v>2349.9699999999998</v>
      </c>
    </row>
    <row r="25" spans="1:8" x14ac:dyDescent="0.25">
      <c r="A25" s="43">
        <v>43275</v>
      </c>
      <c r="B25" s="42" t="s">
        <v>66</v>
      </c>
      <c r="C25" s="42" t="str">
        <f t="shared" si="0"/>
        <v>Maikon</v>
      </c>
      <c r="D25" s="42" t="str">
        <f t="shared" si="1"/>
        <v>Pereira</v>
      </c>
      <c r="E25" s="48" t="s">
        <v>67</v>
      </c>
      <c r="F25" s="44" t="s">
        <v>26</v>
      </c>
      <c r="G25" s="45" t="s">
        <v>27</v>
      </c>
      <c r="H25" s="46">
        <v>2300</v>
      </c>
    </row>
    <row r="26" spans="1:8" x14ac:dyDescent="0.25">
      <c r="A26" s="43">
        <v>43276</v>
      </c>
      <c r="B26" s="42" t="s">
        <v>68</v>
      </c>
      <c r="C26" s="42" t="str">
        <f t="shared" si="0"/>
        <v>Joao</v>
      </c>
      <c r="D26" s="42" t="str">
        <f t="shared" si="1"/>
        <v>Carlos</v>
      </c>
      <c r="E26" s="48" t="s">
        <v>69</v>
      </c>
      <c r="F26" s="44" t="s">
        <v>22</v>
      </c>
      <c r="G26" s="45" t="s">
        <v>23</v>
      </c>
      <c r="H26" s="46">
        <v>1799.98</v>
      </c>
    </row>
    <row r="27" spans="1:8" x14ac:dyDescent="0.25">
      <c r="A27" s="43">
        <v>43277</v>
      </c>
      <c r="B27" s="42" t="s">
        <v>70</v>
      </c>
      <c r="C27" s="42" t="str">
        <f t="shared" si="0"/>
        <v>Thiago</v>
      </c>
      <c r="D27" s="42" t="str">
        <f t="shared" si="1"/>
        <v>Augusto</v>
      </c>
      <c r="E27" s="48" t="s">
        <v>87</v>
      </c>
      <c r="F27" s="44" t="s">
        <v>26</v>
      </c>
      <c r="G27" s="45" t="s">
        <v>30</v>
      </c>
      <c r="H27" s="46">
        <v>900</v>
      </c>
    </row>
    <row r="28" spans="1:8" x14ac:dyDescent="0.25">
      <c r="A28" s="43">
        <v>43278</v>
      </c>
      <c r="B28" s="42" t="s">
        <v>72</v>
      </c>
      <c r="C28" s="42" t="str">
        <f t="shared" si="0"/>
        <v>Danilo</v>
      </c>
      <c r="D28" s="42" t="str">
        <f t="shared" si="1"/>
        <v>Santos Barreto</v>
      </c>
      <c r="E28" s="48" t="s">
        <v>73</v>
      </c>
      <c r="F28" s="44" t="s">
        <v>22</v>
      </c>
      <c r="G28" s="45" t="s">
        <v>33</v>
      </c>
      <c r="H28" s="46">
        <v>2800</v>
      </c>
    </row>
    <row r="29" spans="1:8" x14ac:dyDescent="0.25">
      <c r="A29" s="43">
        <v>43279</v>
      </c>
      <c r="B29" s="42" t="s">
        <v>74</v>
      </c>
      <c r="C29" s="42" t="str">
        <f t="shared" si="0"/>
        <v>Franclin</v>
      </c>
      <c r="D29" s="42" t="str">
        <f t="shared" si="1"/>
        <v>Fagundes</v>
      </c>
      <c r="E29" s="48" t="s">
        <v>75</v>
      </c>
      <c r="F29" s="44" t="s">
        <v>18</v>
      </c>
      <c r="G29" s="45" t="s">
        <v>36</v>
      </c>
      <c r="H29" s="46">
        <v>1500</v>
      </c>
    </row>
    <row r="30" spans="1:8" x14ac:dyDescent="0.25">
      <c r="A30" s="43">
        <v>43280</v>
      </c>
      <c r="B30" s="42" t="s">
        <v>76</v>
      </c>
      <c r="C30" s="42" t="str">
        <f t="shared" si="0"/>
        <v>Jasiel</v>
      </c>
      <c r="D30" s="42" t="str">
        <f t="shared" si="1"/>
        <v>Souza</v>
      </c>
      <c r="E30" s="48" t="s">
        <v>88</v>
      </c>
      <c r="F30" s="44" t="s">
        <v>8</v>
      </c>
      <c r="G30" s="45" t="s">
        <v>39</v>
      </c>
      <c r="H30" s="46">
        <v>1750</v>
      </c>
    </row>
    <row r="31" spans="1:8" x14ac:dyDescent="0.25">
      <c r="A31" s="43">
        <v>43281</v>
      </c>
      <c r="B31" s="42" t="s">
        <v>78</v>
      </c>
      <c r="C31" s="42" t="str">
        <f t="shared" si="0"/>
        <v>Emilly</v>
      </c>
      <c r="D31" s="42" t="str">
        <f t="shared" si="1"/>
        <v>Cerqueira</v>
      </c>
      <c r="E31" s="48" t="s">
        <v>79</v>
      </c>
      <c r="F31" s="44" t="s">
        <v>26</v>
      </c>
      <c r="G31" s="45" t="s">
        <v>27</v>
      </c>
      <c r="H31" s="46">
        <v>2500</v>
      </c>
    </row>
  </sheetData>
  <hyperlinks>
    <hyperlink ref="E3" r:id="rId1" display="ronaldolima@gmail.com"/>
    <hyperlink ref="E4" r:id="rId2" display="julianaamaral@gmail.com"/>
    <hyperlink ref="E6" r:id="rId3"/>
    <hyperlink ref="E7" r:id="rId4" display="joycecoutinho@gmail.com"/>
    <hyperlink ref="E8" r:id="rId5" display="paulosergio@gamail.com"/>
    <hyperlink ref="E9" r:id="rId6" display="crisluziane@gmail.com"/>
    <hyperlink ref="E10" r:id="rId7"/>
    <hyperlink ref="E11" r:id="rId8" display="leandrohenrique@gamail.com"/>
    <hyperlink ref="E12" r:id="rId9" display="erikalmeida@gamail.com"/>
    <hyperlink ref="E13" r:id="rId10"/>
    <hyperlink ref="E14" r:id="rId11" display="camilamendes@gmail.com"/>
    <hyperlink ref="E15" r:id="rId12" display="raissasoares@gamail.com"/>
    <hyperlink ref="E16" r:id="rId13" display="neidsonluiz@gmail.com"/>
    <hyperlink ref="E17" r:id="rId14"/>
    <hyperlink ref="E18" r:id="rId15" display="geraldopereira@gamail.com"/>
    <hyperlink ref="E19" r:id="rId16" display="edsonbrito@gmail.com"/>
    <hyperlink ref="E20" r:id="rId17" display="diegohenrique@gmail.com"/>
    <hyperlink ref="E21" r:id="rId18"/>
    <hyperlink ref="E22" r:id="rId19"/>
    <hyperlink ref="E23" r:id="rId20" display="jonathansilva@gmail.com"/>
    <hyperlink ref="E24" r:id="rId21" display="titomarcos@gamail.com"/>
    <hyperlink ref="E25" r:id="rId22" display="maikonpereira@gmail.com"/>
    <hyperlink ref="E26" r:id="rId23"/>
    <hyperlink ref="E27" r:id="rId24" display="thiagoaugusto@gamail.com"/>
    <hyperlink ref="E29" r:id="rId25"/>
    <hyperlink ref="E30" r:id="rId26" display="jasielsouza@gamail.com"/>
    <hyperlink ref="E31" r:id="rId27" display="emillycerqueira@gmail.com"/>
    <hyperlink ref="E5" r:id="rId28" display="rafaeldesousa@gamail.com"/>
    <hyperlink ref="E2" r:id="rId29"/>
  </hyperlinks>
  <pageMargins left="0.511811024" right="0.511811024" top="0.78740157499999996" bottom="0.78740157499999996" header="0.31496062000000002" footer="0.31496062000000002"/>
  <pageSetup paperSize="9" orientation="portrait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37"/>
  <sheetViews>
    <sheetView topLeftCell="B1" zoomScale="130" zoomScaleNormal="130" workbookViewId="0">
      <selection activeCell="B12" sqref="B12"/>
    </sheetView>
  </sheetViews>
  <sheetFormatPr defaultRowHeight="15" x14ac:dyDescent="0.25"/>
  <cols>
    <col min="1" max="1" width="12.42578125" customWidth="1"/>
    <col min="2" max="3" width="20.7109375" customWidth="1"/>
    <col min="4" max="4" width="28.85546875" bestFit="1" customWidth="1"/>
    <col min="5" max="5" width="6.85546875" style="11" bestFit="1" customWidth="1"/>
    <col min="6" max="6" width="19.5703125" style="7" customWidth="1"/>
    <col min="7" max="7" width="16.7109375" style="11" customWidth="1"/>
    <col min="8" max="8" width="3.7109375" customWidth="1"/>
    <col min="9" max="9" width="16.85546875" customWidth="1"/>
  </cols>
  <sheetData>
    <row r="1" spans="1:7" ht="15" customHeight="1" x14ac:dyDescent="0.25">
      <c r="A1" s="22" t="s">
        <v>0</v>
      </c>
      <c r="B1" s="22" t="s">
        <v>1</v>
      </c>
      <c r="C1" s="22" t="s">
        <v>95</v>
      </c>
      <c r="D1" s="22" t="s">
        <v>2</v>
      </c>
      <c r="E1" s="23" t="s">
        <v>3</v>
      </c>
      <c r="F1" s="31" t="s">
        <v>4</v>
      </c>
      <c r="G1" s="23" t="s">
        <v>5</v>
      </c>
    </row>
    <row r="2" spans="1:7" x14ac:dyDescent="0.25">
      <c r="A2" s="2">
        <v>43252</v>
      </c>
      <c r="B2" t="s">
        <v>239</v>
      </c>
      <c r="C2" t="str">
        <f>TRIM(B2)</f>
        <v>Cristiano Aparecido</v>
      </c>
      <c r="D2" s="3" t="s">
        <v>7</v>
      </c>
      <c r="E2" s="4" t="s">
        <v>8</v>
      </c>
      <c r="F2" s="5" t="s">
        <v>9</v>
      </c>
      <c r="G2" s="6">
        <v>1499.96</v>
      </c>
    </row>
    <row r="3" spans="1:7" x14ac:dyDescent="0.25">
      <c r="A3" s="2">
        <v>43253</v>
      </c>
      <c r="B3" t="s">
        <v>10</v>
      </c>
      <c r="C3" s="42" t="str">
        <f t="shared" ref="C3:C31" si="0">TRIM(B3)</f>
        <v>Ronaldo Lima</v>
      </c>
      <c r="D3" s="3" t="s">
        <v>11</v>
      </c>
      <c r="E3" s="4" t="s">
        <v>8</v>
      </c>
      <c r="F3" s="7" t="s">
        <v>12</v>
      </c>
      <c r="G3" s="6">
        <v>1750</v>
      </c>
    </row>
    <row r="4" spans="1:7" x14ac:dyDescent="0.25">
      <c r="A4" s="2">
        <v>43254</v>
      </c>
      <c r="B4" t="s">
        <v>89</v>
      </c>
      <c r="C4" s="42" t="str">
        <f t="shared" si="0"/>
        <v>Juliana Amaral</v>
      </c>
      <c r="D4" s="3" t="s">
        <v>14</v>
      </c>
      <c r="E4" s="4" t="s">
        <v>8</v>
      </c>
      <c r="F4" s="7" t="s">
        <v>15</v>
      </c>
      <c r="G4" s="6">
        <v>2499.98</v>
      </c>
    </row>
    <row r="5" spans="1:7" x14ac:dyDescent="0.25">
      <c r="A5" s="2">
        <v>43255</v>
      </c>
      <c r="B5" t="s">
        <v>90</v>
      </c>
      <c r="C5" s="42" t="str">
        <f t="shared" si="0"/>
        <v>Rafael De Sousa</v>
      </c>
      <c r="D5" s="3" t="s">
        <v>80</v>
      </c>
      <c r="E5" s="4" t="s">
        <v>18</v>
      </c>
      <c r="F5" s="5" t="s">
        <v>19</v>
      </c>
      <c r="G5" s="6">
        <v>2200</v>
      </c>
    </row>
    <row r="6" spans="1:7" x14ac:dyDescent="0.25">
      <c r="A6" s="2">
        <v>43256</v>
      </c>
      <c r="B6" t="s">
        <v>94</v>
      </c>
      <c r="C6" s="42" t="str">
        <f t="shared" si="0"/>
        <v>Igor Souza</v>
      </c>
      <c r="D6" s="3" t="s">
        <v>21</v>
      </c>
      <c r="E6" s="4" t="s">
        <v>22</v>
      </c>
      <c r="F6" s="5" t="s">
        <v>23</v>
      </c>
      <c r="G6" s="6">
        <v>2350</v>
      </c>
    </row>
    <row r="7" spans="1:7" x14ac:dyDescent="0.25">
      <c r="A7" s="2">
        <v>43257</v>
      </c>
      <c r="B7" t="s">
        <v>91</v>
      </c>
      <c r="C7" s="42" t="str">
        <f t="shared" si="0"/>
        <v>Joyce Coutinho</v>
      </c>
      <c r="D7" s="3" t="s">
        <v>25</v>
      </c>
      <c r="E7" s="4" t="s">
        <v>26</v>
      </c>
      <c r="F7" s="5" t="s">
        <v>27</v>
      </c>
      <c r="G7" s="6">
        <v>2300</v>
      </c>
    </row>
    <row r="8" spans="1:7" x14ac:dyDescent="0.25">
      <c r="A8" s="2">
        <v>43258</v>
      </c>
      <c r="B8" t="s">
        <v>28</v>
      </c>
      <c r="C8" s="42" t="str">
        <f t="shared" si="0"/>
        <v>Paulo Sergio</v>
      </c>
      <c r="D8" s="3" t="s">
        <v>81</v>
      </c>
      <c r="E8" s="4" t="s">
        <v>26</v>
      </c>
      <c r="F8" s="5" t="s">
        <v>30</v>
      </c>
      <c r="G8" s="6">
        <v>1800</v>
      </c>
    </row>
    <row r="9" spans="1:7" x14ac:dyDescent="0.25">
      <c r="A9" s="2">
        <v>43259</v>
      </c>
      <c r="B9" t="s">
        <v>92</v>
      </c>
      <c r="C9" s="42" t="str">
        <f t="shared" si="0"/>
        <v>Cris Luziane</v>
      </c>
      <c r="D9" s="3" t="s">
        <v>32</v>
      </c>
      <c r="E9" s="4" t="s">
        <v>22</v>
      </c>
      <c r="F9" s="5" t="s">
        <v>33</v>
      </c>
      <c r="G9" s="6">
        <v>900</v>
      </c>
    </row>
    <row r="10" spans="1:7" x14ac:dyDescent="0.25">
      <c r="A10" s="2">
        <v>43260</v>
      </c>
      <c r="B10" t="s">
        <v>34</v>
      </c>
      <c r="C10" s="42" t="str">
        <f t="shared" si="0"/>
        <v>Evelin Ferreira</v>
      </c>
      <c r="D10" s="3" t="s">
        <v>35</v>
      </c>
      <c r="E10" s="4" t="s">
        <v>18</v>
      </c>
      <c r="F10" s="5" t="s">
        <v>36</v>
      </c>
      <c r="G10" s="6">
        <v>2799.96</v>
      </c>
    </row>
    <row r="11" spans="1:7" x14ac:dyDescent="0.25">
      <c r="A11" s="2">
        <v>43261</v>
      </c>
      <c r="B11" t="s">
        <v>242</v>
      </c>
      <c r="C11" s="42" t="str">
        <f t="shared" si="0"/>
        <v>Leandro Henrique</v>
      </c>
      <c r="D11" s="3" t="s">
        <v>82</v>
      </c>
      <c r="E11" s="4" t="s">
        <v>8</v>
      </c>
      <c r="F11" s="5" t="s">
        <v>39</v>
      </c>
      <c r="G11" s="6">
        <v>1499.94</v>
      </c>
    </row>
    <row r="12" spans="1:7" x14ac:dyDescent="0.25">
      <c r="A12" s="2">
        <v>43262</v>
      </c>
      <c r="B12" t="s">
        <v>93</v>
      </c>
      <c r="C12" s="42" t="str">
        <f t="shared" si="0"/>
        <v>Erik Almeida</v>
      </c>
      <c r="D12" s="3" t="s">
        <v>83</v>
      </c>
      <c r="E12" s="4" t="s">
        <v>8</v>
      </c>
      <c r="F12" s="5" t="s">
        <v>39</v>
      </c>
      <c r="G12" s="6">
        <v>1750</v>
      </c>
    </row>
    <row r="13" spans="1:7" x14ac:dyDescent="0.25">
      <c r="A13" s="2">
        <v>43263</v>
      </c>
      <c r="B13" t="s">
        <v>42</v>
      </c>
      <c r="C13" s="42" t="str">
        <f t="shared" si="0"/>
        <v>Patricia Rosa</v>
      </c>
      <c r="D13" s="3" t="s">
        <v>43</v>
      </c>
      <c r="E13" s="4" t="s">
        <v>18</v>
      </c>
      <c r="F13" s="5" t="s">
        <v>36</v>
      </c>
      <c r="G13" s="6">
        <v>2350</v>
      </c>
    </row>
    <row r="14" spans="1:7" x14ac:dyDescent="0.25">
      <c r="A14" s="2">
        <v>43264</v>
      </c>
      <c r="B14" t="s">
        <v>128</v>
      </c>
      <c r="C14" s="42" t="str">
        <f t="shared" si="0"/>
        <v>Camila Mendes</v>
      </c>
      <c r="D14" s="3" t="s">
        <v>45</v>
      </c>
      <c r="E14" s="4" t="s">
        <v>22</v>
      </c>
      <c r="F14" s="5" t="s">
        <v>33</v>
      </c>
      <c r="G14" s="6">
        <v>2199.96</v>
      </c>
    </row>
    <row r="15" spans="1:7" x14ac:dyDescent="0.25">
      <c r="A15" s="2">
        <v>43265</v>
      </c>
      <c r="B15" t="s">
        <v>46</v>
      </c>
      <c r="C15" s="42" t="str">
        <f t="shared" si="0"/>
        <v>Raissa Soares</v>
      </c>
      <c r="D15" s="3" t="s">
        <v>84</v>
      </c>
      <c r="E15" s="4" t="s">
        <v>26</v>
      </c>
      <c r="F15" s="5" t="s">
        <v>30</v>
      </c>
      <c r="G15" s="6">
        <v>2350</v>
      </c>
    </row>
    <row r="16" spans="1:7" x14ac:dyDescent="0.25">
      <c r="A16" s="2">
        <v>43266</v>
      </c>
      <c r="B16" t="s">
        <v>129</v>
      </c>
      <c r="C16" s="42" t="str">
        <f t="shared" si="0"/>
        <v>Neidson Luiz</v>
      </c>
      <c r="D16" s="3" t="s">
        <v>49</v>
      </c>
      <c r="E16" s="4" t="s">
        <v>26</v>
      </c>
      <c r="F16" s="5" t="s">
        <v>27</v>
      </c>
      <c r="G16" s="6">
        <v>2299.92</v>
      </c>
    </row>
    <row r="17" spans="1:7" x14ac:dyDescent="0.25">
      <c r="A17" s="2">
        <v>43267</v>
      </c>
      <c r="B17" t="s">
        <v>50</v>
      </c>
      <c r="C17" s="42" t="str">
        <f t="shared" si="0"/>
        <v>Antonio Ricardo</v>
      </c>
      <c r="D17" s="3" t="s">
        <v>51</v>
      </c>
      <c r="E17" s="4" t="s">
        <v>22</v>
      </c>
      <c r="F17" s="5" t="s">
        <v>23</v>
      </c>
      <c r="G17" s="6">
        <v>1800</v>
      </c>
    </row>
    <row r="18" spans="1:7" x14ac:dyDescent="0.25">
      <c r="A18" s="2">
        <v>43268</v>
      </c>
      <c r="B18" t="s">
        <v>130</v>
      </c>
      <c r="C18" s="42" t="str">
        <f t="shared" si="0"/>
        <v>Geraldo Pereira</v>
      </c>
      <c r="D18" s="3" t="s">
        <v>85</v>
      </c>
      <c r="E18" s="4" t="s">
        <v>18</v>
      </c>
      <c r="F18" s="5" t="s">
        <v>19</v>
      </c>
      <c r="G18" s="6">
        <v>900</v>
      </c>
    </row>
    <row r="19" spans="1:7" x14ac:dyDescent="0.25">
      <c r="A19" s="2">
        <v>43269</v>
      </c>
      <c r="B19" t="s">
        <v>54</v>
      </c>
      <c r="C19" s="42" t="str">
        <f t="shared" si="0"/>
        <v>Edson Brito</v>
      </c>
      <c r="D19" s="3" t="s">
        <v>55</v>
      </c>
      <c r="E19" s="4" t="s">
        <v>8</v>
      </c>
      <c r="F19" s="5" t="s">
        <v>15</v>
      </c>
      <c r="G19" s="6">
        <v>2800</v>
      </c>
    </row>
    <row r="20" spans="1:7" x14ac:dyDescent="0.25">
      <c r="A20" s="2">
        <v>43270</v>
      </c>
      <c r="B20" t="s">
        <v>56</v>
      </c>
      <c r="C20" s="42" t="str">
        <f t="shared" si="0"/>
        <v>Diego Henrique</v>
      </c>
      <c r="D20" s="3" t="s">
        <v>57</v>
      </c>
      <c r="E20" s="4" t="s">
        <v>8</v>
      </c>
      <c r="F20" s="5" t="s">
        <v>12</v>
      </c>
      <c r="G20" s="6">
        <v>1500</v>
      </c>
    </row>
    <row r="21" spans="1:7" x14ac:dyDescent="0.25">
      <c r="A21" s="2">
        <v>43271</v>
      </c>
      <c r="B21" t="s">
        <v>131</v>
      </c>
      <c r="C21" s="42" t="str">
        <f t="shared" si="0"/>
        <v>Olivio Mariano</v>
      </c>
      <c r="D21" s="3" t="s">
        <v>59</v>
      </c>
      <c r="E21" s="4" t="s">
        <v>8</v>
      </c>
      <c r="F21" s="5" t="s">
        <v>9</v>
      </c>
      <c r="G21" s="6">
        <v>1749.9999999999991</v>
      </c>
    </row>
    <row r="22" spans="1:7" x14ac:dyDescent="0.25">
      <c r="A22" s="2">
        <v>43272</v>
      </c>
      <c r="B22" t="s">
        <v>60</v>
      </c>
      <c r="C22" s="42" t="str">
        <f t="shared" si="0"/>
        <v>Naye Nobre</v>
      </c>
      <c r="D22" s="3" t="s">
        <v>61</v>
      </c>
      <c r="E22" s="4" t="s">
        <v>18</v>
      </c>
      <c r="F22" s="5" t="s">
        <v>36</v>
      </c>
      <c r="G22" s="6">
        <v>2499.96</v>
      </c>
    </row>
    <row r="23" spans="1:7" x14ac:dyDescent="0.25">
      <c r="A23" s="2">
        <v>43273</v>
      </c>
      <c r="B23" t="s">
        <v>132</v>
      </c>
      <c r="C23" s="42" t="str">
        <f t="shared" si="0"/>
        <v>Jonathan Silva</v>
      </c>
      <c r="D23" s="3" t="s">
        <v>63</v>
      </c>
      <c r="E23" s="4" t="s">
        <v>22</v>
      </c>
      <c r="F23" s="5" t="s">
        <v>33</v>
      </c>
      <c r="G23" s="6">
        <v>2199.96</v>
      </c>
    </row>
    <row r="24" spans="1:7" x14ac:dyDescent="0.25">
      <c r="A24" s="2">
        <v>43274</v>
      </c>
      <c r="B24" t="s">
        <v>64</v>
      </c>
      <c r="C24" s="42" t="str">
        <f t="shared" si="0"/>
        <v>Tito Marcos</v>
      </c>
      <c r="D24" s="3" t="s">
        <v>86</v>
      </c>
      <c r="E24" s="4" t="s">
        <v>26</v>
      </c>
      <c r="F24" s="5" t="s">
        <v>30</v>
      </c>
      <c r="G24" s="6">
        <v>2349.9699999999998</v>
      </c>
    </row>
    <row r="25" spans="1:7" x14ac:dyDescent="0.25">
      <c r="A25" s="2">
        <v>43275</v>
      </c>
      <c r="B25" t="s">
        <v>133</v>
      </c>
      <c r="C25" s="42" t="str">
        <f t="shared" si="0"/>
        <v>Maikon Pereira</v>
      </c>
      <c r="D25" s="3" t="s">
        <v>67</v>
      </c>
      <c r="E25" s="4" t="s">
        <v>26</v>
      </c>
      <c r="F25" s="5" t="s">
        <v>27</v>
      </c>
      <c r="G25" s="6">
        <v>2300</v>
      </c>
    </row>
    <row r="26" spans="1:7" x14ac:dyDescent="0.25">
      <c r="A26" s="2">
        <v>43276</v>
      </c>
      <c r="B26" t="s">
        <v>68</v>
      </c>
      <c r="C26" s="42" t="str">
        <f t="shared" si="0"/>
        <v>Joao Carlos</v>
      </c>
      <c r="D26" s="3" t="s">
        <v>69</v>
      </c>
      <c r="E26" s="4" t="s">
        <v>22</v>
      </c>
      <c r="F26" s="5" t="s">
        <v>23</v>
      </c>
      <c r="G26" s="6">
        <v>1799.98</v>
      </c>
    </row>
    <row r="27" spans="1:7" x14ac:dyDescent="0.25">
      <c r="A27" s="2">
        <v>43277</v>
      </c>
      <c r="B27" t="s">
        <v>70</v>
      </c>
      <c r="C27" s="42" t="str">
        <f t="shared" si="0"/>
        <v>Thiago Augusto</v>
      </c>
      <c r="D27" s="3" t="s">
        <v>87</v>
      </c>
      <c r="E27" s="4" t="s">
        <v>26</v>
      </c>
      <c r="F27" s="5" t="s">
        <v>30</v>
      </c>
      <c r="G27" s="6">
        <v>900</v>
      </c>
    </row>
    <row r="28" spans="1:7" x14ac:dyDescent="0.25">
      <c r="A28" s="2">
        <v>43278</v>
      </c>
      <c r="B28" t="s">
        <v>134</v>
      </c>
      <c r="C28" s="42" t="str">
        <f t="shared" si="0"/>
        <v>Danilo Santos Barreto</v>
      </c>
      <c r="D28" s="3" t="s">
        <v>73</v>
      </c>
      <c r="E28" s="4" t="s">
        <v>22</v>
      </c>
      <c r="F28" s="5" t="s">
        <v>33</v>
      </c>
      <c r="G28" s="6">
        <v>2800</v>
      </c>
    </row>
    <row r="29" spans="1:7" x14ac:dyDescent="0.25">
      <c r="A29" s="2">
        <v>43279</v>
      </c>
      <c r="B29" t="s">
        <v>74</v>
      </c>
      <c r="C29" s="42" t="str">
        <f t="shared" si="0"/>
        <v>Franclin Fagundes</v>
      </c>
      <c r="D29" s="3" t="s">
        <v>75</v>
      </c>
      <c r="E29" s="4" t="s">
        <v>18</v>
      </c>
      <c r="F29" s="5" t="s">
        <v>36</v>
      </c>
      <c r="G29" s="6">
        <v>1500</v>
      </c>
    </row>
    <row r="30" spans="1:7" x14ac:dyDescent="0.25">
      <c r="A30" s="2">
        <v>43280</v>
      </c>
      <c r="B30" t="s">
        <v>135</v>
      </c>
      <c r="C30" s="42" t="str">
        <f t="shared" si="0"/>
        <v>Jasiel Souza</v>
      </c>
      <c r="D30" s="3" t="s">
        <v>88</v>
      </c>
      <c r="E30" s="4" t="s">
        <v>8</v>
      </c>
      <c r="F30" s="5" t="s">
        <v>39</v>
      </c>
      <c r="G30" s="6">
        <v>1750</v>
      </c>
    </row>
    <row r="31" spans="1:7" x14ac:dyDescent="0.25">
      <c r="A31" s="2">
        <v>43281</v>
      </c>
      <c r="B31" t="s">
        <v>78</v>
      </c>
      <c r="C31" s="42" t="str">
        <f t="shared" si="0"/>
        <v>Emilly Cerqueira</v>
      </c>
      <c r="D31" s="3" t="s">
        <v>79</v>
      </c>
      <c r="E31" s="4" t="s">
        <v>26</v>
      </c>
      <c r="F31" s="5" t="s">
        <v>27</v>
      </c>
      <c r="G31" s="6">
        <v>2500</v>
      </c>
    </row>
    <row r="32" spans="1:7" x14ac:dyDescent="0.25">
      <c r="E32" s="8"/>
      <c r="G32" s="9"/>
    </row>
    <row r="33" spans="5:7" x14ac:dyDescent="0.25">
      <c r="E33" s="8"/>
      <c r="G33" s="9"/>
    </row>
    <row r="34" spans="5:7" x14ac:dyDescent="0.25">
      <c r="E34" s="8"/>
      <c r="G34" s="9"/>
    </row>
    <row r="35" spans="5:7" x14ac:dyDescent="0.25">
      <c r="E35" s="8"/>
      <c r="G35" s="9"/>
    </row>
    <row r="36" spans="5:7" x14ac:dyDescent="0.25">
      <c r="E36" s="8"/>
      <c r="G36" s="9"/>
    </row>
    <row r="37" spans="5:7" x14ac:dyDescent="0.25">
      <c r="E37" s="8"/>
      <c r="G37" s="9"/>
    </row>
  </sheetData>
  <hyperlinks>
    <hyperlink ref="D3" r:id="rId1" display="ronaldolima@gmail.com"/>
    <hyperlink ref="D4" r:id="rId2" display="julianaamaral@gmail.com"/>
    <hyperlink ref="D6" r:id="rId3"/>
    <hyperlink ref="D7" r:id="rId4" display="joycecoutinho@gmail.com"/>
    <hyperlink ref="D8" r:id="rId5" display="paulosergio@gamail.com"/>
    <hyperlink ref="D9" r:id="rId6" display="crisluziane@gmail.com"/>
    <hyperlink ref="D10" r:id="rId7"/>
    <hyperlink ref="D11" r:id="rId8" display="leandrohenrique@gamail.com"/>
    <hyperlink ref="D12" r:id="rId9" display="erikalmeida@gamail.com"/>
    <hyperlink ref="D13" r:id="rId10"/>
    <hyperlink ref="D14" r:id="rId11" display="camilamendes@gmail.com"/>
    <hyperlink ref="D15" r:id="rId12" display="raissasoares@gamail.com"/>
    <hyperlink ref="D16" r:id="rId13" display="neidsonluiz@gmail.com"/>
    <hyperlink ref="D17" r:id="rId14"/>
    <hyperlink ref="D18" r:id="rId15" display="geraldopereira@gamail.com"/>
    <hyperlink ref="D19" r:id="rId16" display="edsonbrito@gmail.com"/>
    <hyperlink ref="D20" r:id="rId17" display="diegohenrique@gmail.com"/>
    <hyperlink ref="D21" r:id="rId18"/>
    <hyperlink ref="D22" r:id="rId19"/>
    <hyperlink ref="D23" r:id="rId20" display="jonathansilva@gmail.com"/>
    <hyperlink ref="D24" r:id="rId21" display="titomarcos@gamail.com"/>
    <hyperlink ref="D25" r:id="rId22" display="maikonpereira@gmail.com"/>
    <hyperlink ref="D26" r:id="rId23"/>
    <hyperlink ref="D27" r:id="rId24" display="thiagoaugusto@gamail.com"/>
    <hyperlink ref="D29" r:id="rId25"/>
    <hyperlink ref="D30" r:id="rId26" display="jasielsouza@gamail.com"/>
    <hyperlink ref="D31" r:id="rId27" display="emillycerqueira@gmail.com"/>
    <hyperlink ref="D5" r:id="rId28" display="rafaeldesousa@gamail.com"/>
    <hyperlink ref="D2" r:id="rId29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7"/>
  <sheetViews>
    <sheetView zoomScale="130" zoomScaleNormal="130" workbookViewId="0">
      <selection activeCell="F4" sqref="F4"/>
    </sheetView>
  </sheetViews>
  <sheetFormatPr defaultRowHeight="15" x14ac:dyDescent="0.25"/>
  <cols>
    <col min="1" max="1" width="12.42578125" customWidth="1"/>
    <col min="2" max="2" width="20.7109375" customWidth="1"/>
    <col min="3" max="3" width="48.42578125" style="7" bestFit="1" customWidth="1"/>
    <col min="4" max="4" width="19.5703125" style="7" customWidth="1"/>
    <col min="5" max="5" width="6.85546875" style="11" bestFit="1" customWidth="1"/>
    <col min="6" max="6" width="68.42578125" style="7" bestFit="1" customWidth="1"/>
    <col min="7" max="7" width="16.7109375" style="11" customWidth="1"/>
    <col min="8" max="8" width="3.7109375" customWidth="1"/>
    <col min="9" max="9" width="16.85546875" customWidth="1"/>
  </cols>
  <sheetData>
    <row r="1" spans="1:7" ht="15" customHeight="1" x14ac:dyDescent="0.25">
      <c r="A1" s="22" t="s">
        <v>0</v>
      </c>
      <c r="B1" s="22" t="s">
        <v>1</v>
      </c>
      <c r="C1" s="31" t="s">
        <v>96</v>
      </c>
      <c r="D1" s="31" t="s">
        <v>4</v>
      </c>
      <c r="E1" s="23" t="s">
        <v>3</v>
      </c>
      <c r="F1" s="31" t="s">
        <v>97</v>
      </c>
      <c r="G1" s="1" t="s">
        <v>5</v>
      </c>
    </row>
    <row r="2" spans="1:7" x14ac:dyDescent="0.25">
      <c r="A2" s="2">
        <v>43252</v>
      </c>
      <c r="B2" t="s">
        <v>6</v>
      </c>
      <c r="C2" s="5" t="s">
        <v>118</v>
      </c>
      <c r="D2" s="5" t="s">
        <v>9</v>
      </c>
      <c r="E2" s="4" t="s">
        <v>8</v>
      </c>
      <c r="F2" s="5" t="str">
        <f>CONCATENATE(C2," - ",D2," - ",E2)</f>
        <v>Rua Bráz Cubas, 163 - Aclimação - São Paulo - SP</v>
      </c>
      <c r="G2" s="6">
        <v>1499.96</v>
      </c>
    </row>
    <row r="3" spans="1:7" x14ac:dyDescent="0.25">
      <c r="A3" s="2">
        <v>43253</v>
      </c>
      <c r="B3" t="s">
        <v>10</v>
      </c>
      <c r="C3" s="5" t="s">
        <v>99</v>
      </c>
      <c r="D3" s="7" t="s">
        <v>12</v>
      </c>
      <c r="E3" s="4" t="s">
        <v>8</v>
      </c>
      <c r="F3" s="45" t="str">
        <f>C3 &amp; " - " &amp; D3 &amp; " - " &amp; E3</f>
        <v>Av. Monteiro Lobato, 244 - Macedo - Guarulhos - SP</v>
      </c>
      <c r="G3" s="6">
        <v>1750</v>
      </c>
    </row>
    <row r="4" spans="1:7" x14ac:dyDescent="0.25">
      <c r="A4" s="2">
        <v>43254</v>
      </c>
      <c r="B4" t="s">
        <v>13</v>
      </c>
      <c r="C4" s="5" t="s">
        <v>119</v>
      </c>
      <c r="D4" s="7" t="s">
        <v>15</v>
      </c>
      <c r="E4" s="4" t="s">
        <v>8</v>
      </c>
      <c r="F4" s="45" t="str">
        <f t="shared" ref="F3:F31" si="0">CONCATENATE(C4," - ",D4," - ",E4)</f>
        <v>Rua Lupércio Arruda Camargo, 111 - Jardim Santana - Campinas - SP</v>
      </c>
      <c r="G4" s="6">
        <v>2499.98</v>
      </c>
    </row>
    <row r="5" spans="1:7" x14ac:dyDescent="0.25">
      <c r="A5" s="2">
        <v>43255</v>
      </c>
      <c r="B5" t="s">
        <v>16</v>
      </c>
      <c r="C5" s="5" t="s">
        <v>103</v>
      </c>
      <c r="D5" s="5" t="s">
        <v>19</v>
      </c>
      <c r="E5" s="4" t="s">
        <v>18</v>
      </c>
      <c r="F5" s="45" t="str">
        <f t="shared" si="0"/>
        <v>Av. Rio Branco, 81 - Centro - Rio de Janeiro - RJ</v>
      </c>
      <c r="G5" s="6">
        <v>2200</v>
      </c>
    </row>
    <row r="6" spans="1:7" x14ac:dyDescent="0.25">
      <c r="A6" s="2">
        <v>43256</v>
      </c>
      <c r="B6" t="s">
        <v>20</v>
      </c>
      <c r="C6" s="5" t="s">
        <v>105</v>
      </c>
      <c r="D6" s="5" t="s">
        <v>23</v>
      </c>
      <c r="E6" s="4" t="s">
        <v>22</v>
      </c>
      <c r="F6" s="45" t="str">
        <f t="shared" si="0"/>
        <v>Av. Álvares Cabral, 1690 - Lourdes - Belo Horizonte - MG</v>
      </c>
      <c r="G6" s="6">
        <v>2350</v>
      </c>
    </row>
    <row r="7" spans="1:7" x14ac:dyDescent="0.25">
      <c r="A7" s="2">
        <v>43257</v>
      </c>
      <c r="B7" t="s">
        <v>24</v>
      </c>
      <c r="C7" s="5" t="s">
        <v>107</v>
      </c>
      <c r="D7" s="5" t="s">
        <v>27</v>
      </c>
      <c r="E7" s="4" t="s">
        <v>26</v>
      </c>
      <c r="F7" s="45" t="str">
        <f t="shared" si="0"/>
        <v>Avenida Tocantins com Avenida Anhanguera, Qd. 67  - Goiânia - GO</v>
      </c>
      <c r="G7" s="6">
        <v>2300</v>
      </c>
    </row>
    <row r="8" spans="1:7" x14ac:dyDescent="0.25">
      <c r="A8" s="2">
        <v>43258</v>
      </c>
      <c r="B8" t="s">
        <v>28</v>
      </c>
      <c r="C8" s="5" t="s">
        <v>120</v>
      </c>
      <c r="D8" s="5" t="s">
        <v>30</v>
      </c>
      <c r="E8" s="4" t="s">
        <v>26</v>
      </c>
      <c r="F8" s="45" t="str">
        <f t="shared" si="0"/>
        <v>Av. Miguel João, nº 145 - Centro - Aparecida de Goiânia - GO</v>
      </c>
      <c r="G8" s="6">
        <v>1800</v>
      </c>
    </row>
    <row r="9" spans="1:7" x14ac:dyDescent="0.25">
      <c r="A9" s="2">
        <v>43259</v>
      </c>
      <c r="B9" t="s">
        <v>31</v>
      </c>
      <c r="C9" s="5" t="s">
        <v>110</v>
      </c>
      <c r="D9" s="5" t="s">
        <v>33</v>
      </c>
      <c r="E9" s="4" t="s">
        <v>22</v>
      </c>
      <c r="F9" s="45" t="str">
        <f t="shared" si="0"/>
        <v>Rua São Paulo, 35 - Tibery - Uberlândia - MG</v>
      </c>
      <c r="G9" s="6">
        <v>900</v>
      </c>
    </row>
    <row r="10" spans="1:7" x14ac:dyDescent="0.25">
      <c r="A10" s="2">
        <v>43260</v>
      </c>
      <c r="B10" t="s">
        <v>34</v>
      </c>
      <c r="C10" s="5" t="s">
        <v>115</v>
      </c>
      <c r="D10" s="5" t="s">
        <v>36</v>
      </c>
      <c r="E10" s="4" t="s">
        <v>18</v>
      </c>
      <c r="F10" s="45" t="str">
        <f t="shared" si="0"/>
        <v>Rua Feliciano Sodré, 100 - Centro - São Gonçalo - RJ</v>
      </c>
      <c r="G10" s="6">
        <v>2799.96</v>
      </c>
    </row>
    <row r="11" spans="1:7" x14ac:dyDescent="0.25">
      <c r="A11" s="2">
        <v>43261</v>
      </c>
      <c r="B11" t="s">
        <v>37</v>
      </c>
      <c r="C11" s="5" t="s">
        <v>121</v>
      </c>
      <c r="D11" s="5" t="s">
        <v>102</v>
      </c>
      <c r="E11" s="4" t="s">
        <v>8</v>
      </c>
      <c r="F11" s="45" t="str">
        <f t="shared" si="0"/>
        <v>Rua Euclides Miragai, 700 - Centro - São José dos Campos - SP</v>
      </c>
      <c r="G11" s="6">
        <v>1499.94</v>
      </c>
    </row>
    <row r="12" spans="1:7" x14ac:dyDescent="0.25">
      <c r="A12" s="2">
        <v>43262</v>
      </c>
      <c r="B12" t="s">
        <v>40</v>
      </c>
      <c r="C12" s="5" t="s">
        <v>122</v>
      </c>
      <c r="D12" s="5" t="s">
        <v>102</v>
      </c>
      <c r="E12" s="4" t="s">
        <v>8</v>
      </c>
      <c r="F12" s="45" t="str">
        <f t="shared" si="0"/>
        <v>Avenida Juscelino Kubtschek, 1600 - São José dos Campos - SP</v>
      </c>
      <c r="G12" s="6">
        <v>1750</v>
      </c>
    </row>
    <row r="13" spans="1:7" x14ac:dyDescent="0.25">
      <c r="A13" s="2">
        <v>43263</v>
      </c>
      <c r="B13" t="s">
        <v>42</v>
      </c>
      <c r="C13" s="5" t="s">
        <v>116</v>
      </c>
      <c r="D13" s="5" t="s">
        <v>36</v>
      </c>
      <c r="E13" s="4" t="s">
        <v>18</v>
      </c>
      <c r="F13" s="45" t="str">
        <f t="shared" si="0"/>
        <v>Rua Francisco Portela, 2630 – Ze Garoto - São Gonçalo - RJ</v>
      </c>
      <c r="G13" s="6">
        <v>2350</v>
      </c>
    </row>
    <row r="14" spans="1:7" x14ac:dyDescent="0.25">
      <c r="A14" s="2">
        <v>43264</v>
      </c>
      <c r="B14" t="s">
        <v>44</v>
      </c>
      <c r="C14" s="5" t="s">
        <v>111</v>
      </c>
      <c r="D14" s="5" t="s">
        <v>33</v>
      </c>
      <c r="E14" s="4" t="s">
        <v>22</v>
      </c>
      <c r="F14" s="45" t="str">
        <f t="shared" si="0"/>
        <v>Av. José Andraus Gassani, 5464 - Distrito Industrial - Uberlândia - MG</v>
      </c>
      <c r="G14" s="6">
        <v>2199.96</v>
      </c>
    </row>
    <row r="15" spans="1:7" x14ac:dyDescent="0.25">
      <c r="A15" s="2">
        <v>43265</v>
      </c>
      <c r="B15" t="s">
        <v>46</v>
      </c>
      <c r="C15" s="5" t="s">
        <v>109</v>
      </c>
      <c r="D15" s="5" t="s">
        <v>30</v>
      </c>
      <c r="E15" s="4" t="s">
        <v>26</v>
      </c>
      <c r="F15" s="45" t="str">
        <f t="shared" si="0"/>
        <v>Av. Diamante, 1533 - Conde dos Arcos - Aparecida de Goiânia - GO</v>
      </c>
      <c r="G15" s="6">
        <v>2350</v>
      </c>
    </row>
    <row r="16" spans="1:7" x14ac:dyDescent="0.25">
      <c r="A16" s="2">
        <v>43266</v>
      </c>
      <c r="B16" t="s">
        <v>48</v>
      </c>
      <c r="C16" s="5" t="s">
        <v>123</v>
      </c>
      <c r="D16" s="5" t="s">
        <v>27</v>
      </c>
      <c r="E16" s="4" t="s">
        <v>26</v>
      </c>
      <c r="F16" s="45" t="str">
        <f t="shared" si="0"/>
        <v>Rua R-07 Jardim Botânico Qd: 35 - Vila Redenção - Goiânia - GO</v>
      </c>
      <c r="G16" s="6">
        <v>2299.92</v>
      </c>
    </row>
    <row r="17" spans="1:7" x14ac:dyDescent="0.25">
      <c r="A17" s="2">
        <v>43267</v>
      </c>
      <c r="B17" t="s">
        <v>50</v>
      </c>
      <c r="C17" s="5" t="s">
        <v>114</v>
      </c>
      <c r="D17" s="5" t="s">
        <v>23</v>
      </c>
      <c r="E17" s="4" t="s">
        <v>22</v>
      </c>
      <c r="F17" s="45" t="str">
        <f t="shared" si="0"/>
        <v>Av. Afonso Pena, 4001 - Serra - Belo Horizonte - MG</v>
      </c>
      <c r="G17" s="6">
        <v>1800</v>
      </c>
    </row>
    <row r="18" spans="1:7" x14ac:dyDescent="0.25">
      <c r="A18" s="2">
        <v>43268</v>
      </c>
      <c r="B18" t="s">
        <v>52</v>
      </c>
      <c r="C18" s="5" t="s">
        <v>104</v>
      </c>
      <c r="D18" s="5" t="s">
        <v>19</v>
      </c>
      <c r="E18" s="4" t="s">
        <v>18</v>
      </c>
      <c r="F18" s="45" t="str">
        <f t="shared" si="0"/>
        <v>Avenida Presidente Vargas, 817 - Centro - Rio de Janeiro - RJ</v>
      </c>
      <c r="G18" s="6">
        <v>900</v>
      </c>
    </row>
    <row r="19" spans="1:7" x14ac:dyDescent="0.25">
      <c r="A19" s="2">
        <v>43269</v>
      </c>
      <c r="B19" t="s">
        <v>54</v>
      </c>
      <c r="C19" s="5" t="s">
        <v>101</v>
      </c>
      <c r="D19" s="5" t="s">
        <v>15</v>
      </c>
      <c r="E19" s="4" t="s">
        <v>8</v>
      </c>
      <c r="F19" s="45" t="str">
        <f t="shared" si="0"/>
        <v>Avenida Prefeito Faria Lima, 10 - Parque Itália - Campinas - SP</v>
      </c>
      <c r="G19" s="6">
        <v>2800</v>
      </c>
    </row>
    <row r="20" spans="1:7" x14ac:dyDescent="0.25">
      <c r="A20" s="2">
        <v>43270</v>
      </c>
      <c r="B20" t="s">
        <v>56</v>
      </c>
      <c r="C20" s="5" t="s">
        <v>100</v>
      </c>
      <c r="D20" s="5" t="s">
        <v>12</v>
      </c>
      <c r="E20" s="4" t="s">
        <v>8</v>
      </c>
      <c r="F20" s="45" t="str">
        <f t="shared" si="0"/>
        <v>Rua 7 de setembro, 138 – Centro - Guarulhos - SP</v>
      </c>
      <c r="G20" s="6">
        <v>1500</v>
      </c>
    </row>
    <row r="21" spans="1:7" x14ac:dyDescent="0.25">
      <c r="A21" s="2">
        <v>43271</v>
      </c>
      <c r="B21" t="s">
        <v>58</v>
      </c>
      <c r="C21" s="5" t="s">
        <v>98</v>
      </c>
      <c r="D21" s="5" t="s">
        <v>9</v>
      </c>
      <c r="E21" s="4" t="s">
        <v>8</v>
      </c>
      <c r="F21" s="45" t="str">
        <f t="shared" si="0"/>
        <v>Rua Dona Inácia Uchoa, 106 – V. Mariana - São Paulo - SP</v>
      </c>
      <c r="G21" s="6">
        <v>1749.9999999999991</v>
      </c>
    </row>
    <row r="22" spans="1:7" x14ac:dyDescent="0.25">
      <c r="A22" s="2">
        <v>43272</v>
      </c>
      <c r="B22" t="s">
        <v>60</v>
      </c>
      <c r="C22" s="5" t="s">
        <v>115</v>
      </c>
      <c r="D22" s="5" t="s">
        <v>36</v>
      </c>
      <c r="E22" s="4" t="s">
        <v>18</v>
      </c>
      <c r="F22" s="45" t="str">
        <f t="shared" si="0"/>
        <v>Rua Feliciano Sodré, 100 - Centro - São Gonçalo - RJ</v>
      </c>
      <c r="G22" s="6">
        <v>2499.96</v>
      </c>
    </row>
    <row r="23" spans="1:7" x14ac:dyDescent="0.25">
      <c r="A23" s="2">
        <v>43273</v>
      </c>
      <c r="B23" t="s">
        <v>62</v>
      </c>
      <c r="C23" s="5" t="s">
        <v>113</v>
      </c>
      <c r="D23" s="5" t="s">
        <v>33</v>
      </c>
      <c r="E23" s="4" t="s">
        <v>22</v>
      </c>
      <c r="F23" s="45" t="str">
        <f t="shared" si="0"/>
        <v>Av. Afonso Pena, 191 - Centro - Uberlândia - MG</v>
      </c>
      <c r="G23" s="6">
        <v>2199.96</v>
      </c>
    </row>
    <row r="24" spans="1:7" x14ac:dyDescent="0.25">
      <c r="A24" s="2">
        <v>43274</v>
      </c>
      <c r="B24" t="s">
        <v>64</v>
      </c>
      <c r="C24" s="5" t="s">
        <v>108</v>
      </c>
      <c r="D24" s="5" t="s">
        <v>30</v>
      </c>
      <c r="E24" s="4" t="s">
        <v>26</v>
      </c>
      <c r="F24" s="45" t="str">
        <f t="shared" si="0"/>
        <v>Av. de Furnas, 417 - Jardim Rio Grande - Aparecida de Goiânia - GO</v>
      </c>
      <c r="G24" s="6">
        <v>2349.9699999999998</v>
      </c>
    </row>
    <row r="25" spans="1:7" x14ac:dyDescent="0.25">
      <c r="A25" s="2">
        <v>43275</v>
      </c>
      <c r="B25" t="s">
        <v>66</v>
      </c>
      <c r="C25" s="5" t="s">
        <v>124</v>
      </c>
      <c r="D25" s="5" t="s">
        <v>27</v>
      </c>
      <c r="E25" s="4" t="s">
        <v>26</v>
      </c>
      <c r="F25" s="45" t="str">
        <f t="shared" si="0"/>
        <v>Av. Dr. Ismerino Soares, nº 789 - Aeroporto - Goiânia - GO</v>
      </c>
      <c r="G25" s="6">
        <v>2300</v>
      </c>
    </row>
    <row r="26" spans="1:7" x14ac:dyDescent="0.25">
      <c r="A26" s="2">
        <v>43276</v>
      </c>
      <c r="B26" t="s">
        <v>68</v>
      </c>
      <c r="C26" s="5" t="s">
        <v>106</v>
      </c>
      <c r="D26" s="5" t="s">
        <v>23</v>
      </c>
      <c r="E26" s="4" t="s">
        <v>22</v>
      </c>
      <c r="F26" s="45" t="str">
        <f t="shared" si="0"/>
        <v>Avenida do Contorno, 6664 - Savassi - Belo Horizonte - MG</v>
      </c>
      <c r="G26" s="6">
        <v>1799.98</v>
      </c>
    </row>
    <row r="27" spans="1:7" x14ac:dyDescent="0.25">
      <c r="A27" s="2">
        <v>43277</v>
      </c>
      <c r="B27" t="s">
        <v>70</v>
      </c>
      <c r="C27" s="5" t="s">
        <v>117</v>
      </c>
      <c r="D27" s="5" t="s">
        <v>30</v>
      </c>
      <c r="E27" s="4" t="s">
        <v>26</v>
      </c>
      <c r="F27" s="45" t="str">
        <f t="shared" si="0"/>
        <v>Avenida Tanner Melo, 344 - Fazenda Santo Antônio - Aparecida de Goiânia - GO</v>
      </c>
      <c r="G27" s="6">
        <v>900</v>
      </c>
    </row>
    <row r="28" spans="1:7" x14ac:dyDescent="0.25">
      <c r="A28" s="2">
        <v>43278</v>
      </c>
      <c r="B28" t="s">
        <v>72</v>
      </c>
      <c r="C28" s="5" t="s">
        <v>112</v>
      </c>
      <c r="D28" s="5" t="s">
        <v>33</v>
      </c>
      <c r="E28" s="4" t="s">
        <v>22</v>
      </c>
      <c r="F28" s="45" t="str">
        <f t="shared" si="0"/>
        <v>Av. Generoso Mendonça, nº 4.900 - Jardim Europa - Uberlândia - MG</v>
      </c>
      <c r="G28" s="6">
        <v>2800</v>
      </c>
    </row>
    <row r="29" spans="1:7" x14ac:dyDescent="0.25">
      <c r="A29" s="2">
        <v>43279</v>
      </c>
      <c r="B29" t="s">
        <v>74</v>
      </c>
      <c r="C29" s="5" t="s">
        <v>125</v>
      </c>
      <c r="D29" s="5" t="s">
        <v>36</v>
      </c>
      <c r="E29" s="4" t="s">
        <v>18</v>
      </c>
      <c r="F29" s="45" t="str">
        <f t="shared" si="0"/>
        <v xml:space="preserve"> Rua São Pedro Alcântara, 17 - Alcântara - São Gonçalo - RJ</v>
      </c>
      <c r="G29" s="6">
        <v>1500</v>
      </c>
    </row>
    <row r="30" spans="1:7" x14ac:dyDescent="0.25">
      <c r="A30" s="2">
        <v>43280</v>
      </c>
      <c r="B30" t="s">
        <v>76</v>
      </c>
      <c r="C30" s="5" t="s">
        <v>126</v>
      </c>
      <c r="D30" s="5" t="s">
        <v>102</v>
      </c>
      <c r="E30" s="4" t="s">
        <v>8</v>
      </c>
      <c r="F30" s="45" t="str">
        <f t="shared" si="0"/>
        <v>Rua Rubião Junior, 84 - Centro - São José dos Campos - SP</v>
      </c>
      <c r="G30" s="6">
        <v>1750</v>
      </c>
    </row>
    <row r="31" spans="1:7" x14ac:dyDescent="0.25">
      <c r="A31" s="2">
        <v>43281</v>
      </c>
      <c r="B31" t="s">
        <v>78</v>
      </c>
      <c r="C31" s="5" t="s">
        <v>127</v>
      </c>
      <c r="D31" s="5" t="s">
        <v>27</v>
      </c>
      <c r="E31" s="4" t="s">
        <v>26</v>
      </c>
      <c r="F31" s="45" t="str">
        <f t="shared" si="0"/>
        <v>Av. Fued José Sebba, 1245 - Jardim Goiás - Goiânia - GO</v>
      </c>
      <c r="G31" s="6">
        <v>2500</v>
      </c>
    </row>
    <row r="32" spans="1:7" x14ac:dyDescent="0.25">
      <c r="C32" s="12"/>
      <c r="E32" s="8"/>
      <c r="G32" s="9"/>
    </row>
    <row r="33" spans="3:7" x14ac:dyDescent="0.25">
      <c r="C33" s="12"/>
      <c r="E33" s="8"/>
      <c r="G33" s="9"/>
    </row>
    <row r="34" spans="3:7" x14ac:dyDescent="0.25">
      <c r="C34" s="12"/>
      <c r="E34" s="8"/>
      <c r="G34" s="9"/>
    </row>
    <row r="35" spans="3:7" x14ac:dyDescent="0.25">
      <c r="C35" s="12"/>
      <c r="E35" s="8"/>
      <c r="G35" s="9"/>
    </row>
    <row r="36" spans="3:7" x14ac:dyDescent="0.25">
      <c r="C36" s="12"/>
      <c r="E36" s="8"/>
      <c r="G36" s="9"/>
    </row>
    <row r="37" spans="3:7" x14ac:dyDescent="0.25">
      <c r="C37" s="12"/>
      <c r="E37" s="8"/>
      <c r="G37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130" zoomScaleNormal="130" workbookViewId="0">
      <selection activeCell="I4" sqref="I4"/>
    </sheetView>
  </sheetViews>
  <sheetFormatPr defaultRowHeight="15" x14ac:dyDescent="0.25"/>
  <cols>
    <col min="1" max="1" width="12.42578125" customWidth="1"/>
    <col min="2" max="2" width="23.28515625" bestFit="1" customWidth="1"/>
    <col min="3" max="3" width="25.7109375" style="7" customWidth="1"/>
    <col min="4" max="5" width="25.7109375" style="47" customWidth="1"/>
    <col min="6" max="6" width="19.5703125" style="7" customWidth="1"/>
    <col min="7" max="7" width="6.85546875" style="11" bestFit="1" customWidth="1"/>
    <col min="8" max="8" width="16.7109375" style="11" customWidth="1"/>
    <col min="9" max="9" width="3.7109375" customWidth="1"/>
    <col min="10" max="10" width="16.85546875" customWidth="1"/>
  </cols>
  <sheetData>
    <row r="1" spans="1:8" ht="15" customHeight="1" x14ac:dyDescent="0.25">
      <c r="A1" s="22" t="s">
        <v>0</v>
      </c>
      <c r="B1" s="22" t="s">
        <v>1</v>
      </c>
      <c r="C1" s="31" t="s">
        <v>1</v>
      </c>
      <c r="D1" s="31"/>
      <c r="E1" s="31"/>
      <c r="F1" s="31" t="s">
        <v>4</v>
      </c>
      <c r="G1" s="23" t="s">
        <v>3</v>
      </c>
      <c r="H1" s="23" t="s">
        <v>5</v>
      </c>
    </row>
    <row r="2" spans="1:8" x14ac:dyDescent="0.25">
      <c r="A2" s="2">
        <v>43252</v>
      </c>
      <c r="B2" t="s">
        <v>136</v>
      </c>
      <c r="C2" s="5" t="str">
        <f>PROPER(B2)</f>
        <v>Cristiano Aparecido</v>
      </c>
      <c r="D2" s="45" t="str">
        <f>LOWER(B2)</f>
        <v>cristiano aparecido</v>
      </c>
      <c r="E2" s="45" t="str">
        <f>UPPER(D2)</f>
        <v>CRISTIANO APARECIDO</v>
      </c>
      <c r="F2" s="5" t="s">
        <v>9</v>
      </c>
      <c r="G2" s="4" t="s">
        <v>8</v>
      </c>
      <c r="H2" s="6">
        <v>1499.96</v>
      </c>
    </row>
    <row r="3" spans="1:8" x14ac:dyDescent="0.25">
      <c r="A3" s="2">
        <v>43253</v>
      </c>
      <c r="B3" t="s">
        <v>137</v>
      </c>
      <c r="C3" s="45" t="str">
        <f t="shared" ref="C3:C31" si="0">PROPER(B3)</f>
        <v>Ronaldo Lima</v>
      </c>
      <c r="D3" s="45" t="str">
        <f t="shared" ref="D3:D31" si="1">LOWER(B3)</f>
        <v>ronaldo lima</v>
      </c>
      <c r="E3" s="45" t="str">
        <f t="shared" ref="E3:E31" si="2">UPPER(D3)</f>
        <v>RONALDO LIMA</v>
      </c>
      <c r="F3" s="7" t="s">
        <v>12</v>
      </c>
      <c r="G3" s="4" t="s">
        <v>8</v>
      </c>
      <c r="H3" s="6">
        <v>1750</v>
      </c>
    </row>
    <row r="4" spans="1:8" x14ac:dyDescent="0.25">
      <c r="A4" s="2">
        <v>43254</v>
      </c>
      <c r="B4" t="s">
        <v>138</v>
      </c>
      <c r="C4" s="45" t="str">
        <f t="shared" si="0"/>
        <v>Juliana Amaral</v>
      </c>
      <c r="D4" s="45" t="str">
        <f t="shared" si="1"/>
        <v>juliana amaral</v>
      </c>
      <c r="E4" s="45" t="str">
        <f t="shared" si="2"/>
        <v>JULIANA AMARAL</v>
      </c>
      <c r="F4" s="7" t="s">
        <v>15</v>
      </c>
      <c r="G4" s="4" t="s">
        <v>8</v>
      </c>
      <c r="H4" s="6">
        <v>2499.98</v>
      </c>
    </row>
    <row r="5" spans="1:8" x14ac:dyDescent="0.25">
      <c r="A5" s="2">
        <v>43255</v>
      </c>
      <c r="B5" t="s">
        <v>139</v>
      </c>
      <c r="C5" s="45" t="str">
        <f t="shared" si="0"/>
        <v>Rafael De Sousa</v>
      </c>
      <c r="D5" s="45" t="str">
        <f t="shared" si="1"/>
        <v>rafael de sousa</v>
      </c>
      <c r="E5" s="45" t="str">
        <f t="shared" si="2"/>
        <v>RAFAEL DE SOUSA</v>
      </c>
      <c r="F5" s="5" t="s">
        <v>19</v>
      </c>
      <c r="G5" s="4" t="s">
        <v>18</v>
      </c>
      <c r="H5" s="6">
        <v>2200</v>
      </c>
    </row>
    <row r="6" spans="1:8" x14ac:dyDescent="0.25">
      <c r="A6" s="2">
        <v>43256</v>
      </c>
      <c r="B6" t="s">
        <v>140</v>
      </c>
      <c r="C6" s="45" t="str">
        <f t="shared" si="0"/>
        <v xml:space="preserve">Igor Souza </v>
      </c>
      <c r="D6" s="45" t="str">
        <f t="shared" si="1"/>
        <v xml:space="preserve">igor souza </v>
      </c>
      <c r="E6" s="45" t="str">
        <f t="shared" si="2"/>
        <v xml:space="preserve">IGOR SOUZA </v>
      </c>
      <c r="F6" s="5" t="s">
        <v>23</v>
      </c>
      <c r="G6" s="4" t="s">
        <v>22</v>
      </c>
      <c r="H6" s="6">
        <v>2350</v>
      </c>
    </row>
    <row r="7" spans="1:8" x14ac:dyDescent="0.25">
      <c r="A7" s="2">
        <v>43257</v>
      </c>
      <c r="B7" t="s">
        <v>141</v>
      </c>
      <c r="C7" s="45" t="str">
        <f t="shared" si="0"/>
        <v>Joyce Coutinho</v>
      </c>
      <c r="D7" s="45" t="str">
        <f t="shared" si="1"/>
        <v>joyce coutinho</v>
      </c>
      <c r="E7" s="45" t="str">
        <f t="shared" si="2"/>
        <v>JOYCE COUTINHO</v>
      </c>
      <c r="F7" s="5" t="s">
        <v>27</v>
      </c>
      <c r="G7" s="4" t="s">
        <v>26</v>
      </c>
      <c r="H7" s="6">
        <v>2300</v>
      </c>
    </row>
    <row r="8" spans="1:8" x14ac:dyDescent="0.25">
      <c r="A8" s="2">
        <v>43258</v>
      </c>
      <c r="B8" t="s">
        <v>142</v>
      </c>
      <c r="C8" s="45" t="str">
        <f t="shared" si="0"/>
        <v>Paulo Sergio</v>
      </c>
      <c r="D8" s="45" t="str">
        <f t="shared" si="1"/>
        <v>paulo sergio</v>
      </c>
      <c r="E8" s="45" t="str">
        <f t="shared" si="2"/>
        <v>PAULO SERGIO</v>
      </c>
      <c r="F8" s="5" t="s">
        <v>30</v>
      </c>
      <c r="G8" s="4" t="s">
        <v>26</v>
      </c>
      <c r="H8" s="6">
        <v>1800</v>
      </c>
    </row>
    <row r="9" spans="1:8" x14ac:dyDescent="0.25">
      <c r="A9" s="2">
        <v>43259</v>
      </c>
      <c r="B9" t="s">
        <v>143</v>
      </c>
      <c r="C9" s="45" t="str">
        <f t="shared" si="0"/>
        <v>Cris Luziane</v>
      </c>
      <c r="D9" s="45" t="str">
        <f t="shared" si="1"/>
        <v>cris luziane</v>
      </c>
      <c r="E9" s="45" t="str">
        <f t="shared" si="2"/>
        <v>CRIS LUZIANE</v>
      </c>
      <c r="F9" s="5" t="s">
        <v>33</v>
      </c>
      <c r="G9" s="4" t="s">
        <v>22</v>
      </c>
      <c r="H9" s="6">
        <v>900</v>
      </c>
    </row>
    <row r="10" spans="1:8" x14ac:dyDescent="0.25">
      <c r="A10" s="2">
        <v>43260</v>
      </c>
      <c r="B10" t="s">
        <v>144</v>
      </c>
      <c r="C10" s="45" t="str">
        <f t="shared" si="0"/>
        <v xml:space="preserve">Evelin Ferreira </v>
      </c>
      <c r="D10" s="45" t="str">
        <f t="shared" si="1"/>
        <v xml:space="preserve">evelin ferreira </v>
      </c>
      <c r="E10" s="45" t="str">
        <f t="shared" si="2"/>
        <v xml:space="preserve">EVELIN FERREIRA </v>
      </c>
      <c r="F10" s="5" t="s">
        <v>36</v>
      </c>
      <c r="G10" s="4" t="s">
        <v>18</v>
      </c>
      <c r="H10" s="6">
        <v>2799.96</v>
      </c>
    </row>
    <row r="11" spans="1:8" x14ac:dyDescent="0.25">
      <c r="A11" s="2">
        <v>43261</v>
      </c>
      <c r="B11" t="s">
        <v>145</v>
      </c>
      <c r="C11" s="45" t="str">
        <f t="shared" si="0"/>
        <v>Leandro Henrique</v>
      </c>
      <c r="D11" s="45" t="str">
        <f t="shared" si="1"/>
        <v>leandro henrique</v>
      </c>
      <c r="E11" s="45" t="str">
        <f t="shared" si="2"/>
        <v>LEANDRO HENRIQUE</v>
      </c>
      <c r="F11" s="5" t="s">
        <v>102</v>
      </c>
      <c r="G11" s="4" t="s">
        <v>8</v>
      </c>
      <c r="H11" s="6">
        <v>1499.94</v>
      </c>
    </row>
    <row r="12" spans="1:8" x14ac:dyDescent="0.25">
      <c r="A12" s="2">
        <v>43262</v>
      </c>
      <c r="B12" t="s">
        <v>146</v>
      </c>
      <c r="C12" s="45" t="str">
        <f t="shared" si="0"/>
        <v>Erik Almeida</v>
      </c>
      <c r="D12" s="45" t="str">
        <f t="shared" si="1"/>
        <v>erik almeida</v>
      </c>
      <c r="E12" s="45" t="str">
        <f t="shared" si="2"/>
        <v>ERIK ALMEIDA</v>
      </c>
      <c r="F12" s="5" t="s">
        <v>102</v>
      </c>
      <c r="G12" s="4" t="s">
        <v>8</v>
      </c>
      <c r="H12" s="6">
        <v>1750</v>
      </c>
    </row>
    <row r="13" spans="1:8" x14ac:dyDescent="0.25">
      <c r="A13" s="2">
        <v>43263</v>
      </c>
      <c r="B13" t="s">
        <v>147</v>
      </c>
      <c r="C13" s="45" t="str">
        <f t="shared" si="0"/>
        <v>Patricia Rosa</v>
      </c>
      <c r="D13" s="45" t="str">
        <f t="shared" si="1"/>
        <v>patricia rosa</v>
      </c>
      <c r="E13" s="45" t="str">
        <f t="shared" si="2"/>
        <v>PATRICIA ROSA</v>
      </c>
      <c r="F13" s="5" t="s">
        <v>36</v>
      </c>
      <c r="G13" s="4" t="s">
        <v>18</v>
      </c>
      <c r="H13" s="6">
        <v>2350</v>
      </c>
    </row>
    <row r="14" spans="1:8" x14ac:dyDescent="0.25">
      <c r="A14" s="2">
        <v>43264</v>
      </c>
      <c r="B14" t="s">
        <v>148</v>
      </c>
      <c r="C14" s="45" t="str">
        <f t="shared" si="0"/>
        <v>Camila Mendes</v>
      </c>
      <c r="D14" s="45" t="str">
        <f t="shared" si="1"/>
        <v>camila mendes</v>
      </c>
      <c r="E14" s="45" t="str">
        <f t="shared" si="2"/>
        <v>CAMILA MENDES</v>
      </c>
      <c r="F14" s="5" t="s">
        <v>33</v>
      </c>
      <c r="G14" s="4" t="s">
        <v>22</v>
      </c>
      <c r="H14" s="6">
        <v>2199.96</v>
      </c>
    </row>
    <row r="15" spans="1:8" x14ac:dyDescent="0.25">
      <c r="A15" s="2">
        <v>43265</v>
      </c>
      <c r="B15" t="s">
        <v>149</v>
      </c>
      <c r="C15" s="45" t="str">
        <f t="shared" si="0"/>
        <v>Raissa Soares</v>
      </c>
      <c r="D15" s="45" t="str">
        <f t="shared" si="1"/>
        <v>raissa soares</v>
      </c>
      <c r="E15" s="45" t="str">
        <f t="shared" si="2"/>
        <v>RAISSA SOARES</v>
      </c>
      <c r="F15" s="5" t="s">
        <v>30</v>
      </c>
      <c r="G15" s="4" t="s">
        <v>26</v>
      </c>
      <c r="H15" s="6">
        <v>2350</v>
      </c>
    </row>
    <row r="16" spans="1:8" x14ac:dyDescent="0.25">
      <c r="A16" s="2">
        <v>43266</v>
      </c>
      <c r="B16" t="s">
        <v>150</v>
      </c>
      <c r="C16" s="45" t="str">
        <f t="shared" si="0"/>
        <v xml:space="preserve">Neidson Luiz </v>
      </c>
      <c r="D16" s="45" t="str">
        <f t="shared" si="1"/>
        <v xml:space="preserve">neidson luiz </v>
      </c>
      <c r="E16" s="45" t="str">
        <f t="shared" si="2"/>
        <v xml:space="preserve">NEIDSON LUIZ </v>
      </c>
      <c r="F16" s="5" t="s">
        <v>27</v>
      </c>
      <c r="G16" s="4" t="s">
        <v>26</v>
      </c>
      <c r="H16" s="6">
        <v>2299.92</v>
      </c>
    </row>
    <row r="17" spans="1:8" x14ac:dyDescent="0.25">
      <c r="A17" s="2">
        <v>43267</v>
      </c>
      <c r="B17" t="s">
        <v>151</v>
      </c>
      <c r="C17" s="45" t="str">
        <f t="shared" si="0"/>
        <v>Antonio Ricardo</v>
      </c>
      <c r="D17" s="45" t="str">
        <f t="shared" si="1"/>
        <v>antonio ricardo</v>
      </c>
      <c r="E17" s="45" t="str">
        <f t="shared" si="2"/>
        <v>ANTONIO RICARDO</v>
      </c>
      <c r="F17" s="5" t="s">
        <v>23</v>
      </c>
      <c r="G17" s="4" t="s">
        <v>22</v>
      </c>
      <c r="H17" s="6">
        <v>1800</v>
      </c>
    </row>
    <row r="18" spans="1:8" x14ac:dyDescent="0.25">
      <c r="A18" s="2">
        <v>43268</v>
      </c>
      <c r="B18" t="s">
        <v>152</v>
      </c>
      <c r="C18" s="45" t="str">
        <f t="shared" si="0"/>
        <v>Geraldo Pereira</v>
      </c>
      <c r="D18" s="45" t="str">
        <f t="shared" si="1"/>
        <v>geraldo pereira</v>
      </c>
      <c r="E18" s="45" t="str">
        <f t="shared" si="2"/>
        <v>GERALDO PEREIRA</v>
      </c>
      <c r="F18" s="5" t="s">
        <v>19</v>
      </c>
      <c r="G18" s="4" t="s">
        <v>18</v>
      </c>
      <c r="H18" s="6">
        <v>900</v>
      </c>
    </row>
    <row r="19" spans="1:8" x14ac:dyDescent="0.25">
      <c r="A19" s="2">
        <v>43269</v>
      </c>
      <c r="B19" t="s">
        <v>153</v>
      </c>
      <c r="C19" s="45" t="str">
        <f t="shared" si="0"/>
        <v>Edson Brito</v>
      </c>
      <c r="D19" s="45" t="str">
        <f t="shared" si="1"/>
        <v>edson brito</v>
      </c>
      <c r="E19" s="45" t="str">
        <f t="shared" si="2"/>
        <v>EDSON BRITO</v>
      </c>
      <c r="F19" s="5" t="s">
        <v>15</v>
      </c>
      <c r="G19" s="4" t="s">
        <v>8</v>
      </c>
      <c r="H19" s="6">
        <v>2800</v>
      </c>
    </row>
    <row r="20" spans="1:8" x14ac:dyDescent="0.25">
      <c r="A20" s="2">
        <v>43270</v>
      </c>
      <c r="B20" t="s">
        <v>154</v>
      </c>
      <c r="C20" s="45" t="str">
        <f t="shared" si="0"/>
        <v>Diego Henrique</v>
      </c>
      <c r="D20" s="45" t="str">
        <f t="shared" si="1"/>
        <v>diego henrique</v>
      </c>
      <c r="E20" s="45" t="str">
        <f t="shared" si="2"/>
        <v>DIEGO HENRIQUE</v>
      </c>
      <c r="F20" s="5" t="s">
        <v>12</v>
      </c>
      <c r="G20" s="4" t="s">
        <v>8</v>
      </c>
      <c r="H20" s="6">
        <v>1500</v>
      </c>
    </row>
    <row r="21" spans="1:8" x14ac:dyDescent="0.25">
      <c r="A21" s="2">
        <v>43271</v>
      </c>
      <c r="B21" t="s">
        <v>155</v>
      </c>
      <c r="C21" s="45" t="str">
        <f t="shared" si="0"/>
        <v>Olivio Mariano</v>
      </c>
      <c r="D21" s="45" t="str">
        <f t="shared" si="1"/>
        <v>olivio mariano</v>
      </c>
      <c r="E21" s="45" t="str">
        <f t="shared" si="2"/>
        <v>OLIVIO MARIANO</v>
      </c>
      <c r="F21" s="5" t="s">
        <v>9</v>
      </c>
      <c r="G21" s="4" t="s">
        <v>8</v>
      </c>
      <c r="H21" s="6">
        <v>1749.9999999999991</v>
      </c>
    </row>
    <row r="22" spans="1:8" x14ac:dyDescent="0.25">
      <c r="A22" s="2">
        <v>43272</v>
      </c>
      <c r="B22" t="s">
        <v>156</v>
      </c>
      <c r="C22" s="45" t="str">
        <f t="shared" si="0"/>
        <v xml:space="preserve">Naye Nobre </v>
      </c>
      <c r="D22" s="45" t="str">
        <f t="shared" si="1"/>
        <v xml:space="preserve">naye nobre </v>
      </c>
      <c r="E22" s="45" t="str">
        <f t="shared" si="2"/>
        <v xml:space="preserve">NAYE NOBRE </v>
      </c>
      <c r="F22" s="5" t="s">
        <v>36</v>
      </c>
      <c r="G22" s="4" t="s">
        <v>18</v>
      </c>
      <c r="H22" s="6">
        <v>2499.96</v>
      </c>
    </row>
    <row r="23" spans="1:8" x14ac:dyDescent="0.25">
      <c r="A23" s="2">
        <v>43273</v>
      </c>
      <c r="B23" t="s">
        <v>157</v>
      </c>
      <c r="C23" s="45" t="str">
        <f t="shared" si="0"/>
        <v>Jonathan Silva</v>
      </c>
      <c r="D23" s="45" t="str">
        <f t="shared" si="1"/>
        <v>jonathan silva</v>
      </c>
      <c r="E23" s="45" t="str">
        <f t="shared" si="2"/>
        <v>JONATHAN SILVA</v>
      </c>
      <c r="F23" s="5" t="s">
        <v>33</v>
      </c>
      <c r="G23" s="4" t="s">
        <v>22</v>
      </c>
      <c r="H23" s="6">
        <v>2199.96</v>
      </c>
    </row>
    <row r="24" spans="1:8" x14ac:dyDescent="0.25">
      <c r="A24" s="2">
        <v>43274</v>
      </c>
      <c r="B24" t="s">
        <v>158</v>
      </c>
      <c r="C24" s="45" t="str">
        <f t="shared" si="0"/>
        <v>Tito Marcos</v>
      </c>
      <c r="D24" s="45" t="str">
        <f t="shared" si="1"/>
        <v>tito marcos</v>
      </c>
      <c r="E24" s="45" t="str">
        <f t="shared" si="2"/>
        <v>TITO MARCOS</v>
      </c>
      <c r="F24" s="5" t="s">
        <v>30</v>
      </c>
      <c r="G24" s="4" t="s">
        <v>26</v>
      </c>
      <c r="H24" s="6">
        <v>2349.9699999999998</v>
      </c>
    </row>
    <row r="25" spans="1:8" x14ac:dyDescent="0.25">
      <c r="A25" s="2">
        <v>43275</v>
      </c>
      <c r="B25" t="s">
        <v>159</v>
      </c>
      <c r="C25" s="45" t="str">
        <f t="shared" si="0"/>
        <v>Maikon Pereira</v>
      </c>
      <c r="D25" s="45" t="str">
        <f t="shared" si="1"/>
        <v>maikon pereira</v>
      </c>
      <c r="E25" s="45" t="str">
        <f t="shared" si="2"/>
        <v>MAIKON PEREIRA</v>
      </c>
      <c r="F25" s="5" t="s">
        <v>27</v>
      </c>
      <c r="G25" s="4" t="s">
        <v>26</v>
      </c>
      <c r="H25" s="6">
        <v>2300</v>
      </c>
    </row>
    <row r="26" spans="1:8" x14ac:dyDescent="0.25">
      <c r="A26" s="2">
        <v>43276</v>
      </c>
      <c r="B26" t="s">
        <v>160</v>
      </c>
      <c r="C26" s="45" t="str">
        <f t="shared" si="0"/>
        <v>Joao Carlos</v>
      </c>
      <c r="D26" s="45" t="str">
        <f t="shared" si="1"/>
        <v>joao carlos</v>
      </c>
      <c r="E26" s="45" t="str">
        <f t="shared" si="2"/>
        <v>JOAO CARLOS</v>
      </c>
      <c r="F26" s="5" t="s">
        <v>23</v>
      </c>
      <c r="G26" s="4" t="s">
        <v>22</v>
      </c>
      <c r="H26" s="6">
        <v>1799.98</v>
      </c>
    </row>
    <row r="27" spans="1:8" x14ac:dyDescent="0.25">
      <c r="A27" s="2">
        <v>43277</v>
      </c>
      <c r="B27" t="s">
        <v>161</v>
      </c>
      <c r="C27" s="45" t="str">
        <f t="shared" si="0"/>
        <v>Thiago Augusto</v>
      </c>
      <c r="D27" s="45" t="str">
        <f t="shared" si="1"/>
        <v>thiago augusto</v>
      </c>
      <c r="E27" s="45" t="str">
        <f t="shared" si="2"/>
        <v>THIAGO AUGUSTO</v>
      </c>
      <c r="F27" s="5" t="s">
        <v>30</v>
      </c>
      <c r="G27" s="4" t="s">
        <v>26</v>
      </c>
      <c r="H27" s="6">
        <v>900</v>
      </c>
    </row>
    <row r="28" spans="1:8" x14ac:dyDescent="0.25">
      <c r="A28" s="2">
        <v>43278</v>
      </c>
      <c r="B28" t="s">
        <v>162</v>
      </c>
      <c r="C28" s="45" t="str">
        <f t="shared" si="0"/>
        <v>Danilo Santos Barreto</v>
      </c>
      <c r="D28" s="45" t="str">
        <f t="shared" si="1"/>
        <v>danilo santos barreto</v>
      </c>
      <c r="E28" s="45" t="str">
        <f t="shared" si="2"/>
        <v>DANILO SANTOS BARRETO</v>
      </c>
      <c r="F28" s="5" t="s">
        <v>33</v>
      </c>
      <c r="G28" s="4" t="s">
        <v>22</v>
      </c>
      <c r="H28" s="6">
        <v>2800</v>
      </c>
    </row>
    <row r="29" spans="1:8" x14ac:dyDescent="0.25">
      <c r="A29" s="2">
        <v>43279</v>
      </c>
      <c r="B29" t="s">
        <v>163</v>
      </c>
      <c r="C29" s="45" t="str">
        <f t="shared" si="0"/>
        <v>Franclin Fagundes</v>
      </c>
      <c r="D29" s="45" t="str">
        <f t="shared" si="1"/>
        <v>franclin fagundes</v>
      </c>
      <c r="E29" s="45" t="str">
        <f t="shared" si="2"/>
        <v>FRANCLIN FAGUNDES</v>
      </c>
      <c r="F29" s="5" t="s">
        <v>36</v>
      </c>
      <c r="G29" s="4" t="s">
        <v>18</v>
      </c>
      <c r="H29" s="6">
        <v>1500</v>
      </c>
    </row>
    <row r="30" spans="1:8" x14ac:dyDescent="0.25">
      <c r="A30" s="2">
        <v>43280</v>
      </c>
      <c r="B30" t="s">
        <v>164</v>
      </c>
      <c r="C30" s="45" t="str">
        <f t="shared" si="0"/>
        <v>Jasiel Souza</v>
      </c>
      <c r="D30" s="45" t="str">
        <f t="shared" si="1"/>
        <v>jasiel souza</v>
      </c>
      <c r="E30" s="45" t="str">
        <f t="shared" si="2"/>
        <v>JASIEL SOUZA</v>
      </c>
      <c r="F30" s="5" t="s">
        <v>102</v>
      </c>
      <c r="G30" s="4" t="s">
        <v>8</v>
      </c>
      <c r="H30" s="6">
        <v>1750</v>
      </c>
    </row>
    <row r="31" spans="1:8" x14ac:dyDescent="0.25">
      <c r="A31" s="2">
        <v>43281</v>
      </c>
      <c r="B31" t="s">
        <v>165</v>
      </c>
      <c r="C31" s="45" t="str">
        <f t="shared" si="0"/>
        <v>Emilly Cerqueira</v>
      </c>
      <c r="D31" s="45" t="str">
        <f t="shared" si="1"/>
        <v>emilly cerqueira</v>
      </c>
      <c r="E31" s="45" t="str">
        <f t="shared" si="2"/>
        <v>EMILLY CERQUEIRA</v>
      </c>
      <c r="F31" s="5" t="s">
        <v>27</v>
      </c>
      <c r="G31" s="4" t="s">
        <v>26</v>
      </c>
      <c r="H31" s="6">
        <v>2500</v>
      </c>
    </row>
    <row r="32" spans="1:8" x14ac:dyDescent="0.25">
      <c r="C32" s="12"/>
      <c r="D32" s="12"/>
      <c r="E32" s="12"/>
      <c r="G32" s="8"/>
      <c r="H32" s="9"/>
    </row>
    <row r="33" spans="3:8" x14ac:dyDescent="0.25">
      <c r="C33" s="12"/>
      <c r="D33" s="12"/>
      <c r="E33" s="12"/>
      <c r="G33" s="8"/>
      <c r="H33" s="9"/>
    </row>
    <row r="34" spans="3:8" x14ac:dyDescent="0.25">
      <c r="C34" s="12"/>
      <c r="D34" s="12"/>
      <c r="E34" s="12"/>
      <c r="G34" s="8"/>
      <c r="H34" s="9"/>
    </row>
    <row r="35" spans="3:8" x14ac:dyDescent="0.25">
      <c r="C35" s="12"/>
      <c r="D35" s="12"/>
      <c r="E35" s="12"/>
      <c r="G35" s="8"/>
      <c r="H35" s="9"/>
    </row>
    <row r="36" spans="3:8" x14ac:dyDescent="0.25">
      <c r="C36" s="12"/>
      <c r="D36" s="12"/>
      <c r="E36" s="12"/>
      <c r="G36" s="8"/>
      <c r="H36" s="9"/>
    </row>
    <row r="37" spans="3:8" x14ac:dyDescent="0.25">
      <c r="C37" s="12"/>
      <c r="D37" s="12"/>
      <c r="E37" s="12"/>
      <c r="G37" s="8"/>
      <c r="H37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7"/>
  <sheetViews>
    <sheetView zoomScale="130" zoomScaleNormal="130" workbookViewId="0">
      <selection activeCell="G32" sqref="G32"/>
    </sheetView>
  </sheetViews>
  <sheetFormatPr defaultRowHeight="15" x14ac:dyDescent="0.25"/>
  <cols>
    <col min="1" max="1" width="12.42578125" customWidth="1"/>
    <col min="2" max="2" width="20.7109375" customWidth="1"/>
    <col min="3" max="3" width="15.42578125" bestFit="1" customWidth="1"/>
    <col min="4" max="4" width="16.7109375" customWidth="1"/>
    <col min="5" max="5" width="16.7109375" style="42" customWidth="1"/>
    <col min="6" max="6" width="28.85546875" bestFit="1" customWidth="1"/>
    <col min="7" max="7" width="28.7109375" style="10" customWidth="1"/>
    <col min="8" max="8" width="6.85546875" style="11" bestFit="1" customWidth="1"/>
    <col min="9" max="9" width="19.5703125" style="7" customWidth="1"/>
    <col min="10" max="10" width="16.7109375" style="11" customWidth="1"/>
    <col min="11" max="11" width="3.7109375" customWidth="1"/>
    <col min="12" max="12" width="16.85546875" customWidth="1"/>
  </cols>
  <sheetData>
    <row r="1" spans="1:10" ht="13.5" customHeight="1" x14ac:dyDescent="0.25">
      <c r="A1" s="22" t="s">
        <v>0</v>
      </c>
      <c r="B1" s="22" t="s">
        <v>1</v>
      </c>
      <c r="C1" s="22" t="s">
        <v>166</v>
      </c>
      <c r="D1" s="22" t="s">
        <v>243</v>
      </c>
      <c r="E1" s="22" t="s">
        <v>244</v>
      </c>
      <c r="F1" s="22" t="s">
        <v>2</v>
      </c>
      <c r="G1" s="22" t="s">
        <v>2</v>
      </c>
      <c r="H1" s="23" t="s">
        <v>3</v>
      </c>
      <c r="I1" s="31" t="s">
        <v>4</v>
      </c>
      <c r="J1" s="23" t="s">
        <v>5</v>
      </c>
    </row>
    <row r="2" spans="1:10" hidden="1" x14ac:dyDescent="0.25">
      <c r="A2" s="2">
        <v>43252</v>
      </c>
      <c r="B2" t="s">
        <v>6</v>
      </c>
      <c r="F2" s="3" t="s">
        <v>7</v>
      </c>
      <c r="G2"/>
      <c r="H2" s="4" t="s">
        <v>8</v>
      </c>
      <c r="I2" s="5" t="s">
        <v>9</v>
      </c>
      <c r="J2" s="6">
        <v>1499.96</v>
      </c>
    </row>
    <row r="3" spans="1:10" hidden="1" x14ac:dyDescent="0.25">
      <c r="A3" s="2">
        <v>43253</v>
      </c>
      <c r="B3" t="s">
        <v>10</v>
      </c>
      <c r="F3" s="3" t="s">
        <v>11</v>
      </c>
      <c r="G3"/>
      <c r="H3" s="4" t="s">
        <v>8</v>
      </c>
      <c r="I3" s="7" t="s">
        <v>12</v>
      </c>
      <c r="J3" s="6">
        <v>1750</v>
      </c>
    </row>
    <row r="4" spans="1:10" hidden="1" x14ac:dyDescent="0.25">
      <c r="A4" s="2">
        <v>43254</v>
      </c>
      <c r="B4" t="s">
        <v>13</v>
      </c>
      <c r="F4" s="3" t="s">
        <v>14</v>
      </c>
      <c r="G4" s="6"/>
      <c r="H4" s="4" t="s">
        <v>8</v>
      </c>
      <c r="I4" s="7" t="s">
        <v>15</v>
      </c>
      <c r="J4" s="6">
        <v>2499.98</v>
      </c>
    </row>
    <row r="5" spans="1:10" hidden="1" x14ac:dyDescent="0.25">
      <c r="A5" s="2">
        <v>43255</v>
      </c>
      <c r="B5" t="s">
        <v>16</v>
      </c>
      <c r="F5" s="3" t="s">
        <v>17</v>
      </c>
      <c r="G5"/>
      <c r="H5" s="4" t="s">
        <v>18</v>
      </c>
      <c r="I5" s="5" t="s">
        <v>19</v>
      </c>
      <c r="J5" s="6">
        <v>2200</v>
      </c>
    </row>
    <row r="6" spans="1:10" hidden="1" x14ac:dyDescent="0.25">
      <c r="A6" s="2">
        <v>43256</v>
      </c>
      <c r="B6" t="s">
        <v>20</v>
      </c>
      <c r="F6" s="3" t="s">
        <v>21</v>
      </c>
      <c r="G6"/>
      <c r="H6" s="4" t="s">
        <v>22</v>
      </c>
      <c r="I6" s="5" t="s">
        <v>23</v>
      </c>
      <c r="J6" s="6">
        <v>2350</v>
      </c>
    </row>
    <row r="7" spans="1:10" hidden="1" x14ac:dyDescent="0.25">
      <c r="A7" s="2">
        <v>43257</v>
      </c>
      <c r="B7" t="s">
        <v>24</v>
      </c>
      <c r="F7" s="3" t="s">
        <v>25</v>
      </c>
      <c r="G7"/>
      <c r="H7" s="4" t="s">
        <v>26</v>
      </c>
      <c r="I7" s="5" t="s">
        <v>27</v>
      </c>
      <c r="J7" s="6">
        <v>2300</v>
      </c>
    </row>
    <row r="8" spans="1:10" x14ac:dyDescent="0.25">
      <c r="A8" s="2">
        <v>43258</v>
      </c>
      <c r="B8" t="s">
        <v>28</v>
      </c>
      <c r="C8" t="s">
        <v>167</v>
      </c>
      <c r="D8" s="42" t="str">
        <f>REPLACE(C8,12,1,"-")</f>
        <v xml:space="preserve">307.272.808-99 </v>
      </c>
      <c r="E8" t="str">
        <f>SUBSTITUTE(C8,".","-",3)</f>
        <v xml:space="preserve">307.272.808-99 </v>
      </c>
      <c r="F8" s="48" t="s">
        <v>29</v>
      </c>
      <c r="G8" t="str">
        <f>SUBSTITUTE(F8,"gamail","gmail")</f>
        <v>paulosergio@gmail.com</v>
      </c>
      <c r="H8" s="4" t="s">
        <v>26</v>
      </c>
      <c r="I8" s="5" t="s">
        <v>30</v>
      </c>
      <c r="J8" s="6">
        <v>1800</v>
      </c>
    </row>
    <row r="9" spans="1:10" x14ac:dyDescent="0.25">
      <c r="A9" s="2">
        <v>43259</v>
      </c>
      <c r="B9" t="s">
        <v>31</v>
      </c>
      <c r="C9" t="s">
        <v>168</v>
      </c>
      <c r="D9" s="42" t="str">
        <f t="shared" ref="D9:D31" si="0">REPLACE(C9,12,1,"-")</f>
        <v xml:space="preserve">363.975.818-88 </v>
      </c>
      <c r="E9" s="42" t="str">
        <f t="shared" ref="E9:E31" si="1">SUBSTITUTE(C9,".","-",3)</f>
        <v xml:space="preserve">363.975.818-88 </v>
      </c>
      <c r="F9" s="3" t="s">
        <v>32</v>
      </c>
      <c r="G9" s="42" t="str">
        <f t="shared" ref="G9:G31" si="2">SUBSTITUTE(F9,"gamail","gmail")</f>
        <v>crisluziane@yahoo.com</v>
      </c>
      <c r="H9" s="4" t="s">
        <v>22</v>
      </c>
      <c r="I9" s="5" t="s">
        <v>33</v>
      </c>
      <c r="J9" s="6">
        <v>900</v>
      </c>
    </row>
    <row r="10" spans="1:10" x14ac:dyDescent="0.25">
      <c r="A10" s="2">
        <v>43260</v>
      </c>
      <c r="B10" t="s">
        <v>34</v>
      </c>
      <c r="C10" t="s">
        <v>169</v>
      </c>
      <c r="D10" s="42" t="str">
        <f t="shared" si="0"/>
        <v xml:space="preserve">331.972.588-27 </v>
      </c>
      <c r="E10" s="42" t="str">
        <f t="shared" si="1"/>
        <v xml:space="preserve">331.972.588-27 </v>
      </c>
      <c r="F10" s="3" t="s">
        <v>35</v>
      </c>
      <c r="G10" s="42" t="str">
        <f t="shared" si="2"/>
        <v>evelinferreira@gmail.com</v>
      </c>
      <c r="H10" s="4" t="s">
        <v>18</v>
      </c>
      <c r="I10" s="5" t="s">
        <v>36</v>
      </c>
      <c r="J10" s="6">
        <v>2799.96</v>
      </c>
    </row>
    <row r="11" spans="1:10" x14ac:dyDescent="0.25">
      <c r="A11" s="2">
        <v>43261</v>
      </c>
      <c r="B11" t="s">
        <v>37</v>
      </c>
      <c r="C11" t="s">
        <v>170</v>
      </c>
      <c r="D11" s="42" t="str">
        <f t="shared" si="0"/>
        <v xml:space="preserve">383.446.338-85 </v>
      </c>
      <c r="E11" s="42" t="str">
        <f t="shared" si="1"/>
        <v xml:space="preserve">383.446.338-85 </v>
      </c>
      <c r="F11" s="3" t="s">
        <v>38</v>
      </c>
      <c r="G11" s="42" t="str">
        <f t="shared" si="2"/>
        <v>leandrohenrique@gmail.com</v>
      </c>
      <c r="H11" s="4" t="s">
        <v>8</v>
      </c>
      <c r="I11" s="5" t="s">
        <v>39</v>
      </c>
      <c r="J11" s="6">
        <v>1499.94</v>
      </c>
    </row>
    <row r="12" spans="1:10" x14ac:dyDescent="0.25">
      <c r="A12" s="2">
        <v>43262</v>
      </c>
      <c r="B12" t="s">
        <v>40</v>
      </c>
      <c r="C12" t="s">
        <v>171</v>
      </c>
      <c r="D12" s="42" t="str">
        <f t="shared" si="0"/>
        <v xml:space="preserve">295.136.248-03 </v>
      </c>
      <c r="E12" s="42" t="str">
        <f t="shared" si="1"/>
        <v xml:space="preserve">295.136.248-03 </v>
      </c>
      <c r="F12" s="3" t="s">
        <v>41</v>
      </c>
      <c r="G12" s="42" t="str">
        <f t="shared" si="2"/>
        <v>erikalmeida@gmail.com</v>
      </c>
      <c r="H12" s="4" t="s">
        <v>8</v>
      </c>
      <c r="I12" s="5" t="s">
        <v>39</v>
      </c>
      <c r="J12" s="6">
        <v>1750</v>
      </c>
    </row>
    <row r="13" spans="1:10" x14ac:dyDescent="0.25">
      <c r="A13" s="2">
        <v>43263</v>
      </c>
      <c r="B13" t="s">
        <v>42</v>
      </c>
      <c r="C13" t="s">
        <v>172</v>
      </c>
      <c r="D13" s="42" t="str">
        <f t="shared" si="0"/>
        <v xml:space="preserve">219.180.478-04 </v>
      </c>
      <c r="E13" s="42" t="str">
        <f t="shared" si="1"/>
        <v xml:space="preserve">219.180.478-04 </v>
      </c>
      <c r="F13" s="3" t="s">
        <v>43</v>
      </c>
      <c r="G13" s="42" t="str">
        <f t="shared" si="2"/>
        <v>patriciarosa@gmail.com</v>
      </c>
      <c r="H13" s="4" t="s">
        <v>18</v>
      </c>
      <c r="I13" s="5" t="s">
        <v>36</v>
      </c>
      <c r="J13" s="6">
        <v>2350</v>
      </c>
    </row>
    <row r="14" spans="1:10" x14ac:dyDescent="0.25">
      <c r="A14" s="2">
        <v>43264</v>
      </c>
      <c r="B14" t="s">
        <v>44</v>
      </c>
      <c r="C14" t="s">
        <v>173</v>
      </c>
      <c r="D14" s="42" t="str">
        <f t="shared" si="0"/>
        <v xml:space="preserve">314.493.248-51 </v>
      </c>
      <c r="E14" s="42" t="str">
        <f t="shared" si="1"/>
        <v xml:space="preserve">314.493.248-51 </v>
      </c>
      <c r="F14" s="3" t="s">
        <v>45</v>
      </c>
      <c r="G14" s="42" t="str">
        <f t="shared" si="2"/>
        <v>camilamendes@yahoo.com</v>
      </c>
      <c r="H14" s="4" t="s">
        <v>22</v>
      </c>
      <c r="I14" s="5" t="s">
        <v>33</v>
      </c>
      <c r="J14" s="6">
        <v>2199.96</v>
      </c>
    </row>
    <row r="15" spans="1:10" x14ac:dyDescent="0.25">
      <c r="A15" s="2">
        <v>43265</v>
      </c>
      <c r="B15" t="s">
        <v>46</v>
      </c>
      <c r="C15" t="s">
        <v>174</v>
      </c>
      <c r="D15" s="42" t="str">
        <f t="shared" si="0"/>
        <v xml:space="preserve">401.961.598-57 </v>
      </c>
      <c r="E15" s="42" t="str">
        <f t="shared" si="1"/>
        <v xml:space="preserve">401.961.598-57 </v>
      </c>
      <c r="F15" s="3" t="s">
        <v>47</v>
      </c>
      <c r="G15" s="42" t="str">
        <f t="shared" si="2"/>
        <v>raissasoares@gmail.com</v>
      </c>
      <c r="H15" s="4" t="s">
        <v>26</v>
      </c>
      <c r="I15" s="5" t="s">
        <v>30</v>
      </c>
      <c r="J15" s="6">
        <v>2350</v>
      </c>
    </row>
    <row r="16" spans="1:10" x14ac:dyDescent="0.25">
      <c r="A16" s="2">
        <v>43266</v>
      </c>
      <c r="B16" t="s">
        <v>48</v>
      </c>
      <c r="C16" t="s">
        <v>175</v>
      </c>
      <c r="D16" s="42" t="str">
        <f t="shared" si="0"/>
        <v xml:space="preserve">367.374.688-02 </v>
      </c>
      <c r="E16" s="42" t="str">
        <f t="shared" si="1"/>
        <v xml:space="preserve">367.374.688-02 </v>
      </c>
      <c r="F16" s="3" t="s">
        <v>49</v>
      </c>
      <c r="G16" s="42" t="str">
        <f t="shared" si="2"/>
        <v>neidsonluiz@yahoo.com</v>
      </c>
      <c r="H16" s="4" t="s">
        <v>26</v>
      </c>
      <c r="I16" s="5" t="s">
        <v>27</v>
      </c>
      <c r="J16" s="6">
        <v>2299.92</v>
      </c>
    </row>
    <row r="17" spans="1:10" x14ac:dyDescent="0.25">
      <c r="A17" s="2">
        <v>43267</v>
      </c>
      <c r="B17" t="s">
        <v>50</v>
      </c>
      <c r="C17" t="s">
        <v>176</v>
      </c>
      <c r="D17" s="42" t="str">
        <f t="shared" si="0"/>
        <v xml:space="preserve">398.590.648-30 </v>
      </c>
      <c r="E17" s="42" t="str">
        <f t="shared" si="1"/>
        <v xml:space="preserve">398.590.648-30 </v>
      </c>
      <c r="F17" s="3" t="s">
        <v>51</v>
      </c>
      <c r="G17" s="42" t="str">
        <f t="shared" si="2"/>
        <v>antonioricardo@gmail.com</v>
      </c>
      <c r="H17" s="4" t="s">
        <v>22</v>
      </c>
      <c r="I17" s="5" t="s">
        <v>23</v>
      </c>
      <c r="J17" s="6">
        <v>1800</v>
      </c>
    </row>
    <row r="18" spans="1:10" x14ac:dyDescent="0.25">
      <c r="A18" s="2">
        <v>43268</v>
      </c>
      <c r="B18" t="s">
        <v>52</v>
      </c>
      <c r="C18" t="s">
        <v>177</v>
      </c>
      <c r="D18" s="42" t="str">
        <f t="shared" si="0"/>
        <v xml:space="preserve">341.396.018-09 </v>
      </c>
      <c r="E18" s="42" t="str">
        <f t="shared" si="1"/>
        <v xml:space="preserve">341.396.018-09 </v>
      </c>
      <c r="F18" s="3" t="s">
        <v>53</v>
      </c>
      <c r="G18" s="42" t="str">
        <f t="shared" si="2"/>
        <v>geraldopereira@gmail.com</v>
      </c>
      <c r="H18" s="4" t="s">
        <v>18</v>
      </c>
      <c r="I18" s="5" t="s">
        <v>19</v>
      </c>
      <c r="J18" s="6">
        <v>900</v>
      </c>
    </row>
    <row r="19" spans="1:10" x14ac:dyDescent="0.25">
      <c r="A19" s="2">
        <v>43269</v>
      </c>
      <c r="B19" t="s">
        <v>54</v>
      </c>
      <c r="C19" t="s">
        <v>178</v>
      </c>
      <c r="D19" s="42" t="str">
        <f t="shared" si="0"/>
        <v xml:space="preserve">365.307.018-00 </v>
      </c>
      <c r="E19" s="42" t="str">
        <f t="shared" si="1"/>
        <v xml:space="preserve">365.307.018-00 </v>
      </c>
      <c r="F19" s="3" t="s">
        <v>55</v>
      </c>
      <c r="G19" s="42" t="str">
        <f t="shared" si="2"/>
        <v>edsonbrito@yahoo.com</v>
      </c>
      <c r="H19" s="4" t="s">
        <v>8</v>
      </c>
      <c r="I19" s="5" t="s">
        <v>15</v>
      </c>
      <c r="J19" s="6">
        <v>2800</v>
      </c>
    </row>
    <row r="20" spans="1:10" x14ac:dyDescent="0.25">
      <c r="A20" s="2">
        <v>43270</v>
      </c>
      <c r="B20" t="s">
        <v>56</v>
      </c>
      <c r="C20" t="s">
        <v>179</v>
      </c>
      <c r="D20" s="42" t="str">
        <f t="shared" si="0"/>
        <v xml:space="preserve">412.344.938-70 </v>
      </c>
      <c r="E20" s="42" t="str">
        <f t="shared" si="1"/>
        <v xml:space="preserve">412.344.938-70 </v>
      </c>
      <c r="F20" s="3" t="s">
        <v>57</v>
      </c>
      <c r="G20" s="42" t="str">
        <f t="shared" si="2"/>
        <v>diegohenrique@yahoo.com</v>
      </c>
      <c r="H20" s="4" t="s">
        <v>8</v>
      </c>
      <c r="I20" s="5" t="s">
        <v>12</v>
      </c>
      <c r="J20" s="6">
        <v>1500</v>
      </c>
    </row>
    <row r="21" spans="1:10" x14ac:dyDescent="0.25">
      <c r="A21" s="2">
        <v>43271</v>
      </c>
      <c r="B21" t="s">
        <v>58</v>
      </c>
      <c r="C21" t="s">
        <v>180</v>
      </c>
      <c r="D21" s="42" t="str">
        <f t="shared" si="0"/>
        <v xml:space="preserve">407.410.778-33 </v>
      </c>
      <c r="E21" s="42" t="str">
        <f t="shared" si="1"/>
        <v xml:space="preserve">407.410.778-33 </v>
      </c>
      <c r="F21" s="3" t="s">
        <v>59</v>
      </c>
      <c r="G21" s="42" t="str">
        <f t="shared" si="2"/>
        <v>oliviomariano@gmail.com</v>
      </c>
      <c r="H21" s="4" t="s">
        <v>8</v>
      </c>
      <c r="I21" s="5" t="s">
        <v>9</v>
      </c>
      <c r="J21" s="6">
        <v>1749.9999999999991</v>
      </c>
    </row>
    <row r="22" spans="1:10" x14ac:dyDescent="0.25">
      <c r="A22" s="2">
        <v>43272</v>
      </c>
      <c r="B22" t="s">
        <v>60</v>
      </c>
      <c r="C22" t="s">
        <v>181</v>
      </c>
      <c r="D22" s="42" t="str">
        <f t="shared" si="0"/>
        <v xml:space="preserve">399.470.678-58 </v>
      </c>
      <c r="E22" s="42" t="str">
        <f t="shared" si="1"/>
        <v xml:space="preserve">399.470.678-58 </v>
      </c>
      <c r="F22" s="3" t="s">
        <v>61</v>
      </c>
      <c r="G22" s="42" t="str">
        <f t="shared" si="2"/>
        <v>nayenobre@gmail.com</v>
      </c>
      <c r="H22" s="4" t="s">
        <v>18</v>
      </c>
      <c r="I22" s="5" t="s">
        <v>36</v>
      </c>
      <c r="J22" s="6">
        <v>2499.96</v>
      </c>
    </row>
    <row r="23" spans="1:10" x14ac:dyDescent="0.25">
      <c r="A23" s="2">
        <v>43273</v>
      </c>
      <c r="B23" t="s">
        <v>62</v>
      </c>
      <c r="C23" t="s">
        <v>182</v>
      </c>
      <c r="D23" s="42" t="str">
        <f t="shared" si="0"/>
        <v xml:space="preserve">409.887.868-26 </v>
      </c>
      <c r="E23" s="42" t="str">
        <f t="shared" si="1"/>
        <v xml:space="preserve">409.887.868-26 </v>
      </c>
      <c r="F23" s="3" t="s">
        <v>63</v>
      </c>
      <c r="G23" s="42" t="str">
        <f t="shared" si="2"/>
        <v>jonathansilva@yahoo.com</v>
      </c>
      <c r="H23" s="4" t="s">
        <v>22</v>
      </c>
      <c r="I23" s="5" t="s">
        <v>33</v>
      </c>
      <c r="J23" s="6">
        <v>2199.96</v>
      </c>
    </row>
    <row r="24" spans="1:10" x14ac:dyDescent="0.25">
      <c r="A24" s="2">
        <v>43274</v>
      </c>
      <c r="B24" t="s">
        <v>64</v>
      </c>
      <c r="C24" t="s">
        <v>183</v>
      </c>
      <c r="D24" s="42" t="str">
        <f t="shared" si="0"/>
        <v xml:space="preserve">386.132.198-02 </v>
      </c>
      <c r="E24" s="42" t="str">
        <f t="shared" si="1"/>
        <v xml:space="preserve">386.132.198-02 </v>
      </c>
      <c r="F24" s="3" t="s">
        <v>65</v>
      </c>
      <c r="G24" s="42" t="str">
        <f t="shared" si="2"/>
        <v>titomarcos@gmail.com</v>
      </c>
      <c r="H24" s="4" t="s">
        <v>26</v>
      </c>
      <c r="I24" s="5" t="s">
        <v>30</v>
      </c>
      <c r="J24" s="6">
        <v>2349.9699999999998</v>
      </c>
    </row>
    <row r="25" spans="1:10" x14ac:dyDescent="0.25">
      <c r="A25" s="2">
        <v>43275</v>
      </c>
      <c r="B25" t="s">
        <v>66</v>
      </c>
      <c r="C25" t="s">
        <v>184</v>
      </c>
      <c r="D25" s="42" t="str">
        <f t="shared" si="0"/>
        <v xml:space="preserve">233.470.278-17 </v>
      </c>
      <c r="E25" s="42" t="str">
        <f t="shared" si="1"/>
        <v xml:space="preserve">233.470.278-17 </v>
      </c>
      <c r="F25" s="3" t="s">
        <v>67</v>
      </c>
      <c r="G25" s="42" t="str">
        <f t="shared" si="2"/>
        <v>maikonpereira@yahoo.com</v>
      </c>
      <c r="H25" s="4" t="s">
        <v>26</v>
      </c>
      <c r="I25" s="5" t="s">
        <v>27</v>
      </c>
      <c r="J25" s="6">
        <v>2300</v>
      </c>
    </row>
    <row r="26" spans="1:10" x14ac:dyDescent="0.25">
      <c r="A26" s="2">
        <v>43276</v>
      </c>
      <c r="B26" t="s">
        <v>68</v>
      </c>
      <c r="C26" t="s">
        <v>185</v>
      </c>
      <c r="D26" s="42" t="str">
        <f t="shared" si="0"/>
        <v xml:space="preserve">383.320.808-27 </v>
      </c>
      <c r="E26" s="42" t="str">
        <f t="shared" si="1"/>
        <v xml:space="preserve">383.320.808-27 </v>
      </c>
      <c r="F26" s="3" t="s">
        <v>69</v>
      </c>
      <c r="G26" s="42" t="str">
        <f t="shared" si="2"/>
        <v>joaocarlos@gmail.com</v>
      </c>
      <c r="H26" s="4" t="s">
        <v>22</v>
      </c>
      <c r="I26" s="5" t="s">
        <v>23</v>
      </c>
      <c r="J26" s="6">
        <v>1799.98</v>
      </c>
    </row>
    <row r="27" spans="1:10" x14ac:dyDescent="0.25">
      <c r="A27" s="2">
        <v>43277</v>
      </c>
      <c r="B27" t="s">
        <v>70</v>
      </c>
      <c r="C27" t="s">
        <v>186</v>
      </c>
      <c r="D27" s="42" t="str">
        <f t="shared" si="0"/>
        <v xml:space="preserve">392.123.758-04 </v>
      </c>
      <c r="E27" s="42" t="str">
        <f t="shared" si="1"/>
        <v xml:space="preserve">392.123.758-04 </v>
      </c>
      <c r="F27" s="3" t="s">
        <v>71</v>
      </c>
      <c r="G27" s="42" t="str">
        <f t="shared" si="2"/>
        <v>thiagoaugusto@gmail.com</v>
      </c>
      <c r="H27" s="4" t="s">
        <v>26</v>
      </c>
      <c r="I27" s="5" t="s">
        <v>30</v>
      </c>
      <c r="J27" s="6">
        <v>900</v>
      </c>
    </row>
    <row r="28" spans="1:10" x14ac:dyDescent="0.25">
      <c r="A28" s="2">
        <v>43278</v>
      </c>
      <c r="B28" t="s">
        <v>72</v>
      </c>
      <c r="C28" t="s">
        <v>187</v>
      </c>
      <c r="D28" s="42" t="str">
        <f t="shared" si="0"/>
        <v xml:space="preserve">320.849.998-12 </v>
      </c>
      <c r="E28" s="42" t="str">
        <f t="shared" si="1"/>
        <v xml:space="preserve">320.849.998-12 </v>
      </c>
      <c r="F28" s="3" t="s">
        <v>73</v>
      </c>
      <c r="G28" s="42" t="str">
        <f t="shared" si="2"/>
        <v>danilosantosbarreto@gmail.com</v>
      </c>
      <c r="H28" s="4" t="s">
        <v>22</v>
      </c>
      <c r="I28" s="5" t="s">
        <v>33</v>
      </c>
      <c r="J28" s="6">
        <v>2800</v>
      </c>
    </row>
    <row r="29" spans="1:10" x14ac:dyDescent="0.25">
      <c r="A29" s="2">
        <v>43279</v>
      </c>
      <c r="B29" t="s">
        <v>74</v>
      </c>
      <c r="C29" t="s">
        <v>188</v>
      </c>
      <c r="D29" s="42" t="str">
        <f t="shared" si="0"/>
        <v xml:space="preserve">377.567.638-40 </v>
      </c>
      <c r="E29" s="42" t="str">
        <f t="shared" si="1"/>
        <v xml:space="preserve">377.567.638-40 </v>
      </c>
      <c r="F29" s="3" t="s">
        <v>75</v>
      </c>
      <c r="G29" s="42" t="str">
        <f t="shared" si="2"/>
        <v>franclinfagundes@gmail.com</v>
      </c>
      <c r="H29" s="4" t="s">
        <v>18</v>
      </c>
      <c r="I29" s="5" t="s">
        <v>36</v>
      </c>
      <c r="J29" s="6">
        <v>1500</v>
      </c>
    </row>
    <row r="30" spans="1:10" x14ac:dyDescent="0.25">
      <c r="A30" s="2">
        <v>43280</v>
      </c>
      <c r="B30" t="s">
        <v>76</v>
      </c>
      <c r="C30" t="s">
        <v>189</v>
      </c>
      <c r="D30" s="42" t="str">
        <f t="shared" si="0"/>
        <v>078.405.624-26</v>
      </c>
      <c r="E30" s="42" t="str">
        <f t="shared" si="1"/>
        <v>078.405.624-26</v>
      </c>
      <c r="F30" s="3" t="s">
        <v>77</v>
      </c>
      <c r="G30" s="42" t="str">
        <f t="shared" si="2"/>
        <v>jasielsouza@gmail.com</v>
      </c>
      <c r="H30" s="4" t="s">
        <v>8</v>
      </c>
      <c r="I30" s="5" t="s">
        <v>39</v>
      </c>
      <c r="J30" s="6">
        <v>1750</v>
      </c>
    </row>
    <row r="31" spans="1:10" x14ac:dyDescent="0.25">
      <c r="A31" s="2">
        <v>43281</v>
      </c>
      <c r="B31" t="s">
        <v>78</v>
      </c>
      <c r="C31" t="s">
        <v>190</v>
      </c>
      <c r="D31" s="42" t="str">
        <f t="shared" si="0"/>
        <v>403.022.598-56</v>
      </c>
      <c r="E31" s="42" t="str">
        <f t="shared" si="1"/>
        <v>403.022.598-56</v>
      </c>
      <c r="F31" s="3" t="s">
        <v>79</v>
      </c>
      <c r="G31" s="42" t="str">
        <f t="shared" si="2"/>
        <v>emillycerqueira@yahoo.com</v>
      </c>
      <c r="H31" s="4" t="s">
        <v>26</v>
      </c>
      <c r="I31" s="5" t="s">
        <v>27</v>
      </c>
      <c r="J31" s="6">
        <v>2500</v>
      </c>
    </row>
    <row r="32" spans="1:10" x14ac:dyDescent="0.25">
      <c r="H32" s="8"/>
      <c r="J32" s="9"/>
    </row>
    <row r="33" spans="8:10" x14ac:dyDescent="0.25">
      <c r="H33" s="8"/>
      <c r="J33" s="9"/>
    </row>
    <row r="34" spans="8:10" x14ac:dyDescent="0.25">
      <c r="H34" s="8"/>
      <c r="J34" s="9"/>
    </row>
    <row r="35" spans="8:10" x14ac:dyDescent="0.25">
      <c r="H35" s="8"/>
      <c r="J35" s="9"/>
    </row>
    <row r="36" spans="8:10" x14ac:dyDescent="0.25">
      <c r="H36" s="8"/>
      <c r="J36" s="9"/>
    </row>
    <row r="37" spans="8:10" x14ac:dyDescent="0.25">
      <c r="H37" s="8"/>
      <c r="J37" s="9"/>
    </row>
  </sheetData>
  <hyperlinks>
    <hyperlink ref="F3" r:id="rId1" display="ronaldolima@gmail.com"/>
    <hyperlink ref="F4" r:id="rId2" display="julianaamaral@gmail.com"/>
    <hyperlink ref="F6" r:id="rId3"/>
    <hyperlink ref="F7" r:id="rId4" display="joycecoutinho@gmail.com"/>
    <hyperlink ref="F8" r:id="rId5"/>
    <hyperlink ref="F9" r:id="rId6" display="crisluziane@gmail.com"/>
    <hyperlink ref="F10" r:id="rId7"/>
    <hyperlink ref="F11" r:id="rId8"/>
    <hyperlink ref="F12" r:id="rId9"/>
    <hyperlink ref="F13" r:id="rId10"/>
    <hyperlink ref="F14" r:id="rId11" display="camilamendes@gmail.com"/>
    <hyperlink ref="F15" r:id="rId12"/>
    <hyperlink ref="F16" r:id="rId13" display="neidsonluiz@gmail.com"/>
    <hyperlink ref="F17" r:id="rId14"/>
    <hyperlink ref="F18" r:id="rId15"/>
    <hyperlink ref="F19" r:id="rId16" display="edsonbrito@gmail.com"/>
    <hyperlink ref="F20" r:id="rId17" display="diegohenrique@gmail.com"/>
    <hyperlink ref="F21" r:id="rId18"/>
    <hyperlink ref="F22" r:id="rId19"/>
    <hyperlink ref="F23" r:id="rId20" display="jonathansilva@gmail.com"/>
    <hyperlink ref="F24" r:id="rId21"/>
    <hyperlink ref="F25" r:id="rId22" display="maikonpereira@gmail.com"/>
    <hyperlink ref="F26" r:id="rId23"/>
    <hyperlink ref="F27" r:id="rId24"/>
    <hyperlink ref="F29" r:id="rId25"/>
    <hyperlink ref="F30" r:id="rId26"/>
    <hyperlink ref="F31" r:id="rId27" display="emillycerqueira@gmail.com"/>
    <hyperlink ref="F5" r:id="rId28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7"/>
  <sheetViews>
    <sheetView zoomScale="130" zoomScaleNormal="130" workbookViewId="0">
      <selection activeCell="J6" sqref="J6"/>
    </sheetView>
  </sheetViews>
  <sheetFormatPr defaultRowHeight="15" x14ac:dyDescent="0.25"/>
  <cols>
    <col min="1" max="1" width="12.42578125" customWidth="1"/>
    <col min="2" max="2" width="20.7109375" customWidth="1"/>
    <col min="3" max="3" width="11.42578125" customWidth="1"/>
    <col min="4" max="4" width="13.140625" customWidth="1"/>
    <col min="5" max="5" width="68.28515625" customWidth="1"/>
    <col min="6" max="6" width="6.85546875" style="11" bestFit="1" customWidth="1"/>
    <col min="7" max="7" width="19.5703125" style="7" customWidth="1"/>
    <col min="8" max="8" width="16.7109375" style="11" customWidth="1"/>
    <col min="9" max="9" width="3.7109375" customWidth="1"/>
    <col min="10" max="10" width="16.85546875" customWidth="1"/>
  </cols>
  <sheetData>
    <row r="1" spans="1:8" ht="15" customHeight="1" x14ac:dyDescent="0.25">
      <c r="A1" s="22" t="s">
        <v>0</v>
      </c>
      <c r="B1" s="22" t="s">
        <v>1</v>
      </c>
      <c r="C1" s="22" t="s">
        <v>191</v>
      </c>
      <c r="D1" s="22" t="s">
        <v>192</v>
      </c>
      <c r="E1" s="22"/>
      <c r="F1" s="23" t="s">
        <v>3</v>
      </c>
      <c r="G1" s="31" t="s">
        <v>4</v>
      </c>
      <c r="H1" s="23" t="s">
        <v>5</v>
      </c>
    </row>
    <row r="2" spans="1:8" x14ac:dyDescent="0.25">
      <c r="A2" s="2">
        <v>43252</v>
      </c>
      <c r="B2" t="s">
        <v>6</v>
      </c>
      <c r="C2" t="str">
        <f>MID(B2,1,SEARCH(" ",B2)-1)</f>
        <v>Cristiano</v>
      </c>
      <c r="D2" t="str">
        <f>MID(B2,FIND(" ",B2)+1,LEN(B2)-FIND(" ",B2))</f>
        <v>Aparecido</v>
      </c>
      <c r="E2" t="str">
        <f ca="1">_xlfn.FORMULATEXT(D2)</f>
        <v>=EXT.TEXTO(B2;PROCURAR(" ";B2)+1;NÚM.CARACT(B2)-PROCURAR(" ";B2))</v>
      </c>
      <c r="F2" s="4" t="s">
        <v>8</v>
      </c>
      <c r="G2" s="5" t="s">
        <v>9</v>
      </c>
      <c r="H2" s="6">
        <v>1499.96</v>
      </c>
    </row>
    <row r="3" spans="1:8" x14ac:dyDescent="0.25">
      <c r="A3" s="2">
        <v>43253</v>
      </c>
      <c r="B3" t="s">
        <v>10</v>
      </c>
      <c r="C3" t="str">
        <f t="shared" ref="C3:C31" si="0">MID(B3,1,SEARCH(" ",B3)-1)</f>
        <v>Ronaldo</v>
      </c>
      <c r="D3" t="str">
        <f>MID(B3,FIND(" ",B3)+1,LEN(B3)-FIND(" ",B3))</f>
        <v>Lima</v>
      </c>
      <c r="E3" s="42" t="str">
        <f ca="1">_xlfn.FORMULATEXT(C3)</f>
        <v>=EXT.TEXTO(B3;1;LOCALIZAR(" ";B3)-1)</v>
      </c>
      <c r="F3" s="4" t="s">
        <v>8</v>
      </c>
      <c r="G3" s="7" t="s">
        <v>12</v>
      </c>
      <c r="H3" s="6">
        <v>1750</v>
      </c>
    </row>
    <row r="4" spans="1:8" x14ac:dyDescent="0.25">
      <c r="A4" s="2">
        <v>43254</v>
      </c>
      <c r="B4" t="str">
        <f>B11</f>
        <v>Leandro Henrique</v>
      </c>
      <c r="C4" t="str">
        <f t="shared" si="0"/>
        <v>Leandro</v>
      </c>
      <c r="D4" t="str">
        <f t="shared" ref="D4:D31" si="1">MID(B4,FIND(" ",B4)+1,LEN(B4)-FIND(" ",B4))</f>
        <v>Henrique</v>
      </c>
      <c r="E4" s="42" t="str">
        <f ca="1">_xlfn.FORMULATEXT(B4)</f>
        <v>=B11</v>
      </c>
      <c r="F4" s="4" t="s">
        <v>8</v>
      </c>
      <c r="G4" s="7" t="s">
        <v>15</v>
      </c>
      <c r="H4" s="6">
        <v>2499.98</v>
      </c>
    </row>
    <row r="5" spans="1:8" x14ac:dyDescent="0.25">
      <c r="A5" s="2">
        <v>43255</v>
      </c>
      <c r="B5" t="s">
        <v>16</v>
      </c>
      <c r="C5" t="str">
        <f t="shared" si="0"/>
        <v>Rafael</v>
      </c>
      <c r="D5" t="str">
        <f t="shared" si="1"/>
        <v>De Sousa</v>
      </c>
      <c r="E5" s="42" t="str">
        <f ca="1">_xlfn.FORMULATEXT(D5)</f>
        <v>=EXT.TEXTO(B5;PROCURAR(" ";B5)+1;NÚM.CARACT(B5)-PROCURAR(" ";B5))</v>
      </c>
      <c r="F5" s="4" t="s">
        <v>18</v>
      </c>
      <c r="G5" s="5" t="s">
        <v>19</v>
      </c>
      <c r="H5" s="6">
        <v>2200</v>
      </c>
    </row>
    <row r="6" spans="1:8" x14ac:dyDescent="0.25">
      <c r="A6" s="2">
        <v>43256</v>
      </c>
      <c r="B6" t="s">
        <v>20</v>
      </c>
      <c r="C6" t="str">
        <f t="shared" si="0"/>
        <v>Igor</v>
      </c>
      <c r="D6" t="str">
        <f t="shared" si="1"/>
        <v xml:space="preserve">Souza </v>
      </c>
      <c r="E6" s="42" t="str">
        <f t="shared" ref="E6:E31" ca="1" si="2">_xlfn.FORMULATEXT(D6)</f>
        <v>=EXT.TEXTO(B6;PROCURAR(" ";B6)+1;NÚM.CARACT(B6)-PROCURAR(" ";B6))</v>
      </c>
      <c r="F6" s="4" t="s">
        <v>22</v>
      </c>
      <c r="G6" s="5" t="s">
        <v>23</v>
      </c>
      <c r="H6" s="6">
        <v>2350</v>
      </c>
    </row>
    <row r="7" spans="1:8" x14ac:dyDescent="0.25">
      <c r="A7" s="2">
        <v>43257</v>
      </c>
      <c r="B7" t="s">
        <v>24</v>
      </c>
      <c r="C7" t="str">
        <f t="shared" si="0"/>
        <v>Joyce</v>
      </c>
      <c r="D7" t="str">
        <f t="shared" si="1"/>
        <v>Coutinho</v>
      </c>
      <c r="E7" s="42" t="str">
        <f t="shared" ca="1" si="2"/>
        <v>=EXT.TEXTO(B7;PROCURAR(" ";B7)+1;NÚM.CARACT(B7)-PROCURAR(" ";B7))</v>
      </c>
      <c r="F7" s="4" t="s">
        <v>26</v>
      </c>
      <c r="G7" s="5" t="s">
        <v>27</v>
      </c>
      <c r="H7" s="6">
        <v>2300</v>
      </c>
    </row>
    <row r="8" spans="1:8" x14ac:dyDescent="0.25">
      <c r="A8" s="2">
        <v>43258</v>
      </c>
      <c r="B8" t="s">
        <v>28</v>
      </c>
      <c r="C8" t="str">
        <f t="shared" si="0"/>
        <v>Paulo</v>
      </c>
      <c r="D8" t="str">
        <f t="shared" si="1"/>
        <v>Sergio</v>
      </c>
      <c r="E8" s="42" t="str">
        <f t="shared" ca="1" si="2"/>
        <v>=EXT.TEXTO(B8;PROCURAR(" ";B8)+1;NÚM.CARACT(B8)-PROCURAR(" ";B8))</v>
      </c>
      <c r="F8" s="4" t="s">
        <v>26</v>
      </c>
      <c r="G8" s="5" t="s">
        <v>30</v>
      </c>
      <c r="H8" s="6">
        <v>1800</v>
      </c>
    </row>
    <row r="9" spans="1:8" x14ac:dyDescent="0.25">
      <c r="A9" s="2">
        <v>43259</v>
      </c>
      <c r="B9" t="s">
        <v>31</v>
      </c>
      <c r="C9" t="str">
        <f t="shared" si="0"/>
        <v>Cris</v>
      </c>
      <c r="D9" t="str">
        <f t="shared" si="1"/>
        <v>Luziane</v>
      </c>
      <c r="E9" s="42" t="str">
        <f t="shared" ca="1" si="2"/>
        <v>=EXT.TEXTO(B9;PROCURAR(" ";B9)+1;NÚM.CARACT(B9)-PROCURAR(" ";B9))</v>
      </c>
      <c r="F9" s="4" t="s">
        <v>22</v>
      </c>
      <c r="G9" s="5" t="s">
        <v>33</v>
      </c>
      <c r="H9" s="6">
        <v>900</v>
      </c>
    </row>
    <row r="10" spans="1:8" x14ac:dyDescent="0.25">
      <c r="A10" s="2">
        <v>43260</v>
      </c>
      <c r="B10" t="s">
        <v>34</v>
      </c>
      <c r="C10" t="str">
        <f t="shared" si="0"/>
        <v>Evelin</v>
      </c>
      <c r="D10" t="str">
        <f t="shared" si="1"/>
        <v xml:space="preserve">Ferreira </v>
      </c>
      <c r="E10" s="42" t="str">
        <f t="shared" ca="1" si="2"/>
        <v>=EXT.TEXTO(B10;PROCURAR(" ";B10)+1;NÚM.CARACT(B10)-PROCURAR(" ";B10))</v>
      </c>
      <c r="F10" s="4" t="s">
        <v>18</v>
      </c>
      <c r="G10" s="5" t="s">
        <v>36</v>
      </c>
      <c r="H10" s="6">
        <v>2799.96</v>
      </c>
    </row>
    <row r="11" spans="1:8" x14ac:dyDescent="0.25">
      <c r="A11" s="2">
        <v>43261</v>
      </c>
      <c r="B11" t="s">
        <v>37</v>
      </c>
      <c r="C11" t="str">
        <f t="shared" si="0"/>
        <v>Leandro</v>
      </c>
      <c r="D11" t="str">
        <f t="shared" si="1"/>
        <v>Henrique</v>
      </c>
      <c r="E11" s="42" t="str">
        <f t="shared" ca="1" si="2"/>
        <v>=EXT.TEXTO(B11;PROCURAR(" ";B11)+1;NÚM.CARACT(B11)-PROCURAR(" ";B11))</v>
      </c>
      <c r="F11" s="4" t="s">
        <v>8</v>
      </c>
      <c r="G11" s="5" t="s">
        <v>39</v>
      </c>
      <c r="H11" s="6">
        <v>1499.94</v>
      </c>
    </row>
    <row r="12" spans="1:8" x14ac:dyDescent="0.25">
      <c r="A12" s="2">
        <v>43262</v>
      </c>
      <c r="B12" t="s">
        <v>40</v>
      </c>
      <c r="C12" t="str">
        <f t="shared" si="0"/>
        <v>Erik</v>
      </c>
      <c r="D12" t="str">
        <f t="shared" si="1"/>
        <v>Almeida</v>
      </c>
      <c r="E12" s="42" t="str">
        <f t="shared" ca="1" si="2"/>
        <v>=EXT.TEXTO(B12;PROCURAR(" ";B12)+1;NÚM.CARACT(B12)-PROCURAR(" ";B12))</v>
      </c>
      <c r="F12" s="4" t="s">
        <v>8</v>
      </c>
      <c r="G12" s="5" t="s">
        <v>39</v>
      </c>
      <c r="H12" s="6">
        <v>1750</v>
      </c>
    </row>
    <row r="13" spans="1:8" x14ac:dyDescent="0.25">
      <c r="A13" s="2">
        <v>43263</v>
      </c>
      <c r="B13" t="s">
        <v>42</v>
      </c>
      <c r="C13" t="str">
        <f t="shared" si="0"/>
        <v>Patricia</v>
      </c>
      <c r="D13" t="str">
        <f t="shared" si="1"/>
        <v>Rosa</v>
      </c>
      <c r="E13" s="42" t="str">
        <f t="shared" ca="1" si="2"/>
        <v>=EXT.TEXTO(B13;PROCURAR(" ";B13)+1;NÚM.CARACT(B13)-PROCURAR(" ";B13))</v>
      </c>
      <c r="F13" s="4" t="s">
        <v>18</v>
      </c>
      <c r="G13" s="5" t="s">
        <v>36</v>
      </c>
      <c r="H13" s="6">
        <v>2350</v>
      </c>
    </row>
    <row r="14" spans="1:8" x14ac:dyDescent="0.25">
      <c r="A14" s="2">
        <v>43264</v>
      </c>
      <c r="B14" t="s">
        <v>44</v>
      </c>
      <c r="C14" t="str">
        <f t="shared" si="0"/>
        <v>Camila</v>
      </c>
      <c r="D14" t="str">
        <f t="shared" si="1"/>
        <v>Mendes</v>
      </c>
      <c r="E14" s="42" t="str">
        <f t="shared" ca="1" si="2"/>
        <v>=EXT.TEXTO(B14;PROCURAR(" ";B14)+1;NÚM.CARACT(B14)-PROCURAR(" ";B14))</v>
      </c>
      <c r="F14" s="4" t="s">
        <v>22</v>
      </c>
      <c r="G14" s="5" t="s">
        <v>33</v>
      </c>
      <c r="H14" s="6">
        <v>2199.96</v>
      </c>
    </row>
    <row r="15" spans="1:8" x14ac:dyDescent="0.25">
      <c r="A15" s="2">
        <v>43265</v>
      </c>
      <c r="B15" t="s">
        <v>46</v>
      </c>
      <c r="C15" t="str">
        <f t="shared" si="0"/>
        <v>Raissa</v>
      </c>
      <c r="D15" t="str">
        <f t="shared" si="1"/>
        <v>Soares</v>
      </c>
      <c r="E15" s="42" t="str">
        <f t="shared" ca="1" si="2"/>
        <v>=EXT.TEXTO(B15;PROCURAR(" ";B15)+1;NÚM.CARACT(B15)-PROCURAR(" ";B15))</v>
      </c>
      <c r="F15" s="4" t="s">
        <v>26</v>
      </c>
      <c r="G15" s="5" t="s">
        <v>30</v>
      </c>
      <c r="H15" s="6">
        <v>2350</v>
      </c>
    </row>
    <row r="16" spans="1:8" x14ac:dyDescent="0.25">
      <c r="A16" s="2">
        <v>43266</v>
      </c>
      <c r="B16" t="s">
        <v>48</v>
      </c>
      <c r="C16" t="str">
        <f t="shared" si="0"/>
        <v>Neidson</v>
      </c>
      <c r="D16" t="str">
        <f t="shared" si="1"/>
        <v xml:space="preserve">Luiz </v>
      </c>
      <c r="E16" s="42" t="str">
        <f t="shared" ca="1" si="2"/>
        <v>=EXT.TEXTO(B16;PROCURAR(" ";B16)+1;NÚM.CARACT(B16)-PROCURAR(" ";B16))</v>
      </c>
      <c r="F16" s="4" t="s">
        <v>26</v>
      </c>
      <c r="G16" s="5" t="s">
        <v>27</v>
      </c>
      <c r="H16" s="6">
        <v>2299.92</v>
      </c>
    </row>
    <row r="17" spans="1:8" x14ac:dyDescent="0.25">
      <c r="A17" s="2">
        <v>43267</v>
      </c>
      <c r="B17" t="s">
        <v>50</v>
      </c>
      <c r="C17" t="str">
        <f t="shared" si="0"/>
        <v>Antonio</v>
      </c>
      <c r="D17" t="str">
        <f t="shared" si="1"/>
        <v>Ricardo</v>
      </c>
      <c r="E17" s="42" t="str">
        <f t="shared" ca="1" si="2"/>
        <v>=EXT.TEXTO(B17;PROCURAR(" ";B17)+1;NÚM.CARACT(B17)-PROCURAR(" ";B17))</v>
      </c>
      <c r="F17" s="4" t="s">
        <v>22</v>
      </c>
      <c r="G17" s="5" t="s">
        <v>23</v>
      </c>
      <c r="H17" s="6">
        <v>1800</v>
      </c>
    </row>
    <row r="18" spans="1:8" x14ac:dyDescent="0.25">
      <c r="A18" s="2">
        <v>43268</v>
      </c>
      <c r="B18" t="s">
        <v>52</v>
      </c>
      <c r="C18" t="str">
        <f t="shared" si="0"/>
        <v>Geraldo</v>
      </c>
      <c r="D18" t="str">
        <f t="shared" si="1"/>
        <v>Pereira</v>
      </c>
      <c r="E18" s="42" t="str">
        <f t="shared" ca="1" si="2"/>
        <v>=EXT.TEXTO(B18;PROCURAR(" ";B18)+1;NÚM.CARACT(B18)-PROCURAR(" ";B18))</v>
      </c>
      <c r="F18" s="4" t="s">
        <v>18</v>
      </c>
      <c r="G18" s="5" t="s">
        <v>19</v>
      </c>
      <c r="H18" s="6">
        <v>900</v>
      </c>
    </row>
    <row r="19" spans="1:8" x14ac:dyDescent="0.25">
      <c r="A19" s="2">
        <v>43269</v>
      </c>
      <c r="B19" t="s">
        <v>54</v>
      </c>
      <c r="C19" t="str">
        <f t="shared" si="0"/>
        <v>Edson</v>
      </c>
      <c r="D19" t="str">
        <f t="shared" si="1"/>
        <v>Brito</v>
      </c>
      <c r="E19" s="42" t="str">
        <f t="shared" ca="1" si="2"/>
        <v>=EXT.TEXTO(B19;PROCURAR(" ";B19)+1;NÚM.CARACT(B19)-PROCURAR(" ";B19))</v>
      </c>
      <c r="F19" s="4" t="s">
        <v>8</v>
      </c>
      <c r="G19" s="5" t="s">
        <v>15</v>
      </c>
      <c r="H19" s="6">
        <v>2800</v>
      </c>
    </row>
    <row r="20" spans="1:8" x14ac:dyDescent="0.25">
      <c r="A20" s="2">
        <v>43270</v>
      </c>
      <c r="B20" t="s">
        <v>56</v>
      </c>
      <c r="C20" t="str">
        <f t="shared" si="0"/>
        <v>Diego</v>
      </c>
      <c r="D20" t="str">
        <f t="shared" si="1"/>
        <v>Henrique</v>
      </c>
      <c r="E20" s="42" t="str">
        <f t="shared" ca="1" si="2"/>
        <v>=EXT.TEXTO(B20;PROCURAR(" ";B20)+1;NÚM.CARACT(B20)-PROCURAR(" ";B20))</v>
      </c>
      <c r="F20" s="4" t="s">
        <v>8</v>
      </c>
      <c r="G20" s="5" t="s">
        <v>12</v>
      </c>
      <c r="H20" s="6">
        <v>1500</v>
      </c>
    </row>
    <row r="21" spans="1:8" x14ac:dyDescent="0.25">
      <c r="A21" s="2">
        <v>43271</v>
      </c>
      <c r="B21" t="s">
        <v>58</v>
      </c>
      <c r="C21" t="str">
        <f t="shared" si="0"/>
        <v>Olivio</v>
      </c>
      <c r="D21" t="str">
        <f t="shared" si="1"/>
        <v>Mariano</v>
      </c>
      <c r="E21" s="42" t="str">
        <f t="shared" ca="1" si="2"/>
        <v>=EXT.TEXTO(B21;PROCURAR(" ";B21)+1;NÚM.CARACT(B21)-PROCURAR(" ";B21))</v>
      </c>
      <c r="F21" s="4" t="s">
        <v>8</v>
      </c>
      <c r="G21" s="5" t="s">
        <v>9</v>
      </c>
      <c r="H21" s="6">
        <v>1749.9999999999991</v>
      </c>
    </row>
    <row r="22" spans="1:8" x14ac:dyDescent="0.25">
      <c r="A22" s="2">
        <v>43272</v>
      </c>
      <c r="B22" t="s">
        <v>60</v>
      </c>
      <c r="C22" t="str">
        <f t="shared" si="0"/>
        <v>Naye</v>
      </c>
      <c r="D22" t="str">
        <f t="shared" si="1"/>
        <v xml:space="preserve">Nobre </v>
      </c>
      <c r="E22" s="42" t="str">
        <f t="shared" ca="1" si="2"/>
        <v>=EXT.TEXTO(B22;PROCURAR(" ";B22)+1;NÚM.CARACT(B22)-PROCURAR(" ";B22))</v>
      </c>
      <c r="F22" s="4" t="s">
        <v>18</v>
      </c>
      <c r="G22" s="5" t="s">
        <v>36</v>
      </c>
      <c r="H22" s="6">
        <v>2499.96</v>
      </c>
    </row>
    <row r="23" spans="1:8" x14ac:dyDescent="0.25">
      <c r="A23" s="2">
        <v>43273</v>
      </c>
      <c r="B23" t="s">
        <v>62</v>
      </c>
      <c r="C23" t="str">
        <f t="shared" si="0"/>
        <v>Jonathan</v>
      </c>
      <c r="D23" t="str">
        <f t="shared" si="1"/>
        <v>Silva</v>
      </c>
      <c r="E23" s="42" t="str">
        <f t="shared" ca="1" si="2"/>
        <v>=EXT.TEXTO(B23;PROCURAR(" ";B23)+1;NÚM.CARACT(B23)-PROCURAR(" ";B23))</v>
      </c>
      <c r="F23" s="4" t="s">
        <v>22</v>
      </c>
      <c r="G23" s="5" t="s">
        <v>33</v>
      </c>
      <c r="H23" s="6">
        <v>2199.96</v>
      </c>
    </row>
    <row r="24" spans="1:8" x14ac:dyDescent="0.25">
      <c r="A24" s="2">
        <v>43274</v>
      </c>
      <c r="B24" t="s">
        <v>64</v>
      </c>
      <c r="C24" t="str">
        <f t="shared" si="0"/>
        <v>Tito</v>
      </c>
      <c r="D24" t="str">
        <f t="shared" si="1"/>
        <v>Marcos</v>
      </c>
      <c r="E24" s="42" t="str">
        <f t="shared" ca="1" si="2"/>
        <v>=EXT.TEXTO(B24;PROCURAR(" ";B24)+1;NÚM.CARACT(B24)-PROCURAR(" ";B24))</v>
      </c>
      <c r="F24" s="4" t="s">
        <v>26</v>
      </c>
      <c r="G24" s="5" t="s">
        <v>30</v>
      </c>
      <c r="H24" s="6">
        <v>2349.9699999999998</v>
      </c>
    </row>
    <row r="25" spans="1:8" x14ac:dyDescent="0.25">
      <c r="A25" s="2">
        <v>43275</v>
      </c>
      <c r="B25" t="s">
        <v>66</v>
      </c>
      <c r="C25" t="str">
        <f t="shared" si="0"/>
        <v>Maikon</v>
      </c>
      <c r="D25" t="str">
        <f t="shared" si="1"/>
        <v>Pereira</v>
      </c>
      <c r="E25" s="42" t="str">
        <f t="shared" ca="1" si="2"/>
        <v>=EXT.TEXTO(B25;PROCURAR(" ";B25)+1;NÚM.CARACT(B25)-PROCURAR(" ";B25))</v>
      </c>
      <c r="F25" s="4" t="s">
        <v>26</v>
      </c>
      <c r="G25" s="5" t="s">
        <v>27</v>
      </c>
      <c r="H25" s="6">
        <v>2300</v>
      </c>
    </row>
    <row r="26" spans="1:8" x14ac:dyDescent="0.25">
      <c r="A26" s="2">
        <v>43276</v>
      </c>
      <c r="B26" t="s">
        <v>68</v>
      </c>
      <c r="C26" t="str">
        <f t="shared" si="0"/>
        <v>Joao</v>
      </c>
      <c r="D26" t="str">
        <f t="shared" si="1"/>
        <v>Carlos</v>
      </c>
      <c r="E26" s="42" t="str">
        <f t="shared" ca="1" si="2"/>
        <v>=EXT.TEXTO(B26;PROCURAR(" ";B26)+1;NÚM.CARACT(B26)-PROCURAR(" ";B26))</v>
      </c>
      <c r="F26" s="4" t="s">
        <v>22</v>
      </c>
      <c r="G26" s="5" t="s">
        <v>23</v>
      </c>
      <c r="H26" s="6">
        <v>1799.98</v>
      </c>
    </row>
    <row r="27" spans="1:8" x14ac:dyDescent="0.25">
      <c r="A27" s="2">
        <v>43277</v>
      </c>
      <c r="B27" t="s">
        <v>70</v>
      </c>
      <c r="C27" t="str">
        <f t="shared" si="0"/>
        <v>Thiago</v>
      </c>
      <c r="D27" t="str">
        <f t="shared" si="1"/>
        <v>Augusto</v>
      </c>
      <c r="E27" s="42" t="str">
        <f t="shared" ca="1" si="2"/>
        <v>=EXT.TEXTO(B27;PROCURAR(" ";B27)+1;NÚM.CARACT(B27)-PROCURAR(" ";B27))</v>
      </c>
      <c r="F27" s="4" t="s">
        <v>26</v>
      </c>
      <c r="G27" s="5" t="s">
        <v>30</v>
      </c>
      <c r="H27" s="6">
        <v>900</v>
      </c>
    </row>
    <row r="28" spans="1:8" x14ac:dyDescent="0.25">
      <c r="A28" s="2">
        <v>43278</v>
      </c>
      <c r="B28" t="s">
        <v>72</v>
      </c>
      <c r="C28" t="str">
        <f t="shared" si="0"/>
        <v>Danilo</v>
      </c>
      <c r="D28" t="str">
        <f t="shared" si="1"/>
        <v>Santos Barreto</v>
      </c>
      <c r="E28" s="42" t="str">
        <f t="shared" ca="1" si="2"/>
        <v>=EXT.TEXTO(B28;PROCURAR(" ";B28)+1;NÚM.CARACT(B28)-PROCURAR(" ";B28))</v>
      </c>
      <c r="F28" s="4" t="s">
        <v>22</v>
      </c>
      <c r="G28" s="5" t="s">
        <v>33</v>
      </c>
      <c r="H28" s="6">
        <v>2800</v>
      </c>
    </row>
    <row r="29" spans="1:8" x14ac:dyDescent="0.25">
      <c r="A29" s="2">
        <v>43279</v>
      </c>
      <c r="B29" t="s">
        <v>74</v>
      </c>
      <c r="C29" t="str">
        <f t="shared" si="0"/>
        <v>Franclin</v>
      </c>
      <c r="D29" t="str">
        <f t="shared" si="1"/>
        <v>Fagundes</v>
      </c>
      <c r="E29" s="42" t="str">
        <f t="shared" ca="1" si="2"/>
        <v>=EXT.TEXTO(B29;PROCURAR(" ";B29)+1;NÚM.CARACT(B29)-PROCURAR(" ";B29))</v>
      </c>
      <c r="F29" s="4" t="s">
        <v>18</v>
      </c>
      <c r="G29" s="5" t="s">
        <v>36</v>
      </c>
      <c r="H29" s="6">
        <v>1500</v>
      </c>
    </row>
    <row r="30" spans="1:8" x14ac:dyDescent="0.25">
      <c r="A30" s="2">
        <v>43280</v>
      </c>
      <c r="B30" t="s">
        <v>76</v>
      </c>
      <c r="C30" t="str">
        <f t="shared" si="0"/>
        <v>Jasiel</v>
      </c>
      <c r="D30" t="str">
        <f t="shared" si="1"/>
        <v>Souza</v>
      </c>
      <c r="E30" s="42" t="str">
        <f t="shared" ca="1" si="2"/>
        <v>=EXT.TEXTO(B30;PROCURAR(" ";B30)+1;NÚM.CARACT(B30)-PROCURAR(" ";B30))</v>
      </c>
      <c r="F30" s="4" t="s">
        <v>8</v>
      </c>
      <c r="G30" s="5" t="s">
        <v>39</v>
      </c>
      <c r="H30" s="6">
        <v>1750</v>
      </c>
    </row>
    <row r="31" spans="1:8" x14ac:dyDescent="0.25">
      <c r="A31" s="2">
        <v>43281</v>
      </c>
      <c r="B31" t="s">
        <v>78</v>
      </c>
      <c r="C31" t="str">
        <f t="shared" si="0"/>
        <v>Emilly</v>
      </c>
      <c r="D31" t="str">
        <f t="shared" si="1"/>
        <v>Cerqueira</v>
      </c>
      <c r="E31" s="42" t="str">
        <f t="shared" ca="1" si="2"/>
        <v>=EXT.TEXTO(B31;PROCURAR(" ";B31)+1;NÚM.CARACT(B31)-PROCURAR(" ";B31))</v>
      </c>
      <c r="F31" s="4" t="s">
        <v>26</v>
      </c>
      <c r="G31" s="5" t="s">
        <v>27</v>
      </c>
      <c r="H31" s="6">
        <v>2500</v>
      </c>
    </row>
    <row r="32" spans="1:8" x14ac:dyDescent="0.25">
      <c r="F32" s="8"/>
      <c r="H32" s="9"/>
    </row>
    <row r="33" spans="6:8" x14ac:dyDescent="0.25">
      <c r="F33" s="8"/>
      <c r="H33" s="9"/>
    </row>
    <row r="34" spans="6:8" x14ac:dyDescent="0.25">
      <c r="F34" s="8"/>
      <c r="H34" s="9"/>
    </row>
    <row r="35" spans="6:8" x14ac:dyDescent="0.25">
      <c r="F35" s="8"/>
      <c r="H35" s="9"/>
    </row>
    <row r="36" spans="6:8" x14ac:dyDescent="0.25">
      <c r="F36" s="8"/>
      <c r="H36" s="9"/>
    </row>
    <row r="37" spans="6:8" x14ac:dyDescent="0.25">
      <c r="F37" s="8"/>
      <c r="H37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7"/>
  <sheetViews>
    <sheetView zoomScale="145" zoomScaleNormal="145" workbookViewId="0">
      <selection activeCell="G10" sqref="G10"/>
    </sheetView>
  </sheetViews>
  <sheetFormatPr defaultRowHeight="15" x14ac:dyDescent="0.25"/>
  <cols>
    <col min="1" max="1" width="16.42578125" bestFit="1" customWidth="1"/>
    <col min="2" max="2" width="11.140625" bestFit="1" customWidth="1"/>
    <col min="3" max="3" width="3.7109375" customWidth="1"/>
    <col min="4" max="4" width="13.85546875" bestFit="1" customWidth="1"/>
    <col min="5" max="5" width="16.85546875" style="11" bestFit="1" customWidth="1"/>
    <col min="6" max="6" width="15.28515625" style="7" bestFit="1" customWidth="1"/>
    <col min="7" max="7" width="16.7109375" style="11" bestFit="1" customWidth="1"/>
    <col min="8" max="8" width="11.140625" bestFit="1" customWidth="1"/>
  </cols>
  <sheetData>
    <row r="1" spans="1:8" ht="15" customHeight="1" x14ac:dyDescent="0.25">
      <c r="E1"/>
      <c r="F1"/>
      <c r="G1"/>
    </row>
    <row r="2" spans="1:8" x14ac:dyDescent="0.25">
      <c r="A2" s="39" t="s">
        <v>196</v>
      </c>
      <c r="B2" s="13">
        <v>1</v>
      </c>
      <c r="D2" s="23" t="s">
        <v>198</v>
      </c>
      <c r="E2" s="40" t="s">
        <v>202</v>
      </c>
      <c r="F2" s="40" t="s">
        <v>203</v>
      </c>
      <c r="G2" s="40" t="s">
        <v>204</v>
      </c>
    </row>
    <row r="3" spans="1:8" x14ac:dyDescent="0.25">
      <c r="D3" s="41">
        <v>44440</v>
      </c>
      <c r="E3" s="15">
        <f>DAY(D3)</f>
        <v>1</v>
      </c>
      <c r="F3" s="15">
        <f>MONTH(D3)</f>
        <v>9</v>
      </c>
      <c r="G3" s="15">
        <f>YEAR(D3)</f>
        <v>2021</v>
      </c>
      <c r="H3" s="50"/>
    </row>
    <row r="4" spans="1:8" x14ac:dyDescent="0.25">
      <c r="A4" s="39" t="s">
        <v>193</v>
      </c>
      <c r="B4" s="13">
        <v>43252</v>
      </c>
      <c r="E4"/>
    </row>
    <row r="5" spans="1:8" x14ac:dyDescent="0.25">
      <c r="A5" s="39" t="s">
        <v>195</v>
      </c>
      <c r="B5" s="13">
        <v>43344</v>
      </c>
      <c r="D5" s="23" t="s">
        <v>198</v>
      </c>
      <c r="E5" s="40" t="s">
        <v>199</v>
      </c>
      <c r="F5" s="40" t="s">
        <v>200</v>
      </c>
      <c r="G5" s="40" t="s">
        <v>201</v>
      </c>
    </row>
    <row r="6" spans="1:8" x14ac:dyDescent="0.25">
      <c r="A6" s="39" t="s">
        <v>197</v>
      </c>
      <c r="B6" s="15">
        <f>(B5-B4)</f>
        <v>92</v>
      </c>
      <c r="D6" s="41">
        <v>43455</v>
      </c>
      <c r="E6" s="13">
        <f>DATE(YEAR(D6),MONTH(D6),DAY(D6)+1)</f>
        <v>43456</v>
      </c>
      <c r="F6" s="13">
        <f>DATE(YEAR(E6),1+MONTH(E6),DAY(E6))</f>
        <v>43487</v>
      </c>
      <c r="G6" s="13">
        <f>DATE(3 + YEAR(D6),MONTH(F6),DAY(F6))</f>
        <v>44218</v>
      </c>
      <c r="H6" s="50"/>
    </row>
    <row r="7" spans="1:8" x14ac:dyDescent="0.25">
      <c r="E7"/>
      <c r="F7"/>
      <c r="G7"/>
    </row>
    <row r="8" spans="1:8" x14ac:dyDescent="0.25">
      <c r="A8" s="39" t="s">
        <v>198</v>
      </c>
      <c r="B8" s="13">
        <v>43344</v>
      </c>
      <c r="D8" s="39" t="s">
        <v>205</v>
      </c>
      <c r="E8" s="13"/>
      <c r="F8" s="39" t="s">
        <v>207</v>
      </c>
      <c r="G8" s="13">
        <v>44532</v>
      </c>
    </row>
    <row r="9" spans="1:8" x14ac:dyDescent="0.25">
      <c r="A9" s="39" t="s">
        <v>209</v>
      </c>
      <c r="B9" s="13">
        <f>B8+84</f>
        <v>43428</v>
      </c>
      <c r="D9" s="39" t="s">
        <v>211</v>
      </c>
      <c r="E9" s="13">
        <f ca="1">TODAY() + 45</f>
        <v>44714</v>
      </c>
      <c r="F9" s="39" t="s">
        <v>208</v>
      </c>
      <c r="G9" s="13" t="e">
        <f>- HOJE</f>
        <v>#NAME?</v>
      </c>
    </row>
    <row r="10" spans="1:8" x14ac:dyDescent="0.25">
      <c r="A10" s="39" t="s">
        <v>210</v>
      </c>
      <c r="B10" s="13">
        <f>B8-84</f>
        <v>43260</v>
      </c>
      <c r="D10" s="39" t="s">
        <v>212</v>
      </c>
      <c r="E10" s="13">
        <f ca="1">TODAY() - 45</f>
        <v>44624</v>
      </c>
      <c r="F10" s="39" t="s">
        <v>206</v>
      </c>
      <c r="G10" s="18">
        <f ca="1">NOW()</f>
        <v>44669.407352199072</v>
      </c>
    </row>
    <row r="11" spans="1:8" x14ac:dyDescent="0.25">
      <c r="E11" s="17"/>
      <c r="F11"/>
      <c r="G11"/>
    </row>
    <row r="12" spans="1:8" x14ac:dyDescent="0.25">
      <c r="E12"/>
      <c r="F12"/>
      <c r="G12"/>
    </row>
    <row r="13" spans="1:8" x14ac:dyDescent="0.25">
      <c r="E13"/>
      <c r="F13"/>
      <c r="G13"/>
    </row>
    <row r="14" spans="1:8" x14ac:dyDescent="0.25">
      <c r="A14" s="52" t="s">
        <v>245</v>
      </c>
      <c r="E14"/>
      <c r="F14"/>
      <c r="G14"/>
    </row>
    <row r="15" spans="1:8" x14ac:dyDescent="0.25">
      <c r="A15">
        <f>_xlfn.DAYS($B$5,$B$4)</f>
        <v>92</v>
      </c>
      <c r="E15"/>
      <c r="F15"/>
      <c r="G15"/>
    </row>
    <row r="16" spans="1:8" x14ac:dyDescent="0.25">
      <c r="E16"/>
      <c r="F16"/>
      <c r="G16"/>
    </row>
    <row r="17" spans="5:7" x14ac:dyDescent="0.25">
      <c r="E17"/>
      <c r="F17"/>
      <c r="G17"/>
    </row>
    <row r="18" spans="5:7" x14ac:dyDescent="0.25">
      <c r="E18"/>
      <c r="F18"/>
      <c r="G18"/>
    </row>
    <row r="19" spans="5:7" x14ac:dyDescent="0.25">
      <c r="E19"/>
      <c r="F19"/>
      <c r="G19"/>
    </row>
    <row r="20" spans="5:7" x14ac:dyDescent="0.25">
      <c r="E20"/>
      <c r="F20"/>
      <c r="G20"/>
    </row>
    <row r="21" spans="5:7" x14ac:dyDescent="0.25">
      <c r="E21"/>
      <c r="F21"/>
      <c r="G21"/>
    </row>
    <row r="22" spans="5:7" x14ac:dyDescent="0.25">
      <c r="E22"/>
      <c r="F22"/>
      <c r="G22"/>
    </row>
    <row r="23" spans="5:7" x14ac:dyDescent="0.25">
      <c r="E23"/>
      <c r="F23"/>
      <c r="G23"/>
    </row>
    <row r="24" spans="5:7" x14ac:dyDescent="0.25">
      <c r="E24"/>
      <c r="F24"/>
      <c r="G24"/>
    </row>
    <row r="25" spans="5:7" x14ac:dyDescent="0.25">
      <c r="E25"/>
      <c r="F25"/>
      <c r="G25"/>
    </row>
    <row r="26" spans="5:7" x14ac:dyDescent="0.25">
      <c r="E26"/>
      <c r="F26"/>
      <c r="G26"/>
    </row>
    <row r="27" spans="5:7" x14ac:dyDescent="0.25">
      <c r="E27"/>
      <c r="F27"/>
      <c r="G27"/>
    </row>
    <row r="28" spans="5:7" x14ac:dyDescent="0.25">
      <c r="E28"/>
      <c r="F28"/>
      <c r="G28"/>
    </row>
    <row r="29" spans="5:7" x14ac:dyDescent="0.25">
      <c r="E29"/>
      <c r="F29"/>
      <c r="G29"/>
    </row>
    <row r="30" spans="5:7" x14ac:dyDescent="0.25">
      <c r="E30"/>
      <c r="F30"/>
      <c r="G30"/>
    </row>
    <row r="31" spans="5:7" x14ac:dyDescent="0.25">
      <c r="E31"/>
      <c r="F31"/>
      <c r="G31"/>
    </row>
    <row r="32" spans="5:7" x14ac:dyDescent="0.25">
      <c r="E32" s="8"/>
      <c r="G32" s="9"/>
    </row>
    <row r="33" spans="5:7" x14ac:dyDescent="0.25">
      <c r="E33" s="8"/>
      <c r="G33" s="9"/>
    </row>
    <row r="34" spans="5:7" x14ac:dyDescent="0.25">
      <c r="E34" s="8"/>
      <c r="G34" s="9"/>
    </row>
    <row r="35" spans="5:7" x14ac:dyDescent="0.25">
      <c r="E35" s="8"/>
      <c r="G35" s="9"/>
    </row>
    <row r="36" spans="5:7" x14ac:dyDescent="0.25">
      <c r="E36" s="8"/>
      <c r="G36" s="9"/>
    </row>
    <row r="37" spans="5:7" x14ac:dyDescent="0.25">
      <c r="E37" s="8"/>
      <c r="G37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Função PROCURAR</vt:lpstr>
      <vt:lpstr>Função LOCALIZAR</vt:lpstr>
      <vt:lpstr>Função EXT.TEXTO</vt:lpstr>
      <vt:lpstr>Função ARRUMAR</vt:lpstr>
      <vt:lpstr>Função CONCATENAR</vt:lpstr>
      <vt:lpstr>Funções de Converter Texto</vt:lpstr>
      <vt:lpstr>Funções MUDAR e SUBSTITUIR</vt:lpstr>
      <vt:lpstr>Função FÓRMULATEXTO</vt:lpstr>
      <vt:lpstr>Função DATA</vt:lpstr>
      <vt:lpstr>Função DIATRABALHO</vt:lpstr>
      <vt:lpstr>Função DIA.DA.SEMANA</vt:lpstr>
      <vt:lpstr>DiaDaSemana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Sala Digital (CtP/ETS)</cp:lastModifiedBy>
  <dcterms:created xsi:type="dcterms:W3CDTF">2018-08-23T14:47:52Z</dcterms:created>
  <dcterms:modified xsi:type="dcterms:W3CDTF">2022-04-18T12:47:06Z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86787294-7c61-4bf9-bca1-1115bd5f7d2b</vt:lpwstr>
  </property>
</Properties>
</file>