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6 - Programador Web 2022\Leonardo Falango\Módulo Excel\"/>
    </mc:Choice>
  </mc:AlternateContent>
  <bookViews>
    <workbookView xWindow="-19320" yWindow="2220" windowWidth="19440" windowHeight="11640" activeTab="2"/>
  </bookViews>
  <sheets>
    <sheet name="Ex. 1" sheetId="2" r:id="rId1"/>
    <sheet name="Ex. 2" sheetId="3" r:id="rId2"/>
    <sheet name="Ex. 3" sheetId="1" r:id="rId3"/>
    <sheet name="Ex. 4" sheetId="4" r:id="rId4"/>
    <sheet name="Ex. 5" sheetId="5" r:id="rId5"/>
    <sheet name="Ex. 6" sheetId="6" r:id="rId6"/>
    <sheet name="Ex. 7" sheetId="7" r:id="rId7"/>
    <sheet name="Ex. 8" sheetId="9" r:id="rId8"/>
    <sheet name="Ex. 9" sheetId="11" r:id="rId9"/>
  </sheets>
  <definedNames>
    <definedName name="BRASIL">'Ex. 9'!$A$2:$C$8</definedName>
    <definedName name="Geração">'Ex. 4'!$B$3:$E$3</definedName>
    <definedName name="jogpos">'Ex. 8'!$B$3:$C$3</definedName>
    <definedName name="listaNumeros">'Ex. 8'!$A$4:$A$8</definedName>
    <definedName name="Marca">'Ex. 4'!$A$4:$A$7</definedName>
    <definedName name="NOMES">'Ex. 5'!$B$4:$B$9</definedName>
    <definedName name="seleção">'Ex. 9'!$N$4:$N$6</definedName>
    <definedName name="SeleçãoAlemã">'Ex. 9'!$A$20:$A$24</definedName>
    <definedName name="SeleçãoBrasil">'Ex. 9'!$A$3:$C$8</definedName>
    <definedName name="SeleçãoBrasileira">'Ex. 9'!$A$4:$A$8</definedName>
    <definedName name="SeleçãoFrancesa">'Ex. 9'!$A$12:$A$16</definedName>
    <definedName name="seleções">'Ex. 9'!$N$9:$N$11</definedName>
  </definedNames>
  <calcPr calcId="162913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3" i="1"/>
  <c r="B19" i="1"/>
  <c r="B18" i="1"/>
  <c r="B17" i="1"/>
  <c r="D4" i="1"/>
  <c r="D5" i="1"/>
  <c r="D6" i="1"/>
  <c r="D7" i="1"/>
  <c r="D3" i="1"/>
  <c r="C3" i="1"/>
  <c r="H5" i="11" l="1"/>
  <c r="O19" i="7" l="1"/>
  <c r="O20" i="7"/>
  <c r="O21" i="7"/>
  <c r="O22" i="7"/>
  <c r="O23" i="7"/>
  <c r="O15" i="7"/>
  <c r="O16" i="7"/>
  <c r="O17" i="7"/>
  <c r="O18" i="7"/>
  <c r="O14" i="7"/>
  <c r="G15" i="7"/>
  <c r="G16" i="7"/>
  <c r="G17" i="7"/>
  <c r="G14" i="7"/>
  <c r="H5" i="9"/>
  <c r="E15" i="5" l="1"/>
  <c r="E16" i="5"/>
  <c r="E17" i="5"/>
  <c r="E14" i="5"/>
  <c r="F4" i="5"/>
  <c r="F5" i="5"/>
  <c r="F7" i="5"/>
  <c r="F8" i="5"/>
  <c r="F9" i="5"/>
  <c r="F6" i="5"/>
  <c r="G5" i="5"/>
  <c r="G6" i="5"/>
  <c r="G7" i="5"/>
  <c r="G8" i="5"/>
  <c r="G9" i="5"/>
  <c r="G4" i="5"/>
  <c r="E4" i="5"/>
  <c r="E5" i="5"/>
  <c r="E6" i="5"/>
  <c r="E7" i="5"/>
  <c r="E8" i="5"/>
  <c r="E9" i="5"/>
  <c r="D5" i="5"/>
  <c r="D6" i="5"/>
  <c r="D7" i="5"/>
  <c r="D8" i="5"/>
  <c r="D9" i="5"/>
  <c r="D4" i="5"/>
  <c r="H8" i="4"/>
  <c r="F4" i="1"/>
  <c r="F5" i="1"/>
  <c r="F6" i="1"/>
  <c r="F7" i="1"/>
  <c r="F3" i="1"/>
  <c r="C4" i="1"/>
  <c r="C5" i="1"/>
  <c r="C6" i="1"/>
  <c r="C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3" i="3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C3" i="2"/>
  <c r="B3" i="2"/>
  <c r="C35" i="7" l="1"/>
</calcChain>
</file>

<file path=xl/sharedStrings.xml><?xml version="1.0" encoding="utf-8"?>
<sst xmlns="http://schemas.openxmlformats.org/spreadsheetml/2006/main" count="374" uniqueCount="178">
  <si>
    <t>Código</t>
  </si>
  <si>
    <t>1.2.3-4</t>
  </si>
  <si>
    <t>11.22.33-44</t>
  </si>
  <si>
    <t>1.22.333-4444</t>
  </si>
  <si>
    <t>111.222.333-444</t>
  </si>
  <si>
    <t>Função EXT.TEXTO + LOCALIZAR + NÚM.CARACT + ESQUERDA + DIREITA</t>
  </si>
  <si>
    <t>Exemplo</t>
  </si>
  <si>
    <t>Antes do 1º ponto</t>
  </si>
  <si>
    <t xml:space="preserve"> Após o -</t>
  </si>
  <si>
    <t>567.2.18-2222</t>
  </si>
  <si>
    <t>Função LOCALIZAR + EXT.TEXTO</t>
  </si>
  <si>
    <t>Nome</t>
  </si>
  <si>
    <t>Sobrenome</t>
  </si>
  <si>
    <t>Arthur Carvalho</t>
  </si>
  <si>
    <t>Lívia Duarte</t>
  </si>
  <si>
    <t>Beatriz Montenegro</t>
  </si>
  <si>
    <t>Melissa Fagundes</t>
  </si>
  <si>
    <t>Elisa Trindade</t>
  </si>
  <si>
    <t>Luiza Reymond</t>
  </si>
  <si>
    <t>Cristiano Aparecido</t>
  </si>
  <si>
    <t>Ronaldo Lima</t>
  </si>
  <si>
    <t>Juliana Amaral</t>
  </si>
  <si>
    <t>Rafael De Sousa</t>
  </si>
  <si>
    <t xml:space="preserve">Igor Souza </t>
  </si>
  <si>
    <t>Joyce Coutinho</t>
  </si>
  <si>
    <t>Paulo Sergio</t>
  </si>
  <si>
    <t>Cris Luziane</t>
  </si>
  <si>
    <t xml:space="preserve">Evelin Ferreira </t>
  </si>
  <si>
    <t>Leandro Henrique</t>
  </si>
  <si>
    <t>Erik Almeida</t>
  </si>
  <si>
    <t>Patricia Rosa</t>
  </si>
  <si>
    <t>Camila Mendes</t>
  </si>
  <si>
    <t>Raissa Soares</t>
  </si>
  <si>
    <t xml:space="preserve">Neidson Luiz </t>
  </si>
  <si>
    <t>Antonio Ricardo</t>
  </si>
  <si>
    <t>Geraldo Pereira</t>
  </si>
  <si>
    <t>Edson Brito</t>
  </si>
  <si>
    <t>Diego Henrique</t>
  </si>
  <si>
    <t>Olivio Mariano</t>
  </si>
  <si>
    <t xml:space="preserve">Naye Nobre </t>
  </si>
  <si>
    <t>Jonathan Silva</t>
  </si>
  <si>
    <t>Tito Marcos</t>
  </si>
  <si>
    <t>Maikon Pereira</t>
  </si>
  <si>
    <t>Joao Carlos</t>
  </si>
  <si>
    <t>Thiago Augusto</t>
  </si>
  <si>
    <t>Danilo Santos Barreto</t>
  </si>
  <si>
    <t>Franclin Fagundes</t>
  </si>
  <si>
    <t>Jasiel Souza</t>
  </si>
  <si>
    <t>Emilly Cerqueira</t>
  </si>
  <si>
    <t>Nome do Meio</t>
  </si>
  <si>
    <t>Cristiano Ronaldo Aparecido</t>
  </si>
  <si>
    <t>Ronaldo Costa Lima</t>
  </si>
  <si>
    <t>Juliana Silva Amaral</t>
  </si>
  <si>
    <t>Rafael Sousa Tavares</t>
  </si>
  <si>
    <t>Igor Souza Siqueira</t>
  </si>
  <si>
    <t>Joyce Coutinho Pires</t>
  </si>
  <si>
    <t>Paulo Sergio Antunes</t>
  </si>
  <si>
    <t>Leandro Henrique Ribeiro</t>
  </si>
  <si>
    <t>Erik Almeida Matiussi</t>
  </si>
  <si>
    <t>Patricia Rosa Dantas</t>
  </si>
  <si>
    <t>Camila Mendes Costa</t>
  </si>
  <si>
    <t>Raissa Soares Amaral</t>
  </si>
  <si>
    <t>Neidson Luiz Pompeu</t>
  </si>
  <si>
    <t>Antonio Ricardo Luz</t>
  </si>
  <si>
    <t>Cris Luziane Pires</t>
  </si>
  <si>
    <t>Evelin Ferreira Silva</t>
  </si>
  <si>
    <t>Geraldo Antônio Pereira</t>
  </si>
  <si>
    <t>Rafael Edson Brito</t>
  </si>
  <si>
    <t>Diego Henrique Biancardini</t>
  </si>
  <si>
    <t>Olivio Mariano Reis</t>
  </si>
  <si>
    <t>Naye Nobre Martins</t>
  </si>
  <si>
    <t>Jonathan Nascimento Silva</t>
  </si>
  <si>
    <t>Função PROCV + CORRESP</t>
  </si>
  <si>
    <t>Celulares</t>
  </si>
  <si>
    <t>Marca/Geração</t>
  </si>
  <si>
    <t>Apple</t>
  </si>
  <si>
    <t>Samsung</t>
  </si>
  <si>
    <t>Xiaomi</t>
  </si>
  <si>
    <t>Motorola</t>
  </si>
  <si>
    <t>(Retornar preço)</t>
  </si>
  <si>
    <t>Marca (Lista)</t>
  </si>
  <si>
    <t>Geração (Lista)</t>
  </si>
  <si>
    <t>1º</t>
  </si>
  <si>
    <t>2º</t>
  </si>
  <si>
    <t>3º</t>
  </si>
  <si>
    <t>4º</t>
  </si>
  <si>
    <t>Bairro</t>
  </si>
  <si>
    <t>Cidade</t>
  </si>
  <si>
    <t>UF</t>
  </si>
  <si>
    <t>SP</t>
  </si>
  <si>
    <t>Campinas</t>
  </si>
  <si>
    <t>Rio de Janeiro</t>
  </si>
  <si>
    <t>RJ</t>
  </si>
  <si>
    <t>Rua</t>
  </si>
  <si>
    <t>Endereço Completo</t>
  </si>
  <si>
    <t>Função EXT.TEXTO + LOCALIZAR + NÚM.CARACT + ESQUERDA + PROCV</t>
  </si>
  <si>
    <t>Rua Agmar Balieiro, Setor Santa Inês , Itumbiara - GO</t>
  </si>
  <si>
    <t>Rua Cecília Meirelles, Jardim Atlântico, Rondonópolis - MT</t>
  </si>
  <si>
    <t>Rua ADOLFO Hofstaetter, José Bonifácio, Erechim - RS</t>
  </si>
  <si>
    <t>Jardim Alvorada, Oitizeiro, João Pessoa - PB</t>
  </si>
  <si>
    <t>Travessa Lourenço Falchetti, Centro, Tubarão - SC</t>
  </si>
  <si>
    <t xml:space="preserve">Quadra SHIS QL 18 Conjunto 3, Setor de Habitações Individuais Sul, Brasília - DF </t>
  </si>
  <si>
    <t>Nome(Lista)</t>
  </si>
  <si>
    <t>(Utilizar PROCV)</t>
  </si>
  <si>
    <t>(Selecionar lista)</t>
  </si>
  <si>
    <t>(Selecionar índice)</t>
  </si>
  <si>
    <t>(Utilizar PROCH)</t>
  </si>
  <si>
    <t>Índices</t>
  </si>
  <si>
    <t>Função EXT.TEXTO + LOCALIZAR + NÚM.CARACT + ESQUERDA + PROCH</t>
  </si>
  <si>
    <t>Estado</t>
  </si>
  <si>
    <t>Valor Total</t>
  </si>
  <si>
    <t>São Paulo</t>
  </si>
  <si>
    <t>Guarulhos</t>
  </si>
  <si>
    <t>MG</t>
  </si>
  <si>
    <t>Belo Horizonte</t>
  </si>
  <si>
    <t>GO</t>
  </si>
  <si>
    <t>Goiânia</t>
  </si>
  <si>
    <t>Aparecida de Goiânia</t>
  </si>
  <si>
    <t>Uberlândia</t>
  </si>
  <si>
    <t>São Gonçalo</t>
  </si>
  <si>
    <t>José dos Campos</t>
  </si>
  <si>
    <t>Impostos Recolhidos</t>
  </si>
  <si>
    <t>Nome Completo</t>
  </si>
  <si>
    <t>Tabela Dinâmica + Gráfico</t>
  </si>
  <si>
    <t>Total:</t>
  </si>
  <si>
    <t>Crie um gráfico de pizza que exiba a porcentagem de impostos recolhidos por estado em relação ao total</t>
  </si>
  <si>
    <t>Crie um gráfico de rosca que exiba a porcentagem de impostos recolhidos por cidade em relação ao total</t>
  </si>
  <si>
    <t>Para facilitar isso, crie duas tabelas dinâmicas (uma para cada)</t>
  </si>
  <si>
    <t>Formate os gráficos da maneira que achar melhor</t>
  </si>
  <si>
    <t>Função PROCV + ESCOLHER + CORRESP</t>
  </si>
  <si>
    <t>(Escolher seleção)</t>
  </si>
  <si>
    <t>Nº</t>
  </si>
  <si>
    <t>Alisson</t>
  </si>
  <si>
    <t>Jogador</t>
  </si>
  <si>
    <t>Posição</t>
  </si>
  <si>
    <t>Goleiro</t>
  </si>
  <si>
    <t>Marquinhos</t>
  </si>
  <si>
    <t>Zagueiro</t>
  </si>
  <si>
    <t>Casemiro</t>
  </si>
  <si>
    <t>Neymar</t>
  </si>
  <si>
    <t>Gabriel Jesus</t>
  </si>
  <si>
    <t>Atacante</t>
  </si>
  <si>
    <t>BRASIL</t>
  </si>
  <si>
    <t>FRANÇA</t>
  </si>
  <si>
    <t>Meio-campo</t>
  </si>
  <si>
    <t>Mbappé</t>
  </si>
  <si>
    <t>Benzema</t>
  </si>
  <si>
    <t>Kanté</t>
  </si>
  <si>
    <t>Varane</t>
  </si>
  <si>
    <t>Lloris</t>
  </si>
  <si>
    <t>Lenglet</t>
  </si>
  <si>
    <t>ALEMANHA</t>
  </si>
  <si>
    <t>Neuer</t>
  </si>
  <si>
    <t>Kimmich</t>
  </si>
  <si>
    <t>Hummels</t>
  </si>
  <si>
    <t>Lateral</t>
  </si>
  <si>
    <t>Müller</t>
  </si>
  <si>
    <t>Havertz</t>
  </si>
  <si>
    <t>(Nome ou Posição)</t>
  </si>
  <si>
    <t>(Escolher número)</t>
  </si>
  <si>
    <t/>
  </si>
  <si>
    <t>Hernández</t>
  </si>
  <si>
    <t>Kross</t>
  </si>
  <si>
    <t>Werner</t>
  </si>
  <si>
    <t>Perceba que agora os números mudam entre as seleções (tabelas)</t>
  </si>
  <si>
    <t>Crie uma lista que se adapte a isso</t>
  </si>
  <si>
    <t>Renan Lodi</t>
  </si>
  <si>
    <t>retornar dado</t>
  </si>
  <si>
    <t>SeleçãoFrancesa</t>
  </si>
  <si>
    <t>SeleçãoBrasileira</t>
  </si>
  <si>
    <t>SeleçãoAlemã</t>
  </si>
  <si>
    <t>Células de apoio</t>
  </si>
  <si>
    <t>GRÁFICO 1</t>
  </si>
  <si>
    <t>Valor total</t>
  </si>
  <si>
    <t>Rótulos de Linha</t>
  </si>
  <si>
    <t>Total Geral</t>
  </si>
  <si>
    <t>Soma de Valor total</t>
  </si>
  <si>
    <t>GRÁFICO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</si>
</sst>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164" formatCode="&quot;R$&quot;#,##0.00"/>
    <numFmt numFmtId="165" formatCode="&quot;R$&quot;\ #,##0.00"/>
  </numFmts>
  <fonts count="2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20"/>
      <color theme="0"/>
      <name val="Calibri"/>
      <family val="2"/>
      <scheme val="minor"/>
    </font>
    <font>
      <sz val="10"/>
      <name val="Arial"/>
      <family val="2"/>
    </font>
    <font>
      <b/>
      <sz val="11"/>
      <color theme="0"/>
      <name val="Segoe UI"/>
      <family val="2"/>
    </font>
    <font>
      <sz val="11"/>
      <name val="Segoe UI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rgb="FF006100"/>
      <name val="Arial"/>
      <family val="2"/>
    </font>
    <font>
      <b/>
      <sz val="10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CA0DD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7" fillId="0" borderId="0"/>
    <xf numFmtId="0" fontId="12" fillId="0" borderId="0"/>
    <xf numFmtId="4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8" fillId="12" borderId="0" applyNumberFormat="0" applyBorder="0" applyAlignment="0" applyProtection="0"/>
    <xf numFmtId="0" fontId="19" fillId="13" borderId="37" applyNumberFormat="0" applyAlignment="0" applyProtection="0"/>
  </cellStyleXfs>
  <cellXfs count="10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5" fillId="4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9" fillId="0" borderId="0" xfId="1" applyFont="1" applyProtection="1">
      <protection locked="0"/>
    </xf>
    <xf numFmtId="0" fontId="0" fillId="0" borderId="4" xfId="0" applyBorder="1"/>
    <xf numFmtId="0" fontId="10" fillId="0" borderId="0" xfId="0" applyFont="1" applyBorder="1"/>
    <xf numFmtId="0" fontId="0" fillId="0" borderId="0" xfId="0" applyBorder="1"/>
    <xf numFmtId="0" fontId="11" fillId="5" borderId="16" xfId="0" applyFont="1" applyFill="1" applyBorder="1" applyAlignment="1">
      <alignment horizontal="center"/>
    </xf>
    <xf numFmtId="0" fontId="12" fillId="5" borderId="16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44" fontId="0" fillId="0" borderId="0" xfId="0" applyNumberFormat="1"/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left"/>
    </xf>
    <xf numFmtId="44" fontId="12" fillId="0" borderId="0" xfId="0" applyNumberFormat="1" applyFont="1"/>
    <xf numFmtId="0" fontId="12" fillId="0" borderId="0" xfId="0" applyFont="1" applyAlignment="1">
      <alignment horizontal="left"/>
    </xf>
    <xf numFmtId="0" fontId="12" fillId="0" borderId="10" xfId="0" applyFont="1" applyBorder="1"/>
    <xf numFmtId="0" fontId="12" fillId="0" borderId="10" xfId="0" applyFont="1" applyBorder="1" applyAlignment="1">
      <alignment horizontal="left"/>
    </xf>
    <xf numFmtId="0" fontId="12" fillId="0" borderId="13" xfId="0" applyFont="1" applyBorder="1"/>
    <xf numFmtId="0" fontId="12" fillId="0" borderId="4" xfId="0" applyFont="1" applyBorder="1"/>
    <xf numFmtId="0" fontId="8" fillId="3" borderId="19" xfId="1" applyFont="1" applyFill="1" applyBorder="1" applyAlignment="1" applyProtection="1">
      <alignment vertical="top"/>
      <protection locked="0"/>
    </xf>
    <xf numFmtId="0" fontId="8" fillId="3" borderId="20" xfId="1" applyFont="1" applyFill="1" applyBorder="1" applyAlignment="1" applyProtection="1">
      <alignment vertical="top"/>
      <protection locked="0"/>
    </xf>
    <xf numFmtId="0" fontId="8" fillId="3" borderId="21" xfId="1" applyFont="1" applyFill="1" applyBorder="1" applyAlignment="1" applyProtection="1">
      <alignment vertical="top"/>
      <protection locked="0"/>
    </xf>
    <xf numFmtId="0" fontId="8" fillId="3" borderId="23" xfId="1" applyFont="1" applyFill="1" applyBorder="1" applyAlignment="1" applyProtection="1">
      <alignment horizontal="center" vertical="top"/>
      <protection locked="0"/>
    </xf>
    <xf numFmtId="0" fontId="8" fillId="3" borderId="24" xfId="1" applyFont="1" applyFill="1" applyBorder="1" applyAlignment="1" applyProtection="1">
      <alignment horizontal="center" vertical="top"/>
      <protection locked="0"/>
    </xf>
    <xf numFmtId="0" fontId="8" fillId="3" borderId="25" xfId="1" applyFont="1" applyFill="1" applyBorder="1" applyAlignment="1" applyProtection="1">
      <alignment horizontal="center" vertical="top"/>
      <protection locked="0"/>
    </xf>
    <xf numFmtId="0" fontId="12" fillId="0" borderId="0" xfId="2"/>
    <xf numFmtId="0" fontId="12" fillId="0" borderId="16" xfId="2" applyBorder="1" applyAlignment="1">
      <alignment horizontal="center"/>
    </xf>
    <xf numFmtId="0" fontId="12" fillId="0" borderId="33" xfId="2" applyBorder="1" applyAlignment="1">
      <alignment horizontal="center"/>
    </xf>
    <xf numFmtId="0" fontId="12" fillId="0" borderId="34" xfId="2" applyBorder="1" applyAlignment="1">
      <alignment horizontal="center"/>
    </xf>
    <xf numFmtId="0" fontId="12" fillId="0" borderId="4" xfId="2" applyBorder="1" applyAlignment="1">
      <alignment horizontal="center"/>
    </xf>
    <xf numFmtId="0" fontId="11" fillId="0" borderId="16" xfId="2" applyFont="1" applyFill="1" applyBorder="1" applyAlignment="1">
      <alignment horizontal="center"/>
    </xf>
    <xf numFmtId="0" fontId="11" fillId="8" borderId="16" xfId="2" applyFont="1" applyFill="1" applyBorder="1" applyAlignment="1">
      <alignment horizontal="center"/>
    </xf>
    <xf numFmtId="0" fontId="11" fillId="8" borderId="32" xfId="2" applyFont="1" applyFill="1" applyBorder="1" applyAlignment="1">
      <alignment horizontal="center"/>
    </xf>
    <xf numFmtId="0" fontId="11" fillId="6" borderId="16" xfId="2" applyFont="1" applyFill="1" applyBorder="1" applyAlignment="1">
      <alignment horizontal="center"/>
    </xf>
    <xf numFmtId="0" fontId="11" fillId="11" borderId="16" xfId="2" applyFont="1" applyFill="1" applyBorder="1" applyAlignment="1">
      <alignment horizontal="center"/>
    </xf>
    <xf numFmtId="0" fontId="14" fillId="8" borderId="16" xfId="2" applyFont="1" applyFill="1" applyBorder="1" applyAlignment="1">
      <alignment horizontal="center"/>
    </xf>
    <xf numFmtId="0" fontId="12" fillId="0" borderId="16" xfId="2" applyBorder="1" applyAlignment="1">
      <alignment horizontal="center" wrapText="1"/>
    </xf>
    <xf numFmtId="0" fontId="5" fillId="0" borderId="0" xfId="2" applyFont="1" applyFill="1"/>
    <xf numFmtId="0" fontId="5" fillId="0" borderId="17" xfId="2" applyFont="1" applyFill="1" applyBorder="1" applyAlignment="1">
      <alignment horizontal="center"/>
    </xf>
    <xf numFmtId="0" fontId="12" fillId="0" borderId="0" xfId="2" quotePrefix="1"/>
    <xf numFmtId="0" fontId="12" fillId="5" borderId="36" xfId="0" applyFont="1" applyFill="1" applyBorder="1" applyAlignment="1"/>
    <xf numFmtId="0" fontId="12" fillId="5" borderId="3" xfId="0" applyFont="1" applyFill="1" applyBorder="1" applyAlignment="1"/>
    <xf numFmtId="0" fontId="15" fillId="5" borderId="3" xfId="0" applyFont="1" applyFill="1" applyBorder="1" applyAlignment="1"/>
    <xf numFmtId="0" fontId="2" fillId="0" borderId="10" xfId="0" applyFont="1" applyBorder="1"/>
    <xf numFmtId="0" fontId="1" fillId="5" borderId="1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44" fontId="0" fillId="0" borderId="17" xfId="3" applyFont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9" fillId="13" borderId="37" xfId="6"/>
    <xf numFmtId="0" fontId="18" fillId="12" borderId="0" xfId="5"/>
    <xf numFmtId="44" fontId="0" fillId="0" borderId="0" xfId="3" applyFont="1"/>
    <xf numFmtId="0" fontId="0" fillId="0" borderId="0" xfId="0" pivotButton="1"/>
    <xf numFmtId="0" fontId="0" fillId="0" borderId="0" xfId="0" applyAlignment="1">
      <alignment horizontal="left"/>
    </xf>
    <xf numFmtId="0" fontId="19" fillId="3" borderId="0" xfId="0" applyFont="1" applyFill="1"/>
    <xf numFmtId="9" fontId="0" fillId="0" borderId="0" xfId="4" applyFont="1"/>
    <xf numFmtId="165" fontId="0" fillId="0" borderId="0" xfId="3" applyNumberFormat="1" applyFont="1"/>
    <xf numFmtId="165" fontId="0" fillId="0" borderId="0" xfId="0" applyNumberFormat="1"/>
    <xf numFmtId="0" fontId="0" fillId="0" borderId="0" xfId="0" applyNumberFormat="1"/>
    <xf numFmtId="0" fontId="5" fillId="5" borderId="3" xfId="0" applyFont="1" applyFill="1" applyBorder="1" applyAlignment="1"/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11" fillId="5" borderId="12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1" fillId="5" borderId="27" xfId="0" applyFont="1" applyFill="1" applyBorder="1" applyAlignment="1">
      <alignment horizontal="center"/>
    </xf>
    <xf numFmtId="0" fontId="11" fillId="5" borderId="28" xfId="0" applyFont="1" applyFill="1" applyBorder="1" applyAlignment="1">
      <alignment horizontal="center"/>
    </xf>
    <xf numFmtId="0" fontId="12" fillId="5" borderId="26" xfId="0" applyFont="1" applyFill="1" applyBorder="1" applyAlignment="1">
      <alignment horizontal="center"/>
    </xf>
    <xf numFmtId="0" fontId="12" fillId="5" borderId="27" xfId="0" applyFont="1" applyFill="1" applyBorder="1" applyAlignment="1">
      <alignment horizontal="center"/>
    </xf>
    <xf numFmtId="0" fontId="12" fillId="5" borderId="28" xfId="0" applyFont="1" applyFill="1" applyBorder="1" applyAlignment="1">
      <alignment horizontal="center"/>
    </xf>
    <xf numFmtId="0" fontId="12" fillId="5" borderId="29" xfId="0" applyFont="1" applyFill="1" applyBorder="1" applyAlignment="1">
      <alignment horizontal="center"/>
    </xf>
    <xf numFmtId="0" fontId="12" fillId="5" borderId="30" xfId="0" applyFont="1" applyFill="1" applyBorder="1" applyAlignment="1">
      <alignment horizontal="center"/>
    </xf>
    <xf numFmtId="0" fontId="12" fillId="5" borderId="31" xfId="0" applyFont="1" applyFill="1" applyBorder="1" applyAlignment="1">
      <alignment horizontal="center"/>
    </xf>
    <xf numFmtId="0" fontId="13" fillId="3" borderId="18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11" fillId="5" borderId="15" xfId="0" applyFont="1" applyFill="1" applyBorder="1" applyAlignment="1">
      <alignment horizontal="center"/>
    </xf>
    <xf numFmtId="0" fontId="4" fillId="7" borderId="35" xfId="2" applyFont="1" applyFill="1" applyBorder="1" applyAlignment="1">
      <alignment horizontal="center"/>
    </xf>
    <xf numFmtId="0" fontId="3" fillId="2" borderId="0" xfId="2" applyFont="1" applyFill="1" applyAlignment="1">
      <alignment horizontal="center" wrapText="1"/>
    </xf>
    <xf numFmtId="0" fontId="4" fillId="9" borderId="35" xfId="2" applyFont="1" applyFill="1" applyBorder="1" applyAlignment="1">
      <alignment horizontal="center"/>
    </xf>
    <xf numFmtId="0" fontId="4" fillId="10" borderId="35" xfId="2" applyFont="1" applyFill="1" applyBorder="1" applyAlignment="1">
      <alignment horizontal="center"/>
    </xf>
    <xf numFmtId="0" fontId="12" fillId="0" borderId="0" xfId="2" applyAlignment="1">
      <alignment horizontal="center"/>
    </xf>
  </cellXfs>
  <cellStyles count="7">
    <cellStyle name="Bom" xfId="5" builtinId="26"/>
    <cellStyle name="Célula de Verificação" xfId="6" builtinId="23"/>
    <cellStyle name="Moeda" xfId="3" builtinId="4"/>
    <cellStyle name="Normal" xfId="0" builtinId="0"/>
    <cellStyle name="Normal 2" xfId="1"/>
    <cellStyle name="Normal 3" xfId="2"/>
    <cellStyle name="Porcentagem" xfId="4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[Exercícios Revisão.xlsx]Ex. 7!Tabela dinâmica2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Harlow Solid Italic" panose="04030604020F02020D02" pitchFamily="82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'Ex. 7'!$G$32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1F3-4359-A5A2-4D710EEEB9BF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1F3-4359-A5A2-4D710EEEB9BF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41F3-4359-A5A2-4D710EEEB9BF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1F3-4359-A5A2-4D710EEEB9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'Ex. 7'!$F$33:$F$37</c:f>
              <c:strCache>
                <c:ptCount val="4"/>
                <c:pt idx="0">
                  <c:v>GO</c:v>
                </c:pt>
                <c:pt idx="1">
                  <c:v>MG</c:v>
                </c:pt>
                <c:pt idx="2">
                  <c:v>RJ</c:v>
                </c:pt>
                <c:pt idx="3">
                  <c:v>SP</c:v>
                </c:pt>
              </c:strCache>
            </c:strRef>
          </c:cat>
          <c:val>
            <c:numRef>
              <c:f>'Ex. 7'!$G$33:$G$37</c:f>
              <c:numCache>
                <c:formatCode>General</c:formatCode>
                <c:ptCount val="4"/>
                <c:pt idx="0">
                  <c:v>19299.89</c:v>
                </c:pt>
                <c:pt idx="1">
                  <c:v>14049.9</c:v>
                </c:pt>
                <c:pt idx="2">
                  <c:v>12249.919999999998</c:v>
                </c:pt>
                <c:pt idx="3">
                  <c:v>16799.88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3-4359-A5A2-4D710EEEB9B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[Exercícios Revisão.xlsx]Ex. 7!Tabela dinâmica3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bg1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tx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'Ex. 7'!$O$30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7E-46B5-96F5-00D51AF0D4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7E-46B5-96F5-00D51AF0D4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97E-46B5-96F5-00D51AF0D47F}"/>
              </c:ext>
            </c:extLst>
          </c:dPt>
          <c:dPt>
            <c:idx val="3"/>
            <c:bubble3D val="0"/>
            <c:spPr>
              <a:solidFill>
                <a:schemeClr val="tx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58D-4331-90DA-022EC467CBA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97E-46B5-96F5-00D51AF0D47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97E-46B5-96F5-00D51AF0D47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8D-4331-90DA-022EC467CBA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97E-46B5-96F5-00D51AF0D47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97E-46B5-96F5-00D51AF0D47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97E-46B5-96F5-00D51AF0D4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'Ex. 7'!$N$31:$N$41</c:f>
              <c:strCache>
                <c:ptCount val="10"/>
                <c:pt idx="0">
                  <c:v>Aparecida de Goiânia</c:v>
                </c:pt>
                <c:pt idx="1">
                  <c:v>Belo Horizonte</c:v>
                </c:pt>
                <c:pt idx="2">
                  <c:v>Campinas</c:v>
                </c:pt>
                <c:pt idx="3">
                  <c:v>Goiânia</c:v>
                </c:pt>
                <c:pt idx="4">
                  <c:v>Guarulhos</c:v>
                </c:pt>
                <c:pt idx="5">
                  <c:v>José dos Campos</c:v>
                </c:pt>
                <c:pt idx="6">
                  <c:v>Rio de Janeiro</c:v>
                </c:pt>
                <c:pt idx="7">
                  <c:v>São Gonçalo</c:v>
                </c:pt>
                <c:pt idx="8">
                  <c:v>São Paulo</c:v>
                </c:pt>
                <c:pt idx="9">
                  <c:v>Uberlândia</c:v>
                </c:pt>
              </c:strCache>
            </c:strRef>
          </c:cat>
          <c:val>
            <c:numRef>
              <c:f>'Ex. 7'!$O$31:$O$41</c:f>
              <c:numCache>
                <c:formatCode>General</c:formatCode>
                <c:ptCount val="10"/>
                <c:pt idx="0">
                  <c:v>7399.9699999999993</c:v>
                </c:pt>
                <c:pt idx="1">
                  <c:v>5949.98</c:v>
                </c:pt>
                <c:pt idx="2">
                  <c:v>5299.98</c:v>
                </c:pt>
                <c:pt idx="3">
                  <c:v>11899.92</c:v>
                </c:pt>
                <c:pt idx="4">
                  <c:v>3250</c:v>
                </c:pt>
                <c:pt idx="5">
                  <c:v>4999.9400000000005</c:v>
                </c:pt>
                <c:pt idx="6">
                  <c:v>3100</c:v>
                </c:pt>
                <c:pt idx="7">
                  <c:v>9149.92</c:v>
                </c:pt>
                <c:pt idx="8">
                  <c:v>3249.9599999999991</c:v>
                </c:pt>
                <c:pt idx="9">
                  <c:v>8099.92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D-4331-90DA-022EC467CB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1399760</xdr:colOff>
      <xdr:row>17</xdr:row>
      <xdr:rowOff>156542</xdr:rowOff>
    </xdr:from>
    <xdr:to>
      <xdr:col>10</xdr:col>
      <xdr:colOff>0</xdr:colOff>
      <xdr:row>37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0</xdr:rowOff>
    </xdr:from>
    <xdr:to>
      <xdr:col>18</xdr:col>
      <xdr:colOff>0</xdr:colOff>
      <xdr:row>47</xdr:row>
      <xdr:rowOff>50525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la Digital (CtP/ETS)" refreshedDate="44676.33828275463" createdVersion="6" refreshedVersion="6" minRefreshableVersion="3" recordCount="4">
  <cacheSource type="worksheet">
    <worksheetSource ref="F13:G17" sheet="Ex. 7"/>
  </cacheSource>
  <cacheFields count="2">
    <cacheField name="GRÁFICO 1" numFmtId="0">
      <sharedItems count="4">
        <s v="SP"/>
        <s v="RJ"/>
        <s v="MG"/>
        <s v="GO"/>
      </sharedItems>
    </cacheField>
    <cacheField name="Valor total" numFmtId="165">
      <sharedItems containsSemiMixedTypes="0" containsString="0" containsNumber="1" minValue="12249.919999999998" maxValue="19299.89" count="4">
        <n v="16799.88"/>
        <n v="12249.919999999998"/>
        <n v="14049.9"/>
        <n v="19299.8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ala Digital (CtP/ETS)" refreshedDate="44676.341799421294" createdVersion="6" refreshedVersion="6" minRefreshableVersion="3" recordCount="10">
  <cacheSource type="worksheet">
    <worksheetSource ref="N13:O23" sheet="Ex. 7"/>
  </cacheSource>
  <cacheFields count="2">
    <cacheField name="GRÁFICO 2" numFmtId="0">
      <sharedItems count="10">
        <s v="São Paulo"/>
        <s v="Guarulhos"/>
        <s v="Campinas"/>
        <s v="Rio de Janeiro"/>
        <s v="Belo Horizonte"/>
        <s v="Goiânia"/>
        <s v="Aparecida de Goiânia"/>
        <s v="Uberlândia"/>
        <s v="São Gonçalo"/>
        <s v="José dos Campos"/>
      </sharedItems>
    </cacheField>
    <cacheField name="Valor total" numFmtId="165">
      <sharedItems containsSemiMixedTypes="0" containsString="0" containsNumber="1" minValue="3100" maxValue="11899.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0"/>
    <x v="0"/>
  </r>
  <r>
    <x v="1"/>
    <x v="1"/>
  </r>
  <r>
    <x v="2"/>
    <x v="2"/>
  </r>
  <r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">
  <r>
    <x v="0"/>
    <n v="3249.9599999999991"/>
  </r>
  <r>
    <x v="1"/>
    <n v="3250"/>
  </r>
  <r>
    <x v="2"/>
    <n v="5299.98"/>
  </r>
  <r>
    <x v="3"/>
    <n v="3100"/>
  </r>
  <r>
    <x v="4"/>
    <n v="5949.98"/>
  </r>
  <r>
    <x v="5"/>
    <n v="11899.92"/>
  </r>
  <r>
    <x v="6"/>
    <n v="7399.9699999999993"/>
  </r>
  <r>
    <x v="7"/>
    <n v="8099.92"/>
  </r>
  <r>
    <x v="8"/>
    <n v="9149.92"/>
  </r>
  <r>
    <x v="9"/>
    <n v="4999.940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5">
  <location ref="N30:O41" firstHeaderRow="1" firstDataRow="1" firstDataCol="1"/>
  <pivotFields count="2">
    <pivotField axis="axisRow" showAll="0">
      <items count="11">
        <item x="6"/>
        <item x="4"/>
        <item x="2"/>
        <item x="5"/>
        <item x="1"/>
        <item x="9"/>
        <item x="3"/>
        <item x="8"/>
        <item x="0"/>
        <item x="7"/>
        <item t="default"/>
      </items>
    </pivotField>
    <pivotField dataField="1" numFmtId="165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oma de Valor total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F32:G37" firstHeaderRow="1" firstDataRow="1" firstDataCol="1"/>
  <pivotFields count="2">
    <pivotField axis="axisRow" showAll="0">
      <items count="5">
        <item x="3"/>
        <item x="2"/>
        <item x="1"/>
        <item x="0"/>
        <item t="default"/>
      </items>
    </pivotField>
    <pivotField dataField="1" numFmtId="165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Valor total" fld="1" baseField="0" baseItem="0"/>
  </dataFields>
  <chartFormats count="5"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" sqref="B3"/>
    </sheetView>
  </sheetViews>
  <sheetFormatPr defaultRowHeight="12.75" x14ac:dyDescent="0.2"/>
  <cols>
    <col min="1" max="1" width="23.7109375" bestFit="1" customWidth="1"/>
    <col min="2" max="2" width="30.5703125" customWidth="1"/>
    <col min="3" max="3" width="38" customWidth="1"/>
  </cols>
  <sheetData>
    <row r="1" spans="1:3" ht="27" thickBot="1" x14ac:dyDescent="0.45">
      <c r="A1" s="75" t="s">
        <v>10</v>
      </c>
      <c r="B1" s="76"/>
      <c r="C1" s="77"/>
    </row>
    <row r="2" spans="1:3" ht="17.25" thickBot="1" x14ac:dyDescent="0.25">
      <c r="A2" s="38" t="s">
        <v>122</v>
      </c>
      <c r="B2" s="39" t="s">
        <v>11</v>
      </c>
      <c r="C2" s="40" t="s">
        <v>12</v>
      </c>
    </row>
    <row r="3" spans="1:3" ht="15" x14ac:dyDescent="0.25">
      <c r="A3" s="31" t="s">
        <v>19</v>
      </c>
      <c r="B3" s="32" t="str">
        <f>MID(A3,1,SEARCH(" ",A3)-1)</f>
        <v>Cristiano</v>
      </c>
      <c r="C3" s="32" t="str">
        <f>MID(A3,SEARCH(" ",A3)+1, LEN(A3) - SEARCH(" ",A3))</f>
        <v>Aparecido</v>
      </c>
    </row>
    <row r="4" spans="1:3" ht="15" x14ac:dyDescent="0.25">
      <c r="A4" s="34" t="s">
        <v>20</v>
      </c>
      <c r="B4" s="32" t="str">
        <f t="shared" ref="B4:B32" si="0">MID(A4,1,SEARCH(" ",A4)-1)</f>
        <v>Ronaldo</v>
      </c>
      <c r="C4" s="32" t="str">
        <f t="shared" ref="C4:C32" si="1">MID(A4,SEARCH(" ",A4)+1, LEN(A4) - SEARCH(" ",A4))</f>
        <v>Lima</v>
      </c>
    </row>
    <row r="5" spans="1:3" ht="15" x14ac:dyDescent="0.25">
      <c r="A5" s="34" t="s">
        <v>21</v>
      </c>
      <c r="B5" s="32" t="str">
        <f t="shared" si="0"/>
        <v>Juliana</v>
      </c>
      <c r="C5" s="32" t="str">
        <f t="shared" si="1"/>
        <v>Amaral</v>
      </c>
    </row>
    <row r="6" spans="1:3" ht="15" x14ac:dyDescent="0.25">
      <c r="A6" s="34" t="s">
        <v>22</v>
      </c>
      <c r="B6" s="32" t="str">
        <f t="shared" si="0"/>
        <v>Rafael</v>
      </c>
      <c r="C6" s="32" t="str">
        <f t="shared" si="1"/>
        <v>De Sousa</v>
      </c>
    </row>
    <row r="7" spans="1:3" ht="15" x14ac:dyDescent="0.25">
      <c r="A7" s="34" t="s">
        <v>23</v>
      </c>
      <c r="B7" s="32" t="str">
        <f t="shared" si="0"/>
        <v>Igor</v>
      </c>
      <c r="C7" s="32" t="str">
        <f t="shared" si="1"/>
        <v xml:space="preserve">Souza </v>
      </c>
    </row>
    <row r="8" spans="1:3" ht="15" x14ac:dyDescent="0.25">
      <c r="A8" s="34" t="s">
        <v>24</v>
      </c>
      <c r="B8" s="32" t="str">
        <f t="shared" si="0"/>
        <v>Joyce</v>
      </c>
      <c r="C8" s="32" t="str">
        <f t="shared" si="1"/>
        <v>Coutinho</v>
      </c>
    </row>
    <row r="9" spans="1:3" ht="15" x14ac:dyDescent="0.25">
      <c r="A9" s="34" t="s">
        <v>25</v>
      </c>
      <c r="B9" s="32" t="str">
        <f t="shared" si="0"/>
        <v>Paulo</v>
      </c>
      <c r="C9" s="32" t="str">
        <f t="shared" si="1"/>
        <v>Sergio</v>
      </c>
    </row>
    <row r="10" spans="1:3" ht="15" x14ac:dyDescent="0.25">
      <c r="A10" s="34" t="s">
        <v>26</v>
      </c>
      <c r="B10" s="32" t="str">
        <f t="shared" si="0"/>
        <v>Cris</v>
      </c>
      <c r="C10" s="32" t="str">
        <f t="shared" si="1"/>
        <v>Luziane</v>
      </c>
    </row>
    <row r="11" spans="1:3" ht="15" x14ac:dyDescent="0.25">
      <c r="A11" s="34" t="s">
        <v>27</v>
      </c>
      <c r="B11" s="32" t="str">
        <f t="shared" si="0"/>
        <v>Evelin</v>
      </c>
      <c r="C11" s="32" t="str">
        <f t="shared" si="1"/>
        <v xml:space="preserve">Ferreira </v>
      </c>
    </row>
    <row r="12" spans="1:3" ht="15" x14ac:dyDescent="0.25">
      <c r="A12" s="34" t="s">
        <v>28</v>
      </c>
      <c r="B12" s="32" t="str">
        <f t="shared" si="0"/>
        <v>Leandro</v>
      </c>
      <c r="C12" s="32" t="str">
        <f t="shared" si="1"/>
        <v>Henrique</v>
      </c>
    </row>
    <row r="13" spans="1:3" ht="15" x14ac:dyDescent="0.25">
      <c r="A13" s="34" t="s">
        <v>29</v>
      </c>
      <c r="B13" s="32" t="str">
        <f t="shared" si="0"/>
        <v>Erik</v>
      </c>
      <c r="C13" s="32" t="str">
        <f t="shared" si="1"/>
        <v>Almeida</v>
      </c>
    </row>
    <row r="14" spans="1:3" ht="15" x14ac:dyDescent="0.25">
      <c r="A14" s="34" t="s">
        <v>30</v>
      </c>
      <c r="B14" s="32" t="str">
        <f t="shared" si="0"/>
        <v>Patricia</v>
      </c>
      <c r="C14" s="32" t="str">
        <f t="shared" si="1"/>
        <v>Rosa</v>
      </c>
    </row>
    <row r="15" spans="1:3" ht="15" x14ac:dyDescent="0.25">
      <c r="A15" s="34" t="s">
        <v>31</v>
      </c>
      <c r="B15" s="32" t="str">
        <f t="shared" si="0"/>
        <v>Camila</v>
      </c>
      <c r="C15" s="32" t="str">
        <f t="shared" si="1"/>
        <v>Mendes</v>
      </c>
    </row>
    <row r="16" spans="1:3" ht="15" x14ac:dyDescent="0.25">
      <c r="A16" s="34" t="s">
        <v>32</v>
      </c>
      <c r="B16" s="32" t="str">
        <f t="shared" si="0"/>
        <v>Raissa</v>
      </c>
      <c r="C16" s="32" t="str">
        <f t="shared" si="1"/>
        <v>Soares</v>
      </c>
    </row>
    <row r="17" spans="1:3" ht="15" x14ac:dyDescent="0.25">
      <c r="A17" s="34" t="s">
        <v>33</v>
      </c>
      <c r="B17" s="32" t="str">
        <f t="shared" si="0"/>
        <v>Neidson</v>
      </c>
      <c r="C17" s="32" t="str">
        <f t="shared" si="1"/>
        <v xml:space="preserve">Luiz </v>
      </c>
    </row>
    <row r="18" spans="1:3" ht="15" x14ac:dyDescent="0.25">
      <c r="A18" s="34" t="s">
        <v>34</v>
      </c>
      <c r="B18" s="32" t="str">
        <f t="shared" si="0"/>
        <v>Antonio</v>
      </c>
      <c r="C18" s="32" t="str">
        <f t="shared" si="1"/>
        <v>Ricardo</v>
      </c>
    </row>
    <row r="19" spans="1:3" ht="15" x14ac:dyDescent="0.25">
      <c r="A19" s="34" t="s">
        <v>35</v>
      </c>
      <c r="B19" s="32" t="str">
        <f t="shared" si="0"/>
        <v>Geraldo</v>
      </c>
      <c r="C19" s="32" t="str">
        <f t="shared" si="1"/>
        <v>Pereira</v>
      </c>
    </row>
    <row r="20" spans="1:3" ht="15" x14ac:dyDescent="0.25">
      <c r="A20" s="34" t="s">
        <v>36</v>
      </c>
      <c r="B20" s="32" t="str">
        <f t="shared" si="0"/>
        <v>Edson</v>
      </c>
      <c r="C20" s="32" t="str">
        <f t="shared" si="1"/>
        <v>Brito</v>
      </c>
    </row>
    <row r="21" spans="1:3" ht="15" x14ac:dyDescent="0.25">
      <c r="A21" s="34" t="s">
        <v>37</v>
      </c>
      <c r="B21" s="32" t="str">
        <f t="shared" si="0"/>
        <v>Diego</v>
      </c>
      <c r="C21" s="32" t="str">
        <f t="shared" si="1"/>
        <v>Henrique</v>
      </c>
    </row>
    <row r="22" spans="1:3" ht="15" x14ac:dyDescent="0.25">
      <c r="A22" s="34" t="s">
        <v>38</v>
      </c>
      <c r="B22" s="32" t="str">
        <f t="shared" si="0"/>
        <v>Olivio</v>
      </c>
      <c r="C22" s="32" t="str">
        <f t="shared" si="1"/>
        <v>Mariano</v>
      </c>
    </row>
    <row r="23" spans="1:3" ht="15" x14ac:dyDescent="0.25">
      <c r="A23" s="34" t="s">
        <v>39</v>
      </c>
      <c r="B23" s="32" t="str">
        <f t="shared" si="0"/>
        <v>Naye</v>
      </c>
      <c r="C23" s="32" t="str">
        <f t="shared" si="1"/>
        <v xml:space="preserve">Nobre </v>
      </c>
    </row>
    <row r="24" spans="1:3" ht="15" x14ac:dyDescent="0.25">
      <c r="A24" s="34" t="s">
        <v>40</v>
      </c>
      <c r="B24" s="32" t="str">
        <f t="shared" si="0"/>
        <v>Jonathan</v>
      </c>
      <c r="C24" s="32" t="str">
        <f t="shared" si="1"/>
        <v>Silva</v>
      </c>
    </row>
    <row r="25" spans="1:3" ht="15" x14ac:dyDescent="0.25">
      <c r="A25" s="34" t="s">
        <v>41</v>
      </c>
      <c r="B25" s="32" t="str">
        <f t="shared" si="0"/>
        <v>Tito</v>
      </c>
      <c r="C25" s="32" t="str">
        <f t="shared" si="1"/>
        <v>Marcos</v>
      </c>
    </row>
    <row r="26" spans="1:3" ht="15" x14ac:dyDescent="0.25">
      <c r="A26" s="34" t="s">
        <v>42</v>
      </c>
      <c r="B26" s="32" t="str">
        <f t="shared" si="0"/>
        <v>Maikon</v>
      </c>
      <c r="C26" s="32" t="str">
        <f t="shared" si="1"/>
        <v>Pereira</v>
      </c>
    </row>
    <row r="27" spans="1:3" ht="15" x14ac:dyDescent="0.25">
      <c r="A27" s="34" t="s">
        <v>43</v>
      </c>
      <c r="B27" s="32" t="str">
        <f t="shared" si="0"/>
        <v>Joao</v>
      </c>
      <c r="C27" s="32" t="str">
        <f t="shared" si="1"/>
        <v>Carlos</v>
      </c>
    </row>
    <row r="28" spans="1:3" ht="15" x14ac:dyDescent="0.25">
      <c r="A28" s="34" t="s">
        <v>44</v>
      </c>
      <c r="B28" s="32" t="str">
        <f t="shared" si="0"/>
        <v>Thiago</v>
      </c>
      <c r="C28" s="32" t="str">
        <f t="shared" si="1"/>
        <v>Augusto</v>
      </c>
    </row>
    <row r="29" spans="1:3" ht="15" x14ac:dyDescent="0.25">
      <c r="A29" s="34" t="s">
        <v>45</v>
      </c>
      <c r="B29" s="32" t="str">
        <f t="shared" si="0"/>
        <v>Danilo</v>
      </c>
      <c r="C29" s="32" t="str">
        <f t="shared" si="1"/>
        <v>Santos Barreto</v>
      </c>
    </row>
    <row r="30" spans="1:3" ht="15" x14ac:dyDescent="0.25">
      <c r="A30" s="34" t="s">
        <v>46</v>
      </c>
      <c r="B30" s="32" t="str">
        <f t="shared" si="0"/>
        <v>Franclin</v>
      </c>
      <c r="C30" s="32" t="str">
        <f t="shared" si="1"/>
        <v>Fagundes</v>
      </c>
    </row>
    <row r="31" spans="1:3" ht="15" x14ac:dyDescent="0.25">
      <c r="A31" s="34" t="s">
        <v>47</v>
      </c>
      <c r="B31" s="32" t="str">
        <f t="shared" si="0"/>
        <v>Jasiel</v>
      </c>
      <c r="C31" s="32" t="str">
        <f t="shared" si="1"/>
        <v>Souza</v>
      </c>
    </row>
    <row r="32" spans="1:3" ht="15" x14ac:dyDescent="0.25">
      <c r="A32" s="34" t="s">
        <v>48</v>
      </c>
      <c r="B32" s="32" t="str">
        <f t="shared" si="0"/>
        <v>Emilly</v>
      </c>
      <c r="C32" s="32" t="str">
        <f t="shared" si="1"/>
        <v>Cerqueira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4" sqref="D4"/>
    </sheetView>
  </sheetViews>
  <sheetFormatPr defaultRowHeight="12.75" x14ac:dyDescent="0.2"/>
  <cols>
    <col min="1" max="1" width="30.85546875" bestFit="1" customWidth="1"/>
    <col min="2" max="2" width="16.42578125" customWidth="1"/>
    <col min="3" max="3" width="22.5703125" customWidth="1"/>
    <col min="4" max="4" width="19.42578125" customWidth="1"/>
  </cols>
  <sheetData>
    <row r="1" spans="1:4" ht="27" thickBot="1" x14ac:dyDescent="0.45">
      <c r="A1" s="78" t="s">
        <v>10</v>
      </c>
      <c r="B1" s="79"/>
      <c r="C1" s="79"/>
      <c r="D1" s="79"/>
    </row>
    <row r="2" spans="1:4" ht="17.25" thickBot="1" x14ac:dyDescent="0.25">
      <c r="A2" s="35" t="s">
        <v>122</v>
      </c>
      <c r="B2" s="36" t="s">
        <v>11</v>
      </c>
      <c r="C2" s="36" t="s">
        <v>49</v>
      </c>
      <c r="D2" s="37" t="s">
        <v>12</v>
      </c>
    </row>
    <row r="3" spans="1:4" ht="15" x14ac:dyDescent="0.25">
      <c r="A3" s="59" t="s">
        <v>50</v>
      </c>
      <c r="B3" s="32" t="str">
        <f>MID(A3,1,SEARCH(" ",A3)-1)</f>
        <v>Cristiano</v>
      </c>
      <c r="C3" s="33" t="str">
        <f xml:space="preserve"> MID(A3, SEARCH( " ", A3) + 1, SEARCH(" ",A3,SEARCH(" ",A3)+1) - SEARCH(" ", A3))</f>
        <v xml:space="preserve">Ronaldo </v>
      </c>
      <c r="D3" s="31" t="str">
        <f>MID(A3,SEARCH(" ",A3,SEARCH(" ",A3)+1)+1, LEN(A3) - SEARCH(" ",A3,SEARCH(" ",A3)+1))</f>
        <v>Aparecido</v>
      </c>
    </row>
    <row r="4" spans="1:4" ht="15" x14ac:dyDescent="0.25">
      <c r="A4" s="34" t="s">
        <v>51</v>
      </c>
      <c r="B4" s="32" t="str">
        <f t="shared" ref="B4:B24" si="0">MID(A4,1,SEARCH(" ",A4)-1)</f>
        <v>Ronaldo</v>
      </c>
      <c r="C4" s="33" t="str">
        <f t="shared" ref="C4:C24" si="1" xml:space="preserve"> MID(A4, SEARCH( " ", A4) + 1, SEARCH(" ",A4,SEARCH(" ",A4)+1) - SEARCH(" ", A4))</f>
        <v xml:space="preserve">Costa </v>
      </c>
      <c r="D4" s="31" t="str">
        <f t="shared" ref="D4:D24" si="2">MID(A4,SEARCH(" ",A4,SEARCH(" ",A4)+1)+1, LEN(A4) - SEARCH(" ",A4,SEARCH(" ",A4)+1))</f>
        <v>Lima</v>
      </c>
    </row>
    <row r="5" spans="1:4" ht="15" x14ac:dyDescent="0.25">
      <c r="A5" s="34" t="s">
        <v>52</v>
      </c>
      <c r="B5" s="32" t="str">
        <f t="shared" si="0"/>
        <v>Juliana</v>
      </c>
      <c r="C5" s="33" t="str">
        <f t="shared" si="1"/>
        <v xml:space="preserve">Silva </v>
      </c>
      <c r="D5" s="31" t="str">
        <f t="shared" si="2"/>
        <v>Amaral</v>
      </c>
    </row>
    <row r="6" spans="1:4" ht="15" x14ac:dyDescent="0.25">
      <c r="A6" s="34" t="s">
        <v>53</v>
      </c>
      <c r="B6" s="32" t="str">
        <f t="shared" si="0"/>
        <v>Rafael</v>
      </c>
      <c r="C6" s="33" t="str">
        <f t="shared" si="1"/>
        <v xml:space="preserve">Sousa </v>
      </c>
      <c r="D6" s="31" t="str">
        <f t="shared" si="2"/>
        <v>Tavares</v>
      </c>
    </row>
    <row r="7" spans="1:4" ht="15" x14ac:dyDescent="0.25">
      <c r="A7" s="34" t="s">
        <v>54</v>
      </c>
      <c r="B7" s="32" t="str">
        <f t="shared" si="0"/>
        <v>Igor</v>
      </c>
      <c r="C7" s="33" t="str">
        <f t="shared" si="1"/>
        <v xml:space="preserve">Souza </v>
      </c>
      <c r="D7" s="31" t="str">
        <f t="shared" si="2"/>
        <v>Siqueira</v>
      </c>
    </row>
    <row r="8" spans="1:4" ht="15" x14ac:dyDescent="0.25">
      <c r="A8" s="34" t="s">
        <v>55</v>
      </c>
      <c r="B8" s="32" t="str">
        <f t="shared" si="0"/>
        <v>Joyce</v>
      </c>
      <c r="C8" s="33" t="str">
        <f t="shared" si="1"/>
        <v xml:space="preserve">Coutinho </v>
      </c>
      <c r="D8" s="31" t="str">
        <f t="shared" si="2"/>
        <v>Pires</v>
      </c>
    </row>
    <row r="9" spans="1:4" ht="15" x14ac:dyDescent="0.25">
      <c r="A9" s="34" t="s">
        <v>56</v>
      </c>
      <c r="B9" s="32" t="str">
        <f t="shared" si="0"/>
        <v>Paulo</v>
      </c>
      <c r="C9" s="33" t="str">
        <f t="shared" si="1"/>
        <v xml:space="preserve">Sergio </v>
      </c>
      <c r="D9" s="31" t="str">
        <f t="shared" si="2"/>
        <v>Antunes</v>
      </c>
    </row>
    <row r="10" spans="1:4" ht="15" x14ac:dyDescent="0.25">
      <c r="A10" s="34" t="s">
        <v>64</v>
      </c>
      <c r="B10" s="32" t="str">
        <f t="shared" si="0"/>
        <v>Cris</v>
      </c>
      <c r="C10" s="33" t="str">
        <f t="shared" si="1"/>
        <v xml:space="preserve">Luziane </v>
      </c>
      <c r="D10" s="31" t="str">
        <f t="shared" si="2"/>
        <v>Pires</v>
      </c>
    </row>
    <row r="11" spans="1:4" ht="15" x14ac:dyDescent="0.25">
      <c r="A11" s="34" t="s">
        <v>65</v>
      </c>
      <c r="B11" s="32" t="str">
        <f t="shared" si="0"/>
        <v>Evelin</v>
      </c>
      <c r="C11" s="33" t="str">
        <f t="shared" si="1"/>
        <v xml:space="preserve">Ferreira </v>
      </c>
      <c r="D11" s="31" t="str">
        <f t="shared" si="2"/>
        <v>Silva</v>
      </c>
    </row>
    <row r="12" spans="1:4" ht="15" x14ac:dyDescent="0.25">
      <c r="A12" s="34" t="s">
        <v>57</v>
      </c>
      <c r="B12" s="32" t="str">
        <f t="shared" si="0"/>
        <v>Leandro</v>
      </c>
      <c r="C12" s="33" t="str">
        <f t="shared" si="1"/>
        <v xml:space="preserve">Henrique </v>
      </c>
      <c r="D12" s="31" t="str">
        <f t="shared" si="2"/>
        <v>Ribeiro</v>
      </c>
    </row>
    <row r="13" spans="1:4" ht="15" x14ac:dyDescent="0.25">
      <c r="A13" s="34" t="s">
        <v>58</v>
      </c>
      <c r="B13" s="32" t="str">
        <f t="shared" si="0"/>
        <v>Erik</v>
      </c>
      <c r="C13" s="33" t="str">
        <f t="shared" si="1"/>
        <v xml:space="preserve">Almeida </v>
      </c>
      <c r="D13" s="31" t="str">
        <f t="shared" si="2"/>
        <v>Matiussi</v>
      </c>
    </row>
    <row r="14" spans="1:4" ht="15" x14ac:dyDescent="0.25">
      <c r="A14" s="34" t="s">
        <v>59</v>
      </c>
      <c r="B14" s="32" t="str">
        <f t="shared" si="0"/>
        <v>Patricia</v>
      </c>
      <c r="C14" s="33" t="str">
        <f t="shared" si="1"/>
        <v xml:space="preserve">Rosa </v>
      </c>
      <c r="D14" s="31" t="str">
        <f t="shared" si="2"/>
        <v>Dantas</v>
      </c>
    </row>
    <row r="15" spans="1:4" ht="15" x14ac:dyDescent="0.25">
      <c r="A15" s="34" t="s">
        <v>60</v>
      </c>
      <c r="B15" s="32" t="str">
        <f t="shared" si="0"/>
        <v>Camila</v>
      </c>
      <c r="C15" s="33" t="str">
        <f t="shared" si="1"/>
        <v xml:space="preserve">Mendes </v>
      </c>
      <c r="D15" s="31" t="str">
        <f t="shared" si="2"/>
        <v>Costa</v>
      </c>
    </row>
    <row r="16" spans="1:4" ht="15" x14ac:dyDescent="0.25">
      <c r="A16" s="34" t="s">
        <v>61</v>
      </c>
      <c r="B16" s="32" t="str">
        <f t="shared" si="0"/>
        <v>Raissa</v>
      </c>
      <c r="C16" s="33" t="str">
        <f t="shared" si="1"/>
        <v xml:space="preserve">Soares </v>
      </c>
      <c r="D16" s="31" t="str">
        <f t="shared" si="2"/>
        <v>Amaral</v>
      </c>
    </row>
    <row r="17" spans="1:4" ht="15" x14ac:dyDescent="0.25">
      <c r="A17" s="34" t="s">
        <v>62</v>
      </c>
      <c r="B17" s="32" t="str">
        <f t="shared" si="0"/>
        <v>Neidson</v>
      </c>
      <c r="C17" s="33" t="str">
        <f t="shared" si="1"/>
        <v xml:space="preserve">Luiz </v>
      </c>
      <c r="D17" s="31" t="str">
        <f t="shared" si="2"/>
        <v>Pompeu</v>
      </c>
    </row>
    <row r="18" spans="1:4" ht="15" x14ac:dyDescent="0.25">
      <c r="A18" s="34" t="s">
        <v>63</v>
      </c>
      <c r="B18" s="32" t="str">
        <f t="shared" si="0"/>
        <v>Antonio</v>
      </c>
      <c r="C18" s="33" t="str">
        <f t="shared" si="1"/>
        <v xml:space="preserve">Ricardo </v>
      </c>
      <c r="D18" s="31" t="str">
        <f t="shared" si="2"/>
        <v>Luz</v>
      </c>
    </row>
    <row r="19" spans="1:4" ht="15" x14ac:dyDescent="0.25">
      <c r="A19" s="34" t="s">
        <v>66</v>
      </c>
      <c r="B19" s="32" t="str">
        <f t="shared" si="0"/>
        <v>Geraldo</v>
      </c>
      <c r="C19" s="33" t="str">
        <f t="shared" si="1"/>
        <v xml:space="preserve">Antônio </v>
      </c>
      <c r="D19" s="31" t="str">
        <f t="shared" si="2"/>
        <v>Pereira</v>
      </c>
    </row>
    <row r="20" spans="1:4" ht="15" x14ac:dyDescent="0.25">
      <c r="A20" s="34" t="s">
        <v>67</v>
      </c>
      <c r="B20" s="32" t="str">
        <f t="shared" si="0"/>
        <v>Rafael</v>
      </c>
      <c r="C20" s="33" t="str">
        <f t="shared" si="1"/>
        <v xml:space="preserve">Edson </v>
      </c>
      <c r="D20" s="31" t="str">
        <f t="shared" si="2"/>
        <v>Brito</v>
      </c>
    </row>
    <row r="21" spans="1:4" ht="15" x14ac:dyDescent="0.25">
      <c r="A21" s="34" t="s">
        <v>68</v>
      </c>
      <c r="B21" s="32" t="str">
        <f t="shared" si="0"/>
        <v>Diego</v>
      </c>
      <c r="C21" s="33" t="str">
        <f t="shared" si="1"/>
        <v xml:space="preserve">Henrique </v>
      </c>
      <c r="D21" s="31" t="str">
        <f t="shared" si="2"/>
        <v>Biancardini</v>
      </c>
    </row>
    <row r="22" spans="1:4" ht="15" x14ac:dyDescent="0.25">
      <c r="A22" s="34" t="s">
        <v>69</v>
      </c>
      <c r="B22" s="32" t="str">
        <f t="shared" si="0"/>
        <v>Olivio</v>
      </c>
      <c r="C22" s="33" t="str">
        <f t="shared" si="1"/>
        <v xml:space="preserve">Mariano </v>
      </c>
      <c r="D22" s="31" t="str">
        <f t="shared" si="2"/>
        <v>Reis</v>
      </c>
    </row>
    <row r="23" spans="1:4" ht="15" x14ac:dyDescent="0.25">
      <c r="A23" s="34" t="s">
        <v>70</v>
      </c>
      <c r="B23" s="32" t="str">
        <f t="shared" si="0"/>
        <v>Naye</v>
      </c>
      <c r="C23" s="33" t="str">
        <f t="shared" si="1"/>
        <v xml:space="preserve">Nobre </v>
      </c>
      <c r="D23" s="31" t="str">
        <f t="shared" si="2"/>
        <v>Martins</v>
      </c>
    </row>
    <row r="24" spans="1:4" ht="15" x14ac:dyDescent="0.25">
      <c r="A24" s="34" t="s">
        <v>71</v>
      </c>
      <c r="B24" s="32" t="str">
        <f t="shared" si="0"/>
        <v>Jonathan</v>
      </c>
      <c r="C24" s="33" t="str">
        <f t="shared" si="1"/>
        <v xml:space="preserve">Nascimento </v>
      </c>
      <c r="D24" s="31" t="str">
        <f t="shared" si="2"/>
        <v>Silva</v>
      </c>
    </row>
    <row r="25" spans="1:4" ht="15" x14ac:dyDescent="0.2">
      <c r="A25" s="13"/>
      <c r="B25" s="13"/>
      <c r="C25" s="13"/>
      <c r="D25" s="14"/>
    </row>
    <row r="26" spans="1:4" ht="15" x14ac:dyDescent="0.2">
      <c r="A26" s="13"/>
      <c r="B26" s="13"/>
      <c r="C26" s="13"/>
      <c r="D26" s="14"/>
    </row>
    <row r="27" spans="1:4" ht="15" x14ac:dyDescent="0.2">
      <c r="A27" s="13"/>
      <c r="B27" s="13"/>
      <c r="C27" s="13"/>
      <c r="D27" s="14"/>
    </row>
    <row r="28" spans="1:4" ht="15" x14ac:dyDescent="0.2">
      <c r="A28" s="13"/>
      <c r="B28" s="13"/>
      <c r="C28" s="13"/>
      <c r="D28" s="14"/>
    </row>
    <row r="29" spans="1:4" ht="15" x14ac:dyDescent="0.2">
      <c r="A29" s="13"/>
      <c r="B29" s="13"/>
      <c r="C29" s="13"/>
      <c r="D29" s="14"/>
    </row>
    <row r="30" spans="1:4" ht="15" x14ac:dyDescent="0.2">
      <c r="A30" s="13"/>
      <c r="B30" s="13"/>
      <c r="C30" s="13"/>
      <c r="D30" s="14"/>
    </row>
    <row r="31" spans="1:4" ht="15" x14ac:dyDescent="0.2">
      <c r="A31" s="13"/>
      <c r="B31" s="13"/>
      <c r="C31" s="13"/>
      <c r="D31" s="14"/>
    </row>
    <row r="32" spans="1:4" ht="15" x14ac:dyDescent="0.2">
      <c r="A32" s="13"/>
      <c r="B32" s="13"/>
      <c r="C32" s="13"/>
      <c r="D32" s="14"/>
    </row>
    <row r="33" spans="1:4" x14ac:dyDescent="0.2">
      <c r="A33" s="14"/>
      <c r="B33" s="14"/>
      <c r="C33" s="14"/>
      <c r="D33" s="14"/>
    </row>
    <row r="34" spans="1:4" x14ac:dyDescent="0.2">
      <c r="A34" s="14"/>
      <c r="B34" s="14"/>
      <c r="C34" s="14"/>
      <c r="D34" s="14"/>
    </row>
    <row r="35" spans="1:4" x14ac:dyDescent="0.2">
      <c r="A35" s="14"/>
      <c r="B35" s="14"/>
      <c r="C35" s="14"/>
      <c r="D35" s="14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L4" sqref="L4"/>
    </sheetView>
  </sheetViews>
  <sheetFormatPr defaultRowHeight="12.75" x14ac:dyDescent="0.2"/>
  <cols>
    <col min="1" max="2" width="14.85546875" bestFit="1" customWidth="1"/>
    <col min="3" max="3" width="22.28515625" bestFit="1" customWidth="1"/>
    <col min="5" max="5" width="8.28515625" customWidth="1"/>
    <col min="6" max="6" width="11" bestFit="1" customWidth="1"/>
  </cols>
  <sheetData>
    <row r="1" spans="1:6" ht="48" customHeight="1" thickBot="1" x14ac:dyDescent="0.4">
      <c r="A1" s="80" t="s">
        <v>5</v>
      </c>
      <c r="B1" s="80"/>
      <c r="C1" s="80"/>
      <c r="D1" s="80"/>
      <c r="E1" s="80"/>
      <c r="F1" s="80"/>
    </row>
    <row r="2" spans="1:6" ht="19.5" thickBot="1" x14ac:dyDescent="0.25">
      <c r="A2" s="2"/>
      <c r="B2" s="9" t="s">
        <v>0</v>
      </c>
      <c r="C2" s="9" t="s">
        <v>7</v>
      </c>
      <c r="D2" s="3"/>
      <c r="E2" s="3"/>
      <c r="F2" s="9" t="s">
        <v>8</v>
      </c>
    </row>
    <row r="3" spans="1:6" ht="15" x14ac:dyDescent="0.25">
      <c r="A3" s="4" t="s">
        <v>6</v>
      </c>
      <c r="B3" s="8" t="s">
        <v>9</v>
      </c>
      <c r="C3" s="8" t="str">
        <f>LEFT(B3,SEARCH(".",B3) - 1)</f>
        <v>567</v>
      </c>
      <c r="D3" s="1" t="str">
        <f>MID(B3,SEARCH(".",B3)+1, SEARCH(".",B3,SEARCH(".",B3)+1) - SEARCH(".",B3) - 1)</f>
        <v>2</v>
      </c>
      <c r="E3" t="str">
        <f>MID(B3,SEARCH(".",B3,SEARCH(".",B3)+1) + 1, SEARCH("-",B3) - SEARCH(".",B3,SEARCH(".",B3)+1) - 1)</f>
        <v>18</v>
      </c>
      <c r="F3" s="10" t="str">
        <f>RIGHT(B3,LEN(B3)-SEARCH("-",B3))</f>
        <v>2222</v>
      </c>
    </row>
    <row r="4" spans="1:6" x14ac:dyDescent="0.2">
      <c r="A4" s="5">
        <v>1</v>
      </c>
      <c r="B4" s="1" t="s">
        <v>4</v>
      </c>
      <c r="C4" s="8" t="str">
        <f t="shared" ref="C4:C7" si="0">LEFT(B4,SEARCH(".",B4) - 1)</f>
        <v>111</v>
      </c>
      <c r="D4" s="1" t="str">
        <f t="shared" ref="D4:D7" si="1">MID(B4,SEARCH(".",B4)+1, SEARCH(".",B4,SEARCH(".",B4)+1) - SEARCH(".",B4) - 1)</f>
        <v>222</v>
      </c>
      <c r="E4" t="str">
        <f t="shared" ref="E4:E7" si="2">MID(B4,SEARCH(".",B4,SEARCH(".",B4)+1) + 1, SEARCH("-",B4) - SEARCH(".",B4,SEARCH(".",B4)+1) - 1)</f>
        <v>333</v>
      </c>
      <c r="F4" s="10" t="str">
        <f t="shared" ref="F4:F7" si="3">RIGHT(B4,LEN(B4)-SEARCH("-",B4))</f>
        <v>444</v>
      </c>
    </row>
    <row r="5" spans="1:6" x14ac:dyDescent="0.2">
      <c r="A5" s="5">
        <v>2</v>
      </c>
      <c r="B5" s="1" t="s">
        <v>1</v>
      </c>
      <c r="C5" s="8" t="str">
        <f t="shared" si="0"/>
        <v>1</v>
      </c>
      <c r="D5" s="1" t="str">
        <f t="shared" si="1"/>
        <v>2</v>
      </c>
      <c r="E5" t="str">
        <f t="shared" si="2"/>
        <v>3</v>
      </c>
      <c r="F5" s="10" t="str">
        <f t="shared" si="3"/>
        <v>4</v>
      </c>
    </row>
    <row r="6" spans="1:6" x14ac:dyDescent="0.2">
      <c r="A6" s="5">
        <v>3</v>
      </c>
      <c r="B6" s="1" t="s">
        <v>2</v>
      </c>
      <c r="C6" s="8" t="str">
        <f t="shared" si="0"/>
        <v>11</v>
      </c>
      <c r="D6" s="1" t="str">
        <f t="shared" si="1"/>
        <v>22</v>
      </c>
      <c r="E6" t="str">
        <f t="shared" si="2"/>
        <v>33</v>
      </c>
      <c r="F6" s="10" t="str">
        <f t="shared" si="3"/>
        <v>44</v>
      </c>
    </row>
    <row r="7" spans="1:6" ht="13.5" thickBot="1" x14ac:dyDescent="0.25">
      <c r="A7" s="6">
        <v>4</v>
      </c>
      <c r="B7" s="7" t="s">
        <v>3</v>
      </c>
      <c r="C7" s="8" t="str">
        <f t="shared" si="0"/>
        <v>1</v>
      </c>
      <c r="D7" s="1" t="str">
        <f t="shared" si="1"/>
        <v>22</v>
      </c>
      <c r="E7" t="str">
        <f t="shared" si="2"/>
        <v>333</v>
      </c>
      <c r="F7" s="10" t="str">
        <f t="shared" si="3"/>
        <v>4444</v>
      </c>
    </row>
    <row r="17" spans="2:2" x14ac:dyDescent="0.2">
      <c r="B17">
        <f>SEARCH(".",B3,SEARCH(".",B3)+1)</f>
        <v>6</v>
      </c>
    </row>
    <row r="18" spans="2:2" x14ac:dyDescent="0.2">
      <c r="B18">
        <f>SEARCH("-",B3)</f>
        <v>9</v>
      </c>
    </row>
    <row r="19" spans="2:2" x14ac:dyDescent="0.2">
      <c r="B19" t="str">
        <f>MID(B3,SEARCH(".",B3,SEARCH(".",B3)+1) + 1, SEARCH("-",B3) - SEARCH(".",B3,SEARCH(".",B3)+1) - 1)</f>
        <v>18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0" sqref="H10"/>
    </sheetView>
  </sheetViews>
  <sheetFormatPr defaultRowHeight="12.75" x14ac:dyDescent="0.2"/>
  <cols>
    <col min="1" max="5" width="14.7109375" customWidth="1"/>
    <col min="7" max="7" width="16" bestFit="1" customWidth="1"/>
    <col min="8" max="8" width="18.28515625" bestFit="1" customWidth="1"/>
  </cols>
  <sheetData>
    <row r="1" spans="1:8" ht="23.25" x14ac:dyDescent="0.35">
      <c r="A1" s="81" t="s">
        <v>72</v>
      </c>
      <c r="B1" s="81"/>
      <c r="C1" s="81"/>
      <c r="D1" s="81"/>
      <c r="E1" s="81"/>
    </row>
    <row r="2" spans="1:8" ht="18.75" x14ac:dyDescent="0.3">
      <c r="A2" s="82" t="s">
        <v>73</v>
      </c>
      <c r="B2" s="82"/>
      <c r="C2" s="82"/>
      <c r="D2" s="82"/>
      <c r="E2" s="82"/>
    </row>
    <row r="3" spans="1:8" ht="15.75" thickBot="1" x14ac:dyDescent="0.3">
      <c r="A3" s="15" t="s">
        <v>74</v>
      </c>
      <c r="B3" s="16" t="s">
        <v>82</v>
      </c>
      <c r="C3" s="16" t="s">
        <v>83</v>
      </c>
      <c r="D3" s="16" t="s">
        <v>84</v>
      </c>
      <c r="E3" s="16" t="s">
        <v>85</v>
      </c>
    </row>
    <row r="4" spans="1:8" ht="15.75" thickBot="1" x14ac:dyDescent="0.3">
      <c r="A4" s="15" t="s">
        <v>75</v>
      </c>
      <c r="B4" s="20">
        <v>2000</v>
      </c>
      <c r="C4" s="20">
        <v>2500</v>
      </c>
      <c r="D4" s="20">
        <v>3400</v>
      </c>
      <c r="E4" s="20">
        <v>4500</v>
      </c>
      <c r="H4" s="19" t="s">
        <v>81</v>
      </c>
    </row>
    <row r="5" spans="1:8" ht="15.75" thickBot="1" x14ac:dyDescent="0.3">
      <c r="A5" s="15" t="s">
        <v>76</v>
      </c>
      <c r="B5" s="20">
        <v>1800</v>
      </c>
      <c r="C5" s="20">
        <v>2400</v>
      </c>
      <c r="D5" s="20">
        <v>3500</v>
      </c>
      <c r="E5" s="20">
        <v>4500</v>
      </c>
      <c r="G5" s="17" t="s">
        <v>80</v>
      </c>
      <c r="H5" s="18" t="s">
        <v>79</v>
      </c>
    </row>
    <row r="6" spans="1:8" ht="15.75" thickBot="1" x14ac:dyDescent="0.3">
      <c r="A6" s="15" t="s">
        <v>77</v>
      </c>
      <c r="B6" s="20">
        <v>1500</v>
      </c>
      <c r="C6" s="20">
        <v>2000</v>
      </c>
      <c r="D6" s="20">
        <v>3000</v>
      </c>
      <c r="E6" s="20">
        <v>4000</v>
      </c>
    </row>
    <row r="7" spans="1:8" ht="15.75" thickBot="1" x14ac:dyDescent="0.3">
      <c r="A7" s="15" t="s">
        <v>78</v>
      </c>
      <c r="B7" s="20">
        <v>1700</v>
      </c>
      <c r="C7" s="20">
        <v>2300</v>
      </c>
      <c r="D7" s="20">
        <v>3200</v>
      </c>
      <c r="E7" s="20">
        <v>4200</v>
      </c>
      <c r="H7" s="19" t="s">
        <v>82</v>
      </c>
    </row>
    <row r="8" spans="1:8" ht="15.75" thickBot="1" x14ac:dyDescent="0.3">
      <c r="G8" s="17" t="s">
        <v>77</v>
      </c>
      <c r="H8" s="62">
        <f>VLOOKUP(G8,A4:E7,MATCH(H7,A3:E3,0),FALSE)</f>
        <v>1500</v>
      </c>
    </row>
  </sheetData>
  <mergeCells count="2">
    <mergeCell ref="A1:E1"/>
    <mergeCell ref="A2:E2"/>
  </mergeCells>
  <dataValidations count="2">
    <dataValidation type="list" allowBlank="1" showInputMessage="1" showErrorMessage="1" sqref="H7">
      <formula1>Geração</formula1>
    </dataValidation>
    <dataValidation type="list" allowBlank="1" showInputMessage="1" showErrorMessage="1" sqref="G8">
      <formula1>Marca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12" sqref="E12"/>
    </sheetView>
  </sheetViews>
  <sheetFormatPr defaultRowHeight="12.75" x14ac:dyDescent="0.2"/>
  <cols>
    <col min="1" max="1" width="17.85546875" customWidth="1"/>
    <col min="2" max="2" width="20.140625" bestFit="1" customWidth="1"/>
    <col min="3" max="3" width="81.28515625" bestFit="1" customWidth="1"/>
    <col min="4" max="4" width="28.5703125" customWidth="1"/>
    <col min="5" max="5" width="31.42578125" bestFit="1" customWidth="1"/>
    <col min="6" max="6" width="16.7109375" customWidth="1"/>
    <col min="7" max="7" width="10" customWidth="1"/>
  </cols>
  <sheetData>
    <row r="1" spans="1:7" ht="23.25" x14ac:dyDescent="0.35">
      <c r="A1" s="81" t="s">
        <v>95</v>
      </c>
      <c r="B1" s="81"/>
      <c r="C1" s="81"/>
      <c r="D1" s="81"/>
      <c r="E1" s="81"/>
      <c r="F1" s="81"/>
      <c r="G1" s="81"/>
    </row>
    <row r="2" spans="1:7" ht="18.75" x14ac:dyDescent="0.3">
      <c r="A2" s="83" t="s">
        <v>73</v>
      </c>
      <c r="B2" s="83"/>
      <c r="C2" s="83"/>
      <c r="D2" s="83"/>
      <c r="E2" s="83"/>
      <c r="F2" s="83"/>
      <c r="G2" s="83"/>
    </row>
    <row r="3" spans="1:7" ht="15" x14ac:dyDescent="0.25">
      <c r="A3" s="21"/>
      <c r="B3" s="23" t="s">
        <v>11</v>
      </c>
      <c r="C3" s="23" t="s">
        <v>94</v>
      </c>
      <c r="D3" s="23" t="s">
        <v>93</v>
      </c>
      <c r="E3" s="23" t="s">
        <v>86</v>
      </c>
      <c r="F3" s="23" t="s">
        <v>87</v>
      </c>
      <c r="G3" s="23" t="s">
        <v>88</v>
      </c>
    </row>
    <row r="4" spans="1:7" ht="15" x14ac:dyDescent="0.25">
      <c r="A4" s="21">
        <v>1</v>
      </c>
      <c r="B4" s="22" t="s">
        <v>13</v>
      </c>
      <c r="C4" s="22" t="s">
        <v>96</v>
      </c>
      <c r="D4" s="22" t="str">
        <f>MID(C4,1,SEARCH(",",C4)-1)</f>
        <v>Rua Agmar Balieiro</v>
      </c>
      <c r="E4" s="22" t="str">
        <f t="shared" ref="E4:E9" si="0">MID(C4,SEARCH(",",C4)+1,SEARCH(",",C4,SEARCH(",",C4)+1) - SEARCH(",", TRIM(C4))-1)</f>
        <v xml:space="preserve"> Setor Santa Inês </v>
      </c>
      <c r="F4" s="22" t="str">
        <f t="shared" ref="F4:F5" si="1">MID(TRIM(C4), SEARCH(",",C4,SEARCH(",",C4,SEARCH(",",C4))+1)+1+1, SEARCH(" - ", C4) - 2 - SEARCH(",",C4,SEARCH(",",C4,SEARCH(",",C4))+1))</f>
        <v>Itumbiara</v>
      </c>
      <c r="G4" s="22" t="str">
        <f>RIGHT(TRIM(C4),2)</f>
        <v>GO</v>
      </c>
    </row>
    <row r="5" spans="1:7" ht="15" x14ac:dyDescent="0.25">
      <c r="A5" s="21">
        <v>2</v>
      </c>
      <c r="B5" s="22" t="s">
        <v>14</v>
      </c>
      <c r="C5" s="22" t="s">
        <v>97</v>
      </c>
      <c r="D5" s="22" t="str">
        <f t="shared" ref="D5:D9" si="2">MID(C5,1,SEARCH(",",C5)-1)</f>
        <v>Rua Cecília Meirelles</v>
      </c>
      <c r="E5" s="22" t="str">
        <f t="shared" si="0"/>
        <v xml:space="preserve"> Jardim Atlântico</v>
      </c>
      <c r="F5" s="22" t="str">
        <f t="shared" si="1"/>
        <v>Rondonópolis</v>
      </c>
      <c r="G5" s="22" t="str">
        <f t="shared" ref="G5:G9" si="3">RIGHT(TRIM(C5),2)</f>
        <v>MT</v>
      </c>
    </row>
    <row r="6" spans="1:7" ht="15" x14ac:dyDescent="0.25">
      <c r="A6" s="21">
        <v>3</v>
      </c>
      <c r="B6" s="22" t="s">
        <v>15</v>
      </c>
      <c r="C6" s="22" t="s">
        <v>98</v>
      </c>
      <c r="D6" s="22" t="str">
        <f t="shared" si="2"/>
        <v>Rua ADOLFO Hofstaetter</v>
      </c>
      <c r="E6" s="22" t="str">
        <f t="shared" si="0"/>
        <v xml:space="preserve"> José Bonifácio</v>
      </c>
      <c r="F6" s="22" t="str">
        <f>MID(TRIM(C6), SEARCH(",",C6,SEARCH(",",C6,SEARCH(",",C6))+1)+1+1, SEARCH(" - ", C6) - 2 - SEARCH(",",C6,SEARCH(",",C6,SEARCH(",",C6))+1))</f>
        <v>Erechim</v>
      </c>
      <c r="G6" s="22" t="str">
        <f t="shared" si="3"/>
        <v>RS</v>
      </c>
    </row>
    <row r="7" spans="1:7" ht="15" x14ac:dyDescent="0.25">
      <c r="A7" s="21">
        <v>4</v>
      </c>
      <c r="B7" s="22" t="s">
        <v>16</v>
      </c>
      <c r="C7" s="22" t="s">
        <v>99</v>
      </c>
      <c r="D7" s="22" t="str">
        <f t="shared" si="2"/>
        <v>Jardim Alvorada</v>
      </c>
      <c r="E7" s="22" t="str">
        <f t="shared" si="0"/>
        <v xml:space="preserve"> Oitizeiro</v>
      </c>
      <c r="F7" s="22" t="str">
        <f t="shared" ref="F7:F9" si="4">MID(TRIM(C7), SEARCH(",",C7,SEARCH(",",C7,SEARCH(",",C7))+1)+1+1, SEARCH(" - ", C7) - 2 - SEARCH(",",C7,SEARCH(",",C7,SEARCH(",",C7))+1))</f>
        <v>João Pessoa</v>
      </c>
      <c r="G7" s="22" t="str">
        <f t="shared" si="3"/>
        <v>PB</v>
      </c>
    </row>
    <row r="8" spans="1:7" ht="15" x14ac:dyDescent="0.25">
      <c r="A8" s="21">
        <v>5</v>
      </c>
      <c r="B8" s="1" t="s">
        <v>17</v>
      </c>
      <c r="C8" s="1" t="s">
        <v>100</v>
      </c>
      <c r="D8" s="22" t="str">
        <f t="shared" si="2"/>
        <v>Travessa Lourenço Falchetti</v>
      </c>
      <c r="E8" s="1" t="str">
        <f t="shared" si="0"/>
        <v xml:space="preserve"> Centro</v>
      </c>
      <c r="F8" s="22" t="str">
        <f t="shared" si="4"/>
        <v>Tubarão</v>
      </c>
      <c r="G8" s="1" t="str">
        <f t="shared" si="3"/>
        <v>SC</v>
      </c>
    </row>
    <row r="9" spans="1:7" ht="15" x14ac:dyDescent="0.25">
      <c r="A9" s="21">
        <v>6</v>
      </c>
      <c r="B9" s="1" t="s">
        <v>18</v>
      </c>
      <c r="C9" s="1" t="s">
        <v>101</v>
      </c>
      <c r="D9" s="22" t="str">
        <f t="shared" si="2"/>
        <v>Quadra SHIS QL 18 Conjunto 3</v>
      </c>
      <c r="E9" s="1" t="str">
        <f t="shared" si="0"/>
        <v xml:space="preserve"> Setor de Habitações Individuais Sul</v>
      </c>
      <c r="F9" s="22" t="str">
        <f t="shared" si="4"/>
        <v>Brasília</v>
      </c>
      <c r="G9" s="1" t="str">
        <f t="shared" si="3"/>
        <v>DF</v>
      </c>
    </row>
    <row r="10" spans="1:7" ht="16.5" x14ac:dyDescent="0.3">
      <c r="B10" s="11"/>
    </row>
    <row r="11" spans="1:7" ht="17.25" thickBot="1" x14ac:dyDescent="0.35">
      <c r="B11" s="11"/>
    </row>
    <row r="12" spans="1:7" ht="17.25" thickBot="1" x14ac:dyDescent="0.35">
      <c r="B12" s="11"/>
      <c r="E12" s="63"/>
    </row>
    <row r="13" spans="1:7" ht="17.25" thickBot="1" x14ac:dyDescent="0.35">
      <c r="B13" s="11"/>
      <c r="D13" s="24" t="s">
        <v>102</v>
      </c>
      <c r="E13" s="1" t="s">
        <v>13</v>
      </c>
    </row>
    <row r="14" spans="1:7" ht="15.75" thickBot="1" x14ac:dyDescent="0.3">
      <c r="D14" s="24" t="s">
        <v>93</v>
      </c>
      <c r="E14" s="1" t="str">
        <f>VLOOKUP($E$13,$B$3:$G$9,MATCH(D14,$B$3:$G$3,0),FALSE)</f>
        <v>Rua Agmar Balieiro</v>
      </c>
    </row>
    <row r="15" spans="1:7" ht="15.75" thickBot="1" x14ac:dyDescent="0.3">
      <c r="D15" s="24" t="s">
        <v>86</v>
      </c>
      <c r="E15" s="1" t="str">
        <f t="shared" ref="E15:E17" si="5">VLOOKUP($E$13,$B$3:$G$9,MATCH(D15,$B$3:$G$3,0),FALSE)</f>
        <v xml:space="preserve"> Setor Santa Inês </v>
      </c>
    </row>
    <row r="16" spans="1:7" ht="15.75" thickBot="1" x14ac:dyDescent="0.3">
      <c r="D16" s="24" t="s">
        <v>87</v>
      </c>
      <c r="E16" s="1" t="str">
        <f t="shared" si="5"/>
        <v>Itumbiara</v>
      </c>
    </row>
    <row r="17" spans="4:5" ht="15.75" thickBot="1" x14ac:dyDescent="0.3">
      <c r="D17" s="24" t="s">
        <v>88</v>
      </c>
      <c r="E17" s="1" t="str">
        <f t="shared" si="5"/>
        <v>GO</v>
      </c>
    </row>
    <row r="23" spans="4:5" ht="13.5" thickBot="1" x14ac:dyDescent="0.25"/>
    <row r="24" spans="4:5" ht="15.75" thickBot="1" x14ac:dyDescent="0.3">
      <c r="E24" s="25"/>
    </row>
    <row r="25" spans="4:5" ht="15.75" thickBot="1" x14ac:dyDescent="0.3">
      <c r="D25" s="61" t="s">
        <v>102</v>
      </c>
      <c r="E25" s="1" t="s">
        <v>104</v>
      </c>
    </row>
    <row r="26" spans="4:5" ht="15.75" thickBot="1" x14ac:dyDescent="0.3">
      <c r="D26" s="61" t="s">
        <v>93</v>
      </c>
      <c r="E26" s="1" t="s">
        <v>103</v>
      </c>
    </row>
    <row r="27" spans="4:5" ht="15.75" thickBot="1" x14ac:dyDescent="0.3">
      <c r="D27" s="61" t="s">
        <v>86</v>
      </c>
      <c r="E27" s="1" t="s">
        <v>103</v>
      </c>
    </row>
    <row r="28" spans="4:5" ht="15.75" thickBot="1" x14ac:dyDescent="0.3">
      <c r="D28" s="61" t="s">
        <v>87</v>
      </c>
      <c r="E28" s="1" t="s">
        <v>103</v>
      </c>
    </row>
    <row r="29" spans="4:5" ht="15.75" thickBot="1" x14ac:dyDescent="0.3">
      <c r="D29" s="61" t="s">
        <v>88</v>
      </c>
      <c r="E29" s="1" t="s">
        <v>103</v>
      </c>
    </row>
  </sheetData>
  <mergeCells count="2">
    <mergeCell ref="A2:G2"/>
    <mergeCell ref="A1:G1"/>
  </mergeCells>
  <dataValidations count="1">
    <dataValidation type="list" allowBlank="1" showInputMessage="1" showErrorMessage="1" sqref="E13">
      <formula1>NOMES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5" sqref="C5"/>
    </sheetView>
  </sheetViews>
  <sheetFormatPr defaultRowHeight="12.75" x14ac:dyDescent="0.2"/>
  <cols>
    <col min="1" max="1" width="17.85546875" customWidth="1"/>
    <col min="2" max="2" width="20.140625" bestFit="1" customWidth="1"/>
    <col min="3" max="3" width="81.28515625" bestFit="1" customWidth="1"/>
    <col min="4" max="4" width="28.5703125" customWidth="1"/>
    <col min="5" max="5" width="31.42578125" bestFit="1" customWidth="1"/>
    <col min="6" max="6" width="16.7109375" customWidth="1"/>
    <col min="7" max="7" width="10" customWidth="1"/>
  </cols>
  <sheetData>
    <row r="1" spans="1:7" ht="23.25" x14ac:dyDescent="0.35">
      <c r="A1" s="81" t="s">
        <v>108</v>
      </c>
      <c r="B1" s="81"/>
      <c r="C1" s="81"/>
      <c r="D1" s="81"/>
      <c r="E1" s="81"/>
      <c r="F1" s="81"/>
      <c r="G1" s="81"/>
    </row>
    <row r="2" spans="1:7" ht="18.75" x14ac:dyDescent="0.3">
      <c r="A2" s="83" t="s">
        <v>73</v>
      </c>
      <c r="B2" s="83"/>
      <c r="C2" s="83"/>
      <c r="D2" s="83"/>
      <c r="E2" s="83"/>
      <c r="F2" s="83"/>
      <c r="G2" s="83"/>
    </row>
    <row r="3" spans="1:7" ht="15" x14ac:dyDescent="0.25">
      <c r="A3" s="21" t="s">
        <v>107</v>
      </c>
      <c r="B3" s="23" t="s">
        <v>11</v>
      </c>
      <c r="C3" s="23" t="s">
        <v>94</v>
      </c>
      <c r="D3" s="23" t="s">
        <v>93</v>
      </c>
      <c r="E3" s="23" t="s">
        <v>86</v>
      </c>
      <c r="F3" s="23" t="s">
        <v>87</v>
      </c>
      <c r="G3" s="23" t="s">
        <v>88</v>
      </c>
    </row>
    <row r="4" spans="1:7" ht="15" x14ac:dyDescent="0.25">
      <c r="A4" s="21">
        <v>1</v>
      </c>
      <c r="B4" s="22" t="s">
        <v>13</v>
      </c>
      <c r="C4" s="22" t="s">
        <v>96</v>
      </c>
      <c r="D4" s="22"/>
      <c r="E4" s="22"/>
      <c r="F4" s="22"/>
      <c r="G4" s="12"/>
    </row>
    <row r="5" spans="1:7" ht="15" x14ac:dyDescent="0.25">
      <c r="A5" s="21">
        <v>2</v>
      </c>
      <c r="B5" s="22" t="s">
        <v>14</v>
      </c>
      <c r="C5" s="22" t="s">
        <v>97</v>
      </c>
      <c r="D5" s="22"/>
      <c r="E5" s="22"/>
      <c r="F5" s="22"/>
      <c r="G5" s="12"/>
    </row>
    <row r="6" spans="1:7" ht="15" x14ac:dyDescent="0.25">
      <c r="A6" s="21">
        <v>3</v>
      </c>
      <c r="B6" s="22" t="s">
        <v>15</v>
      </c>
      <c r="C6" s="22" t="s">
        <v>98</v>
      </c>
      <c r="D6" s="22"/>
      <c r="E6" s="22"/>
      <c r="F6" s="22"/>
      <c r="G6" s="12"/>
    </row>
    <row r="7" spans="1:7" ht="15" x14ac:dyDescent="0.25">
      <c r="A7" s="21">
        <v>4</v>
      </c>
      <c r="B7" s="22" t="s">
        <v>16</v>
      </c>
      <c r="C7" s="22" t="s">
        <v>99</v>
      </c>
      <c r="D7" s="22"/>
      <c r="E7" s="22"/>
      <c r="F7" s="22"/>
      <c r="G7" s="12"/>
    </row>
    <row r="8" spans="1:7" ht="15" x14ac:dyDescent="0.25">
      <c r="A8" s="21">
        <v>5</v>
      </c>
      <c r="B8" s="1" t="s">
        <v>17</v>
      </c>
      <c r="C8" s="1" t="s">
        <v>100</v>
      </c>
      <c r="D8" s="22"/>
      <c r="E8" s="22"/>
      <c r="F8" s="22"/>
      <c r="G8" s="12"/>
    </row>
    <row r="9" spans="1:7" ht="15" x14ac:dyDescent="0.25">
      <c r="A9" s="21">
        <v>6</v>
      </c>
      <c r="B9" s="1" t="s">
        <v>18</v>
      </c>
      <c r="C9" s="1" t="s">
        <v>101</v>
      </c>
      <c r="D9" s="22"/>
      <c r="E9" s="22"/>
      <c r="F9" s="22"/>
      <c r="G9" s="12"/>
    </row>
    <row r="10" spans="1:7" ht="16.5" x14ac:dyDescent="0.3">
      <c r="B10" s="11"/>
    </row>
    <row r="11" spans="1:7" ht="17.25" thickBot="1" x14ac:dyDescent="0.35">
      <c r="B11" s="11"/>
    </row>
    <row r="12" spans="1:7" ht="17.25" thickBot="1" x14ac:dyDescent="0.35">
      <c r="B12" s="11"/>
      <c r="E12" s="60" t="s">
        <v>105</v>
      </c>
    </row>
    <row r="13" spans="1:7" ht="17.25" thickBot="1" x14ac:dyDescent="0.35">
      <c r="B13" s="11"/>
      <c r="D13" s="24" t="s">
        <v>102</v>
      </c>
      <c r="E13" s="1" t="s">
        <v>106</v>
      </c>
    </row>
    <row r="14" spans="1:7" ht="15.75" thickBot="1" x14ac:dyDescent="0.3">
      <c r="D14" s="24" t="s">
        <v>93</v>
      </c>
      <c r="E14" s="1" t="s">
        <v>106</v>
      </c>
    </row>
    <row r="15" spans="1:7" ht="15.75" thickBot="1" x14ac:dyDescent="0.3">
      <c r="D15" s="24" t="s">
        <v>86</v>
      </c>
      <c r="E15" s="1" t="s">
        <v>106</v>
      </c>
    </row>
    <row r="16" spans="1:7" ht="15.75" thickBot="1" x14ac:dyDescent="0.3">
      <c r="D16" s="24" t="s">
        <v>87</v>
      </c>
      <c r="E16" s="1" t="s">
        <v>106</v>
      </c>
    </row>
    <row r="17" spans="4:5" ht="15.75" thickBot="1" x14ac:dyDescent="0.3">
      <c r="D17" s="24" t="s">
        <v>88</v>
      </c>
      <c r="E17" s="1" t="s">
        <v>106</v>
      </c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F1" zoomScale="115" zoomScaleNormal="115" workbookViewId="0">
      <selection activeCell="S22" sqref="S22"/>
    </sheetView>
  </sheetViews>
  <sheetFormatPr defaultRowHeight="12.75" x14ac:dyDescent="0.2"/>
  <cols>
    <col min="1" max="3" width="21.140625" customWidth="1"/>
    <col min="6" max="6" width="18.7109375" customWidth="1"/>
    <col min="7" max="7" width="19.42578125" customWidth="1"/>
    <col min="8" max="8" width="10.5703125" bestFit="1" customWidth="1"/>
    <col min="14" max="14" width="19" customWidth="1"/>
    <col min="15" max="15" width="19.42578125" bestFit="1" customWidth="1"/>
  </cols>
  <sheetData>
    <row r="1" spans="1:15" ht="23.25" x14ac:dyDescent="0.35">
      <c r="A1" s="81" t="s">
        <v>123</v>
      </c>
      <c r="B1" s="81"/>
      <c r="C1" s="81"/>
    </row>
    <row r="2" spans="1:15" ht="18.75" x14ac:dyDescent="0.3">
      <c r="A2" s="83" t="s">
        <v>121</v>
      </c>
      <c r="B2" s="94"/>
      <c r="C2" s="94"/>
    </row>
    <row r="3" spans="1:15" ht="15.75" thickBot="1" x14ac:dyDescent="0.3">
      <c r="A3" s="21" t="s">
        <v>109</v>
      </c>
      <c r="B3" s="21" t="s">
        <v>87</v>
      </c>
      <c r="C3" s="21" t="s">
        <v>110</v>
      </c>
    </row>
    <row r="4" spans="1:15" ht="15.75" thickBot="1" x14ac:dyDescent="0.3">
      <c r="A4" s="27" t="s">
        <v>89</v>
      </c>
      <c r="B4" s="28" t="s">
        <v>111</v>
      </c>
      <c r="C4" s="29">
        <v>1499.96</v>
      </c>
      <c r="F4" s="95" t="s">
        <v>125</v>
      </c>
      <c r="G4" s="96"/>
      <c r="H4" s="96"/>
      <c r="I4" s="96"/>
      <c r="J4" s="96"/>
      <c r="K4" s="96"/>
      <c r="L4" s="96"/>
      <c r="M4" s="96"/>
      <c r="N4" s="97"/>
    </row>
    <row r="5" spans="1:15" ht="15.75" thickBot="1" x14ac:dyDescent="0.3">
      <c r="A5" s="27" t="s">
        <v>89</v>
      </c>
      <c r="B5" s="30" t="s">
        <v>112</v>
      </c>
      <c r="C5" s="29">
        <v>1750</v>
      </c>
      <c r="F5" s="84" t="s">
        <v>126</v>
      </c>
      <c r="G5" s="85"/>
      <c r="H5" s="85"/>
      <c r="I5" s="85"/>
      <c r="J5" s="85"/>
      <c r="K5" s="86"/>
      <c r="L5" s="86"/>
      <c r="M5" s="86"/>
      <c r="N5" s="87"/>
    </row>
    <row r="6" spans="1:15" ht="15" x14ac:dyDescent="0.25">
      <c r="A6" s="27" t="s">
        <v>89</v>
      </c>
      <c r="B6" s="30" t="s">
        <v>90</v>
      </c>
      <c r="C6" s="29">
        <v>2499.98</v>
      </c>
      <c r="F6" s="91" t="s">
        <v>127</v>
      </c>
      <c r="G6" s="92"/>
      <c r="H6" s="92"/>
      <c r="I6" s="92"/>
      <c r="J6" s="93"/>
    </row>
    <row r="7" spans="1:15" ht="15.75" thickBot="1" x14ac:dyDescent="0.3">
      <c r="A7" s="27" t="s">
        <v>92</v>
      </c>
      <c r="B7" s="28" t="s">
        <v>91</v>
      </c>
      <c r="C7" s="29">
        <v>2200</v>
      </c>
      <c r="F7" s="88" t="s">
        <v>128</v>
      </c>
      <c r="G7" s="89"/>
      <c r="H7" s="89"/>
      <c r="I7" s="90"/>
    </row>
    <row r="8" spans="1:15" ht="15" x14ac:dyDescent="0.25">
      <c r="A8" s="27" t="s">
        <v>113</v>
      </c>
      <c r="B8" s="28" t="s">
        <v>114</v>
      </c>
      <c r="C8" s="29">
        <v>2350</v>
      </c>
    </row>
    <row r="9" spans="1:15" ht="15" x14ac:dyDescent="0.25">
      <c r="A9" s="27" t="s">
        <v>115</v>
      </c>
      <c r="B9" s="28" t="s">
        <v>116</v>
      </c>
      <c r="C9" s="29">
        <v>2300</v>
      </c>
    </row>
    <row r="10" spans="1:15" ht="15" x14ac:dyDescent="0.25">
      <c r="A10" s="27" t="s">
        <v>115</v>
      </c>
      <c r="B10" s="28" t="s">
        <v>117</v>
      </c>
      <c r="C10" s="29">
        <v>1800</v>
      </c>
    </row>
    <row r="11" spans="1:15" ht="15" x14ac:dyDescent="0.25">
      <c r="A11" s="27" t="s">
        <v>113</v>
      </c>
      <c r="B11" s="28" t="s">
        <v>118</v>
      </c>
      <c r="C11" s="29">
        <v>900</v>
      </c>
    </row>
    <row r="12" spans="1:15" ht="15" x14ac:dyDescent="0.25">
      <c r="A12" s="27" t="s">
        <v>92</v>
      </c>
      <c r="B12" s="28" t="s">
        <v>119</v>
      </c>
      <c r="C12" s="29">
        <v>2799.96</v>
      </c>
    </row>
    <row r="13" spans="1:15" ht="15" x14ac:dyDescent="0.25">
      <c r="A13" s="27" t="s">
        <v>89</v>
      </c>
      <c r="B13" s="28" t="s">
        <v>120</v>
      </c>
      <c r="C13" s="29">
        <v>1499.94</v>
      </c>
      <c r="F13" s="69" t="s">
        <v>172</v>
      </c>
      <c r="G13" s="69" t="s">
        <v>173</v>
      </c>
      <c r="N13" s="69" t="s">
        <v>177</v>
      </c>
      <c r="O13" s="69" t="s">
        <v>173</v>
      </c>
    </row>
    <row r="14" spans="1:15" ht="15" x14ac:dyDescent="0.25">
      <c r="A14" s="27" t="s">
        <v>89</v>
      </c>
      <c r="B14" s="28" t="s">
        <v>120</v>
      </c>
      <c r="C14" s="29">
        <v>1750</v>
      </c>
      <c r="F14" t="s">
        <v>89</v>
      </c>
      <c r="G14" s="71">
        <f>SUMIF(A4:A35,F14,C4:C36)</f>
        <v>16799.88</v>
      </c>
      <c r="N14" s="28" t="s">
        <v>111</v>
      </c>
      <c r="O14" s="71">
        <f>SUMIF(B4:B34,N14,C4:C34)</f>
        <v>3249.9599999999991</v>
      </c>
    </row>
    <row r="15" spans="1:15" ht="15" x14ac:dyDescent="0.25">
      <c r="A15" s="27" t="s">
        <v>92</v>
      </c>
      <c r="B15" s="28" t="s">
        <v>119</v>
      </c>
      <c r="C15" s="29">
        <v>2350</v>
      </c>
      <c r="F15" t="s">
        <v>92</v>
      </c>
      <c r="G15" s="71">
        <f>SUMIF(A5:A36,F15,C5:C37)</f>
        <v>12249.919999999998</v>
      </c>
      <c r="N15" s="30" t="s">
        <v>112</v>
      </c>
      <c r="O15" s="71">
        <f t="shared" ref="O15:O23" si="0">SUMIF(B5:B35,N15,C5:C35)</f>
        <v>3250</v>
      </c>
    </row>
    <row r="16" spans="1:15" ht="15" x14ac:dyDescent="0.25">
      <c r="A16" s="27" t="s">
        <v>113</v>
      </c>
      <c r="B16" s="28" t="s">
        <v>118</v>
      </c>
      <c r="C16" s="29">
        <v>2199.96</v>
      </c>
      <c r="F16" t="s">
        <v>113</v>
      </c>
      <c r="G16" s="71">
        <f>SUMIF(A6:A37,F16,C6:C38)</f>
        <v>14049.9</v>
      </c>
      <c r="N16" s="30" t="s">
        <v>90</v>
      </c>
      <c r="O16" s="71">
        <f t="shared" si="0"/>
        <v>5299.98</v>
      </c>
    </row>
    <row r="17" spans="1:15" ht="15" x14ac:dyDescent="0.25">
      <c r="A17" s="27" t="s">
        <v>115</v>
      </c>
      <c r="B17" s="28" t="s">
        <v>117</v>
      </c>
      <c r="C17" s="29">
        <v>2350</v>
      </c>
      <c r="F17" t="s">
        <v>115</v>
      </c>
      <c r="G17" s="71">
        <f>SUMIF(A7:A38,F17,C7:C39)</f>
        <v>19299.89</v>
      </c>
      <c r="L17" s="70"/>
      <c r="N17" s="28" t="s">
        <v>91</v>
      </c>
      <c r="O17" s="71">
        <f t="shared" si="0"/>
        <v>3100</v>
      </c>
    </row>
    <row r="18" spans="1:15" ht="15" x14ac:dyDescent="0.25">
      <c r="A18" s="27" t="s">
        <v>115</v>
      </c>
      <c r="B18" s="28" t="s">
        <v>116</v>
      </c>
      <c r="C18" s="29">
        <v>2299.92</v>
      </c>
      <c r="G18" s="72"/>
      <c r="N18" s="28" t="s">
        <v>114</v>
      </c>
      <c r="O18" s="71">
        <f t="shared" si="0"/>
        <v>5949.98</v>
      </c>
    </row>
    <row r="19" spans="1:15" ht="15" x14ac:dyDescent="0.25">
      <c r="A19" s="27" t="s">
        <v>113</v>
      </c>
      <c r="B19" s="28" t="s">
        <v>114</v>
      </c>
      <c r="C19" s="29">
        <v>1800</v>
      </c>
      <c r="G19" s="66"/>
      <c r="N19" s="28" t="s">
        <v>116</v>
      </c>
      <c r="O19" s="71">
        <f t="shared" si="0"/>
        <v>11899.92</v>
      </c>
    </row>
    <row r="20" spans="1:15" ht="15" x14ac:dyDescent="0.25">
      <c r="A20" s="27" t="s">
        <v>92</v>
      </c>
      <c r="B20" s="28" t="s">
        <v>91</v>
      </c>
      <c r="C20" s="29">
        <v>900</v>
      </c>
      <c r="G20" s="66"/>
      <c r="N20" s="28" t="s">
        <v>117</v>
      </c>
      <c r="O20" s="71">
        <f t="shared" si="0"/>
        <v>7399.9699999999993</v>
      </c>
    </row>
    <row r="21" spans="1:15" ht="15" x14ac:dyDescent="0.25">
      <c r="A21" s="27" t="s">
        <v>89</v>
      </c>
      <c r="B21" s="28" t="s">
        <v>90</v>
      </c>
      <c r="C21" s="29">
        <v>2800</v>
      </c>
      <c r="G21" s="66"/>
      <c r="N21" s="28" t="s">
        <v>118</v>
      </c>
      <c r="O21" s="71">
        <f t="shared" si="0"/>
        <v>8099.92</v>
      </c>
    </row>
    <row r="22" spans="1:15" ht="15" x14ac:dyDescent="0.25">
      <c r="A22" s="27" t="s">
        <v>89</v>
      </c>
      <c r="B22" s="28" t="s">
        <v>112</v>
      </c>
      <c r="C22" s="29">
        <v>1500</v>
      </c>
      <c r="G22" s="66"/>
      <c r="N22" s="28" t="s">
        <v>119</v>
      </c>
      <c r="O22" s="71">
        <f t="shared" si="0"/>
        <v>9149.92</v>
      </c>
    </row>
    <row r="23" spans="1:15" ht="15" x14ac:dyDescent="0.25">
      <c r="A23" s="27" t="s">
        <v>89</v>
      </c>
      <c r="B23" s="28" t="s">
        <v>111</v>
      </c>
      <c r="C23" s="29">
        <v>1749.9999999999991</v>
      </c>
      <c r="G23" s="66"/>
      <c r="N23" s="28" t="s">
        <v>120</v>
      </c>
      <c r="O23" s="71">
        <f t="shared" si="0"/>
        <v>4999.9400000000005</v>
      </c>
    </row>
    <row r="24" spans="1:15" ht="15" x14ac:dyDescent="0.25">
      <c r="A24" s="27" t="s">
        <v>92</v>
      </c>
      <c r="B24" s="28" t="s">
        <v>119</v>
      </c>
      <c r="C24" s="29">
        <v>2499.96</v>
      </c>
      <c r="G24" s="66"/>
      <c r="N24" s="28"/>
    </row>
    <row r="25" spans="1:15" ht="15" x14ac:dyDescent="0.25">
      <c r="A25" s="27" t="s">
        <v>113</v>
      </c>
      <c r="B25" s="28" t="s">
        <v>118</v>
      </c>
      <c r="C25" s="29">
        <v>2199.96</v>
      </c>
      <c r="G25" s="66"/>
      <c r="N25" s="28"/>
    </row>
    <row r="26" spans="1:15" ht="15" x14ac:dyDescent="0.25">
      <c r="A26" s="27" t="s">
        <v>115</v>
      </c>
      <c r="B26" s="28" t="s">
        <v>117</v>
      </c>
      <c r="C26" s="29">
        <v>2349.9699999999998</v>
      </c>
      <c r="G26" s="66"/>
    </row>
    <row r="27" spans="1:15" ht="15" x14ac:dyDescent="0.25">
      <c r="A27" s="27" t="s">
        <v>115</v>
      </c>
      <c r="B27" s="28" t="s">
        <v>116</v>
      </c>
      <c r="C27" s="29">
        <v>2300</v>
      </c>
      <c r="G27" s="66"/>
    </row>
    <row r="28" spans="1:15" ht="15" x14ac:dyDescent="0.25">
      <c r="A28" s="27" t="s">
        <v>113</v>
      </c>
      <c r="B28" s="28" t="s">
        <v>114</v>
      </c>
      <c r="C28" s="29">
        <v>1799.98</v>
      </c>
      <c r="G28" s="66"/>
    </row>
    <row r="29" spans="1:15" ht="15" x14ac:dyDescent="0.25">
      <c r="A29" s="27" t="s">
        <v>115</v>
      </c>
      <c r="B29" s="28" t="s">
        <v>117</v>
      </c>
      <c r="C29" s="29">
        <v>900</v>
      </c>
      <c r="G29" s="66"/>
    </row>
    <row r="30" spans="1:15" ht="15" x14ac:dyDescent="0.25">
      <c r="A30" s="27" t="s">
        <v>113</v>
      </c>
      <c r="B30" s="28" t="s">
        <v>118</v>
      </c>
      <c r="C30" s="29">
        <v>2800</v>
      </c>
      <c r="N30" s="67" t="s">
        <v>174</v>
      </c>
      <c r="O30" t="s">
        <v>176</v>
      </c>
    </row>
    <row r="31" spans="1:15" ht="15" x14ac:dyDescent="0.25">
      <c r="A31" s="27" t="s">
        <v>92</v>
      </c>
      <c r="B31" s="28" t="s">
        <v>119</v>
      </c>
      <c r="C31" s="29">
        <v>1500</v>
      </c>
      <c r="F31" s="68"/>
      <c r="G31" s="73"/>
      <c r="N31" s="68" t="s">
        <v>117</v>
      </c>
      <c r="O31" s="73">
        <v>7399.9699999999993</v>
      </c>
    </row>
    <row r="32" spans="1:15" ht="15" x14ac:dyDescent="0.25">
      <c r="A32" s="27" t="s">
        <v>89</v>
      </c>
      <c r="B32" s="28" t="s">
        <v>120</v>
      </c>
      <c r="C32" s="29">
        <v>1750</v>
      </c>
      <c r="F32" s="67" t="s">
        <v>174</v>
      </c>
      <c r="G32" t="s">
        <v>176</v>
      </c>
      <c r="N32" s="68" t="s">
        <v>114</v>
      </c>
      <c r="O32" s="73">
        <v>5949.98</v>
      </c>
    </row>
    <row r="33" spans="1:15" ht="15" x14ac:dyDescent="0.25">
      <c r="A33" s="27" t="s">
        <v>115</v>
      </c>
      <c r="B33" s="28" t="s">
        <v>116</v>
      </c>
      <c r="C33" s="29">
        <v>2500</v>
      </c>
      <c r="F33" s="68" t="s">
        <v>115</v>
      </c>
      <c r="G33" s="73">
        <v>19299.89</v>
      </c>
      <c r="N33" s="68" t="s">
        <v>90</v>
      </c>
      <c r="O33" s="73">
        <v>5299.98</v>
      </c>
    </row>
    <row r="34" spans="1:15" ht="15" x14ac:dyDescent="0.25">
      <c r="A34" s="27" t="s">
        <v>115</v>
      </c>
      <c r="B34" s="28" t="s">
        <v>116</v>
      </c>
      <c r="C34" s="29">
        <v>2500</v>
      </c>
      <c r="F34" s="68" t="s">
        <v>113</v>
      </c>
      <c r="G34" s="73">
        <v>14049.9</v>
      </c>
      <c r="N34" s="68" t="s">
        <v>116</v>
      </c>
      <c r="O34" s="73">
        <v>11899.92</v>
      </c>
    </row>
    <row r="35" spans="1:15" ht="15" x14ac:dyDescent="0.25">
      <c r="B35" s="28" t="s">
        <v>124</v>
      </c>
      <c r="C35" s="26">
        <f>SUM(C4:C34)</f>
        <v>62399.590000000004</v>
      </c>
      <c r="F35" s="68" t="s">
        <v>92</v>
      </c>
      <c r="G35" s="73">
        <v>12249.919999999998</v>
      </c>
      <c r="N35" s="68" t="s">
        <v>112</v>
      </c>
      <c r="O35" s="73">
        <v>3250</v>
      </c>
    </row>
    <row r="36" spans="1:15" x14ac:dyDescent="0.2">
      <c r="F36" s="68" t="s">
        <v>89</v>
      </c>
      <c r="G36" s="73">
        <v>16799.88</v>
      </c>
      <c r="N36" s="68" t="s">
        <v>120</v>
      </c>
      <c r="O36" s="73">
        <v>4999.9400000000005</v>
      </c>
    </row>
    <row r="37" spans="1:15" x14ac:dyDescent="0.2">
      <c r="F37" s="68" t="s">
        <v>175</v>
      </c>
      <c r="G37" s="73">
        <v>62399.59</v>
      </c>
      <c r="N37" s="68" t="s">
        <v>91</v>
      </c>
      <c r="O37" s="73">
        <v>3100</v>
      </c>
    </row>
    <row r="38" spans="1:15" x14ac:dyDescent="0.2">
      <c r="N38" s="68" t="s">
        <v>119</v>
      </c>
      <c r="O38" s="73">
        <v>9149.92</v>
      </c>
    </row>
    <row r="39" spans="1:15" x14ac:dyDescent="0.2">
      <c r="N39" s="68" t="s">
        <v>111</v>
      </c>
      <c r="O39" s="73">
        <v>3249.9599999999991</v>
      </c>
    </row>
    <row r="40" spans="1:15" x14ac:dyDescent="0.2">
      <c r="N40" s="68" t="s">
        <v>118</v>
      </c>
      <c r="O40" s="73">
        <v>8099.92</v>
      </c>
    </row>
    <row r="41" spans="1:15" x14ac:dyDescent="0.2">
      <c r="N41" s="68" t="s">
        <v>175</v>
      </c>
      <c r="O41" s="73">
        <v>62399.59</v>
      </c>
    </row>
    <row r="44" spans="1:15" ht="15" x14ac:dyDescent="0.25">
      <c r="N44" s="28"/>
    </row>
  </sheetData>
  <mergeCells count="6">
    <mergeCell ref="F5:N5"/>
    <mergeCell ref="F7:I7"/>
    <mergeCell ref="F6:J6"/>
    <mergeCell ref="A2:C2"/>
    <mergeCell ref="A1:C1"/>
    <mergeCell ref="F4:N4"/>
  </mergeCells>
  <conditionalFormatting sqref="N14:N25 N30 N44">
    <cfRule type="duplicateValues" dxfId="0" priority="2"/>
  </conditionalFormatting>
  <pageMargins left="0.511811024" right="0.511811024" top="0.78740157499999996" bottom="0.78740157499999996" header="0.31496062000000002" footer="0.3149606200000000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15" zoomScaleNormal="115" workbookViewId="0">
      <selection activeCell="F31" sqref="F31"/>
    </sheetView>
  </sheetViews>
  <sheetFormatPr defaultColWidth="9.140625" defaultRowHeight="15" x14ac:dyDescent="0.25"/>
  <cols>
    <col min="1" max="1" width="9.140625" style="41"/>
    <col min="2" max="3" width="14.42578125" style="41" customWidth="1"/>
    <col min="4" max="6" width="9.140625" style="41"/>
    <col min="7" max="8" width="17.28515625" style="41" bestFit="1" customWidth="1"/>
    <col min="9" max="16384" width="9.140625" style="41"/>
  </cols>
  <sheetData>
    <row r="1" spans="1:9" ht="46.15" customHeight="1" x14ac:dyDescent="0.35">
      <c r="A1" s="99" t="s">
        <v>129</v>
      </c>
      <c r="B1" s="99"/>
      <c r="C1" s="99"/>
    </row>
    <row r="2" spans="1:9" ht="19.5" thickBot="1" x14ac:dyDescent="0.35">
      <c r="A2" s="98" t="s">
        <v>142</v>
      </c>
      <c r="B2" s="98"/>
      <c r="C2" s="98"/>
    </row>
    <row r="3" spans="1:9" ht="15.75" thickBot="1" x14ac:dyDescent="0.3">
      <c r="A3" s="49" t="s">
        <v>131</v>
      </c>
      <c r="B3" s="47" t="s">
        <v>133</v>
      </c>
      <c r="C3" s="47" t="s">
        <v>134</v>
      </c>
      <c r="G3" s="53"/>
      <c r="H3" s="57" t="s">
        <v>151</v>
      </c>
    </row>
    <row r="4" spans="1:9" ht="15.75" thickBot="1" x14ac:dyDescent="0.3">
      <c r="A4" s="47">
        <v>1</v>
      </c>
      <c r="B4" s="42" t="s">
        <v>132</v>
      </c>
      <c r="C4" s="42" t="s">
        <v>135</v>
      </c>
      <c r="G4" s="53"/>
      <c r="H4" s="56" t="s">
        <v>133</v>
      </c>
    </row>
    <row r="5" spans="1:9" ht="15.75" thickBot="1" x14ac:dyDescent="0.3">
      <c r="A5" s="47">
        <v>4</v>
      </c>
      <c r="B5" s="43" t="s">
        <v>136</v>
      </c>
      <c r="C5" s="43" t="s">
        <v>137</v>
      </c>
      <c r="G5" s="57">
        <v>9</v>
      </c>
      <c r="H5" s="54" t="str">
        <f>VLOOKUP(G5,IF(H3="BRASIL",A3:C8,IF(H3="FRANÇA",A11:C16,A19:C24)),MATCH(H4,A3:C3,0),FALSE)</f>
        <v>Müller</v>
      </c>
    </row>
    <row r="6" spans="1:9" x14ac:dyDescent="0.25">
      <c r="A6" s="48">
        <v>5</v>
      </c>
      <c r="B6" s="45" t="s">
        <v>138</v>
      </c>
      <c r="C6" s="45" t="s">
        <v>144</v>
      </c>
    </row>
    <row r="7" spans="1:9" ht="15.75" thickBot="1" x14ac:dyDescent="0.3">
      <c r="A7" s="48">
        <v>9</v>
      </c>
      <c r="B7" s="45" t="s">
        <v>140</v>
      </c>
      <c r="C7" s="45" t="s">
        <v>141</v>
      </c>
    </row>
    <row r="8" spans="1:9" ht="15.75" thickBot="1" x14ac:dyDescent="0.3">
      <c r="A8" s="47">
        <v>10</v>
      </c>
      <c r="B8" s="44" t="s">
        <v>139</v>
      </c>
      <c r="C8" s="44" t="s">
        <v>141</v>
      </c>
      <c r="G8" s="53"/>
      <c r="H8" s="57" t="s">
        <v>130</v>
      </c>
    </row>
    <row r="9" spans="1:9" ht="15.75" thickBot="1" x14ac:dyDescent="0.3">
      <c r="G9" s="53"/>
      <c r="H9" s="56" t="s">
        <v>158</v>
      </c>
      <c r="I9" s="55" t="s">
        <v>160</v>
      </c>
    </row>
    <row r="10" spans="1:9" ht="19.5" thickBot="1" x14ac:dyDescent="0.35">
      <c r="A10" s="100" t="s">
        <v>143</v>
      </c>
      <c r="B10" s="100"/>
      <c r="C10" s="100"/>
      <c r="G10" s="57" t="s">
        <v>159</v>
      </c>
      <c r="H10" s="54" t="s">
        <v>167</v>
      </c>
    </row>
    <row r="11" spans="1:9" x14ac:dyDescent="0.25">
      <c r="A11" s="50" t="s">
        <v>131</v>
      </c>
      <c r="B11" s="46" t="s">
        <v>133</v>
      </c>
      <c r="C11" s="46" t="s">
        <v>134</v>
      </c>
    </row>
    <row r="12" spans="1:9" x14ac:dyDescent="0.25">
      <c r="A12" s="46">
        <v>1</v>
      </c>
      <c r="B12" s="42" t="s">
        <v>149</v>
      </c>
      <c r="C12" s="42" t="s">
        <v>135</v>
      </c>
    </row>
    <row r="13" spans="1:9" x14ac:dyDescent="0.25">
      <c r="A13" s="46">
        <v>4</v>
      </c>
      <c r="B13" s="42" t="s">
        <v>148</v>
      </c>
      <c r="C13" s="42" t="s">
        <v>137</v>
      </c>
    </row>
    <row r="14" spans="1:9" x14ac:dyDescent="0.25">
      <c r="A14" s="46">
        <v>5</v>
      </c>
      <c r="B14" s="42" t="s">
        <v>150</v>
      </c>
      <c r="C14" s="42" t="s">
        <v>137</v>
      </c>
    </row>
    <row r="15" spans="1:9" x14ac:dyDescent="0.25">
      <c r="A15" s="46">
        <v>9</v>
      </c>
      <c r="B15" s="42" t="s">
        <v>146</v>
      </c>
      <c r="C15" s="42" t="s">
        <v>141</v>
      </c>
    </row>
    <row r="16" spans="1:9" x14ac:dyDescent="0.25">
      <c r="A16" s="46">
        <v>10</v>
      </c>
      <c r="B16" s="42" t="s">
        <v>145</v>
      </c>
      <c r="C16" s="42" t="s">
        <v>141</v>
      </c>
    </row>
    <row r="18" spans="1:3" ht="18.75" x14ac:dyDescent="0.3">
      <c r="A18" s="101" t="s">
        <v>151</v>
      </c>
      <c r="B18" s="101"/>
      <c r="C18" s="101"/>
    </row>
    <row r="19" spans="1:3" x14ac:dyDescent="0.25">
      <c r="A19" s="51" t="s">
        <v>131</v>
      </c>
      <c r="B19" s="50" t="s">
        <v>133</v>
      </c>
      <c r="C19" s="50" t="s">
        <v>134</v>
      </c>
    </row>
    <row r="20" spans="1:3" x14ac:dyDescent="0.25">
      <c r="A20" s="50">
        <v>1</v>
      </c>
      <c r="B20" s="42" t="s">
        <v>152</v>
      </c>
      <c r="C20" s="42" t="s">
        <v>135</v>
      </c>
    </row>
    <row r="21" spans="1:3" x14ac:dyDescent="0.25">
      <c r="A21" s="50">
        <v>4</v>
      </c>
      <c r="B21" s="42" t="s">
        <v>154</v>
      </c>
      <c r="C21" s="42" t="s">
        <v>137</v>
      </c>
    </row>
    <row r="22" spans="1:3" x14ac:dyDescent="0.25">
      <c r="A22" s="50">
        <v>5</v>
      </c>
      <c r="B22" s="42" t="s">
        <v>153</v>
      </c>
      <c r="C22" s="42" t="s">
        <v>155</v>
      </c>
    </row>
    <row r="23" spans="1:3" x14ac:dyDescent="0.25">
      <c r="A23" s="50">
        <v>9</v>
      </c>
      <c r="B23" s="52" t="s">
        <v>156</v>
      </c>
      <c r="C23" s="42" t="s">
        <v>141</v>
      </c>
    </row>
    <row r="24" spans="1:3" x14ac:dyDescent="0.25">
      <c r="A24" s="50">
        <v>10</v>
      </c>
      <c r="B24" s="42" t="s">
        <v>157</v>
      </c>
      <c r="C24" s="42" t="s">
        <v>144</v>
      </c>
    </row>
  </sheetData>
  <mergeCells count="4">
    <mergeCell ref="A2:C2"/>
    <mergeCell ref="A1:C1"/>
    <mergeCell ref="A10:C10"/>
    <mergeCell ref="A18:C18"/>
  </mergeCells>
  <dataValidations count="3">
    <dataValidation type="list" allowBlank="1" showInputMessage="1" showErrorMessage="1" sqref="H3">
      <formula1>seleção</formula1>
    </dataValidation>
    <dataValidation type="list" allowBlank="1" showInputMessage="1" showErrorMessage="1" sqref="H4">
      <formula1>jogpos</formula1>
    </dataValidation>
    <dataValidation type="list" allowBlank="1" showInputMessage="1" showErrorMessage="1" sqref="G5">
      <formula1>listaNumeros</formula1>
    </dataValidation>
  </dataValidation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="115" zoomScaleNormal="115" workbookViewId="0">
      <selection activeCell="H6" sqref="H6"/>
    </sheetView>
  </sheetViews>
  <sheetFormatPr defaultColWidth="9.140625" defaultRowHeight="15" x14ac:dyDescent="0.25"/>
  <cols>
    <col min="1" max="1" width="9.140625" style="41"/>
    <col min="2" max="3" width="14.42578125" style="41" customWidth="1"/>
    <col min="4" max="6" width="9.140625" style="41"/>
    <col min="7" max="8" width="17.28515625" style="41" bestFit="1" customWidth="1"/>
    <col min="9" max="13" width="9.140625" style="41"/>
    <col min="14" max="14" width="16.42578125" style="41" hidden="1" customWidth="1"/>
    <col min="15" max="16384" width="9.140625" style="41"/>
  </cols>
  <sheetData>
    <row r="1" spans="1:14" ht="46.15" customHeight="1" thickTop="1" thickBot="1" x14ac:dyDescent="0.4">
      <c r="A1" s="99" t="s">
        <v>129</v>
      </c>
      <c r="B1" s="99"/>
      <c r="C1" s="99"/>
      <c r="N1" s="64" t="s">
        <v>171</v>
      </c>
    </row>
    <row r="2" spans="1:14" ht="20.25" thickTop="1" thickBot="1" x14ac:dyDescent="0.35">
      <c r="A2" s="98" t="s">
        <v>142</v>
      </c>
      <c r="B2" s="98"/>
      <c r="C2" s="98"/>
    </row>
    <row r="3" spans="1:14" ht="15.75" thickBot="1" x14ac:dyDescent="0.3">
      <c r="A3" s="49" t="s">
        <v>131</v>
      </c>
      <c r="B3" s="47" t="s">
        <v>133</v>
      </c>
      <c r="C3" s="47" t="s">
        <v>134</v>
      </c>
      <c r="G3" s="53"/>
      <c r="H3" s="57" t="s">
        <v>168</v>
      </c>
    </row>
    <row r="4" spans="1:14" ht="15.75" thickBot="1" x14ac:dyDescent="0.3">
      <c r="A4" s="47">
        <v>1</v>
      </c>
      <c r="B4" s="42" t="s">
        <v>132</v>
      </c>
      <c r="C4" s="42" t="s">
        <v>135</v>
      </c>
      <c r="G4" s="53"/>
      <c r="H4" s="56" t="s">
        <v>134</v>
      </c>
      <c r="N4" s="65" t="s">
        <v>142</v>
      </c>
    </row>
    <row r="5" spans="1:14" ht="15.75" thickBot="1" x14ac:dyDescent="0.3">
      <c r="A5" s="47">
        <v>4</v>
      </c>
      <c r="B5" s="43" t="s">
        <v>136</v>
      </c>
      <c r="C5" s="43" t="s">
        <v>137</v>
      </c>
      <c r="G5" s="74">
        <v>5</v>
      </c>
      <c r="H5" s="54" t="str">
        <f>IFERROR(VLOOKUP(G5,IF(H3="SeleçãoBrasileira",A3:C8,IF(H3="SeleçãoFrancesa",A11:C16,A19:C24)),MATCH(H4,A3:C3,0),FALSE),"")</f>
        <v/>
      </c>
      <c r="N5" s="65" t="s">
        <v>143</v>
      </c>
    </row>
    <row r="6" spans="1:14" x14ac:dyDescent="0.25">
      <c r="A6" s="48">
        <v>5</v>
      </c>
      <c r="B6" s="45" t="s">
        <v>138</v>
      </c>
      <c r="C6" s="45" t="s">
        <v>144</v>
      </c>
      <c r="N6" s="65" t="s">
        <v>151</v>
      </c>
    </row>
    <row r="7" spans="1:14" x14ac:dyDescent="0.25">
      <c r="A7" s="47">
        <v>10</v>
      </c>
      <c r="B7" s="44" t="s">
        <v>139</v>
      </c>
      <c r="C7" s="44" t="s">
        <v>141</v>
      </c>
      <c r="G7" s="102" t="s">
        <v>164</v>
      </c>
      <c r="H7" s="102"/>
      <c r="I7" s="102"/>
      <c r="J7" s="102"/>
      <c r="K7" s="102"/>
      <c r="N7" s="65"/>
    </row>
    <row r="8" spans="1:14" x14ac:dyDescent="0.25">
      <c r="A8" s="47">
        <v>16</v>
      </c>
      <c r="B8" s="44" t="s">
        <v>166</v>
      </c>
      <c r="C8" s="44" t="s">
        <v>155</v>
      </c>
      <c r="G8" s="102" t="s">
        <v>165</v>
      </c>
      <c r="H8" s="102"/>
      <c r="N8" s="65"/>
    </row>
    <row r="9" spans="1:14" ht="15.75" thickBot="1" x14ac:dyDescent="0.3">
      <c r="I9" s="55" t="s">
        <v>160</v>
      </c>
      <c r="N9" s="65" t="s">
        <v>169</v>
      </c>
    </row>
    <row r="10" spans="1:14" ht="19.5" thickBot="1" x14ac:dyDescent="0.35">
      <c r="A10" s="100" t="s">
        <v>143</v>
      </c>
      <c r="B10" s="100"/>
      <c r="C10" s="100"/>
      <c r="G10" s="53"/>
      <c r="H10" s="57" t="s">
        <v>130</v>
      </c>
      <c r="N10" s="65" t="s">
        <v>168</v>
      </c>
    </row>
    <row r="11" spans="1:14" ht="15.75" thickBot="1" x14ac:dyDescent="0.3">
      <c r="A11" s="50" t="s">
        <v>131</v>
      </c>
      <c r="B11" s="46" t="s">
        <v>133</v>
      </c>
      <c r="C11" s="46" t="s">
        <v>134</v>
      </c>
      <c r="G11" s="53"/>
      <c r="H11" s="56" t="s">
        <v>158</v>
      </c>
      <c r="N11" s="65" t="s">
        <v>170</v>
      </c>
    </row>
    <row r="12" spans="1:14" ht="15.75" thickBot="1" x14ac:dyDescent="0.3">
      <c r="A12" s="46">
        <v>1</v>
      </c>
      <c r="B12" s="42" t="s">
        <v>149</v>
      </c>
      <c r="C12" s="42" t="s">
        <v>135</v>
      </c>
      <c r="G12" s="58" t="s">
        <v>159</v>
      </c>
      <c r="H12" s="54" t="s">
        <v>167</v>
      </c>
    </row>
    <row r="13" spans="1:14" x14ac:dyDescent="0.25">
      <c r="A13" s="46">
        <v>4</v>
      </c>
      <c r="B13" s="42" t="s">
        <v>148</v>
      </c>
      <c r="C13" s="42" t="s">
        <v>137</v>
      </c>
    </row>
    <row r="14" spans="1:14" x14ac:dyDescent="0.25">
      <c r="A14" s="46">
        <v>10</v>
      </c>
      <c r="B14" s="42" t="s">
        <v>145</v>
      </c>
      <c r="C14" s="42" t="s">
        <v>141</v>
      </c>
    </row>
    <row r="15" spans="1:14" x14ac:dyDescent="0.25">
      <c r="A15" s="46">
        <v>13</v>
      </c>
      <c r="B15" s="42" t="s">
        <v>147</v>
      </c>
      <c r="C15" s="42" t="s">
        <v>144</v>
      </c>
    </row>
    <row r="16" spans="1:14" x14ac:dyDescent="0.25">
      <c r="A16" s="46">
        <v>21</v>
      </c>
      <c r="B16" s="42" t="s">
        <v>161</v>
      </c>
      <c r="C16" s="42" t="s">
        <v>155</v>
      </c>
    </row>
    <row r="18" spans="1:3" ht="18.75" x14ac:dyDescent="0.3">
      <c r="A18" s="101" t="s">
        <v>151</v>
      </c>
      <c r="B18" s="101"/>
      <c r="C18" s="101"/>
    </row>
    <row r="19" spans="1:3" x14ac:dyDescent="0.25">
      <c r="A19" s="51" t="s">
        <v>131</v>
      </c>
      <c r="B19" s="50" t="s">
        <v>133</v>
      </c>
      <c r="C19" s="50" t="s">
        <v>134</v>
      </c>
    </row>
    <row r="20" spans="1:3" x14ac:dyDescent="0.25">
      <c r="A20" s="50">
        <v>1</v>
      </c>
      <c r="B20" s="42" t="s">
        <v>152</v>
      </c>
      <c r="C20" s="42" t="s">
        <v>135</v>
      </c>
    </row>
    <row r="21" spans="1:3" x14ac:dyDescent="0.25">
      <c r="A21" s="50">
        <v>4</v>
      </c>
      <c r="B21" s="42" t="s">
        <v>154</v>
      </c>
      <c r="C21" s="42" t="s">
        <v>137</v>
      </c>
    </row>
    <row r="22" spans="1:3" x14ac:dyDescent="0.25">
      <c r="A22" s="50">
        <v>5</v>
      </c>
      <c r="B22" s="42" t="s">
        <v>153</v>
      </c>
      <c r="C22" s="42" t="s">
        <v>155</v>
      </c>
    </row>
    <row r="23" spans="1:3" x14ac:dyDescent="0.25">
      <c r="A23" s="50">
        <v>8</v>
      </c>
      <c r="B23" s="42" t="s">
        <v>162</v>
      </c>
      <c r="C23" s="42" t="s">
        <v>144</v>
      </c>
    </row>
    <row r="24" spans="1:3" x14ac:dyDescent="0.25">
      <c r="A24" s="50">
        <v>11</v>
      </c>
      <c r="B24" s="52" t="s">
        <v>163</v>
      </c>
      <c r="C24" s="42" t="s">
        <v>141</v>
      </c>
    </row>
  </sheetData>
  <mergeCells count="6">
    <mergeCell ref="A1:C1"/>
    <mergeCell ref="A2:C2"/>
    <mergeCell ref="A10:C10"/>
    <mergeCell ref="A18:C18"/>
    <mergeCell ref="G7:K7"/>
    <mergeCell ref="G8:H8"/>
  </mergeCells>
  <dataValidations count="3">
    <dataValidation type="list" allowBlank="1" showInputMessage="1" showErrorMessage="1" sqref="H3">
      <formula1>seleções</formula1>
    </dataValidation>
    <dataValidation type="list" allowBlank="1" showInputMessage="1" showErrorMessage="1" sqref="H4">
      <formula1>jogpos</formula1>
    </dataValidation>
    <dataValidation type="list" allowBlank="1" showInputMessage="1" showErrorMessage="1" sqref="G5">
      <formula1>INDIRECT($H$3)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12</vt:i4>
      </vt:variant>
    </vt:vector>
  </HeadingPairs>
  <TitlesOfParts>
    <vt:vector size="21" baseType="lpstr">
      <vt:lpstr>Ex. 1</vt:lpstr>
      <vt:lpstr>Ex. 2</vt:lpstr>
      <vt:lpstr>Ex. 3</vt:lpstr>
      <vt:lpstr>Ex. 4</vt:lpstr>
      <vt:lpstr>Ex. 5</vt:lpstr>
      <vt:lpstr>Ex. 6</vt:lpstr>
      <vt:lpstr>Ex. 7</vt:lpstr>
      <vt:lpstr>Ex. 8</vt:lpstr>
      <vt:lpstr>Ex. 9</vt:lpstr>
      <vt:lpstr>BRASIL</vt:lpstr>
      <vt:lpstr>Geração</vt:lpstr>
      <vt:lpstr>jogpos</vt:lpstr>
      <vt:lpstr>listaNumeros</vt:lpstr>
      <vt:lpstr>Marca</vt:lpstr>
      <vt:lpstr>NOMES</vt:lpstr>
      <vt:lpstr>seleção</vt:lpstr>
      <vt:lpstr>SeleçãoAlemã</vt:lpstr>
      <vt:lpstr>SeleçãoBrasil</vt:lpstr>
      <vt:lpstr>SeleçãoBrasileira</vt:lpstr>
      <vt:lpstr>SeleçãoFrancesa</vt:lpstr>
      <vt:lpstr>seleções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2021-06-24T10:54:22Z</dcterms:created>
  <dcterms:modified xsi:type="dcterms:W3CDTF">2022-04-25T11:30:24Z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bb135fb3-ce18-4f22-a090-f608653d770d</vt:lpwstr>
  </property>
</Properties>
</file>