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-105" yWindow="-105" windowWidth="23250" windowHeight="12570" activeTab="8"/>
  </bookViews>
  <sheets>
    <sheet name="Exercício 1" sheetId="1" r:id="rId1"/>
    <sheet name="Exercício 2" sheetId="9" r:id="rId2"/>
    <sheet name="Exercício 3" sheetId="5" r:id="rId3"/>
    <sheet name="Exercício 4" sheetId="2" r:id="rId4"/>
    <sheet name="Exercício 5" sheetId="3" r:id="rId5"/>
    <sheet name="Exercício 6" sheetId="4" r:id="rId6"/>
    <sheet name="Exercício 7" sheetId="8" r:id="rId7"/>
    <sheet name="Exercício 8" sheetId="11" r:id="rId8"/>
    <sheet name="Exercício 9" sheetId="6" r:id="rId9"/>
    <sheet name="Opções Exercício 9" sheetId="7" r:id="rId10"/>
  </sheets>
  <definedNames>
    <definedName name="Bebidas">'Opções Exercício 9'!$A$2:$A$8</definedName>
    <definedName name="Carnes">'Opções Exercício 9'!$C$2:$C$9</definedName>
    <definedName name="carnesprecos">'Opções Exercício 9'!$C$2:$D$9</definedName>
    <definedName name="categorias">'Opções Exercício 9'!$J$1:$J$4</definedName>
    <definedName name="cidades">'Exercício 1'!$D$3:$D$31</definedName>
    <definedName name="estados">'Exercício 1'!$C$3:$C$31</definedName>
    <definedName name="exames">'Exercício 6'!$A$2,'Exercício 6'!$A$10,'Exercício 6'!$A$18</definedName>
    <definedName name="Frios">'Opções Exercício 9'!$G$2:$G$8</definedName>
    <definedName name="Grãos">'Opções Exercício 9'!$E$2:$E$8</definedName>
    <definedName name="listaalunos">'Exercício 6'!$A$4:$A$8</definedName>
    <definedName name="matérias">'Exercício 6'!$B$3:$E$3</definedName>
    <definedName name="nomeexames">'Exercício 6'!$T$3:$T$5</definedName>
    <definedName name="Nomes">'Exercício 4'!$A$4:$A$11</definedName>
    <definedName name="quantExcel">'Exercício 2'!$AR$1:$AR$10</definedName>
    <definedName name="status">'Exercício 1'!$F$3:$F$31</definedName>
    <definedName name="statuscidades">'Exercício 1'!$F$3:$F$31</definedName>
    <definedName name="valorescidades">'Exercício 1'!$E$3:$E$31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C4" i="8"/>
  <c r="C5" i="8"/>
  <c r="C6" i="8"/>
  <c r="C7" i="8"/>
  <c r="C8" i="8"/>
  <c r="C9" i="8"/>
  <c r="C10" i="8"/>
  <c r="C11" i="8"/>
  <c r="C3" i="8"/>
  <c r="C3" i="5"/>
  <c r="C4" i="5"/>
  <c r="C5" i="5"/>
  <c r="C8" i="5"/>
  <c r="C6" i="5"/>
  <c r="C7" i="5"/>
  <c r="C9" i="5"/>
  <c r="C10" i="5"/>
  <c r="H12" i="9"/>
  <c r="G12" i="9"/>
  <c r="G9" i="9"/>
  <c r="B2" i="6"/>
  <c r="B6" i="6"/>
  <c r="B10" i="6"/>
  <c r="B14" i="6"/>
  <c r="B11" i="6"/>
  <c r="B15" i="6"/>
  <c r="B4" i="6"/>
  <c r="B12" i="6"/>
  <c r="B5" i="6"/>
  <c r="B13" i="6"/>
  <c r="B3" i="6"/>
  <c r="B7" i="6"/>
  <c r="B8" i="6"/>
  <c r="B16" i="6"/>
  <c r="B9" i="6"/>
  <c r="B17" i="6"/>
  <c r="B18" i="6"/>
  <c r="D7" i="6" l="1"/>
  <c r="D8" i="6"/>
  <c r="D9" i="6"/>
  <c r="D10" i="6"/>
  <c r="D11" i="6"/>
  <c r="D12" i="6"/>
  <c r="D13" i="6"/>
  <c r="D14" i="6"/>
  <c r="D15" i="6"/>
  <c r="D16" i="6"/>
  <c r="D17" i="6"/>
  <c r="D18" i="6"/>
  <c r="D5" i="6"/>
  <c r="E5" i="6"/>
  <c r="C18" i="11"/>
  <c r="H5" i="4"/>
  <c r="D3" i="6" l="1"/>
  <c r="D6" i="6"/>
  <c r="D4" i="6"/>
  <c r="D2" i="6"/>
  <c r="E4" i="6"/>
  <c r="E3" i="6"/>
  <c r="E2" i="6"/>
  <c r="AR2" i="9"/>
  <c r="AR3" i="9"/>
  <c r="AR4" i="9"/>
  <c r="AR5" i="9"/>
  <c r="AR6" i="9"/>
  <c r="AR7" i="9"/>
  <c r="AR8" i="9"/>
  <c r="AR9" i="9"/>
  <c r="AR10" i="9"/>
  <c r="AR1" i="9"/>
  <c r="H5" i="3"/>
  <c r="H5" i="2"/>
  <c r="I5" i="2"/>
  <c r="K5" i="2"/>
  <c r="J5" i="2"/>
  <c r="K4" i="1"/>
  <c r="K5" i="1"/>
  <c r="K6" i="1"/>
  <c r="K7" i="1"/>
  <c r="K8" i="1"/>
  <c r="K9" i="1"/>
  <c r="K10" i="1"/>
  <c r="K3" i="1"/>
  <c r="M5" i="6" l="1"/>
  <c r="B15" i="9"/>
  <c r="F15" i="11" l="1"/>
  <c r="E15" i="11"/>
  <c r="D15" i="11"/>
  <c r="C15" i="11"/>
  <c r="B15" i="11"/>
</calcChain>
</file>

<file path=xl/sharedStrings.xml><?xml version="1.0" encoding="utf-8"?>
<sst xmlns="http://schemas.openxmlformats.org/spreadsheetml/2006/main" count="361" uniqueCount="168">
  <si>
    <t>Reserva</t>
  </si>
  <si>
    <t>Nome do Pax</t>
  </si>
  <si>
    <t>Estado</t>
  </si>
  <si>
    <t>Cidade</t>
  </si>
  <si>
    <t>Valor Total</t>
  </si>
  <si>
    <t>Status</t>
  </si>
  <si>
    <t>Total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</si>
  <si>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</si>
  <si>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</si>
  <si>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</si>
  <si>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</si>
  <si>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</si>
  <si>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</si>
  <si>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</si>
  <si>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</si>
  <si>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</si>
  <si>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</si>
  <si>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</si>
  <si>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</si>
  <si>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</si>
  <si>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</si>
  <si>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</si>
  <si>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</si>
  <si>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</si>
  <si>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</si>
  <si>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</si>
  <si>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</si>
  <si>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José dos Campos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</si>
  <si>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</si>
  <si>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</si>
  <si>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</si>
  <si>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</si>
  <si>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</si>
  <si>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</si>
  <si>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</si>
  <si>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</si>
  <si>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</si>
  <si>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</si>
  <si>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</si>
  <si>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</si>
  <si>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</si>
  <si>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</si>
  <si>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</si>
  <si>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</si>
  <si>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</si>
  <si>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</si>
  <si>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</si>
  <si>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</si>
  <si>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</si>
  <si>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</si>
  <si>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</si>
  <si>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</si>
  <si>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Notas</t>
  </si>
  <si>
    <t>Nome</t>
  </si>
  <si>
    <t>Matemática</t>
  </si>
  <si>
    <t>Física</t>
  </si>
  <si>
    <t>Química</t>
  </si>
  <si>
    <t>Biologia</t>
  </si>
  <si>
    <t>Mateus</t>
  </si>
  <si>
    <t>Bruno</t>
  </si>
  <si>
    <t>Bianca</t>
  </si>
  <si>
    <t>Tomas</t>
  </si>
  <si>
    <t>Julia</t>
  </si>
  <si>
    <t>Maria</t>
  </si>
  <si>
    <t>Janaina</t>
  </si>
  <si>
    <t>José</t>
  </si>
  <si>
    <t>Nome do Aluno</t>
  </si>
  <si>
    <t>Nome/Matéria</t>
  </si>
  <si>
    <t>Exame 1</t>
  </si>
  <si>
    <t>Exame 2</t>
  </si>
  <si>
    <t>Exame Final</t>
  </si>
  <si>
    <t>Felipe</t>
  </si>
  <si>
    <t xml:space="preserve">Nome </t>
  </si>
  <si>
    <t>Pontuação</t>
  </si>
  <si>
    <t>Posição</t>
  </si>
  <si>
    <t>Andre</t>
  </si>
  <si>
    <t>Carlos</t>
  </si>
  <si>
    <t>Luis</t>
  </si>
  <si>
    <t>Rodrigo</t>
  </si>
  <si>
    <t>Gustavo</t>
  </si>
  <si>
    <t>Ana</t>
  </si>
  <si>
    <t>Carla</t>
  </si>
  <si>
    <t>CATEGORIA</t>
  </si>
  <si>
    <t>PRODUTO</t>
  </si>
  <si>
    <t>QUANTIDADE</t>
  </si>
  <si>
    <t>PREÇO</t>
  </si>
  <si>
    <t>PREÇO TOTAL:</t>
  </si>
  <si>
    <t>Bebidas</t>
  </si>
  <si>
    <t>Carnes</t>
  </si>
  <si>
    <t>Grãos</t>
  </si>
  <si>
    <t>Frios</t>
  </si>
  <si>
    <t>Suco de Uva</t>
  </si>
  <si>
    <t>Camarão</t>
  </si>
  <si>
    <t>Farelo de Aveia</t>
  </si>
  <si>
    <t>Queijo Prato</t>
  </si>
  <si>
    <t>Gatorade</t>
  </si>
  <si>
    <t>Sobrecoxa de Frango</t>
  </si>
  <si>
    <t>Arroz</t>
  </si>
  <si>
    <t>Queijo Polenghi</t>
  </si>
  <si>
    <t>Chá Mate</t>
  </si>
  <si>
    <t>Filé de Costela</t>
  </si>
  <si>
    <t>Semente de Linhaça</t>
  </si>
  <si>
    <t>Queijo Provolone</t>
  </si>
  <si>
    <t>Suco de Maçã</t>
  </si>
  <si>
    <t>Coxa de Frango</t>
  </si>
  <si>
    <t>Farinha de Quinoa</t>
  </si>
  <si>
    <t>Creme de Ricota</t>
  </si>
  <si>
    <t>Suco ADES</t>
  </si>
  <si>
    <t>Tiras de Alcatra</t>
  </si>
  <si>
    <t>Pipoca de Microondas</t>
  </si>
  <si>
    <t>Salame</t>
  </si>
  <si>
    <t>Capsula de Café</t>
  </si>
  <si>
    <t>Filé de Salmão</t>
  </si>
  <si>
    <t>Farofa Pronta</t>
  </si>
  <si>
    <t>Mortadela</t>
  </si>
  <si>
    <t>Energético</t>
  </si>
  <si>
    <t>Bacon</t>
  </si>
  <si>
    <t>Farinha de Arroz</t>
  </si>
  <si>
    <t>Lingüiça Toscana</t>
  </si>
  <si>
    <t>Espetinho de Carne</t>
  </si>
  <si>
    <t>Corredor</t>
  </si>
  <si>
    <t>Tempo</t>
  </si>
  <si>
    <t>Colocação</t>
  </si>
  <si>
    <t xml:space="preserve">André </t>
  </si>
  <si>
    <t>Marcos</t>
  </si>
  <si>
    <t>João</t>
  </si>
  <si>
    <t xml:space="preserve">Marcelo </t>
  </si>
  <si>
    <t>Roberto</t>
  </si>
  <si>
    <t>Ricardo</t>
  </si>
  <si>
    <t>Função Cont.Se e Cont.Ses</t>
  </si>
  <si>
    <t>Funcionário</t>
  </si>
  <si>
    <t>Idade</t>
  </si>
  <si>
    <t>Sexo</t>
  </si>
  <si>
    <t>Cursos</t>
  </si>
  <si>
    <t>M</t>
  </si>
  <si>
    <t>Excel, Word</t>
  </si>
  <si>
    <t>Flash, Excel</t>
  </si>
  <si>
    <t>Juliana</t>
  </si>
  <si>
    <t>F</t>
  </si>
  <si>
    <t>Word</t>
  </si>
  <si>
    <t>Rafael</t>
  </si>
  <si>
    <t>Mirela</t>
  </si>
  <si>
    <t>Java</t>
  </si>
  <si>
    <t>Júlia</t>
  </si>
  <si>
    <t>Mulheres com menos de 30 anos</t>
  </si>
  <si>
    <t>Adriana</t>
  </si>
  <si>
    <t>Luís</t>
  </si>
  <si>
    <t>Java, Word</t>
  </si>
  <si>
    <t xml:space="preserve">Igor </t>
  </si>
  <si>
    <t>Homens</t>
  </si>
  <si>
    <t>Igual ou menor que 28 anos</t>
  </si>
  <si>
    <t>Larissa</t>
  </si>
  <si>
    <t>Excel</t>
  </si>
  <si>
    <t>Func. menos de 40 e com curso de Excel</t>
  </si>
  <si>
    <t>Maicon</t>
  </si>
  <si>
    <t>Iran</t>
  </si>
  <si>
    <t>Luíza</t>
  </si>
  <si>
    <t>Tânia</t>
  </si>
  <si>
    <t>Função SOMASES</t>
  </si>
  <si>
    <t>Função ORDEM.EQ</t>
  </si>
  <si>
    <t>Função PROCV</t>
  </si>
  <si>
    <t>Função PROCV + CORRESP</t>
  </si>
  <si>
    <t>Função PROCV + ESCOLHER + CORRESP</t>
  </si>
  <si>
    <t>Função PROCH</t>
  </si>
  <si>
    <t>LISTA DE COMPRAS (Função INDIRETO + PROCV + ESCOLHER + SE + LISTA DE DADOS)</t>
  </si>
  <si>
    <t>Exames</t>
  </si>
  <si>
    <t xml:space="preserve"> </t>
  </si>
  <si>
    <t>PREÇO POR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</si>
</sst>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&quot;R$&quot;\ #,##0.00"/>
    <numFmt numFmtId="165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610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811977"/>
        <bgColor indexed="64"/>
      </patternFill>
    </fill>
    <fill>
      <patternFill patternType="solid">
        <fgColor rgb="FFDCA0DD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4" applyNumberFormat="0" applyAlignment="0" applyProtection="0"/>
  </cellStyleXfs>
  <cellXfs count="60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3" fillId="3" borderId="1" xfId="0" applyFont="1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44" fontId="5" fillId="5" borderId="1" xfId="0" applyNumberFormat="1" applyFont="1" applyFill="1" applyBorder="1"/>
    <xf numFmtId="0" fontId="0" fillId="0" borderId="2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Border="1"/>
    <xf numFmtId="0" fontId="1" fillId="7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righ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right"/>
    </xf>
    <xf numFmtId="0" fontId="3" fillId="2" borderId="3" xfId="0" applyFont="1" applyFill="1" applyBorder="1"/>
    <xf numFmtId="0" fontId="0" fillId="0" borderId="3" xfId="0" applyBorder="1" applyAlignment="1">
      <alignment horizontal="center"/>
    </xf>
    <xf numFmtId="0" fontId="0" fillId="2" borderId="0" xfId="0" applyFill="1"/>
    <xf numFmtId="44" fontId="0" fillId="0" borderId="0" xfId="1" applyFont="1"/>
    <xf numFmtId="0" fontId="0" fillId="2" borderId="0" xfId="0" applyFill="1" applyAlignment="1">
      <alignment horizontal="center"/>
    </xf>
    <xf numFmtId="44" fontId="2" fillId="4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0" xfId="0" applyFont="1"/>
    <xf numFmtId="0" fontId="0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0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164" fontId="3" fillId="7" borderId="0" xfId="0" applyNumberFormat="1" applyFont="1" applyFill="1" applyAlignment="1">
      <alignment horizontal="center"/>
    </xf>
    <xf numFmtId="44" fontId="0" fillId="0" borderId="3" xfId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3" fillId="9" borderId="4" xfId="3"/>
    <xf numFmtId="44" fontId="0" fillId="0" borderId="3" xfId="1" applyNumberFormat="1" applyFont="1" applyBorder="1" applyAlignment="1">
      <alignment horizontal="center" vertical="center"/>
    </xf>
    <xf numFmtId="0" fontId="2" fillId="2" borderId="3" xfId="0" applyFont="1" applyFill="1" applyBorder="1"/>
    <xf numFmtId="0" fontId="2" fillId="4" borderId="3" xfId="0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0" fontId="12" fillId="2" borderId="0" xfId="2" applyFill="1"/>
    <xf numFmtId="0" fontId="11" fillId="2" borderId="0" xfId="0" applyFont="1" applyFill="1"/>
  </cellXfs>
  <cellStyles count="4">
    <cellStyle name="Bom" xfId="2" builtinId="26"/>
    <cellStyle name="Célula de Verificação" xfId="3" builtinId="23"/>
    <cellStyle name="Moeda" xfId="1" builtinId="4"/>
    <cellStyle name="Normal" xfId="0" builtinId="0"/>
  </cellStyles>
  <dxfs count="14">
    <dxf>
      <font>
        <b/>
      </font>
      <numFmt numFmtId="0" formatCode="General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ela45" displayName="Tabela45" ref="A2:C11" totalsRowShown="0" headerRowDxfId="2">
  <tableColumns count="3">
    <tableColumn id="1" name="Corredor" dataDxfId="3"/>
    <tableColumn id="2" name="Tempo" dataDxfId="1"/>
    <tableColumn id="3" name="Colocação" dataDxfId="0">
      <calculatedColumnFormula>_xlfn.RANK.EQ(Tabela45[[#This Row],[Tempo]],Tabela45[Tempo],1)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B2:F15" totalsRowShown="0" headerRowDxfId="13" dataDxfId="12" dataCellStyle="Moeda">
  <tableColumns count="5">
    <tableColumn id="1" name="Maicon" dataDxfId="11" dataCellStyle="Moeda"/>
    <tableColumn id="2" name="Iran" dataDxfId="10" dataCellStyle="Moeda"/>
    <tableColumn id="3" name="Luíza" dataDxfId="9" dataCellStyle="Moeda"/>
    <tableColumn id="4" name="Tânia" dataDxfId="8" dataCellStyle="Moeda"/>
    <tableColumn id="5" name="Juliana" dataDxfId="7" dataCellStyle="Moeda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ela8" displayName="Tabela8" ref="B17:C18" totalsRowShown="0" headerRowDxfId="6">
  <tableColumns count="2">
    <tableColumn id="1" name="Funcionário" dataDxfId="5"/>
    <tableColumn id="2" name="Total" dataDxfId="4" dataCellStyle="Moeda">
      <calculatedColumnFormula>HLOOKUP(Tabela8[Funcionário],Tabela7[#All],14,FALSE)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K31"/>
  <sheetViews>
    <sheetView zoomScale="145" zoomScaleNormal="145" workbookViewId="0">
      <selection activeCell="K8" sqref="K8"/>
    </sheetView>
  </sheetViews>
  <sheetFormatPr defaultRowHeight="15" x14ac:dyDescent="0.25"/>
  <cols>
    <col min="1" max="1" width="11.140625" bestFit="1" customWidth="1"/>
    <col min="2" max="2" width="19" bestFit="1" customWidth="1"/>
    <col min="4" max="4" width="18.42578125" bestFit="1" customWidth="1"/>
    <col min="5" max="5" width="12.28515625" bestFit="1" customWidth="1"/>
    <col min="6" max="6" width="6" bestFit="1" customWidth="1"/>
    <col min="9" max="9" width="16.28515625" bestFit="1" customWidth="1"/>
    <col min="11" max="11" width="12.28515625" bestFit="1" customWidth="1"/>
  </cols>
  <sheetData>
    <row r="1" spans="1:11" ht="23.25" x14ac:dyDescent="0.35">
      <c r="A1" s="38" t="s">
        <v>158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25">
      <c r="A2" s="1" t="s">
        <v>0</v>
      </c>
      <c r="B2" s="1" t="s">
        <v>1</v>
      </c>
      <c r="C2" s="2" t="s">
        <v>2</v>
      </c>
      <c r="D2" s="3" t="s">
        <v>3</v>
      </c>
      <c r="E2" s="2" t="s">
        <v>4</v>
      </c>
      <c r="F2" s="2" t="s">
        <v>5</v>
      </c>
      <c r="H2" s="2" t="s">
        <v>2</v>
      </c>
      <c r="I2" s="3" t="s">
        <v>3</v>
      </c>
      <c r="J2" s="3" t="s">
        <v>5</v>
      </c>
      <c r="K2" s="4" t="s">
        <v>6</v>
      </c>
    </row>
    <row r="3" spans="1:11" x14ac:dyDescent="0.25">
      <c r="A3" s="5">
        <v>43252</v>
      </c>
      <c r="B3" t="s">
        <v>7</v>
      </c>
      <c r="C3" s="6" t="s">
        <v>8</v>
      </c>
      <c r="D3" s="7" t="s">
        <v>9</v>
      </c>
      <c r="E3" s="8">
        <v>1499.96</v>
      </c>
      <c r="F3" s="8" t="s">
        <v>10</v>
      </c>
      <c r="H3" s="9" t="s">
        <v>8</v>
      </c>
      <c r="I3" s="10" t="s">
        <v>9</v>
      </c>
      <c r="J3" s="10" t="s">
        <v>10</v>
      </c>
      <c r="K3" s="11">
        <f t="shared" ref="K3:K10" si="0">SUMIFS(valorescidades,status,J3,estados,H3,cidades,I3)</f>
        <v>1499.96</v>
      </c>
    </row>
    <row r="4" spans="1:11" x14ac:dyDescent="0.25">
      <c r="A4" s="5">
        <v>43253</v>
      </c>
      <c r="B4" t="s">
        <v>11</v>
      </c>
      <c r="C4" s="6" t="s">
        <v>8</v>
      </c>
      <c r="D4" s="7" t="s">
        <v>12</v>
      </c>
      <c r="E4" s="8">
        <v>1750</v>
      </c>
      <c r="F4" s="8" t="s">
        <v>13</v>
      </c>
      <c r="H4" s="9" t="s">
        <v>8</v>
      </c>
      <c r="I4" s="10" t="s">
        <v>9</v>
      </c>
      <c r="J4" s="10" t="s">
        <v>13</v>
      </c>
      <c r="K4" s="11">
        <f t="shared" si="0"/>
        <v>1749.9999999999991</v>
      </c>
    </row>
    <row r="5" spans="1:11" x14ac:dyDescent="0.25">
      <c r="A5" s="5">
        <v>43254</v>
      </c>
      <c r="B5" t="s">
        <v>14</v>
      </c>
      <c r="C5" s="6" t="s">
        <v>8</v>
      </c>
      <c r="D5" s="7" t="s">
        <v>15</v>
      </c>
      <c r="E5" s="8">
        <v>2499.98</v>
      </c>
      <c r="F5" s="8" t="s">
        <v>10</v>
      </c>
      <c r="H5" s="9" t="s">
        <v>8</v>
      </c>
      <c r="I5" s="10" t="s">
        <v>12</v>
      </c>
      <c r="J5" s="10" t="s">
        <v>10</v>
      </c>
      <c r="K5" s="11">
        <f t="shared" si="0"/>
        <v>0</v>
      </c>
    </row>
    <row r="6" spans="1:11" x14ac:dyDescent="0.25">
      <c r="A6" s="5">
        <v>43255</v>
      </c>
      <c r="B6" t="s">
        <v>16</v>
      </c>
      <c r="C6" s="6" t="s">
        <v>17</v>
      </c>
      <c r="D6" s="7" t="s">
        <v>18</v>
      </c>
      <c r="E6" s="8">
        <v>2200</v>
      </c>
      <c r="F6" s="8" t="s">
        <v>10</v>
      </c>
      <c r="H6" s="9" t="s">
        <v>8</v>
      </c>
      <c r="I6" s="10" t="s">
        <v>12</v>
      </c>
      <c r="J6" s="10" t="s">
        <v>13</v>
      </c>
      <c r="K6" s="11">
        <f t="shared" si="0"/>
        <v>3250</v>
      </c>
    </row>
    <row r="7" spans="1:11" x14ac:dyDescent="0.25">
      <c r="A7" s="5">
        <v>43256</v>
      </c>
      <c r="B7" t="s">
        <v>19</v>
      </c>
      <c r="C7" s="6" t="s">
        <v>20</v>
      </c>
      <c r="D7" s="7" t="s">
        <v>21</v>
      </c>
      <c r="E7" s="8">
        <v>2350</v>
      </c>
      <c r="F7" s="8" t="s">
        <v>13</v>
      </c>
      <c r="H7" s="9" t="s">
        <v>8</v>
      </c>
      <c r="I7" s="10" t="s">
        <v>15</v>
      </c>
      <c r="J7" s="10" t="s">
        <v>10</v>
      </c>
      <c r="K7" s="11">
        <f t="shared" si="0"/>
        <v>5299.98</v>
      </c>
    </row>
    <row r="8" spans="1:11" x14ac:dyDescent="0.25">
      <c r="A8" s="5">
        <v>43257</v>
      </c>
      <c r="B8" t="s">
        <v>22</v>
      </c>
      <c r="C8" s="6" t="s">
        <v>23</v>
      </c>
      <c r="D8" s="7" t="s">
        <v>24</v>
      </c>
      <c r="E8" s="8">
        <v>2300</v>
      </c>
      <c r="F8" s="8" t="s">
        <v>10</v>
      </c>
      <c r="H8" s="9" t="s">
        <v>8</v>
      </c>
      <c r="I8" s="10" t="s">
        <v>15</v>
      </c>
      <c r="J8" s="10" t="s">
        <v>13</v>
      </c>
      <c r="K8" s="11">
        <f t="shared" si="0"/>
        <v>0</v>
      </c>
    </row>
    <row r="9" spans="1:11" x14ac:dyDescent="0.25">
      <c r="A9" s="5">
        <v>43258</v>
      </c>
      <c r="B9" t="s">
        <v>25</v>
      </c>
      <c r="C9" s="6" t="s">
        <v>23</v>
      </c>
      <c r="D9" s="7" t="s">
        <v>26</v>
      </c>
      <c r="E9" s="8">
        <v>1800</v>
      </c>
      <c r="F9" s="8" t="s">
        <v>10</v>
      </c>
      <c r="H9" s="9" t="s">
        <v>8</v>
      </c>
      <c r="I9" s="10" t="s">
        <v>27</v>
      </c>
      <c r="J9" s="10" t="s">
        <v>10</v>
      </c>
      <c r="K9" s="11">
        <f t="shared" si="0"/>
        <v>1750</v>
      </c>
    </row>
    <row r="10" spans="1:11" x14ac:dyDescent="0.25">
      <c r="A10" s="5">
        <v>43259</v>
      </c>
      <c r="B10" t="s">
        <v>28</v>
      </c>
      <c r="C10" s="6" t="s">
        <v>20</v>
      </c>
      <c r="D10" s="7" t="s">
        <v>29</v>
      </c>
      <c r="E10" s="8">
        <v>900</v>
      </c>
      <c r="F10" s="8" t="s">
        <v>10</v>
      </c>
      <c r="H10" s="9" t="s">
        <v>8</v>
      </c>
      <c r="I10" s="10" t="s">
        <v>27</v>
      </c>
      <c r="J10" s="10" t="s">
        <v>13</v>
      </c>
      <c r="K10" s="11">
        <f t="shared" si="0"/>
        <v>3249.94</v>
      </c>
    </row>
    <row r="11" spans="1:11" x14ac:dyDescent="0.25">
      <c r="A11" s="5">
        <v>43260</v>
      </c>
      <c r="B11" t="s">
        <v>30</v>
      </c>
      <c r="C11" s="6" t="s">
        <v>17</v>
      </c>
      <c r="D11" s="7" t="s">
        <v>31</v>
      </c>
      <c r="E11" s="8">
        <v>2799.96</v>
      </c>
      <c r="F11" s="8" t="s">
        <v>13</v>
      </c>
    </row>
    <row r="12" spans="1:11" x14ac:dyDescent="0.25">
      <c r="A12" s="5">
        <v>43261</v>
      </c>
      <c r="B12" t="s">
        <v>32</v>
      </c>
      <c r="C12" s="6" t="s">
        <v>8</v>
      </c>
      <c r="D12" s="7" t="s">
        <v>27</v>
      </c>
      <c r="E12" s="8">
        <v>1499.94</v>
      </c>
      <c r="F12" s="8" t="s">
        <v>13</v>
      </c>
    </row>
    <row r="13" spans="1:11" x14ac:dyDescent="0.25">
      <c r="A13" s="5">
        <v>43262</v>
      </c>
      <c r="B13" t="s">
        <v>33</v>
      </c>
      <c r="C13" s="6" t="s">
        <v>8</v>
      </c>
      <c r="D13" s="7" t="s">
        <v>27</v>
      </c>
      <c r="E13" s="8">
        <v>1750</v>
      </c>
      <c r="F13" s="8" t="s">
        <v>10</v>
      </c>
      <c r="K13" s="8"/>
    </row>
    <row r="14" spans="1:11" x14ac:dyDescent="0.25">
      <c r="A14" s="5">
        <v>43263</v>
      </c>
      <c r="B14" t="s">
        <v>34</v>
      </c>
      <c r="C14" s="6" t="s">
        <v>17</v>
      </c>
      <c r="D14" s="7" t="s">
        <v>31</v>
      </c>
      <c r="E14" s="8">
        <v>2350</v>
      </c>
      <c r="F14" s="8" t="s">
        <v>13</v>
      </c>
      <c r="K14" s="8"/>
    </row>
    <row r="15" spans="1:11" x14ac:dyDescent="0.25">
      <c r="A15" s="5">
        <v>43264</v>
      </c>
      <c r="B15" t="s">
        <v>35</v>
      </c>
      <c r="C15" s="6" t="s">
        <v>20</v>
      </c>
      <c r="D15" s="7" t="s">
        <v>29</v>
      </c>
      <c r="E15" s="8">
        <v>2199.96</v>
      </c>
      <c r="F15" s="8" t="s">
        <v>10</v>
      </c>
    </row>
    <row r="16" spans="1:11" x14ac:dyDescent="0.25">
      <c r="A16" s="5">
        <v>43265</v>
      </c>
      <c r="B16" t="s">
        <v>36</v>
      </c>
      <c r="C16" s="6" t="s">
        <v>23</v>
      </c>
      <c r="D16" s="7" t="s">
        <v>26</v>
      </c>
      <c r="E16" s="8">
        <v>2350</v>
      </c>
      <c r="F16" s="8" t="s">
        <v>10</v>
      </c>
    </row>
    <row r="17" spans="1:6" x14ac:dyDescent="0.25">
      <c r="A17" s="5">
        <v>43266</v>
      </c>
      <c r="B17" t="s">
        <v>37</v>
      </c>
      <c r="C17" s="6" t="s">
        <v>23</v>
      </c>
      <c r="D17" s="7" t="s">
        <v>24</v>
      </c>
      <c r="E17" s="8">
        <v>2299.92</v>
      </c>
      <c r="F17" s="8" t="s">
        <v>13</v>
      </c>
    </row>
    <row r="18" spans="1:6" x14ac:dyDescent="0.25">
      <c r="A18" s="5">
        <v>43267</v>
      </c>
      <c r="B18" t="s">
        <v>38</v>
      </c>
      <c r="C18" s="6" t="s">
        <v>20</v>
      </c>
      <c r="D18" s="7" t="s">
        <v>21</v>
      </c>
      <c r="E18" s="8">
        <v>1800</v>
      </c>
      <c r="F18" s="8" t="s">
        <v>10</v>
      </c>
    </row>
    <row r="19" spans="1:6" x14ac:dyDescent="0.25">
      <c r="A19" s="5">
        <v>43268</v>
      </c>
      <c r="B19" t="s">
        <v>39</v>
      </c>
      <c r="C19" s="6" t="s">
        <v>17</v>
      </c>
      <c r="D19" s="7" t="s">
        <v>18</v>
      </c>
      <c r="E19" s="8">
        <v>900</v>
      </c>
      <c r="F19" s="8" t="s">
        <v>10</v>
      </c>
    </row>
    <row r="20" spans="1:6" x14ac:dyDescent="0.25">
      <c r="A20" s="5">
        <v>43269</v>
      </c>
      <c r="B20" t="s">
        <v>40</v>
      </c>
      <c r="C20" s="6" t="s">
        <v>8</v>
      </c>
      <c r="D20" s="7" t="s">
        <v>15</v>
      </c>
      <c r="E20" s="8">
        <v>2800</v>
      </c>
      <c r="F20" s="8" t="s">
        <v>10</v>
      </c>
    </row>
    <row r="21" spans="1:6" x14ac:dyDescent="0.25">
      <c r="A21" s="5">
        <v>43270</v>
      </c>
      <c r="B21" t="s">
        <v>41</v>
      </c>
      <c r="C21" s="6" t="s">
        <v>8</v>
      </c>
      <c r="D21" s="7" t="s">
        <v>12</v>
      </c>
      <c r="E21" s="8">
        <v>1500</v>
      </c>
      <c r="F21" s="8" t="s">
        <v>13</v>
      </c>
    </row>
    <row r="22" spans="1:6" x14ac:dyDescent="0.25">
      <c r="A22" s="5">
        <v>43271</v>
      </c>
      <c r="B22" t="s">
        <v>42</v>
      </c>
      <c r="C22" s="6" t="s">
        <v>8</v>
      </c>
      <c r="D22" s="7" t="s">
        <v>9</v>
      </c>
      <c r="E22" s="8">
        <v>1749.9999999999991</v>
      </c>
      <c r="F22" s="8" t="s">
        <v>13</v>
      </c>
    </row>
    <row r="23" spans="1:6" x14ac:dyDescent="0.25">
      <c r="A23" s="5">
        <v>43272</v>
      </c>
      <c r="B23" t="s">
        <v>43</v>
      </c>
      <c r="C23" s="6" t="s">
        <v>17</v>
      </c>
      <c r="D23" s="7" t="s">
        <v>31</v>
      </c>
      <c r="E23" s="8">
        <v>2499.96</v>
      </c>
      <c r="F23" s="8" t="s">
        <v>10</v>
      </c>
    </row>
    <row r="24" spans="1:6" x14ac:dyDescent="0.25">
      <c r="A24" s="5">
        <v>43273</v>
      </c>
      <c r="B24" t="s">
        <v>44</v>
      </c>
      <c r="C24" s="6" t="s">
        <v>20</v>
      </c>
      <c r="D24" s="7" t="s">
        <v>29</v>
      </c>
      <c r="E24" s="8">
        <v>2199.96</v>
      </c>
      <c r="F24" s="8" t="s">
        <v>13</v>
      </c>
    </row>
    <row r="25" spans="1:6" x14ac:dyDescent="0.25">
      <c r="A25" s="5">
        <v>43274</v>
      </c>
      <c r="B25" t="s">
        <v>45</v>
      </c>
      <c r="C25" s="6" t="s">
        <v>23</v>
      </c>
      <c r="D25" s="7" t="s">
        <v>26</v>
      </c>
      <c r="E25" s="8">
        <v>2349.9699999999998</v>
      </c>
      <c r="F25" s="8" t="s">
        <v>10</v>
      </c>
    </row>
    <row r="26" spans="1:6" x14ac:dyDescent="0.25">
      <c r="A26" s="5">
        <v>43275</v>
      </c>
      <c r="B26" t="s">
        <v>46</v>
      </c>
      <c r="C26" s="6" t="s">
        <v>23</v>
      </c>
      <c r="D26" s="7" t="s">
        <v>24</v>
      </c>
      <c r="E26" s="8">
        <v>2300</v>
      </c>
      <c r="F26" s="8" t="s">
        <v>10</v>
      </c>
    </row>
    <row r="27" spans="1:6" x14ac:dyDescent="0.25">
      <c r="A27" s="5">
        <v>43276</v>
      </c>
      <c r="B27" t="s">
        <v>47</v>
      </c>
      <c r="C27" s="6" t="s">
        <v>20</v>
      </c>
      <c r="D27" s="7" t="s">
        <v>21</v>
      </c>
      <c r="E27" s="8">
        <v>1799.98</v>
      </c>
      <c r="F27" s="8" t="s">
        <v>13</v>
      </c>
    </row>
    <row r="28" spans="1:6" x14ac:dyDescent="0.25">
      <c r="A28" s="5">
        <v>43277</v>
      </c>
      <c r="B28" t="s">
        <v>48</v>
      </c>
      <c r="C28" s="6" t="s">
        <v>23</v>
      </c>
      <c r="D28" s="7" t="s">
        <v>26</v>
      </c>
      <c r="E28" s="8">
        <v>900</v>
      </c>
      <c r="F28" s="8" t="s">
        <v>10</v>
      </c>
    </row>
    <row r="29" spans="1:6" x14ac:dyDescent="0.25">
      <c r="A29" s="5">
        <v>43278</v>
      </c>
      <c r="B29" t="s">
        <v>49</v>
      </c>
      <c r="C29" s="6" t="s">
        <v>20</v>
      </c>
      <c r="D29" s="7" t="s">
        <v>29</v>
      </c>
      <c r="E29" s="8">
        <v>2800</v>
      </c>
      <c r="F29" s="8" t="s">
        <v>10</v>
      </c>
    </row>
    <row r="30" spans="1:6" x14ac:dyDescent="0.25">
      <c r="A30" s="5">
        <v>43279</v>
      </c>
      <c r="B30" t="s">
        <v>50</v>
      </c>
      <c r="C30" s="6" t="s">
        <v>17</v>
      </c>
      <c r="D30" s="7" t="s">
        <v>31</v>
      </c>
      <c r="E30" s="8">
        <v>1500</v>
      </c>
      <c r="F30" s="8" t="s">
        <v>10</v>
      </c>
    </row>
    <row r="31" spans="1:6" x14ac:dyDescent="0.25">
      <c r="A31" s="5">
        <v>43280</v>
      </c>
      <c r="B31" t="s">
        <v>51</v>
      </c>
      <c r="C31" s="6" t="s">
        <v>8</v>
      </c>
      <c r="D31" s="7" t="s">
        <v>27</v>
      </c>
      <c r="E31" s="8">
        <v>1750</v>
      </c>
      <c r="F31" s="8" t="s">
        <v>13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J9"/>
  <sheetViews>
    <sheetView zoomScale="145" zoomScaleNormal="145" workbookViewId="0">
      <selection activeCell="K5" sqref="K5"/>
    </sheetView>
  </sheetViews>
  <sheetFormatPr defaultRowHeight="15" x14ac:dyDescent="0.25"/>
  <cols>
    <col min="1" max="1" width="14.140625" bestFit="1" customWidth="1"/>
    <col min="3" max="3" width="18.28515625" bestFit="1" customWidth="1"/>
    <col min="5" max="5" width="19.28515625" bestFit="1" customWidth="1"/>
    <col min="7" max="7" width="15.28515625" bestFit="1" customWidth="1"/>
  </cols>
  <sheetData>
    <row r="1" spans="1:10" x14ac:dyDescent="0.25">
      <c r="A1" s="18" t="s">
        <v>87</v>
      </c>
      <c r="B1" s="21" t="s">
        <v>85</v>
      </c>
      <c r="C1" s="18" t="s">
        <v>88</v>
      </c>
      <c r="D1" s="21" t="s">
        <v>85</v>
      </c>
      <c r="E1" s="18" t="s">
        <v>89</v>
      </c>
      <c r="F1" s="21" t="s">
        <v>85</v>
      </c>
      <c r="G1" s="18" t="s">
        <v>90</v>
      </c>
      <c r="H1" s="21" t="s">
        <v>85</v>
      </c>
      <c r="J1" s="18" t="s">
        <v>87</v>
      </c>
    </row>
    <row r="2" spans="1:10" x14ac:dyDescent="0.25">
      <c r="A2" s="20" t="s">
        <v>91</v>
      </c>
      <c r="B2" s="22">
        <v>6</v>
      </c>
      <c r="C2" s="20" t="s">
        <v>92</v>
      </c>
      <c r="D2" s="22">
        <v>25</v>
      </c>
      <c r="E2" s="20" t="s">
        <v>93</v>
      </c>
      <c r="F2" s="22">
        <v>7</v>
      </c>
      <c r="G2" s="20" t="s">
        <v>94</v>
      </c>
      <c r="H2" s="22">
        <v>10</v>
      </c>
      <c r="J2" s="18" t="s">
        <v>88</v>
      </c>
    </row>
    <row r="3" spans="1:10" x14ac:dyDescent="0.25">
      <c r="A3" s="20" t="s">
        <v>95</v>
      </c>
      <c r="B3" s="22">
        <v>8</v>
      </c>
      <c r="C3" s="20" t="s">
        <v>96</v>
      </c>
      <c r="D3" s="22">
        <v>11</v>
      </c>
      <c r="E3" s="20" t="s">
        <v>97</v>
      </c>
      <c r="F3" s="22">
        <v>10</v>
      </c>
      <c r="G3" s="20" t="s">
        <v>98</v>
      </c>
      <c r="H3" s="22">
        <v>13</v>
      </c>
      <c r="J3" s="18" t="s">
        <v>89</v>
      </c>
    </row>
    <row r="4" spans="1:10" x14ac:dyDescent="0.25">
      <c r="A4" s="20" t="s">
        <v>99</v>
      </c>
      <c r="B4" s="22">
        <v>5</v>
      </c>
      <c r="C4" s="20" t="s">
        <v>100</v>
      </c>
      <c r="D4" s="22">
        <v>20</v>
      </c>
      <c r="E4" s="20" t="s">
        <v>101</v>
      </c>
      <c r="F4" s="22">
        <v>31</v>
      </c>
      <c r="G4" s="20" t="s">
        <v>102</v>
      </c>
      <c r="H4" s="22">
        <v>19</v>
      </c>
      <c r="J4" s="18" t="s">
        <v>90</v>
      </c>
    </row>
    <row r="5" spans="1:10" x14ac:dyDescent="0.25">
      <c r="A5" s="20" t="s">
        <v>103</v>
      </c>
      <c r="B5" s="22">
        <v>3</v>
      </c>
      <c r="C5" s="20" t="s">
        <v>104</v>
      </c>
      <c r="D5" s="22">
        <v>8</v>
      </c>
      <c r="E5" s="20" t="s">
        <v>105</v>
      </c>
      <c r="F5" s="22">
        <v>5</v>
      </c>
      <c r="G5" s="20" t="s">
        <v>106</v>
      </c>
      <c r="H5" s="22">
        <v>5</v>
      </c>
    </row>
    <row r="6" spans="1:10" x14ac:dyDescent="0.25">
      <c r="A6" s="20" t="s">
        <v>107</v>
      </c>
      <c r="B6" s="22">
        <v>1</v>
      </c>
      <c r="C6" s="20" t="s">
        <v>108</v>
      </c>
      <c r="D6" s="22">
        <v>12</v>
      </c>
      <c r="E6" s="20" t="s">
        <v>109</v>
      </c>
      <c r="F6" s="22">
        <v>2</v>
      </c>
      <c r="G6" s="20" t="s">
        <v>110</v>
      </c>
      <c r="H6" s="22">
        <v>3</v>
      </c>
    </row>
    <row r="7" spans="1:10" x14ac:dyDescent="0.25">
      <c r="A7" s="20" t="s">
        <v>111</v>
      </c>
      <c r="B7" s="22">
        <v>1</v>
      </c>
      <c r="C7" s="20" t="s">
        <v>112</v>
      </c>
      <c r="D7" s="22">
        <v>13</v>
      </c>
      <c r="E7" s="20" t="s">
        <v>113</v>
      </c>
      <c r="F7" s="22">
        <v>3</v>
      </c>
      <c r="G7" s="20" t="s">
        <v>114</v>
      </c>
      <c r="H7" s="22">
        <v>2</v>
      </c>
    </row>
    <row r="8" spans="1:10" x14ac:dyDescent="0.25">
      <c r="A8" s="20" t="s">
        <v>115</v>
      </c>
      <c r="B8" s="22">
        <v>3</v>
      </c>
      <c r="C8" s="20" t="s">
        <v>116</v>
      </c>
      <c r="D8" s="22">
        <v>8</v>
      </c>
      <c r="E8" s="20" t="s">
        <v>117</v>
      </c>
      <c r="F8" s="22">
        <v>3</v>
      </c>
      <c r="G8" s="20" t="s">
        <v>118</v>
      </c>
      <c r="H8" s="22">
        <v>7</v>
      </c>
    </row>
    <row r="9" spans="1:10" x14ac:dyDescent="0.25">
      <c r="A9" s="20"/>
      <c r="B9" s="22"/>
      <c r="C9" s="20" t="s">
        <v>119</v>
      </c>
      <c r="D9" s="22">
        <v>2</v>
      </c>
      <c r="E9" s="20"/>
      <c r="F9" s="22"/>
      <c r="G9" s="20"/>
      <c r="H9" s="2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1:AR19"/>
  <sheetViews>
    <sheetView zoomScale="160" zoomScaleNormal="160" workbookViewId="0">
      <selection activeCell="H18" sqref="H18"/>
    </sheetView>
  </sheetViews>
  <sheetFormatPr defaultRowHeight="15" x14ac:dyDescent="0.25"/>
  <cols>
    <col min="2" max="2" width="10.85546875" bestFit="1" customWidth="1"/>
    <col min="5" max="5" width="10.7109375" bestFit="1" customWidth="1"/>
    <col min="7" max="7" width="7.7109375" bestFit="1" customWidth="1"/>
    <col min="8" max="8" width="24.7109375" bestFit="1" customWidth="1"/>
    <col min="44" max="44" width="0" hidden="1" customWidth="1"/>
  </cols>
  <sheetData>
    <row r="1" spans="2:44" ht="23.25" x14ac:dyDescent="0.35">
      <c r="B1" s="39" t="s">
        <v>129</v>
      </c>
      <c r="C1" s="39"/>
      <c r="D1" s="39"/>
      <c r="E1" s="39"/>
      <c r="AR1">
        <f>IF(C3&lt;40,FIND("Excel",E3),"")</f>
        <v>1</v>
      </c>
    </row>
    <row r="2" spans="2:44" x14ac:dyDescent="0.25">
      <c r="B2" s="25" t="s">
        <v>130</v>
      </c>
      <c r="C2" s="26" t="s">
        <v>131</v>
      </c>
      <c r="D2" s="26" t="s">
        <v>132</v>
      </c>
      <c r="E2" s="26" t="s">
        <v>133</v>
      </c>
      <c r="F2" s="23"/>
      <c r="G2" s="23"/>
      <c r="H2" s="23"/>
      <c r="AR2">
        <f t="shared" ref="AR2:AR10" si="0">IF(C4&lt;40,FIND("Excel",E4),"")</f>
        <v>8</v>
      </c>
    </row>
    <row r="3" spans="2:44" x14ac:dyDescent="0.25">
      <c r="B3" s="20" t="s">
        <v>125</v>
      </c>
      <c r="C3" s="28">
        <v>29</v>
      </c>
      <c r="D3" s="28" t="s">
        <v>134</v>
      </c>
      <c r="E3" s="24" t="s">
        <v>135</v>
      </c>
      <c r="AR3" t="str">
        <f t="shared" si="0"/>
        <v/>
      </c>
    </row>
    <row r="4" spans="2:44" x14ac:dyDescent="0.25">
      <c r="B4" s="20" t="s">
        <v>124</v>
      </c>
      <c r="C4" s="28">
        <v>33</v>
      </c>
      <c r="D4" s="28" t="s">
        <v>134</v>
      </c>
      <c r="E4" s="24" t="s">
        <v>136</v>
      </c>
      <c r="AR4">
        <f t="shared" si="0"/>
        <v>1</v>
      </c>
    </row>
    <row r="5" spans="2:44" x14ac:dyDescent="0.25">
      <c r="B5" s="20" t="s">
        <v>137</v>
      </c>
      <c r="C5" s="28">
        <v>40</v>
      </c>
      <c r="D5" s="28" t="s">
        <v>138</v>
      </c>
      <c r="E5" s="24" t="s">
        <v>139</v>
      </c>
      <c r="AR5" t="e">
        <f t="shared" si="0"/>
        <v>#VALUE!</v>
      </c>
    </row>
    <row r="6" spans="2:44" x14ac:dyDescent="0.25">
      <c r="B6" s="20" t="s">
        <v>140</v>
      </c>
      <c r="C6" s="28">
        <v>36</v>
      </c>
      <c r="D6" s="28" t="s">
        <v>134</v>
      </c>
      <c r="E6" s="24" t="s">
        <v>135</v>
      </c>
      <c r="AR6">
        <f t="shared" si="0"/>
        <v>1</v>
      </c>
    </row>
    <row r="7" spans="2:44" x14ac:dyDescent="0.25">
      <c r="B7" s="20" t="s">
        <v>141</v>
      </c>
      <c r="C7" s="36">
        <v>19</v>
      </c>
      <c r="D7" s="28" t="s">
        <v>138</v>
      </c>
      <c r="E7" s="24" t="s">
        <v>142</v>
      </c>
      <c r="AR7">
        <f t="shared" si="0"/>
        <v>1</v>
      </c>
    </row>
    <row r="8" spans="2:44" x14ac:dyDescent="0.25">
      <c r="B8" s="20" t="s">
        <v>143</v>
      </c>
      <c r="C8" s="28">
        <v>26</v>
      </c>
      <c r="D8" s="28" t="s">
        <v>138</v>
      </c>
      <c r="E8" s="24" t="s">
        <v>135</v>
      </c>
      <c r="G8" s="40" t="s">
        <v>144</v>
      </c>
      <c r="H8" s="40"/>
      <c r="AR8" t="e">
        <f t="shared" si="0"/>
        <v>#VALUE!</v>
      </c>
    </row>
    <row r="9" spans="2:44" x14ac:dyDescent="0.25">
      <c r="B9" s="20" t="s">
        <v>145</v>
      </c>
      <c r="C9" s="28">
        <v>31</v>
      </c>
      <c r="D9" s="28" t="s">
        <v>138</v>
      </c>
      <c r="E9" s="24" t="s">
        <v>135</v>
      </c>
      <c r="G9" s="41">
        <f>COUNTIFS(D3:D12,"F",C3:C12,"&lt;30")</f>
        <v>3</v>
      </c>
      <c r="H9" s="41"/>
      <c r="AR9" t="e">
        <f t="shared" si="0"/>
        <v>#VALUE!</v>
      </c>
    </row>
    <row r="10" spans="2:44" x14ac:dyDescent="0.25">
      <c r="B10" s="20" t="s">
        <v>146</v>
      </c>
      <c r="C10" s="28">
        <v>36</v>
      </c>
      <c r="D10" s="28" t="s">
        <v>134</v>
      </c>
      <c r="E10" s="24" t="s">
        <v>147</v>
      </c>
      <c r="AR10">
        <f t="shared" si="0"/>
        <v>1</v>
      </c>
    </row>
    <row r="11" spans="2:44" x14ac:dyDescent="0.25">
      <c r="B11" s="20" t="s">
        <v>148</v>
      </c>
      <c r="C11" s="28">
        <v>28</v>
      </c>
      <c r="D11" s="28" t="s">
        <v>134</v>
      </c>
      <c r="E11" s="24" t="s">
        <v>139</v>
      </c>
      <c r="G11" s="27" t="s">
        <v>149</v>
      </c>
      <c r="H11" s="25" t="s">
        <v>150</v>
      </c>
    </row>
    <row r="12" spans="2:44" x14ac:dyDescent="0.25">
      <c r="B12" s="20" t="s">
        <v>151</v>
      </c>
      <c r="C12" s="28">
        <v>23</v>
      </c>
      <c r="D12" s="28" t="s">
        <v>138</v>
      </c>
      <c r="E12" s="24" t="s">
        <v>152</v>
      </c>
      <c r="G12" s="20">
        <f>COUNTIF(D3:D12,"M")</f>
        <v>5</v>
      </c>
      <c r="H12" s="20">
        <f>COUNTIFS(D3:D12,"M",C3:C12,"&lt;=28")</f>
        <v>1</v>
      </c>
    </row>
    <row r="14" spans="2:44" x14ac:dyDescent="0.25">
      <c r="B14" s="42" t="s">
        <v>153</v>
      </c>
      <c r="C14" s="42"/>
      <c r="D14" s="42"/>
      <c r="E14" s="42"/>
    </row>
    <row r="15" spans="2:44" x14ac:dyDescent="0.25">
      <c r="B15" s="41">
        <f>COUNT(quantExcel)</f>
        <v>6</v>
      </c>
      <c r="C15" s="41"/>
      <c r="D15" s="41"/>
      <c r="E15" s="41"/>
    </row>
    <row r="16" spans="2:44" x14ac:dyDescent="0.25">
      <c r="F16" s="34"/>
    </row>
    <row r="19" spans="8:8" x14ac:dyDescent="0.25">
      <c r="H19" s="34"/>
    </row>
  </sheetData>
  <mergeCells count="5">
    <mergeCell ref="B1:E1"/>
    <mergeCell ref="G8:H8"/>
    <mergeCell ref="G9:H9"/>
    <mergeCell ref="B14:E14"/>
    <mergeCell ref="B15:E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C10"/>
  <sheetViews>
    <sheetView zoomScale="175" zoomScaleNormal="175" workbookViewId="0">
      <selection activeCell="F4" sqref="F4"/>
    </sheetView>
  </sheetViews>
  <sheetFormatPr defaultRowHeight="15" x14ac:dyDescent="0.25"/>
  <cols>
    <col min="2" max="2" width="9.7109375" bestFit="1" customWidth="1"/>
    <col min="3" max="3" width="16.28515625" customWidth="1"/>
  </cols>
  <sheetData>
    <row r="1" spans="1:3" ht="23.25" x14ac:dyDescent="0.35">
      <c r="A1" s="38" t="s">
        <v>159</v>
      </c>
      <c r="B1" s="38"/>
      <c r="C1" s="38"/>
    </row>
    <row r="2" spans="1:3" x14ac:dyDescent="0.25">
      <c r="A2" s="14" t="s">
        <v>72</v>
      </c>
      <c r="B2" s="14" t="s">
        <v>73</v>
      </c>
      <c r="C2" s="14" t="s">
        <v>74</v>
      </c>
    </row>
    <row r="3" spans="1:3" x14ac:dyDescent="0.25">
      <c r="A3" t="s">
        <v>80</v>
      </c>
      <c r="B3">
        <v>52</v>
      </c>
      <c r="C3">
        <f>_xlfn.RANK.EQ(B3,$B$3:$B$10,0)</f>
        <v>1</v>
      </c>
    </row>
    <row r="4" spans="1:3" x14ac:dyDescent="0.25">
      <c r="A4" t="s">
        <v>78</v>
      </c>
      <c r="B4">
        <v>45</v>
      </c>
      <c r="C4">
        <f>_xlfn.RANK.EQ(B4,$B$3:$B$10,0)</f>
        <v>2</v>
      </c>
    </row>
    <row r="5" spans="1:3" x14ac:dyDescent="0.25">
      <c r="A5" t="s">
        <v>81</v>
      </c>
      <c r="B5">
        <v>42</v>
      </c>
      <c r="C5">
        <f>_xlfn.RANK.EQ(B5,$B$3:$B$10,0)</f>
        <v>3</v>
      </c>
    </row>
    <row r="6" spans="1:3" x14ac:dyDescent="0.25">
      <c r="A6" t="s">
        <v>79</v>
      </c>
      <c r="B6">
        <v>41</v>
      </c>
      <c r="C6">
        <f>_xlfn.RANK.EQ(B6,$B$3:$B$10,0)</f>
        <v>4</v>
      </c>
    </row>
    <row r="7" spans="1:3" x14ac:dyDescent="0.25">
      <c r="A7" t="s">
        <v>76</v>
      </c>
      <c r="B7">
        <v>37</v>
      </c>
      <c r="C7">
        <f>_xlfn.RANK.EQ(B7,$B$3:$B$10,0)</f>
        <v>5</v>
      </c>
    </row>
    <row r="8" spans="1:3" x14ac:dyDescent="0.25">
      <c r="A8" t="s">
        <v>77</v>
      </c>
      <c r="B8">
        <v>32</v>
      </c>
      <c r="C8">
        <f>_xlfn.RANK.EQ(B8,$B$3:$B$10,0)</f>
        <v>6</v>
      </c>
    </row>
    <row r="9" spans="1:3" x14ac:dyDescent="0.25">
      <c r="A9" t="s">
        <v>71</v>
      </c>
      <c r="B9">
        <v>30</v>
      </c>
      <c r="C9">
        <f>_xlfn.RANK.EQ(B9,$B$3:$B$10,0)</f>
        <v>7</v>
      </c>
    </row>
    <row r="10" spans="1:3" x14ac:dyDescent="0.25">
      <c r="A10" t="s">
        <v>75</v>
      </c>
      <c r="B10">
        <v>20</v>
      </c>
      <c r="C10">
        <f>_xlfn.RANK.EQ(B10,$B$3:$B$10,0)</f>
        <v>8</v>
      </c>
    </row>
  </sheetData>
  <sortState ref="A3:C10">
    <sortCondition ref="C3"/>
  </sortState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K12"/>
  <sheetViews>
    <sheetView zoomScale="160" zoomScaleNormal="160" workbookViewId="0">
      <selection activeCell="G5" sqref="G5"/>
    </sheetView>
  </sheetViews>
  <sheetFormatPr defaultRowHeight="15" x14ac:dyDescent="0.25"/>
  <cols>
    <col min="2" max="2" width="11.140625" bestFit="1" customWidth="1"/>
    <col min="7" max="7" width="13.7109375" bestFit="1" customWidth="1"/>
    <col min="8" max="8" width="11.140625" bestFit="1" customWidth="1"/>
    <col min="9" max="9" width="7.85546875" customWidth="1"/>
    <col min="10" max="10" width="7.85546875" bestFit="1" customWidth="1"/>
    <col min="11" max="11" width="8.140625" bestFit="1" customWidth="1"/>
  </cols>
  <sheetData>
    <row r="1" spans="1:11" ht="23.25" x14ac:dyDescent="0.35">
      <c r="A1" s="38" t="s">
        <v>160</v>
      </c>
      <c r="B1" s="38"/>
      <c r="C1" s="38"/>
      <c r="D1" s="38"/>
      <c r="E1" s="38"/>
    </row>
    <row r="2" spans="1:11" ht="18.75" x14ac:dyDescent="0.3">
      <c r="A2" s="43" t="s">
        <v>52</v>
      </c>
      <c r="B2" s="43"/>
      <c r="C2" s="43"/>
      <c r="D2" s="43"/>
      <c r="E2" s="43"/>
    </row>
    <row r="3" spans="1:11" x14ac:dyDescent="0.25">
      <c r="A3" s="13" t="s">
        <v>53</v>
      </c>
      <c r="B3" s="13" t="s">
        <v>54</v>
      </c>
      <c r="C3" s="13" t="s">
        <v>55</v>
      </c>
      <c r="D3" s="13" t="s">
        <v>56</v>
      </c>
      <c r="E3" s="13" t="s">
        <v>57</v>
      </c>
    </row>
    <row r="4" spans="1:11" x14ac:dyDescent="0.25">
      <c r="A4" s="13" t="s">
        <v>58</v>
      </c>
      <c r="B4" s="35">
        <v>38</v>
      </c>
      <c r="C4" s="12">
        <v>58</v>
      </c>
      <c r="D4" s="12">
        <v>66</v>
      </c>
      <c r="E4" s="12">
        <v>49</v>
      </c>
      <c r="G4" s="14" t="s">
        <v>66</v>
      </c>
      <c r="H4" s="17" t="s">
        <v>54</v>
      </c>
      <c r="I4" s="17" t="s">
        <v>55</v>
      </c>
      <c r="J4" s="17" t="s">
        <v>56</v>
      </c>
      <c r="K4" s="17" t="s">
        <v>57</v>
      </c>
    </row>
    <row r="5" spans="1:11" x14ac:dyDescent="0.25">
      <c r="A5" s="13" t="s">
        <v>59</v>
      </c>
      <c r="B5" s="12">
        <v>88</v>
      </c>
      <c r="C5" s="12">
        <v>92</v>
      </c>
      <c r="D5" s="12">
        <v>74</v>
      </c>
      <c r="E5" s="12">
        <v>90</v>
      </c>
      <c r="G5" s="15" t="s">
        <v>58</v>
      </c>
      <c r="H5" s="16">
        <f>VLOOKUP($G$5,$A$3:$E$11,MATCH(H4,$A$3:$E$3,0),FALSE)</f>
        <v>38</v>
      </c>
      <c r="I5" s="16">
        <f>VLOOKUP($G$5,$A$3:$E$11,MATCH(I4,$A$3:$E$3,0),FALSE)</f>
        <v>58</v>
      </c>
      <c r="J5" s="16">
        <f>VLOOKUP($G$5,$A$3:$E$11,MATCH(J4,$A$3:$E$3,0),FALSE)</f>
        <v>66</v>
      </c>
      <c r="K5" s="16">
        <f>VLOOKUP($G$5,$A$3:$E$11,MATCH(K4,$A$3:$E$3,0),FALSE)</f>
        <v>49</v>
      </c>
    </row>
    <row r="6" spans="1:11" x14ac:dyDescent="0.25">
      <c r="A6" s="13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11" x14ac:dyDescent="0.25">
      <c r="A7" s="13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11" x14ac:dyDescent="0.25">
      <c r="A8" s="13" t="s">
        <v>62</v>
      </c>
      <c r="B8" s="12">
        <v>55</v>
      </c>
      <c r="C8" s="12">
        <v>55</v>
      </c>
      <c r="D8" s="12">
        <v>65</v>
      </c>
      <c r="E8" s="12">
        <v>75</v>
      </c>
    </row>
    <row r="9" spans="1:11" x14ac:dyDescent="0.25">
      <c r="A9" s="13" t="s">
        <v>63</v>
      </c>
      <c r="B9" s="12">
        <v>44</v>
      </c>
      <c r="C9" s="12">
        <v>69</v>
      </c>
      <c r="D9" s="12">
        <v>80</v>
      </c>
      <c r="E9" s="12">
        <v>90</v>
      </c>
    </row>
    <row r="10" spans="1:11" x14ac:dyDescent="0.25">
      <c r="A10" s="13" t="s">
        <v>64</v>
      </c>
      <c r="B10" s="12">
        <v>75</v>
      </c>
      <c r="C10" s="12">
        <v>51</v>
      </c>
      <c r="D10" s="12">
        <v>57</v>
      </c>
      <c r="E10" s="12">
        <v>84</v>
      </c>
    </row>
    <row r="11" spans="1:11" x14ac:dyDescent="0.25">
      <c r="A11" s="13" t="s">
        <v>65</v>
      </c>
      <c r="B11" s="12">
        <v>38</v>
      </c>
      <c r="C11" s="12">
        <v>37</v>
      </c>
      <c r="D11" s="12">
        <v>51</v>
      </c>
      <c r="E11" s="12">
        <v>56</v>
      </c>
    </row>
    <row r="12" spans="1:11" x14ac:dyDescent="0.25">
      <c r="G12" s="34"/>
    </row>
  </sheetData>
  <mergeCells count="2">
    <mergeCell ref="A2:E2"/>
    <mergeCell ref="A1:E1"/>
  </mergeCells>
  <dataValidations count="1">
    <dataValidation type="list" allowBlank="1" showInputMessage="1" showErrorMessage="1" sqref="G5">
      <formula1>Nomes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H11"/>
  <sheetViews>
    <sheetView zoomScale="175" zoomScaleNormal="175" workbookViewId="0">
      <selection activeCell="H4" sqref="H4"/>
    </sheetView>
  </sheetViews>
  <sheetFormatPr defaultRowHeight="15" x14ac:dyDescent="0.25"/>
  <cols>
    <col min="2" max="2" width="11.140625" bestFit="1" customWidth="1"/>
    <col min="7" max="7" width="13.28515625" bestFit="1" customWidth="1"/>
    <col min="8" max="8" width="11.140625" customWidth="1"/>
  </cols>
  <sheetData>
    <row r="1" spans="1:8" ht="23.25" x14ac:dyDescent="0.35">
      <c r="A1" s="38" t="s">
        <v>161</v>
      </c>
      <c r="B1" s="38"/>
      <c r="C1" s="38"/>
      <c r="D1" s="38"/>
      <c r="E1" s="38"/>
    </row>
    <row r="2" spans="1:8" ht="18.75" x14ac:dyDescent="0.3">
      <c r="A2" s="43" t="s">
        <v>52</v>
      </c>
      <c r="B2" s="43"/>
      <c r="C2" s="43"/>
      <c r="D2" s="43"/>
      <c r="E2" s="43"/>
    </row>
    <row r="3" spans="1:8" x14ac:dyDescent="0.25">
      <c r="A3" s="13" t="s">
        <v>53</v>
      </c>
      <c r="B3" s="13" t="s">
        <v>54</v>
      </c>
      <c r="C3" s="13" t="s">
        <v>55</v>
      </c>
      <c r="D3" s="13" t="s">
        <v>56</v>
      </c>
      <c r="E3" s="13" t="s">
        <v>57</v>
      </c>
    </row>
    <row r="4" spans="1:8" x14ac:dyDescent="0.25">
      <c r="A4" s="13" t="s">
        <v>58</v>
      </c>
      <c r="B4" s="12">
        <v>38</v>
      </c>
      <c r="C4" s="12">
        <v>58</v>
      </c>
      <c r="D4" s="12">
        <v>66</v>
      </c>
      <c r="E4" s="12">
        <v>49</v>
      </c>
      <c r="G4" s="14" t="s">
        <v>67</v>
      </c>
      <c r="H4" s="15" t="s">
        <v>55</v>
      </c>
    </row>
    <row r="5" spans="1:8" x14ac:dyDescent="0.25">
      <c r="A5" s="13" t="s">
        <v>59</v>
      </c>
      <c r="B5" s="12">
        <v>88</v>
      </c>
      <c r="C5" s="12">
        <v>92</v>
      </c>
      <c r="D5" s="12">
        <v>74</v>
      </c>
      <c r="E5" s="12">
        <v>90</v>
      </c>
      <c r="G5" s="15" t="s">
        <v>59</v>
      </c>
      <c r="H5" s="37">
        <f>VLOOKUP(G5,A3:E11,MATCH(H4,A3:E3,0),FALSE)</f>
        <v>92</v>
      </c>
    </row>
    <row r="6" spans="1:8" x14ac:dyDescent="0.25">
      <c r="A6" s="13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8" x14ac:dyDescent="0.25">
      <c r="A7" s="13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8" x14ac:dyDescent="0.25">
      <c r="A8" s="13" t="s">
        <v>62</v>
      </c>
      <c r="B8" s="12">
        <v>55</v>
      </c>
      <c r="C8" s="12">
        <v>55</v>
      </c>
      <c r="D8" s="12">
        <v>65</v>
      </c>
      <c r="E8" s="12">
        <v>75</v>
      </c>
    </row>
    <row r="9" spans="1:8" x14ac:dyDescent="0.25">
      <c r="A9" s="13" t="s">
        <v>63</v>
      </c>
      <c r="B9" s="12">
        <v>44</v>
      </c>
      <c r="C9" s="12">
        <v>69</v>
      </c>
      <c r="D9" s="12">
        <v>80</v>
      </c>
      <c r="E9" s="12">
        <v>90</v>
      </c>
    </row>
    <row r="10" spans="1:8" x14ac:dyDescent="0.25">
      <c r="A10" s="13" t="s">
        <v>64</v>
      </c>
      <c r="B10" s="12">
        <v>75</v>
      </c>
      <c r="C10" s="12">
        <v>51</v>
      </c>
      <c r="D10" s="12">
        <v>57</v>
      </c>
      <c r="E10" s="12">
        <v>84</v>
      </c>
    </row>
    <row r="11" spans="1:8" x14ac:dyDescent="0.25">
      <c r="A11" s="13" t="s">
        <v>65</v>
      </c>
      <c r="B11" s="12">
        <v>38</v>
      </c>
      <c r="C11" s="12">
        <v>37</v>
      </c>
      <c r="D11" s="12">
        <v>51</v>
      </c>
      <c r="E11" s="12">
        <v>56</v>
      </c>
    </row>
  </sheetData>
  <mergeCells count="2">
    <mergeCell ref="A2:E2"/>
    <mergeCell ref="A1:E1"/>
  </mergeCells>
  <dataValidations count="2">
    <dataValidation type="list" allowBlank="1" showInputMessage="1" showErrorMessage="1" sqref="G5">
      <formula1>Nomes</formula1>
    </dataValidation>
    <dataValidation type="list" allowBlank="1" showInputMessage="1" showErrorMessage="1" sqref="H4">
      <formula1>matérias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T24"/>
  <sheetViews>
    <sheetView zoomScale="115" zoomScaleNormal="115" workbookViewId="0">
      <selection activeCell="Q10" sqref="Q10"/>
    </sheetView>
  </sheetViews>
  <sheetFormatPr defaultRowHeight="15" x14ac:dyDescent="0.25"/>
  <cols>
    <col min="2" max="2" width="11.140625" bestFit="1" customWidth="1"/>
    <col min="8" max="8" width="14.7109375" customWidth="1"/>
    <col min="9" max="9" width="0" hidden="1" customWidth="1"/>
    <col min="10" max="10" width="9.140625" hidden="1" customWidth="1"/>
    <col min="11" max="11" width="0" hidden="1" customWidth="1"/>
    <col min="20" max="20" width="0" hidden="1" customWidth="1"/>
  </cols>
  <sheetData>
    <row r="1" spans="1:20" ht="46.15" customHeight="1" x14ac:dyDescent="0.35">
      <c r="A1" s="44" t="s">
        <v>162</v>
      </c>
      <c r="B1" s="44"/>
      <c r="C1" s="44"/>
      <c r="D1" s="44"/>
      <c r="E1" s="44"/>
    </row>
    <row r="2" spans="1:20" ht="18.75" x14ac:dyDescent="0.3">
      <c r="A2" s="43" t="s">
        <v>68</v>
      </c>
      <c r="B2" s="43"/>
      <c r="C2" s="43"/>
      <c r="D2" s="43"/>
      <c r="E2" s="43"/>
      <c r="T2" t="s">
        <v>165</v>
      </c>
    </row>
    <row r="3" spans="1:20" x14ac:dyDescent="0.25">
      <c r="A3" s="13" t="s">
        <v>53</v>
      </c>
      <c r="B3" s="13" t="s">
        <v>54</v>
      </c>
      <c r="C3" s="13" t="s">
        <v>55</v>
      </c>
      <c r="D3" s="13" t="s">
        <v>56</v>
      </c>
      <c r="E3" s="13" t="s">
        <v>57</v>
      </c>
      <c r="H3" s="15" t="s">
        <v>68</v>
      </c>
      <c r="J3" t="s">
        <v>68</v>
      </c>
      <c r="S3" t="s">
        <v>166</v>
      </c>
      <c r="T3" t="s">
        <v>68</v>
      </c>
    </row>
    <row r="4" spans="1:20" x14ac:dyDescent="0.25">
      <c r="A4" s="13" t="s">
        <v>58</v>
      </c>
      <c r="B4" s="12">
        <v>38</v>
      </c>
      <c r="C4" s="12">
        <v>58</v>
      </c>
      <c r="D4" s="12">
        <v>66</v>
      </c>
      <c r="E4" s="12">
        <v>49</v>
      </c>
      <c r="H4" s="15" t="s">
        <v>55</v>
      </c>
      <c r="J4" t="s">
        <v>69</v>
      </c>
      <c r="T4" t="s">
        <v>69</v>
      </c>
    </row>
    <row r="5" spans="1:20" x14ac:dyDescent="0.25">
      <c r="A5" s="13" t="s">
        <v>59</v>
      </c>
      <c r="B5" s="12">
        <v>88</v>
      </c>
      <c r="C5" s="12">
        <v>92</v>
      </c>
      <c r="D5" s="12">
        <v>74</v>
      </c>
      <c r="E5" s="12">
        <v>90</v>
      </c>
      <c r="G5" s="15" t="s">
        <v>59</v>
      </c>
      <c r="H5" s="37">
        <f>CHOOSE(IF(H3="Exame 1",1,IF(H3="Exame 2",2,3)),VLOOKUP(G5,A4:E8,MATCH(H4,A3:E3,0),FALSE),VLOOKUP(G5,A12:E16,MATCH(H4,A11:E11,0),FALSE),VLOOKUP(G5,A20:E24,MATCH(H4,A19:E19,0),FALSE))</f>
        <v>92</v>
      </c>
      <c r="J5" t="s">
        <v>70</v>
      </c>
      <c r="T5" t="s">
        <v>70</v>
      </c>
    </row>
    <row r="6" spans="1:20" x14ac:dyDescent="0.25">
      <c r="A6" s="13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20" x14ac:dyDescent="0.25">
      <c r="A7" s="13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20" x14ac:dyDescent="0.25">
      <c r="A8" s="13" t="s">
        <v>62</v>
      </c>
      <c r="B8" s="12">
        <v>55</v>
      </c>
      <c r="C8" s="12">
        <v>55</v>
      </c>
      <c r="D8" s="12">
        <v>65</v>
      </c>
      <c r="E8" s="12">
        <v>75</v>
      </c>
    </row>
    <row r="10" spans="1:20" ht="18.75" x14ac:dyDescent="0.3">
      <c r="A10" s="43" t="s">
        <v>69</v>
      </c>
      <c r="B10" s="43"/>
      <c r="C10" s="43"/>
      <c r="D10" s="43"/>
      <c r="E10" s="43"/>
    </row>
    <row r="11" spans="1:20" x14ac:dyDescent="0.25">
      <c r="A11" s="13" t="s">
        <v>53</v>
      </c>
      <c r="B11" s="13" t="s">
        <v>54</v>
      </c>
      <c r="C11" s="13" t="s">
        <v>55</v>
      </c>
      <c r="D11" s="13" t="s">
        <v>56</v>
      </c>
      <c r="E11" s="13" t="s">
        <v>57</v>
      </c>
      <c r="I11" s="34"/>
    </row>
    <row r="12" spans="1:20" x14ac:dyDescent="0.25">
      <c r="A12" s="13" t="s">
        <v>58</v>
      </c>
      <c r="B12" s="12">
        <v>71</v>
      </c>
      <c r="C12" s="12">
        <v>41</v>
      </c>
      <c r="D12" s="12">
        <v>50</v>
      </c>
      <c r="E12" s="12">
        <v>89</v>
      </c>
    </row>
    <row r="13" spans="1:20" x14ac:dyDescent="0.25">
      <c r="A13" s="13" t="s">
        <v>59</v>
      </c>
      <c r="B13" s="12">
        <v>86</v>
      </c>
      <c r="C13" s="12">
        <v>91</v>
      </c>
      <c r="D13" s="12">
        <v>41</v>
      </c>
      <c r="E13" s="12">
        <v>74</v>
      </c>
    </row>
    <row r="14" spans="1:20" x14ac:dyDescent="0.25">
      <c r="A14" s="13" t="s">
        <v>61</v>
      </c>
      <c r="B14" s="12">
        <v>41</v>
      </c>
      <c r="C14" s="12">
        <v>66</v>
      </c>
      <c r="D14" s="12">
        <v>85</v>
      </c>
      <c r="E14" s="12">
        <v>55</v>
      </c>
    </row>
    <row r="15" spans="1:20" x14ac:dyDescent="0.25">
      <c r="A15" s="13" t="s">
        <v>60</v>
      </c>
      <c r="B15" s="12">
        <v>45</v>
      </c>
      <c r="C15" s="12">
        <v>53</v>
      </c>
      <c r="D15" s="12">
        <v>76</v>
      </c>
      <c r="E15" s="12">
        <v>95</v>
      </c>
    </row>
    <row r="16" spans="1:20" x14ac:dyDescent="0.25">
      <c r="A16" s="13" t="s">
        <v>62</v>
      </c>
      <c r="B16" s="12">
        <v>63</v>
      </c>
      <c r="C16" s="12">
        <v>73</v>
      </c>
      <c r="D16" s="12">
        <v>68</v>
      </c>
      <c r="E16" s="12">
        <v>72</v>
      </c>
    </row>
    <row r="18" spans="1:5" ht="18.75" x14ac:dyDescent="0.3">
      <c r="A18" s="43" t="s">
        <v>70</v>
      </c>
      <c r="B18" s="43"/>
      <c r="C18" s="43"/>
      <c r="D18" s="43"/>
      <c r="E18" s="43"/>
    </row>
    <row r="19" spans="1:5" x14ac:dyDescent="0.25">
      <c r="A19" s="13" t="s">
        <v>53</v>
      </c>
      <c r="B19" s="13" t="s">
        <v>54</v>
      </c>
      <c r="C19" s="13" t="s">
        <v>55</v>
      </c>
      <c r="D19" s="13" t="s">
        <v>56</v>
      </c>
      <c r="E19" s="13" t="s">
        <v>57</v>
      </c>
    </row>
    <row r="20" spans="1:5" x14ac:dyDescent="0.25">
      <c r="A20" s="13" t="s">
        <v>58</v>
      </c>
      <c r="B20" s="12">
        <v>51</v>
      </c>
      <c r="C20" s="12">
        <v>83</v>
      </c>
      <c r="D20" s="12">
        <v>80</v>
      </c>
      <c r="E20" s="12">
        <v>50</v>
      </c>
    </row>
    <row r="21" spans="1:5" x14ac:dyDescent="0.25">
      <c r="A21" s="13" t="s">
        <v>59</v>
      </c>
      <c r="B21" s="12">
        <v>74</v>
      </c>
      <c r="C21" s="12">
        <v>46</v>
      </c>
      <c r="D21" s="12">
        <v>58</v>
      </c>
      <c r="E21" s="12">
        <v>51</v>
      </c>
    </row>
    <row r="22" spans="1:5" x14ac:dyDescent="0.25">
      <c r="A22" s="13" t="s">
        <v>61</v>
      </c>
      <c r="B22" s="12">
        <v>89</v>
      </c>
      <c r="C22" s="12">
        <v>64</v>
      </c>
      <c r="D22" s="12">
        <v>59</v>
      </c>
      <c r="E22" s="12">
        <v>53</v>
      </c>
    </row>
    <row r="23" spans="1:5" x14ac:dyDescent="0.25">
      <c r="A23" s="13" t="s">
        <v>60</v>
      </c>
      <c r="B23" s="12">
        <v>47</v>
      </c>
      <c r="C23" s="12">
        <v>73</v>
      </c>
      <c r="D23" s="12">
        <v>48</v>
      </c>
      <c r="E23" s="12">
        <v>53</v>
      </c>
    </row>
    <row r="24" spans="1:5" x14ac:dyDescent="0.25">
      <c r="A24" s="13" t="s">
        <v>62</v>
      </c>
      <c r="B24" s="12">
        <v>50</v>
      </c>
      <c r="C24" s="12">
        <v>64</v>
      </c>
      <c r="D24" s="12">
        <v>50</v>
      </c>
      <c r="E24" s="12">
        <v>75</v>
      </c>
    </row>
  </sheetData>
  <mergeCells count="4">
    <mergeCell ref="A2:E2"/>
    <mergeCell ref="A10:E10"/>
    <mergeCell ref="A18:E18"/>
    <mergeCell ref="A1:E1"/>
  </mergeCells>
  <phoneticPr fontId="9" type="noConversion"/>
  <dataValidations count="3">
    <dataValidation type="list" allowBlank="1" showInputMessage="1" showErrorMessage="1" sqref="H4">
      <formula1>matérias</formula1>
    </dataValidation>
    <dataValidation type="list" allowBlank="1" showInputMessage="1" showErrorMessage="1" sqref="G5">
      <formula1>listaalunos</formula1>
    </dataValidation>
    <dataValidation type="list" allowBlank="1" showInputMessage="1" showErrorMessage="1" sqref="H3">
      <formula1>nomeexames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C11"/>
  <sheetViews>
    <sheetView zoomScale="175" zoomScaleNormal="175" workbookViewId="0">
      <selection activeCell="H3" sqref="H3"/>
    </sheetView>
  </sheetViews>
  <sheetFormatPr defaultRowHeight="15" x14ac:dyDescent="0.25"/>
  <cols>
    <col min="2" max="2" width="25.42578125" bestFit="1" customWidth="1"/>
    <col min="3" max="3" width="9.7109375" bestFit="1" customWidth="1"/>
  </cols>
  <sheetData>
    <row r="1" spans="1:3" ht="23.25" x14ac:dyDescent="0.35">
      <c r="A1" s="39" t="s">
        <v>159</v>
      </c>
      <c r="B1" s="39"/>
      <c r="C1" s="39"/>
    </row>
    <row r="2" spans="1:3" x14ac:dyDescent="0.25">
      <c r="A2" s="54" t="s">
        <v>120</v>
      </c>
      <c r="B2" s="54" t="s">
        <v>121</v>
      </c>
      <c r="C2" s="54" t="s">
        <v>122</v>
      </c>
    </row>
    <row r="3" spans="1:3" x14ac:dyDescent="0.25">
      <c r="A3" s="55" t="s">
        <v>123</v>
      </c>
      <c r="B3" s="56">
        <v>5.2164351851851858E-2</v>
      </c>
      <c r="C3" s="55">
        <f>_xlfn.RANK.EQ(Tabela45[[#This Row],[Tempo]],Tabela45[Tempo],1)</f>
        <v>8</v>
      </c>
    </row>
    <row r="4" spans="1:3" x14ac:dyDescent="0.25">
      <c r="A4" s="20" t="s">
        <v>124</v>
      </c>
      <c r="B4" s="57">
        <v>5.0868055555555548E-2</v>
      </c>
      <c r="C4" s="33">
        <f>_xlfn.RANK.EQ(Tabela45[[#This Row],[Tempo]],Tabela45[Tempo],1)</f>
        <v>7</v>
      </c>
    </row>
    <row r="5" spans="1:3" x14ac:dyDescent="0.25">
      <c r="A5" s="55" t="s">
        <v>125</v>
      </c>
      <c r="B5" s="56">
        <v>4.1643518518518517E-2</v>
      </c>
      <c r="C5" s="55">
        <f>_xlfn.RANK.EQ(Tabela45[[#This Row],[Tempo]],Tabela45[Tempo],1)</f>
        <v>2</v>
      </c>
    </row>
    <row r="6" spans="1:3" x14ac:dyDescent="0.25">
      <c r="A6" s="20" t="s">
        <v>79</v>
      </c>
      <c r="B6" s="57">
        <v>5.4178240740740735E-2</v>
      </c>
      <c r="C6" s="33">
        <f>_xlfn.RANK.EQ(Tabela45[[#This Row],[Tempo]],Tabela45[Tempo],1)</f>
        <v>9</v>
      </c>
    </row>
    <row r="7" spans="1:3" x14ac:dyDescent="0.25">
      <c r="A7" s="55" t="s">
        <v>124</v>
      </c>
      <c r="B7" s="56">
        <v>4.5520833333333337E-2</v>
      </c>
      <c r="C7" s="55">
        <f>_xlfn.RANK.EQ(Tabela45[[#This Row],[Tempo]],Tabela45[Tempo],1)</f>
        <v>5</v>
      </c>
    </row>
    <row r="8" spans="1:3" x14ac:dyDescent="0.25">
      <c r="A8" s="20" t="s">
        <v>126</v>
      </c>
      <c r="B8" s="57">
        <v>4.3344907407407408E-2</v>
      </c>
      <c r="C8" s="33">
        <f>_xlfn.RANK.EQ(Tabela45[[#This Row],[Tempo]],Tabela45[Tempo],1)</f>
        <v>4</v>
      </c>
    </row>
    <row r="9" spans="1:3" x14ac:dyDescent="0.25">
      <c r="A9" s="55" t="s">
        <v>127</v>
      </c>
      <c r="B9" s="56">
        <v>4.7384259259259258E-2</v>
      </c>
      <c r="C9" s="55">
        <f>_xlfn.RANK.EQ(Tabela45[[#This Row],[Tempo]],Tabela45[Tempo],1)</f>
        <v>6</v>
      </c>
    </row>
    <row r="10" spans="1:3" x14ac:dyDescent="0.25">
      <c r="A10" s="20" t="s">
        <v>76</v>
      </c>
      <c r="B10" s="57">
        <v>4.1527777777777775E-2</v>
      </c>
      <c r="C10" s="33">
        <f>_xlfn.RANK.EQ(Tabela45[[#This Row],[Tempo]],Tabela45[Tempo],1)</f>
        <v>1</v>
      </c>
    </row>
    <row r="11" spans="1:3" x14ac:dyDescent="0.25">
      <c r="A11" s="55" t="s">
        <v>128</v>
      </c>
      <c r="B11" s="56">
        <v>4.2465277777777775E-2</v>
      </c>
      <c r="C11" s="55">
        <f>_xlfn.RANK.EQ(Tabela45[[#This Row],[Tempo]],Tabela45[Tempo],1)</f>
        <v>3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F18"/>
  <sheetViews>
    <sheetView workbookViewId="0">
      <selection activeCell="C18" sqref="C18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6" width="12.85546875" bestFit="1" customWidth="1"/>
  </cols>
  <sheetData>
    <row r="1" spans="1:6" ht="23.25" x14ac:dyDescent="0.35">
      <c r="B1" s="38" t="s">
        <v>163</v>
      </c>
      <c r="C1" s="38"/>
      <c r="D1" s="38"/>
      <c r="E1" s="38"/>
      <c r="F1" s="38"/>
    </row>
    <row r="2" spans="1:6" x14ac:dyDescent="0.25">
      <c r="B2" s="31" t="s">
        <v>154</v>
      </c>
      <c r="C2" s="31" t="s">
        <v>155</v>
      </c>
      <c r="D2" s="31" t="s">
        <v>156</v>
      </c>
      <c r="E2" s="31" t="s">
        <v>157</v>
      </c>
      <c r="F2" s="31" t="s">
        <v>137</v>
      </c>
    </row>
    <row r="3" spans="1:6" x14ac:dyDescent="0.25">
      <c r="B3" s="32">
        <v>3000</v>
      </c>
      <c r="C3" s="32">
        <v>2900</v>
      </c>
      <c r="D3" s="32">
        <v>2800</v>
      </c>
      <c r="E3" s="32">
        <v>3300</v>
      </c>
      <c r="F3" s="32">
        <v>3200</v>
      </c>
    </row>
    <row r="4" spans="1:6" x14ac:dyDescent="0.25">
      <c r="B4" s="30">
        <v>2600</v>
      </c>
      <c r="C4" s="30">
        <v>3250</v>
      </c>
      <c r="D4" s="30">
        <v>3000</v>
      </c>
      <c r="E4" s="30">
        <v>2950</v>
      </c>
      <c r="F4" s="30">
        <v>3000</v>
      </c>
    </row>
    <row r="5" spans="1:6" x14ac:dyDescent="0.25">
      <c r="B5" s="32">
        <v>2800</v>
      </c>
      <c r="C5" s="32">
        <v>2600</v>
      </c>
      <c r="D5" s="32">
        <v>3000</v>
      </c>
      <c r="E5" s="32">
        <v>2700</v>
      </c>
      <c r="F5" s="32">
        <v>3300</v>
      </c>
    </row>
    <row r="6" spans="1:6" x14ac:dyDescent="0.25">
      <c r="B6" s="30">
        <v>3100</v>
      </c>
      <c r="C6" s="30">
        <v>3000</v>
      </c>
      <c r="D6" s="30">
        <v>2900</v>
      </c>
      <c r="E6" s="30">
        <v>3300</v>
      </c>
      <c r="F6" s="30">
        <v>2950</v>
      </c>
    </row>
    <row r="7" spans="1:6" x14ac:dyDescent="0.25">
      <c r="B7" s="32">
        <v>2500</v>
      </c>
      <c r="C7" s="32">
        <v>2900</v>
      </c>
      <c r="D7" s="32">
        <v>3300</v>
      </c>
      <c r="E7" s="32">
        <v>3500</v>
      </c>
      <c r="F7" s="32">
        <v>3000</v>
      </c>
    </row>
    <row r="8" spans="1:6" x14ac:dyDescent="0.25">
      <c r="B8" s="30">
        <v>2500</v>
      </c>
      <c r="C8" s="30">
        <v>2400</v>
      </c>
      <c r="D8" s="30">
        <v>3000</v>
      </c>
      <c r="E8" s="30">
        <v>2400</v>
      </c>
      <c r="F8" s="30">
        <v>3200</v>
      </c>
    </row>
    <row r="9" spans="1:6" x14ac:dyDescent="0.25">
      <c r="B9" s="32">
        <v>3800</v>
      </c>
      <c r="C9" s="32">
        <v>3000</v>
      </c>
      <c r="D9" s="32">
        <v>3500</v>
      </c>
      <c r="E9" s="32">
        <v>3000</v>
      </c>
      <c r="F9" s="32">
        <v>3000</v>
      </c>
    </row>
    <row r="10" spans="1:6" x14ac:dyDescent="0.25">
      <c r="B10" s="30">
        <v>2200</v>
      </c>
      <c r="C10" s="30">
        <v>3300</v>
      </c>
      <c r="D10" s="30">
        <v>2600</v>
      </c>
      <c r="E10" s="30">
        <v>2800</v>
      </c>
      <c r="F10" s="30">
        <v>3500</v>
      </c>
    </row>
    <row r="11" spans="1:6" x14ac:dyDescent="0.25">
      <c r="B11" s="32">
        <v>3100</v>
      </c>
      <c r="C11" s="32">
        <v>2900</v>
      </c>
      <c r="D11" s="32">
        <v>3200</v>
      </c>
      <c r="E11" s="32">
        <v>2800</v>
      </c>
      <c r="F11" s="32">
        <v>2800</v>
      </c>
    </row>
    <row r="12" spans="1:6" x14ac:dyDescent="0.25">
      <c r="B12" s="30">
        <v>3100</v>
      </c>
      <c r="C12" s="30">
        <v>2500</v>
      </c>
      <c r="D12" s="30">
        <v>2800</v>
      </c>
      <c r="E12" s="30">
        <v>3100</v>
      </c>
      <c r="F12" s="30">
        <v>3000</v>
      </c>
    </row>
    <row r="13" spans="1:6" x14ac:dyDescent="0.25">
      <c r="B13" s="32">
        <v>3000</v>
      </c>
      <c r="C13" s="32">
        <v>3000</v>
      </c>
      <c r="D13" s="32">
        <v>3100</v>
      </c>
      <c r="E13" s="32">
        <v>2650</v>
      </c>
      <c r="F13" s="32">
        <v>2900</v>
      </c>
    </row>
    <row r="14" spans="1:6" x14ac:dyDescent="0.25">
      <c r="B14" s="30">
        <v>3200</v>
      </c>
      <c r="C14" s="30">
        <v>3000</v>
      </c>
      <c r="D14" s="30">
        <v>2900</v>
      </c>
      <c r="E14" s="30">
        <v>3600</v>
      </c>
      <c r="F14" s="30">
        <v>3200</v>
      </c>
    </row>
    <row r="15" spans="1:6" x14ac:dyDescent="0.25">
      <c r="A15" s="14" t="s">
        <v>6</v>
      </c>
      <c r="B15" s="32">
        <f>SUM(B3:B14)</f>
        <v>34900</v>
      </c>
      <c r="C15" s="32">
        <f t="shared" ref="C15:F15" si="0">SUM(C3:C14)</f>
        <v>34750</v>
      </c>
      <c r="D15" s="32">
        <f t="shared" si="0"/>
        <v>36100</v>
      </c>
      <c r="E15" s="32">
        <f t="shared" si="0"/>
        <v>36100</v>
      </c>
      <c r="F15" s="32">
        <f t="shared" si="0"/>
        <v>37050</v>
      </c>
    </row>
    <row r="17" spans="2:3" x14ac:dyDescent="0.25">
      <c r="B17" s="29" t="s">
        <v>130</v>
      </c>
      <c r="C17" s="29" t="s">
        <v>6</v>
      </c>
    </row>
    <row r="18" spans="2:3" x14ac:dyDescent="0.25">
      <c r="B18" s="32" t="s">
        <v>155</v>
      </c>
      <c r="C18" s="32">
        <f>HLOOKUP(Tabela8[Funcionário],Tabela7[#All],14,FALSE)</f>
        <v>34750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CQ511"/>
  <sheetViews>
    <sheetView tabSelected="1" zoomScale="85" zoomScaleNormal="85" workbookViewId="0">
      <selection activeCell="G10" sqref="G10"/>
    </sheetView>
  </sheetViews>
  <sheetFormatPr defaultRowHeight="16.5" thickTop="1" thickBottom="1" x14ac:dyDescent="0.3"/>
  <cols>
    <col min="1" max="1" width="19.28515625" customWidth="1"/>
    <col min="2" max="2" width="19.42578125" bestFit="1" customWidth="1"/>
    <col min="3" max="3" width="21" customWidth="1"/>
    <col min="4" max="4" width="20" bestFit="1" customWidth="1"/>
    <col min="5" max="5" width="17.7109375" customWidth="1"/>
    <col min="8" max="8" width="8.7109375" bestFit="1" customWidth="1"/>
    <col min="12" max="12" width="12.28515625" customWidth="1"/>
    <col min="13" max="13" width="5.7109375" style="52" customWidth="1"/>
    <col min="14" max="142" width="5.7109375" customWidth="1"/>
  </cols>
  <sheetData>
    <row r="1" spans="1:16" ht="14.45" customHeight="1" x14ac:dyDescent="0.25">
      <c r="A1" s="18" t="s">
        <v>82</v>
      </c>
      <c r="B1" s="18" t="s">
        <v>83</v>
      </c>
      <c r="C1" s="18" t="s">
        <v>84</v>
      </c>
      <c r="D1" s="50" t="s">
        <v>167</v>
      </c>
      <c r="E1" s="19" t="s">
        <v>85</v>
      </c>
      <c r="M1"/>
    </row>
    <row r="2" spans="1:16" ht="14.45" customHeight="1" x14ac:dyDescent="0.25">
      <c r="A2" s="20" t="s">
        <v>89</v>
      </c>
      <c r="B2" s="20" t="str">
        <f t="shared" ref="B2:B18" ca="1" si="0">IFERROR(INDIRECT(A2),"")</f>
        <v>Farelo de Aveia</v>
      </c>
      <c r="C2" s="49">
        <v>12</v>
      </c>
      <c r="D2" s="48">
        <f ca="1">IF(A2="Carnes",VLOOKUP(B2,carnesprecos,2,FALSE),IF(A2="Frios",VLOOKUP(B2,'Opções Exercício 9'!$G$2:$H$8,2,FALSE),IF(A2="Grãos",VLOOKUP(B2,'Opções Exercício 9'!$E$2:$F$8,2,FALSE),IF(A2="Bebidas",VLOOKUP(B2,'Opções Exercício 9'!$A$2:$B$8,2,FALSE),""))))</f>
        <v>7</v>
      </c>
      <c r="E2" s="53">
        <f ca="1">PRODUCT(IF(A2="Carnes",VLOOKUP(B2,carnesprecos,2,FALSE),IF(A2="Frios",VLOOKUP(B2,'Opções Exercício 9'!$G$2:$H$8,2,FALSE),IF(A2="Grãos",VLOOKUP(B2,'Opções Exercício 9'!$E$2:$F$8,2,FALSE),IF(A2="Bebidas",VLOOKUP(B2,'Opções Exercício 9'!$A$2:$B$8,2,FALSE))))),C2)</f>
        <v>84</v>
      </c>
      <c r="J2" s="46" t="s">
        <v>164</v>
      </c>
      <c r="K2" s="46"/>
      <c r="L2" s="46"/>
      <c r="M2" s="46"/>
      <c r="N2" s="46"/>
      <c r="O2" s="46"/>
      <c r="P2" s="46"/>
    </row>
    <row r="3" spans="1:16" ht="14.45" customHeight="1" x14ac:dyDescent="0.25">
      <c r="A3" s="20" t="s">
        <v>88</v>
      </c>
      <c r="B3" s="20" t="str">
        <f t="shared" ca="1" si="0"/>
        <v>Sobrecoxa de Frango</v>
      </c>
      <c r="C3" s="51">
        <v>3</v>
      </c>
      <c r="D3" s="48">
        <f ca="1">IF(A3="Carnes",VLOOKUP(B3,carnesprecos,2,FALSE),IF(A3="Frios",VLOOKUP(B3,'Opções Exercício 9'!$G$2:$H$8,2,FALSE),IF(A3="Grãos",VLOOKUP(B3,'Opções Exercício 9'!$E$2:$F$8,2,FALSE),IF(A3="Bebidas",VLOOKUP(B3,'Opções Exercício 9'!$A$2:$B$8,2,FALSE),""))))</f>
        <v>11</v>
      </c>
      <c r="E3" s="53">
        <f ca="1">PRODUCT(IF(A3="Carnes",VLOOKUP(B3,carnesprecos,2,FALSE),IF(A3="Frios",VLOOKUP(B3,'Opções Exercício 9'!$G$2:$H$8,2,FALSE),IF(A3="Grãos",VLOOKUP(B3,'Opções Exercício 9'!$E$2:$F$8,2,FALSE),IF(A3="Bebidas",VLOOKUP(B3,'Opções Exercício 9'!$A$2:$B$8,2,FALSE))))),C3)</f>
        <v>33</v>
      </c>
      <c r="J3" s="46"/>
      <c r="K3" s="46"/>
      <c r="L3" s="46"/>
      <c r="M3" s="46"/>
      <c r="N3" s="46"/>
      <c r="O3" s="46"/>
      <c r="P3" s="46"/>
    </row>
    <row r="4" spans="1:16" ht="15" customHeight="1" x14ac:dyDescent="0.25">
      <c r="A4" s="20" t="s">
        <v>89</v>
      </c>
      <c r="B4" s="20" t="str">
        <f t="shared" ca="1" si="0"/>
        <v>Semente de Linhaça</v>
      </c>
      <c r="C4" s="51">
        <v>1</v>
      </c>
      <c r="D4" s="48">
        <f ca="1">IF(A4="Carnes",VLOOKUP(B4,carnesprecos,2,FALSE),IF(A4="Frios",VLOOKUP(B4,'Opções Exercício 9'!$G$2:$H$8,2,FALSE),IF(A4="Grãos",VLOOKUP(B4,'Opções Exercício 9'!$E$2:$F$8,2,FALSE),IF(A4="Bebidas",VLOOKUP(B4,'Opções Exercício 9'!$A$2:$B$8,2,FALSE),""))))</f>
        <v>31</v>
      </c>
      <c r="E4" s="53">
        <f ca="1">PRODUCT(IF(A4="Carnes",VLOOKUP(B4,carnesprecos,2,FALSE),IF(A4="Frios",VLOOKUP(B4,'Opções Exercício 9'!$G$2:$H$8,2,FALSE),IF(A4="Grãos",VLOOKUP(B4,'Opções Exercício 9'!$E$2:$F$8,2,FALSE),IF(A4="Bebidas",VLOOKUP(B4,'Opções Exercício 9'!$A$2:$B$8,2,FALSE))))),C4)</f>
        <v>31</v>
      </c>
      <c r="J4" s="46"/>
      <c r="K4" s="46"/>
      <c r="L4" s="46"/>
      <c r="M4" s="46"/>
      <c r="N4" s="46"/>
      <c r="O4" s="46"/>
      <c r="P4" s="46"/>
    </row>
    <row r="5" spans="1:16" ht="15" customHeight="1" x14ac:dyDescent="0.25">
      <c r="A5" s="20" t="s">
        <v>87</v>
      </c>
      <c r="B5" s="20" t="str">
        <f t="shared" ca="1" si="0"/>
        <v>Suco de Maçã</v>
      </c>
      <c r="C5" s="51">
        <v>5</v>
      </c>
      <c r="D5" s="48">
        <f ca="1">IF(A5="Carnes",VLOOKUP(B5,carnesprecos,2,FALSE),IF(A5="Frios",VLOOKUP(B5,'Opções Exercício 9'!$G$2:$H$8,2,FALSE),IF(A5="Grãos",VLOOKUP(B5,'Opções Exercício 9'!$E$2:$F$8,2,FALSE),IF(A5="Bebidas",VLOOKUP(B5,'Opções Exercício 9'!$A$2:$B$8,2,FALSE),""))))</f>
        <v>3</v>
      </c>
      <c r="E5" s="53">
        <f ca="1">PRODUCT(IF(A5="Carnes",VLOOKUP(B5,carnesprecos,2,FALSE),IF(A5="Frios",VLOOKUP(B5,'Opções Exercício 9'!$G$2:$H$8,2,FALSE),IF(A5="Grãos",VLOOKUP(B5,'Opções Exercício 9'!$E$2:$F$8,2,FALSE),IF(A5="Bebidas",VLOOKUP(B5,'Opções Exercício 9'!$A$2:$B$8,2,FALSE))))),C5)</f>
        <v>15</v>
      </c>
      <c r="J5" s="45" t="s">
        <v>86</v>
      </c>
      <c r="K5" s="45"/>
      <c r="L5" s="45"/>
      <c r="M5" s="47">
        <f ca="1">SUMPRODUCT(D2:D18,C2:C18)</f>
        <v>163</v>
      </c>
      <c r="N5" s="47"/>
      <c r="O5" s="47"/>
      <c r="P5" s="47"/>
    </row>
    <row r="6" spans="1:16" ht="15" customHeight="1" x14ac:dyDescent="0.25">
      <c r="A6" s="20"/>
      <c r="B6" s="20" t="str">
        <f t="shared" ca="1" si="0"/>
        <v/>
      </c>
      <c r="C6" s="51"/>
      <c r="D6" s="48" t="str">
        <f>IF(A6="Carnes",VLOOKUP(B6,carnesprecos,2,FALSE),IF(A6="Frios",VLOOKUP(B6,'Opções Exercício 9'!$G$2:$H$8,2,FALSE),IF(A6="Grãos",VLOOKUP(B6,'Opções Exercício 9'!$E$2:$F$8,2,FALSE),IF(A6="Bebidas",VLOOKUP(B6,'Opções Exercício 9'!$A$2:$B$8,2,FALSE),""))))</f>
        <v/>
      </c>
      <c r="E6" s="53">
        <f>PRODUCT(IF(A6="Carnes",VLOOKUP(B6,carnesprecos,2,FALSE),IF(A6="Frios",VLOOKUP(B6,'Opções Exercício 9'!$G$2:$H$8,2,FALSE),IF(A6="Grãos",VLOOKUP(B6,'Opções Exercício 9'!$E$2:$F$8,2,FALSE),IF(A6="Bebidas",VLOOKUP(B6,'Opções Exercício 9'!$A$2:$B$8,2,FALSE))))),C6)</f>
        <v>0</v>
      </c>
      <c r="M6"/>
    </row>
    <row r="7" spans="1:16" ht="15" x14ac:dyDescent="0.25">
      <c r="A7" s="20"/>
      <c r="B7" s="20" t="str">
        <f t="shared" ca="1" si="0"/>
        <v/>
      </c>
      <c r="C7" s="51"/>
      <c r="D7" s="48" t="str">
        <f>IF(A7="Carnes",VLOOKUP(B7,carnesprecos,2,FALSE),IF(A7="Frios",VLOOKUP(B7,'Opções Exercício 9'!$G$2:$H$8,2,FALSE),IF(A7="Grãos",VLOOKUP(B7,'Opções Exercício 9'!$E$2:$F$8,2,FALSE),IF(A7="Bebidas",VLOOKUP(B7,'Opções Exercício 9'!$A$2:$B$8,2,FALSE),""))))</f>
        <v/>
      </c>
      <c r="E7" s="53">
        <f>PRODUCT(IF(A7="Carnes",VLOOKUP(B7,carnesprecos,2,FALSE),IF(A7="Frios",VLOOKUP(B7,'Opções Exercício 9'!$G$2:$H$8,2,FALSE),IF(A7="Grãos",VLOOKUP(B7,'Opções Exercício 9'!$E$2:$F$8,2,FALSE),IF(A7="Bebidas",VLOOKUP(B7,'Opções Exercício 9'!$A$2:$B$8,2,FALSE))))),C7)</f>
        <v>0</v>
      </c>
      <c r="M7"/>
    </row>
    <row r="8" spans="1:16" ht="15" x14ac:dyDescent="0.25">
      <c r="A8" s="20"/>
      <c r="B8" s="20" t="str">
        <f t="shared" ca="1" si="0"/>
        <v/>
      </c>
      <c r="C8" s="51"/>
      <c r="D8" s="48" t="str">
        <f>IF(A8="Carnes",VLOOKUP(B8,carnesprecos,2,FALSE),IF(A8="Frios",VLOOKUP(B8,'Opções Exercício 9'!$G$2:$H$8,2,FALSE),IF(A8="Grãos",VLOOKUP(B8,'Opções Exercício 9'!$E$2:$F$8,2,FALSE),IF(A8="Bebidas",VLOOKUP(B8,'Opções Exercício 9'!$A$2:$B$8,2,FALSE),""))))</f>
        <v/>
      </c>
      <c r="E8" s="53">
        <f>PRODUCT(IF(A8="Carnes",VLOOKUP(B8,carnesprecos,2,FALSE),IF(A8="Frios",VLOOKUP(B8,'Opções Exercício 9'!$G$2:$H$8,2,FALSE),IF(A8="Grãos",VLOOKUP(B8,'Opções Exercício 9'!$E$2:$F$8,2,FALSE),IF(A8="Bebidas",VLOOKUP(B8,'Opções Exercício 9'!$A$2:$B$8,2,FALSE))))),C8)</f>
        <v>0</v>
      </c>
      <c r="M8"/>
    </row>
    <row r="9" spans="1:16" ht="15" x14ac:dyDescent="0.25">
      <c r="A9" s="20"/>
      <c r="B9" s="20" t="str">
        <f t="shared" ca="1" si="0"/>
        <v/>
      </c>
      <c r="C9" s="51"/>
      <c r="D9" s="48" t="str">
        <f>IF(A9="Carnes",VLOOKUP(B9,carnesprecos,2,FALSE),IF(A9="Frios",VLOOKUP(B9,'Opções Exercício 9'!$G$2:$H$8,2,FALSE),IF(A9="Grãos",VLOOKUP(B9,'Opções Exercício 9'!$E$2:$F$8,2,FALSE),IF(A9="Bebidas",VLOOKUP(B9,'Opções Exercício 9'!$A$2:$B$8,2,FALSE),""))))</f>
        <v/>
      </c>
      <c r="E9" s="53">
        <f>PRODUCT(IF(A9="Carnes",VLOOKUP(B9,carnesprecos,2,FALSE),IF(A9="Frios",VLOOKUP(B9,'Opções Exercício 9'!$G$2:$H$8,2,FALSE),IF(A9="Grãos",VLOOKUP(B9,'Opções Exercício 9'!$E$2:$F$8,2,FALSE),IF(A9="Bebidas",VLOOKUP(B9,'Opções Exercício 9'!$A$2:$B$8,2,FALSE))))),C9)</f>
        <v>0</v>
      </c>
      <c r="M9"/>
    </row>
    <row r="10" spans="1:16" ht="15" x14ac:dyDescent="0.25">
      <c r="A10" s="20"/>
      <c r="B10" s="20" t="str">
        <f t="shared" ca="1" si="0"/>
        <v/>
      </c>
      <c r="C10" s="51"/>
      <c r="D10" s="48" t="str">
        <f>IF(A10="Carnes",VLOOKUP(B10,carnesprecos,2,FALSE),IF(A10="Frios",VLOOKUP(B10,'Opções Exercício 9'!$G$2:$H$8,2,FALSE),IF(A10="Grãos",VLOOKUP(B10,'Opções Exercício 9'!$E$2:$F$8,2,FALSE),IF(A10="Bebidas",VLOOKUP(B10,'Opções Exercício 9'!$A$2:$B$8,2,FALSE),""))))</f>
        <v/>
      </c>
      <c r="E10" s="53">
        <f>PRODUCT(IF(A10="Carnes",VLOOKUP(B10,carnesprecos,2,FALSE),IF(A10="Frios",VLOOKUP(B10,'Opções Exercício 9'!$G$2:$H$8,2,FALSE),IF(A10="Grãos",VLOOKUP(B10,'Opções Exercício 9'!$E$2:$F$8,2,FALSE),IF(A10="Bebidas",VLOOKUP(B10,'Opções Exercício 9'!$A$2:$B$8,2,FALSE))))),C10)</f>
        <v>0</v>
      </c>
      <c r="M10"/>
    </row>
    <row r="11" spans="1:16" ht="15" x14ac:dyDescent="0.25">
      <c r="A11" s="20"/>
      <c r="B11" s="20" t="str">
        <f t="shared" ca="1" si="0"/>
        <v/>
      </c>
      <c r="C11" s="51"/>
      <c r="D11" s="48" t="str">
        <f>IF(A11="Carnes",VLOOKUP(B11,carnesprecos,2,FALSE),IF(A11="Frios",VLOOKUP(B11,'Opções Exercício 9'!$G$2:$H$8,2,FALSE),IF(A11="Grãos",VLOOKUP(B11,'Opções Exercício 9'!$E$2:$F$8,2,FALSE),IF(A11="Bebidas",VLOOKUP(B11,'Opções Exercício 9'!$A$2:$B$8,2,FALSE),""))))</f>
        <v/>
      </c>
      <c r="E11" s="53">
        <f>PRODUCT(IF(A11="Carnes",VLOOKUP(B11,carnesprecos,2,FALSE),IF(A11="Frios",VLOOKUP(B11,'Opções Exercício 9'!$G$2:$H$8,2,FALSE),IF(A11="Grãos",VLOOKUP(B11,'Opções Exercício 9'!$E$2:$F$8,2,FALSE),IF(A11="Bebidas",VLOOKUP(B11,'Opções Exercício 9'!$A$2:$B$8,2,FALSE))))),C11)</f>
        <v>0</v>
      </c>
      <c r="I11" s="34"/>
      <c r="M11"/>
    </row>
    <row r="12" spans="1:16" ht="15" x14ac:dyDescent="0.25">
      <c r="A12" s="20"/>
      <c r="B12" s="20" t="str">
        <f t="shared" ca="1" si="0"/>
        <v/>
      </c>
      <c r="C12" s="51"/>
      <c r="D12" s="48" t="str">
        <f>IF(A12="Carnes",VLOOKUP(B12,carnesprecos,2,FALSE),IF(A12="Frios",VLOOKUP(B12,'Opções Exercício 9'!$G$2:$H$8,2,FALSE),IF(A12="Grãos",VLOOKUP(B12,'Opções Exercício 9'!$E$2:$F$8,2,FALSE),IF(A12="Bebidas",VLOOKUP(B12,'Opções Exercício 9'!$A$2:$B$8,2,FALSE),""))))</f>
        <v/>
      </c>
      <c r="E12" s="53">
        <f>PRODUCT(IF(A12="Carnes",VLOOKUP(B12,carnesprecos,2,FALSE),IF(A12="Frios",VLOOKUP(B12,'Opções Exercício 9'!$G$2:$H$8,2,FALSE),IF(A12="Grãos",VLOOKUP(B12,'Opções Exercício 9'!$E$2:$F$8,2,FALSE),IF(A12="Bebidas",VLOOKUP(B12,'Opções Exercício 9'!$A$2:$B$8,2,FALSE))))),C12)</f>
        <v>0</v>
      </c>
      <c r="M12"/>
    </row>
    <row r="13" spans="1:16" ht="15" x14ac:dyDescent="0.25">
      <c r="A13" s="20"/>
      <c r="B13" s="20" t="str">
        <f t="shared" ca="1" si="0"/>
        <v/>
      </c>
      <c r="C13" s="51"/>
      <c r="D13" s="48" t="str">
        <f>IF(A13="Carnes",VLOOKUP(B13,carnesprecos,2,FALSE),IF(A13="Frios",VLOOKUP(B13,'Opções Exercício 9'!$G$2:$H$8,2,FALSE),IF(A13="Grãos",VLOOKUP(B13,'Opções Exercício 9'!$E$2:$F$8,2,FALSE),IF(A13="Bebidas",VLOOKUP(B13,'Opções Exercício 9'!$A$2:$B$8,2,FALSE),""))))</f>
        <v/>
      </c>
      <c r="E13" s="53">
        <f>PRODUCT(IF(A13="Carnes",VLOOKUP(B13,carnesprecos,2,FALSE),IF(A13="Frios",VLOOKUP(B13,'Opções Exercício 9'!$G$2:$H$8,2,FALSE),IF(A13="Grãos",VLOOKUP(B13,'Opções Exercício 9'!$E$2:$F$8,2,FALSE),IF(A13="Bebidas",VLOOKUP(B13,'Opções Exercício 9'!$A$2:$B$8,2,FALSE))))),C13)</f>
        <v>0</v>
      </c>
      <c r="M13"/>
    </row>
    <row r="14" spans="1:16" ht="15" x14ac:dyDescent="0.25">
      <c r="A14" s="20"/>
      <c r="B14" s="20" t="str">
        <f t="shared" ca="1" si="0"/>
        <v/>
      </c>
      <c r="C14" s="51"/>
      <c r="D14" s="48" t="str">
        <f>IF(A14="Carnes",VLOOKUP(B14,carnesprecos,2,FALSE),IF(A14="Frios",VLOOKUP(B14,'Opções Exercício 9'!$G$2:$H$8,2,FALSE),IF(A14="Grãos",VLOOKUP(B14,'Opções Exercício 9'!$E$2:$F$8,2,FALSE),IF(A14="Bebidas",VLOOKUP(B14,'Opções Exercício 9'!$A$2:$B$8,2,FALSE),""))))</f>
        <v/>
      </c>
      <c r="E14" s="53">
        <f>PRODUCT(IF(A14="Carnes",VLOOKUP(B14,carnesprecos,2,FALSE),IF(A14="Frios",VLOOKUP(B14,'Opções Exercício 9'!$G$2:$H$8,2,FALSE),IF(A14="Grãos",VLOOKUP(B14,'Opções Exercício 9'!$E$2:$F$8,2,FALSE),IF(A14="Bebidas",VLOOKUP(B14,'Opções Exercício 9'!$A$2:$B$8,2,FALSE))))),C14)</f>
        <v>0</v>
      </c>
      <c r="M14"/>
    </row>
    <row r="15" spans="1:16" ht="15" x14ac:dyDescent="0.25">
      <c r="A15" s="20"/>
      <c r="B15" s="20" t="str">
        <f t="shared" ca="1" si="0"/>
        <v/>
      </c>
      <c r="C15" s="51"/>
      <c r="D15" s="48" t="str">
        <f>IF(A15="Carnes",VLOOKUP(B15,carnesprecos,2,FALSE),IF(A15="Frios",VLOOKUP(B15,'Opções Exercício 9'!$G$2:$H$8,2,FALSE),IF(A15="Grãos",VLOOKUP(B15,'Opções Exercício 9'!$E$2:$F$8,2,FALSE),IF(A15="Bebidas",VLOOKUP(B15,'Opções Exercício 9'!$A$2:$B$8,2,FALSE),""))))</f>
        <v/>
      </c>
      <c r="E15" s="53">
        <f>PRODUCT(IF(A15="Carnes",VLOOKUP(B15,carnesprecos,2,FALSE),IF(A15="Frios",VLOOKUP(B15,'Opções Exercício 9'!$G$2:$H$8,2,FALSE),IF(A15="Grãos",VLOOKUP(B15,'Opções Exercício 9'!$E$2:$F$8,2,FALSE),IF(A15="Bebidas",VLOOKUP(B15,'Opções Exercício 9'!$A$2:$B$8,2,FALSE))))),C15)</f>
        <v>0</v>
      </c>
      <c r="M15"/>
    </row>
    <row r="16" spans="1:16" ht="15" x14ac:dyDescent="0.25">
      <c r="A16" s="20"/>
      <c r="B16" s="20" t="str">
        <f t="shared" ca="1" si="0"/>
        <v/>
      </c>
      <c r="C16" s="51"/>
      <c r="D16" s="48" t="str">
        <f>IF(A16="Carnes",VLOOKUP(B16,carnesprecos,2,FALSE),IF(A16="Frios",VLOOKUP(B16,'Opções Exercício 9'!$G$2:$H$8,2,FALSE),IF(A16="Grãos",VLOOKUP(B16,'Opções Exercício 9'!$E$2:$F$8,2,FALSE),IF(A16="Bebidas",VLOOKUP(B16,'Opções Exercício 9'!$A$2:$B$8,2,FALSE),""))))</f>
        <v/>
      </c>
      <c r="E16" s="53">
        <f>PRODUCT(IF(A16="Carnes",VLOOKUP(B16,carnesprecos,2,FALSE),IF(A16="Frios",VLOOKUP(B16,'Opções Exercício 9'!$G$2:$H$8,2,FALSE),IF(A16="Grãos",VLOOKUP(B16,'Opções Exercício 9'!$E$2:$F$8,2,FALSE),IF(A16="Bebidas",VLOOKUP(B16,'Opções Exercício 9'!$A$2:$B$8,2,FALSE))))),C16)</f>
        <v>0</v>
      </c>
      <c r="M16"/>
    </row>
    <row r="17" spans="1:13" ht="15" x14ac:dyDescent="0.25">
      <c r="A17" s="20"/>
      <c r="B17" s="20" t="str">
        <f t="shared" ca="1" si="0"/>
        <v/>
      </c>
      <c r="C17" s="51"/>
      <c r="D17" s="48" t="str">
        <f>IF(A17="Carnes",VLOOKUP(B17,carnesprecos,2,FALSE),IF(A17="Frios",VLOOKUP(B17,'Opções Exercício 9'!$G$2:$H$8,2,FALSE),IF(A17="Grãos",VLOOKUP(B17,'Opções Exercício 9'!$E$2:$F$8,2,FALSE),IF(A17="Bebidas",VLOOKUP(B17,'Opções Exercício 9'!$A$2:$B$8,2,FALSE),""))))</f>
        <v/>
      </c>
      <c r="E17" s="53">
        <f>PRODUCT(IF(A17="Carnes",VLOOKUP(B17,carnesprecos,2,FALSE),IF(A17="Frios",VLOOKUP(B17,'Opções Exercício 9'!$G$2:$H$8,2,FALSE),IF(A17="Grãos",VLOOKUP(B17,'Opções Exercício 9'!$E$2:$F$8,2,FALSE),IF(A17="Bebidas",VLOOKUP(B17,'Opções Exercício 9'!$A$2:$B$8,2,FALSE))))),C17)</f>
        <v>0</v>
      </c>
      <c r="M17"/>
    </row>
    <row r="18" spans="1:13" ht="15" x14ac:dyDescent="0.25">
      <c r="A18" s="20"/>
      <c r="B18" s="20" t="str">
        <f t="shared" ca="1" si="0"/>
        <v/>
      </c>
      <c r="C18" s="51"/>
      <c r="D18" s="48" t="str">
        <f>IF(A18="Carnes",VLOOKUP(B18,carnesprecos,2,FALSE),IF(A18="Frios",VLOOKUP(B18,'Opções Exercício 9'!$G$2:$H$8,2,FALSE),IF(A18="Grãos",VLOOKUP(B18,'Opções Exercício 9'!$E$2:$F$8,2,FALSE),IF(A18="Bebidas",VLOOKUP(B18,'Opções Exercício 9'!$A$2:$B$8,2,FALSE),""))))</f>
        <v/>
      </c>
      <c r="E18" s="53">
        <f>PRODUCT(IF(A18="Carnes",VLOOKUP(B18,carnesprecos,2,FALSE),IF(A18="Frios",VLOOKUP(B18,'Opções Exercício 9'!$G$2:$H$8,2,FALSE),IF(A18="Grãos",VLOOKUP(B18,'Opções Exercício 9'!$E$2:$F$8,2,FALSE),IF(A18="Bebidas",VLOOKUP(B18,'Opções Exercício 9'!$A$2:$B$8,2,FALSE))))),C18)</f>
        <v>0</v>
      </c>
      <c r="M18"/>
    </row>
    <row r="19" spans="1:13" ht="15" x14ac:dyDescent="0.25">
      <c r="M19"/>
    </row>
    <row r="20" spans="1:13" ht="15" x14ac:dyDescent="0.25">
      <c r="M20"/>
    </row>
    <row r="21" spans="1:13" ht="15" x14ac:dyDescent="0.25">
      <c r="M21"/>
    </row>
    <row r="22" spans="1:13" ht="15" x14ac:dyDescent="0.25">
      <c r="M22"/>
    </row>
    <row r="23" spans="1:13" ht="15" x14ac:dyDescent="0.25">
      <c r="M23"/>
    </row>
    <row r="24" spans="1:13" ht="15" x14ac:dyDescent="0.25">
      <c r="M24"/>
    </row>
    <row r="25" spans="1:13" ht="15" x14ac:dyDescent="0.25">
      <c r="M25"/>
    </row>
    <row r="26" spans="1:13" ht="30" customHeight="1" x14ac:dyDescent="0.25">
      <c r="M26"/>
    </row>
    <row r="27" spans="1:13" ht="30" customHeight="1" x14ac:dyDescent="0.25">
      <c r="M27"/>
    </row>
    <row r="28" spans="1:13" ht="30" customHeight="1" x14ac:dyDescent="0.25">
      <c r="M28"/>
    </row>
    <row r="29" spans="1:13" ht="30" customHeight="1" x14ac:dyDescent="0.25">
      <c r="M29"/>
    </row>
    <row r="30" spans="1:13" ht="30" customHeight="1" x14ac:dyDescent="0.25">
      <c r="M30"/>
    </row>
    <row r="31" spans="1:13" ht="30" customHeight="1" x14ac:dyDescent="0.25">
      <c r="M31"/>
    </row>
    <row r="32" spans="1:13" ht="30" customHeight="1" x14ac:dyDescent="0.25">
      <c r="M32"/>
    </row>
    <row r="33" spans="13:13" ht="30" customHeight="1" x14ac:dyDescent="0.25">
      <c r="M33"/>
    </row>
    <row r="34" spans="13:13" ht="30" customHeight="1" x14ac:dyDescent="0.25">
      <c r="M34"/>
    </row>
    <row r="35" spans="13:13" ht="30" customHeight="1" x14ac:dyDescent="0.25">
      <c r="M35"/>
    </row>
    <row r="36" spans="13:13" ht="30" customHeight="1" x14ac:dyDescent="0.25">
      <c r="M36"/>
    </row>
    <row r="37" spans="13:13" ht="30" customHeight="1" x14ac:dyDescent="0.25">
      <c r="M37"/>
    </row>
    <row r="38" spans="13:13" ht="30" customHeight="1" x14ac:dyDescent="0.25">
      <c r="M38"/>
    </row>
    <row r="39" spans="13:13" ht="30" customHeight="1" x14ac:dyDescent="0.25">
      <c r="M39"/>
    </row>
    <row r="40" spans="13:13" ht="30" customHeight="1" x14ac:dyDescent="0.25">
      <c r="M40"/>
    </row>
    <row r="41" spans="13:13" ht="30" customHeight="1" x14ac:dyDescent="0.25">
      <c r="M41"/>
    </row>
    <row r="42" spans="13:13" ht="30" customHeight="1" x14ac:dyDescent="0.25">
      <c r="M42"/>
    </row>
    <row r="43" spans="13:13" ht="30" customHeight="1" x14ac:dyDescent="0.25">
      <c r="M43"/>
    </row>
    <row r="44" spans="13:13" ht="30" customHeight="1" x14ac:dyDescent="0.25">
      <c r="M44"/>
    </row>
    <row r="45" spans="13:13" ht="30" customHeight="1" x14ac:dyDescent="0.25">
      <c r="M45"/>
    </row>
    <row r="46" spans="13:13" ht="30" customHeight="1" x14ac:dyDescent="0.25">
      <c r="M46"/>
    </row>
    <row r="47" spans="13:13" ht="30" customHeight="1" x14ac:dyDescent="0.25">
      <c r="M47"/>
    </row>
    <row r="48" spans="13:13" ht="30" customHeight="1" x14ac:dyDescent="0.25">
      <c r="M48"/>
    </row>
    <row r="49" spans="13:13" ht="30" customHeight="1" x14ac:dyDescent="0.25">
      <c r="M49"/>
    </row>
    <row r="50" spans="13:13" ht="30" customHeight="1" x14ac:dyDescent="0.25">
      <c r="M50"/>
    </row>
    <row r="51" spans="13:13" ht="30" customHeight="1" x14ac:dyDescent="0.25">
      <c r="M51"/>
    </row>
    <row r="52" spans="13:13" ht="30" customHeight="1" x14ac:dyDescent="0.25">
      <c r="M52"/>
    </row>
    <row r="53" spans="13:13" ht="30" customHeight="1" x14ac:dyDescent="0.25">
      <c r="M53"/>
    </row>
    <row r="54" spans="13:13" ht="30" customHeight="1" x14ac:dyDescent="0.25">
      <c r="M54"/>
    </row>
    <row r="55" spans="13:13" ht="30" customHeight="1" x14ac:dyDescent="0.25">
      <c r="M55"/>
    </row>
    <row r="56" spans="13:13" ht="30" customHeight="1" x14ac:dyDescent="0.25">
      <c r="M56"/>
    </row>
    <row r="57" spans="13:13" ht="30" customHeight="1" x14ac:dyDescent="0.25">
      <c r="M57"/>
    </row>
    <row r="58" spans="13:13" ht="30" customHeight="1" x14ac:dyDescent="0.25">
      <c r="M58"/>
    </row>
    <row r="59" spans="13:13" ht="30" customHeight="1" x14ac:dyDescent="0.25">
      <c r="M59"/>
    </row>
    <row r="60" spans="13:13" ht="30" customHeight="1" x14ac:dyDescent="0.25">
      <c r="M60"/>
    </row>
    <row r="61" spans="13:13" ht="30" customHeight="1" x14ac:dyDescent="0.25">
      <c r="M61"/>
    </row>
    <row r="62" spans="13:13" ht="30" customHeight="1" x14ac:dyDescent="0.25">
      <c r="M62"/>
    </row>
    <row r="63" spans="13:13" ht="30" customHeight="1" x14ac:dyDescent="0.25">
      <c r="M63"/>
    </row>
    <row r="64" spans="13:13" ht="30" customHeight="1" x14ac:dyDescent="0.25">
      <c r="M64"/>
    </row>
    <row r="65" spans="13:13" ht="30" customHeight="1" x14ac:dyDescent="0.25">
      <c r="M65"/>
    </row>
    <row r="66" spans="13:13" ht="30" customHeight="1" x14ac:dyDescent="0.25">
      <c r="M66"/>
    </row>
    <row r="67" spans="13:13" ht="30" customHeight="1" x14ac:dyDescent="0.25">
      <c r="M67"/>
    </row>
    <row r="68" spans="13:13" ht="30" customHeight="1" x14ac:dyDescent="0.25">
      <c r="M68"/>
    </row>
    <row r="69" spans="13:13" ht="30" customHeight="1" x14ac:dyDescent="0.25">
      <c r="M69"/>
    </row>
    <row r="70" spans="13:13" ht="30" customHeight="1" x14ac:dyDescent="0.25">
      <c r="M70"/>
    </row>
    <row r="71" spans="13:13" ht="30" customHeight="1" x14ac:dyDescent="0.25">
      <c r="M71"/>
    </row>
    <row r="72" spans="13:13" ht="30" customHeight="1" x14ac:dyDescent="0.25">
      <c r="M72"/>
    </row>
    <row r="73" spans="13:13" ht="30" customHeight="1" x14ac:dyDescent="0.25">
      <c r="M73"/>
    </row>
    <row r="74" spans="13:13" ht="30" customHeight="1" x14ac:dyDescent="0.25">
      <c r="M74"/>
    </row>
    <row r="75" spans="13:13" ht="30" customHeight="1" x14ac:dyDescent="0.25">
      <c r="M75"/>
    </row>
    <row r="76" spans="13:13" ht="30" customHeight="1" x14ac:dyDescent="0.25">
      <c r="M76"/>
    </row>
    <row r="77" spans="13:13" ht="30" customHeight="1" x14ac:dyDescent="0.25">
      <c r="M77"/>
    </row>
    <row r="78" spans="13:13" ht="30" customHeight="1" x14ac:dyDescent="0.25">
      <c r="M78"/>
    </row>
    <row r="79" spans="13:13" ht="30" customHeight="1" x14ac:dyDescent="0.25">
      <c r="M79"/>
    </row>
    <row r="80" spans="13:13" ht="30" customHeight="1" x14ac:dyDescent="0.25">
      <c r="M80"/>
    </row>
    <row r="81" spans="13:13" ht="30" customHeight="1" x14ac:dyDescent="0.25">
      <c r="M81"/>
    </row>
    <row r="82" spans="13:13" ht="30" customHeight="1" x14ac:dyDescent="0.25">
      <c r="M82"/>
    </row>
    <row r="83" spans="13:13" ht="30" customHeight="1" x14ac:dyDescent="0.25">
      <c r="M83"/>
    </row>
    <row r="84" spans="13:13" ht="30" customHeight="1" x14ac:dyDescent="0.25">
      <c r="M84"/>
    </row>
    <row r="85" spans="13:13" ht="30" customHeight="1" x14ac:dyDescent="0.25">
      <c r="M85"/>
    </row>
    <row r="86" spans="13:13" ht="30" customHeight="1" x14ac:dyDescent="0.25">
      <c r="M86"/>
    </row>
    <row r="87" spans="13:13" ht="30" customHeight="1" x14ac:dyDescent="0.25">
      <c r="M87"/>
    </row>
    <row r="88" spans="13:13" ht="30" customHeight="1" x14ac:dyDescent="0.25">
      <c r="M88"/>
    </row>
    <row r="89" spans="13:13" ht="30" customHeight="1" x14ac:dyDescent="0.25">
      <c r="M89"/>
    </row>
    <row r="90" spans="13:13" ht="30" customHeight="1" x14ac:dyDescent="0.25">
      <c r="M90"/>
    </row>
    <row r="91" spans="13:13" ht="30" customHeight="1" x14ac:dyDescent="0.25">
      <c r="M91"/>
    </row>
    <row r="92" spans="13:13" ht="30" customHeight="1" x14ac:dyDescent="0.25">
      <c r="M92"/>
    </row>
    <row r="93" spans="13:13" ht="30" customHeight="1" x14ac:dyDescent="0.25">
      <c r="M93"/>
    </row>
    <row r="94" spans="13:13" ht="30" customHeight="1" x14ac:dyDescent="0.25">
      <c r="M94"/>
    </row>
    <row r="95" spans="13:13" ht="30" customHeight="1" x14ac:dyDescent="0.25">
      <c r="M95"/>
    </row>
    <row r="96" spans="13:13" ht="30" customHeight="1" x14ac:dyDescent="0.25">
      <c r="M96"/>
    </row>
    <row r="97" spans="13:13" ht="30" customHeight="1" x14ac:dyDescent="0.25">
      <c r="M97"/>
    </row>
    <row r="98" spans="13:13" ht="30" customHeight="1" x14ac:dyDescent="0.25">
      <c r="M98"/>
    </row>
    <row r="99" spans="13:13" ht="30" customHeight="1" x14ac:dyDescent="0.25">
      <c r="M99"/>
    </row>
    <row r="100" spans="13:13" ht="30" customHeight="1" x14ac:dyDescent="0.25">
      <c r="M100"/>
    </row>
    <row r="101" spans="13:13" ht="30" customHeight="1" x14ac:dyDescent="0.25">
      <c r="M101"/>
    </row>
    <row r="102" spans="13:13" ht="30" customHeight="1" x14ac:dyDescent="0.25">
      <c r="M102"/>
    </row>
    <row r="103" spans="13:13" ht="30" customHeight="1" x14ac:dyDescent="0.25">
      <c r="M103"/>
    </row>
    <row r="104" spans="13:13" ht="30" customHeight="1" x14ac:dyDescent="0.25">
      <c r="M104"/>
    </row>
    <row r="105" spans="13:13" ht="30" customHeight="1" x14ac:dyDescent="0.25">
      <c r="M105"/>
    </row>
    <row r="106" spans="13:13" ht="30" customHeight="1" x14ac:dyDescent="0.25">
      <c r="M106"/>
    </row>
    <row r="107" spans="13:13" ht="30" customHeight="1" x14ac:dyDescent="0.25">
      <c r="M107"/>
    </row>
    <row r="108" spans="13:13" ht="30" customHeight="1" x14ac:dyDescent="0.25">
      <c r="M108"/>
    </row>
    <row r="109" spans="13:13" ht="30" customHeight="1" x14ac:dyDescent="0.25">
      <c r="M109"/>
    </row>
    <row r="110" spans="13:13" ht="30" customHeight="1" x14ac:dyDescent="0.25">
      <c r="M110"/>
    </row>
    <row r="111" spans="13:13" ht="30" customHeight="1" x14ac:dyDescent="0.25">
      <c r="M111"/>
    </row>
    <row r="112" spans="13:13" ht="30" customHeight="1" x14ac:dyDescent="0.25">
      <c r="M112"/>
    </row>
    <row r="113" spans="13:13" ht="30" customHeight="1" x14ac:dyDescent="0.25">
      <c r="M113"/>
    </row>
    <row r="114" spans="13:13" ht="30" customHeight="1" x14ac:dyDescent="0.25">
      <c r="M114"/>
    </row>
    <row r="115" spans="13:13" ht="30" customHeight="1" x14ac:dyDescent="0.25">
      <c r="M115"/>
    </row>
    <row r="116" spans="13:13" ht="30" customHeight="1" x14ac:dyDescent="0.25">
      <c r="M116"/>
    </row>
    <row r="117" spans="13:13" ht="30" customHeight="1" x14ac:dyDescent="0.25">
      <c r="M117"/>
    </row>
    <row r="118" spans="13:13" ht="30" customHeight="1" x14ac:dyDescent="0.25">
      <c r="M118"/>
    </row>
    <row r="119" spans="13:13" ht="30" customHeight="1" x14ac:dyDescent="0.25">
      <c r="M119"/>
    </row>
    <row r="120" spans="13:13" ht="30" customHeight="1" x14ac:dyDescent="0.25">
      <c r="M120"/>
    </row>
    <row r="121" spans="13:13" ht="30" customHeight="1" x14ac:dyDescent="0.25">
      <c r="M121"/>
    </row>
    <row r="122" spans="13:13" ht="30" customHeight="1" x14ac:dyDescent="0.25">
      <c r="M122"/>
    </row>
    <row r="123" spans="13:13" ht="30" customHeight="1" x14ac:dyDescent="0.25">
      <c r="M123"/>
    </row>
    <row r="124" spans="13:13" ht="30" customHeight="1" x14ac:dyDescent="0.25">
      <c r="M124"/>
    </row>
    <row r="125" spans="13:13" ht="30" customHeight="1" x14ac:dyDescent="0.25">
      <c r="M125"/>
    </row>
    <row r="126" spans="13:13" ht="30" customHeight="1" x14ac:dyDescent="0.25">
      <c r="M126"/>
    </row>
    <row r="127" spans="13:13" ht="30" customHeight="1" x14ac:dyDescent="0.25">
      <c r="M127"/>
    </row>
    <row r="128" spans="13:13" ht="30" customHeight="1" x14ac:dyDescent="0.25">
      <c r="M128"/>
    </row>
    <row r="129" spans="13:13" ht="30" customHeight="1" x14ac:dyDescent="0.25">
      <c r="M129"/>
    </row>
    <row r="130" spans="13:13" ht="30" customHeight="1" x14ac:dyDescent="0.25">
      <c r="M130"/>
    </row>
    <row r="131" spans="13:13" ht="30" customHeight="1" x14ac:dyDescent="0.25">
      <c r="M131"/>
    </row>
    <row r="132" spans="13:13" ht="30" customHeight="1" x14ac:dyDescent="0.25">
      <c r="M132"/>
    </row>
    <row r="133" spans="13:13" ht="30" customHeight="1" x14ac:dyDescent="0.25">
      <c r="M133"/>
    </row>
    <row r="134" spans="13:13" ht="30" customHeight="1" x14ac:dyDescent="0.25">
      <c r="M134"/>
    </row>
    <row r="135" spans="13:13" ht="30" customHeight="1" x14ac:dyDescent="0.25">
      <c r="M135"/>
    </row>
    <row r="136" spans="13:13" ht="30" customHeight="1" x14ac:dyDescent="0.25">
      <c r="M136"/>
    </row>
    <row r="137" spans="13:13" ht="30" customHeight="1" x14ac:dyDescent="0.25">
      <c r="M137"/>
    </row>
    <row r="138" spans="13:13" ht="30" customHeight="1" x14ac:dyDescent="0.25">
      <c r="M138"/>
    </row>
    <row r="139" spans="13:13" ht="30" customHeight="1" x14ac:dyDescent="0.25">
      <c r="M139"/>
    </row>
    <row r="140" spans="13:13" ht="30" customHeight="1" x14ac:dyDescent="0.25">
      <c r="M140"/>
    </row>
    <row r="141" spans="13:13" ht="30" customHeight="1" x14ac:dyDescent="0.25">
      <c r="M141"/>
    </row>
    <row r="142" spans="13:13" ht="30" customHeight="1" x14ac:dyDescent="0.25">
      <c r="M142"/>
    </row>
    <row r="143" spans="13:13" ht="30" customHeight="1" x14ac:dyDescent="0.25">
      <c r="M143"/>
    </row>
    <row r="144" spans="13:13" ht="30" customHeight="1" x14ac:dyDescent="0.25">
      <c r="M144"/>
    </row>
    <row r="145" spans="13:13" ht="30" customHeight="1" x14ac:dyDescent="0.25">
      <c r="M145"/>
    </row>
    <row r="146" spans="13:13" ht="30" customHeight="1" x14ac:dyDescent="0.25">
      <c r="M146"/>
    </row>
    <row r="147" spans="13:13" ht="30" customHeight="1" x14ac:dyDescent="0.25">
      <c r="M147"/>
    </row>
    <row r="148" spans="13:13" ht="30" customHeight="1" x14ac:dyDescent="0.25">
      <c r="M148"/>
    </row>
    <row r="149" spans="13:13" ht="30" customHeight="1" x14ac:dyDescent="0.25">
      <c r="M149"/>
    </row>
    <row r="150" spans="13:13" ht="30" customHeight="1" x14ac:dyDescent="0.25">
      <c r="M150"/>
    </row>
    <row r="151" spans="13:13" ht="30" customHeight="1" x14ac:dyDescent="0.25">
      <c r="M151"/>
    </row>
    <row r="152" spans="13:13" ht="30" customHeight="1" x14ac:dyDescent="0.25">
      <c r="M152"/>
    </row>
    <row r="153" spans="13:13" ht="30" customHeight="1" x14ac:dyDescent="0.25">
      <c r="M153"/>
    </row>
    <row r="154" spans="13:13" ht="30" customHeight="1" x14ac:dyDescent="0.25">
      <c r="M154"/>
    </row>
    <row r="155" spans="13:13" ht="30" customHeight="1" x14ac:dyDescent="0.25">
      <c r="M155"/>
    </row>
    <row r="156" spans="13:13" ht="30" customHeight="1" x14ac:dyDescent="0.25">
      <c r="M156"/>
    </row>
    <row r="157" spans="13:13" ht="30" customHeight="1" x14ac:dyDescent="0.25">
      <c r="M157"/>
    </row>
    <row r="158" spans="13:13" ht="30" customHeight="1" x14ac:dyDescent="0.25">
      <c r="M158"/>
    </row>
    <row r="159" spans="13:13" ht="30" customHeight="1" x14ac:dyDescent="0.25">
      <c r="M159"/>
    </row>
    <row r="160" spans="13:13" ht="30" customHeight="1" x14ac:dyDescent="0.25">
      <c r="M160"/>
    </row>
    <row r="161" spans="13:13" ht="30" customHeight="1" x14ac:dyDescent="0.25">
      <c r="M161"/>
    </row>
    <row r="162" spans="13:13" ht="30" customHeight="1" x14ac:dyDescent="0.25">
      <c r="M162"/>
    </row>
    <row r="163" spans="13:13" ht="30" customHeight="1" x14ac:dyDescent="0.25">
      <c r="M163"/>
    </row>
    <row r="164" spans="13:13" ht="30" customHeight="1" x14ac:dyDescent="0.25">
      <c r="M164"/>
    </row>
    <row r="165" spans="13:13" ht="30" customHeight="1" x14ac:dyDescent="0.25">
      <c r="M165"/>
    </row>
    <row r="166" spans="13:13" ht="30" customHeight="1" x14ac:dyDescent="0.25">
      <c r="M166"/>
    </row>
    <row r="167" spans="13:13" ht="30" customHeight="1" x14ac:dyDescent="0.25">
      <c r="M167"/>
    </row>
    <row r="168" spans="13:13" ht="30" customHeight="1" x14ac:dyDescent="0.25">
      <c r="M168"/>
    </row>
    <row r="169" spans="13:13" ht="30" customHeight="1" x14ac:dyDescent="0.25">
      <c r="M169"/>
    </row>
    <row r="170" spans="13:13" ht="30" customHeight="1" x14ac:dyDescent="0.25">
      <c r="M170"/>
    </row>
    <row r="171" spans="13:13" ht="30" customHeight="1" x14ac:dyDescent="0.25">
      <c r="M171"/>
    </row>
    <row r="172" spans="13:13" ht="30" customHeight="1" x14ac:dyDescent="0.25">
      <c r="M172"/>
    </row>
    <row r="173" spans="13:13" ht="30" customHeight="1" x14ac:dyDescent="0.25">
      <c r="M173"/>
    </row>
    <row r="174" spans="13:13" ht="30" customHeight="1" x14ac:dyDescent="0.25">
      <c r="M174"/>
    </row>
    <row r="175" spans="13:13" ht="30" customHeight="1" x14ac:dyDescent="0.25">
      <c r="M175"/>
    </row>
    <row r="176" spans="13:13" ht="30" customHeight="1" x14ac:dyDescent="0.25">
      <c r="M176"/>
    </row>
    <row r="177" spans="13:13" ht="30" customHeight="1" x14ac:dyDescent="0.25">
      <c r="M177"/>
    </row>
    <row r="178" spans="13:13" ht="30" customHeight="1" x14ac:dyDescent="0.25">
      <c r="M178"/>
    </row>
    <row r="179" spans="13:13" ht="30" customHeight="1" x14ac:dyDescent="0.25">
      <c r="M179"/>
    </row>
    <row r="180" spans="13:13" ht="30" customHeight="1" thickBot="1" x14ac:dyDescent="0.3">
      <c r="M180"/>
    </row>
    <row r="181" spans="13:13" s="52" customFormat="1" ht="30" customHeight="1" thickTop="1" thickBot="1" x14ac:dyDescent="0.25"/>
    <row r="182" spans="13:13" ht="30" customHeight="1" thickTop="1" thickBot="1" x14ac:dyDescent="0.3"/>
    <row r="183" spans="13:13" ht="30" customHeight="1" thickTop="1" thickBot="1" x14ac:dyDescent="0.3"/>
    <row r="184" spans="13:13" ht="30" customHeight="1" thickTop="1" thickBot="1" x14ac:dyDescent="0.3"/>
    <row r="185" spans="13:13" ht="30" customHeight="1" thickTop="1" thickBot="1" x14ac:dyDescent="0.3"/>
    <row r="186" spans="13:13" ht="30" customHeight="1" thickTop="1" thickBot="1" x14ac:dyDescent="0.3"/>
    <row r="187" spans="13:13" ht="30" customHeight="1" thickTop="1" thickBot="1" x14ac:dyDescent="0.3"/>
    <row r="188" spans="13:13" ht="30" customHeight="1" thickTop="1" thickBot="1" x14ac:dyDescent="0.3"/>
    <row r="189" spans="13:13" ht="30" customHeight="1" thickTop="1" thickBot="1" x14ac:dyDescent="0.3"/>
    <row r="190" spans="13:13" ht="30" customHeight="1" thickTop="1" thickBot="1" x14ac:dyDescent="0.3"/>
    <row r="191" spans="13:13" ht="30" customHeight="1" thickTop="1" thickBot="1" x14ac:dyDescent="0.3"/>
    <row r="192" spans="13:13" ht="30" customHeight="1" thickTop="1" thickBot="1" x14ac:dyDescent="0.3"/>
    <row r="193" ht="30" customHeight="1" thickTop="1" thickBot="1" x14ac:dyDescent="0.3"/>
    <row r="194" ht="30" customHeight="1" thickTop="1" thickBot="1" x14ac:dyDescent="0.3"/>
    <row r="195" ht="30" customHeight="1" thickTop="1" thickBot="1" x14ac:dyDescent="0.3"/>
    <row r="196" ht="30" customHeight="1" thickTop="1" thickBot="1" x14ac:dyDescent="0.3"/>
    <row r="197" ht="30" customHeight="1" thickTop="1" thickBot="1" x14ac:dyDescent="0.3"/>
    <row r="198" ht="30" customHeight="1" thickTop="1" thickBot="1" x14ac:dyDescent="0.3"/>
    <row r="199" ht="30" customHeight="1" thickTop="1" thickBot="1" x14ac:dyDescent="0.3"/>
    <row r="200" ht="30" customHeight="1" thickTop="1" thickBot="1" x14ac:dyDescent="0.3"/>
    <row r="201" ht="30" customHeight="1" thickTop="1" thickBot="1" x14ac:dyDescent="0.3"/>
    <row r="202" ht="30" customHeight="1" thickTop="1" thickBot="1" x14ac:dyDescent="0.3"/>
    <row r="203" ht="30" customHeight="1" thickTop="1" thickBot="1" x14ac:dyDescent="0.3"/>
    <row r="204" ht="30" customHeight="1" thickTop="1" thickBot="1" x14ac:dyDescent="0.3"/>
    <row r="205" ht="30" customHeight="1" thickTop="1" thickBot="1" x14ac:dyDescent="0.3"/>
    <row r="206" ht="30" customHeight="1" thickTop="1" thickBot="1" x14ac:dyDescent="0.3"/>
    <row r="207" ht="30" customHeight="1" thickTop="1" thickBot="1" x14ac:dyDescent="0.3"/>
    <row r="208" ht="30" customHeight="1" thickTop="1" thickBot="1" x14ac:dyDescent="0.3"/>
    <row r="209" ht="30" customHeight="1" thickTop="1" thickBot="1" x14ac:dyDescent="0.3"/>
    <row r="210" ht="30" customHeight="1" thickTop="1" thickBot="1" x14ac:dyDescent="0.3"/>
    <row r="211" ht="30" customHeight="1" thickTop="1" thickBot="1" x14ac:dyDescent="0.3"/>
    <row r="212" ht="30" customHeight="1" thickTop="1" thickBot="1" x14ac:dyDescent="0.3"/>
    <row r="213" ht="30" customHeight="1" thickTop="1" thickBot="1" x14ac:dyDescent="0.3"/>
    <row r="214" ht="30" customHeight="1" thickTop="1" thickBot="1" x14ac:dyDescent="0.3"/>
    <row r="215" ht="30" customHeight="1" thickTop="1" thickBot="1" x14ac:dyDescent="0.3"/>
    <row r="216" ht="30" customHeight="1" thickTop="1" thickBot="1" x14ac:dyDescent="0.3"/>
    <row r="217" ht="30" customHeight="1" thickTop="1" thickBot="1" x14ac:dyDescent="0.3"/>
    <row r="218" ht="30" customHeight="1" thickTop="1" thickBot="1" x14ac:dyDescent="0.3"/>
    <row r="219" ht="30" customHeight="1" thickTop="1" thickBot="1" x14ac:dyDescent="0.3"/>
    <row r="220" ht="30" customHeight="1" thickTop="1" thickBot="1" x14ac:dyDescent="0.3"/>
    <row r="221" ht="30" customHeight="1" thickTop="1" thickBot="1" x14ac:dyDescent="0.3"/>
    <row r="222" ht="30" customHeight="1" thickTop="1" thickBot="1" x14ac:dyDescent="0.3"/>
    <row r="223" ht="30" customHeight="1" thickTop="1" thickBot="1" x14ac:dyDescent="0.3"/>
    <row r="224" ht="30" customHeight="1" thickTop="1" thickBot="1" x14ac:dyDescent="0.3"/>
    <row r="225" ht="30" customHeight="1" thickTop="1" thickBot="1" x14ac:dyDescent="0.3"/>
    <row r="226" ht="30" customHeight="1" thickTop="1" thickBot="1" x14ac:dyDescent="0.3"/>
    <row r="227" ht="30" customHeight="1" thickTop="1" thickBot="1" x14ac:dyDescent="0.3"/>
    <row r="228" ht="30" customHeight="1" thickTop="1" thickBot="1" x14ac:dyDescent="0.3"/>
    <row r="229" ht="30" customHeight="1" thickTop="1" thickBot="1" x14ac:dyDescent="0.3"/>
    <row r="230" ht="30" customHeight="1" thickTop="1" thickBot="1" x14ac:dyDescent="0.3"/>
    <row r="231" ht="30" customHeight="1" thickTop="1" thickBot="1" x14ac:dyDescent="0.3"/>
    <row r="232" ht="30" customHeight="1" thickTop="1" thickBot="1" x14ac:dyDescent="0.3"/>
    <row r="233" ht="30" customHeight="1" thickTop="1" thickBot="1" x14ac:dyDescent="0.3"/>
    <row r="234" ht="30" customHeight="1" thickTop="1" thickBot="1" x14ac:dyDescent="0.3"/>
    <row r="235" ht="30" customHeight="1" thickTop="1" thickBot="1" x14ac:dyDescent="0.3"/>
    <row r="236" ht="30" customHeight="1" thickTop="1" thickBot="1" x14ac:dyDescent="0.3"/>
    <row r="237" ht="30" customHeight="1" thickTop="1" thickBot="1" x14ac:dyDescent="0.3"/>
    <row r="238" ht="30" customHeight="1" thickTop="1" thickBot="1" x14ac:dyDescent="0.3"/>
    <row r="239" ht="30" customHeight="1" thickTop="1" thickBot="1" x14ac:dyDescent="0.3"/>
    <row r="240" ht="30" customHeight="1" thickTop="1" thickBot="1" x14ac:dyDescent="0.3"/>
    <row r="241" ht="30" customHeight="1" thickTop="1" thickBot="1" x14ac:dyDescent="0.3"/>
    <row r="242" ht="30" customHeight="1" thickTop="1" thickBot="1" x14ac:dyDescent="0.3"/>
    <row r="243" ht="30" customHeight="1" thickTop="1" thickBot="1" x14ac:dyDescent="0.3"/>
    <row r="244" ht="30" customHeight="1" thickTop="1" thickBot="1" x14ac:dyDescent="0.3"/>
    <row r="245" ht="30" customHeight="1" thickTop="1" thickBot="1" x14ac:dyDescent="0.3"/>
    <row r="246" ht="30" customHeight="1" thickTop="1" thickBot="1" x14ac:dyDescent="0.3"/>
    <row r="247" ht="30" customHeight="1" thickTop="1" thickBot="1" x14ac:dyDescent="0.3"/>
    <row r="248" ht="30" customHeight="1" thickTop="1" thickBot="1" x14ac:dyDescent="0.3"/>
    <row r="249" ht="30" customHeight="1" thickTop="1" thickBot="1" x14ac:dyDescent="0.3"/>
    <row r="250" ht="30" customHeight="1" thickTop="1" thickBot="1" x14ac:dyDescent="0.3"/>
    <row r="251" ht="30" customHeight="1" thickTop="1" thickBot="1" x14ac:dyDescent="0.3"/>
    <row r="252" ht="30" customHeight="1" thickTop="1" thickBot="1" x14ac:dyDescent="0.3"/>
    <row r="253" ht="30" customHeight="1" thickTop="1" thickBot="1" x14ac:dyDescent="0.3"/>
    <row r="254" ht="30" customHeight="1" thickTop="1" thickBot="1" x14ac:dyDescent="0.3"/>
    <row r="255" ht="30" customHeight="1" thickTop="1" thickBot="1" x14ac:dyDescent="0.3"/>
    <row r="256" ht="30" customHeight="1" thickTop="1" thickBot="1" x14ac:dyDescent="0.3"/>
    <row r="257" ht="30" customHeight="1" thickTop="1" thickBot="1" x14ac:dyDescent="0.3"/>
    <row r="258" ht="30" customHeight="1" thickTop="1" thickBot="1" x14ac:dyDescent="0.3"/>
    <row r="259" ht="30" customHeight="1" thickTop="1" thickBot="1" x14ac:dyDescent="0.3"/>
    <row r="260" ht="30" customHeight="1" thickTop="1" thickBot="1" x14ac:dyDescent="0.3"/>
    <row r="261" ht="30" customHeight="1" thickTop="1" thickBot="1" x14ac:dyDescent="0.3"/>
    <row r="262" ht="30" customHeight="1" thickTop="1" thickBot="1" x14ac:dyDescent="0.3"/>
    <row r="263" ht="30" customHeight="1" thickTop="1" thickBot="1" x14ac:dyDescent="0.3"/>
    <row r="264" ht="30" customHeight="1" thickTop="1" thickBot="1" x14ac:dyDescent="0.3"/>
    <row r="265" ht="30" customHeight="1" thickTop="1" thickBot="1" x14ac:dyDescent="0.3"/>
    <row r="266" ht="30" customHeight="1" thickTop="1" thickBot="1" x14ac:dyDescent="0.3"/>
    <row r="267" ht="30" customHeight="1" thickTop="1" thickBot="1" x14ac:dyDescent="0.3"/>
    <row r="268" ht="30" customHeight="1" thickTop="1" thickBot="1" x14ac:dyDescent="0.3"/>
    <row r="269" ht="30" customHeight="1" thickTop="1" thickBot="1" x14ac:dyDescent="0.3"/>
    <row r="270" ht="30" customHeight="1" thickTop="1" thickBot="1" x14ac:dyDescent="0.3"/>
    <row r="271" ht="30" customHeight="1" thickTop="1" thickBot="1" x14ac:dyDescent="0.3"/>
    <row r="272" ht="30" customHeight="1" thickTop="1" thickBot="1" x14ac:dyDescent="0.3"/>
    <row r="273" ht="30" customHeight="1" thickTop="1" thickBot="1" x14ac:dyDescent="0.3"/>
    <row r="274" ht="30" customHeight="1" thickTop="1" thickBot="1" x14ac:dyDescent="0.3"/>
    <row r="275" ht="30" customHeight="1" thickTop="1" thickBot="1" x14ac:dyDescent="0.3"/>
    <row r="276" ht="30" customHeight="1" thickTop="1" thickBot="1" x14ac:dyDescent="0.3"/>
    <row r="277" ht="30" customHeight="1" thickTop="1" thickBot="1" x14ac:dyDescent="0.3"/>
    <row r="278" ht="30" customHeight="1" thickTop="1" thickBot="1" x14ac:dyDescent="0.3"/>
    <row r="279" ht="30" customHeight="1" thickTop="1" thickBot="1" x14ac:dyDescent="0.3"/>
    <row r="280" ht="30" customHeight="1" thickTop="1" thickBot="1" x14ac:dyDescent="0.3"/>
    <row r="281" ht="30" customHeight="1" thickTop="1" thickBot="1" x14ac:dyDescent="0.3"/>
    <row r="282" ht="30" customHeight="1" thickTop="1" thickBot="1" x14ac:dyDescent="0.3"/>
    <row r="283" ht="30" customHeight="1" thickTop="1" thickBot="1" x14ac:dyDescent="0.3"/>
    <row r="284" ht="30" customHeight="1" thickTop="1" thickBot="1" x14ac:dyDescent="0.3"/>
    <row r="285" ht="30" customHeight="1" thickTop="1" thickBot="1" x14ac:dyDescent="0.3"/>
    <row r="286" ht="30" customHeight="1" thickTop="1" thickBot="1" x14ac:dyDescent="0.3"/>
    <row r="287" ht="30" customHeight="1" thickTop="1" thickBot="1" x14ac:dyDescent="0.3"/>
    <row r="288" ht="30" customHeight="1" thickTop="1" thickBot="1" x14ac:dyDescent="0.3"/>
    <row r="289" ht="30" customHeight="1" thickTop="1" thickBot="1" x14ac:dyDescent="0.3"/>
    <row r="290" ht="30" customHeight="1" thickTop="1" thickBot="1" x14ac:dyDescent="0.3"/>
    <row r="291" ht="30" customHeight="1" thickTop="1" thickBot="1" x14ac:dyDescent="0.3"/>
    <row r="292" ht="30" customHeight="1" thickTop="1" thickBot="1" x14ac:dyDescent="0.3"/>
    <row r="293" ht="30" customHeight="1" thickTop="1" thickBot="1" x14ac:dyDescent="0.3"/>
    <row r="294" ht="30" customHeight="1" thickTop="1" thickBot="1" x14ac:dyDescent="0.3"/>
    <row r="295" ht="30" customHeight="1" thickTop="1" thickBot="1" x14ac:dyDescent="0.3"/>
    <row r="296" ht="30" customHeight="1" thickTop="1" thickBot="1" x14ac:dyDescent="0.3"/>
    <row r="297" ht="30" customHeight="1" thickTop="1" thickBot="1" x14ac:dyDescent="0.3"/>
    <row r="298" ht="30" customHeight="1" thickTop="1" thickBot="1" x14ac:dyDescent="0.3"/>
    <row r="299" ht="30" customHeight="1" thickTop="1" thickBot="1" x14ac:dyDescent="0.3"/>
    <row r="300" ht="30" customHeight="1" thickTop="1" thickBot="1" x14ac:dyDescent="0.3"/>
    <row r="301" ht="30" customHeight="1" thickTop="1" thickBot="1" x14ac:dyDescent="0.3"/>
    <row r="302" ht="30" customHeight="1" thickTop="1" thickBot="1" x14ac:dyDescent="0.3"/>
    <row r="303" ht="30" customHeight="1" thickTop="1" thickBot="1" x14ac:dyDescent="0.3"/>
    <row r="304" ht="30" customHeight="1" thickTop="1" thickBot="1" x14ac:dyDescent="0.3"/>
    <row r="305" ht="30" customHeight="1" thickTop="1" thickBot="1" x14ac:dyDescent="0.3"/>
    <row r="306" ht="30" customHeight="1" thickTop="1" thickBot="1" x14ac:dyDescent="0.3"/>
    <row r="307" ht="30" customHeight="1" thickTop="1" thickBot="1" x14ac:dyDescent="0.3"/>
    <row r="308" ht="30" customHeight="1" thickTop="1" thickBot="1" x14ac:dyDescent="0.3"/>
    <row r="309" ht="30" customHeight="1" thickTop="1" thickBot="1" x14ac:dyDescent="0.3"/>
    <row r="310" ht="30" customHeight="1" thickTop="1" thickBot="1" x14ac:dyDescent="0.3"/>
    <row r="311" ht="30" customHeight="1" thickTop="1" thickBot="1" x14ac:dyDescent="0.3"/>
    <row r="312" ht="30" customHeight="1" thickTop="1" thickBot="1" x14ac:dyDescent="0.3"/>
    <row r="313" ht="30" customHeight="1" thickTop="1" thickBot="1" x14ac:dyDescent="0.3"/>
    <row r="314" ht="30" customHeight="1" thickTop="1" thickBot="1" x14ac:dyDescent="0.3"/>
    <row r="315" ht="30" customHeight="1" thickTop="1" thickBot="1" x14ac:dyDescent="0.3"/>
    <row r="316" ht="30" customHeight="1" thickTop="1" thickBot="1" x14ac:dyDescent="0.3"/>
    <row r="317" ht="30" customHeight="1" thickTop="1" thickBot="1" x14ac:dyDescent="0.3"/>
    <row r="318" ht="30" customHeight="1" thickTop="1" thickBot="1" x14ac:dyDescent="0.3"/>
    <row r="319" ht="30" customHeight="1" thickTop="1" thickBot="1" x14ac:dyDescent="0.3"/>
    <row r="320" ht="30" customHeight="1" thickTop="1" thickBot="1" x14ac:dyDescent="0.3"/>
    <row r="321" spans="16:95" ht="30" customHeight="1" thickTop="1" thickBot="1" x14ac:dyDescent="0.3">
      <c r="R321" s="58"/>
      <c r="S321" s="58"/>
      <c r="T321" s="58"/>
      <c r="U321" s="58"/>
      <c r="V321" s="58"/>
      <c r="W321" s="58"/>
      <c r="X321" s="58"/>
      <c r="BM321" s="29"/>
      <c r="BN321" s="29"/>
      <c r="BO321" s="29"/>
      <c r="BP321" s="29"/>
      <c r="BQ321" s="29"/>
      <c r="BR321" s="29"/>
      <c r="BS321" s="29"/>
    </row>
    <row r="322" spans="16:95" ht="30" customHeight="1" thickTop="1" thickBot="1" x14ac:dyDescent="0.3">
      <c r="Q322" s="58"/>
      <c r="Y322" s="58"/>
      <c r="BL322" s="29"/>
      <c r="CP322" s="29"/>
    </row>
    <row r="323" spans="16:95" ht="30" customHeight="1" thickTop="1" thickBot="1" x14ac:dyDescent="0.3">
      <c r="P323" s="58"/>
      <c r="Z323" s="58"/>
      <c r="BL323" s="29"/>
      <c r="CO323" s="29"/>
    </row>
    <row r="324" spans="16:95" ht="30" customHeight="1" thickTop="1" thickBot="1" x14ac:dyDescent="0.3">
      <c r="P324" s="58"/>
      <c r="Z324" s="58"/>
      <c r="BL324" s="29"/>
    </row>
    <row r="325" spans="16:95" ht="30" customHeight="1" thickTop="1" thickBot="1" x14ac:dyDescent="0.3">
      <c r="P325" s="58"/>
      <c r="Z325" s="58"/>
      <c r="AD325" s="29"/>
      <c r="AH325" s="29"/>
      <c r="AM325" s="29"/>
      <c r="AN325" s="29"/>
      <c r="AO325" s="29"/>
      <c r="AS325" s="29"/>
      <c r="AU325" s="29"/>
      <c r="AV325" s="29"/>
      <c r="AZ325" s="29"/>
      <c r="BA325" s="29"/>
      <c r="BB325" s="29"/>
      <c r="BL325" s="29"/>
      <c r="BX325" s="29"/>
      <c r="BY325" s="29"/>
      <c r="BZ325" s="29"/>
      <c r="CG325" s="29"/>
      <c r="CH325" s="29"/>
      <c r="CI325" s="29"/>
      <c r="CM325" s="34"/>
      <c r="CN325" s="59"/>
      <c r="CO325" s="59"/>
      <c r="CP325" s="59"/>
      <c r="CQ325" s="34"/>
    </row>
    <row r="326" spans="16:95" ht="30" customHeight="1" thickTop="1" thickBot="1" x14ac:dyDescent="0.3">
      <c r="P326" s="58"/>
      <c r="Z326" s="58"/>
      <c r="AD326" s="29"/>
      <c r="AH326" s="29"/>
      <c r="AL326" s="29"/>
      <c r="AP326" s="29"/>
      <c r="AT326" s="29"/>
      <c r="AW326" s="29"/>
      <c r="AY326" s="29"/>
      <c r="BC326" s="29"/>
      <c r="BL326" s="29"/>
      <c r="BW326" s="29"/>
      <c r="CA326" s="29"/>
      <c r="CF326" s="29"/>
      <c r="CJ326" s="29"/>
      <c r="CM326" s="59"/>
      <c r="CN326" s="34"/>
      <c r="CO326" s="34"/>
      <c r="CP326" s="34"/>
      <c r="CQ326" s="59"/>
    </row>
    <row r="327" spans="16:95" ht="30" customHeight="1" thickTop="1" thickBot="1" x14ac:dyDescent="0.3">
      <c r="P327" s="58"/>
      <c r="Z327" s="58"/>
      <c r="AD327" s="29"/>
      <c r="AH327" s="29"/>
      <c r="AL327" s="29"/>
      <c r="AP327" s="29"/>
      <c r="AT327" s="29"/>
      <c r="AY327" s="29"/>
      <c r="BC327" s="29"/>
      <c r="BL327" s="29"/>
      <c r="BW327" s="29"/>
      <c r="CA327" s="29"/>
      <c r="CF327" s="29"/>
      <c r="CM327" s="59"/>
      <c r="CN327" s="34"/>
      <c r="CO327" s="34"/>
      <c r="CP327" s="34"/>
      <c r="CQ327" s="59"/>
    </row>
    <row r="328" spans="16:95" ht="30" customHeight="1" thickTop="1" thickBot="1" x14ac:dyDescent="0.3">
      <c r="P328" s="58"/>
      <c r="Z328" s="58"/>
      <c r="AD328" s="29"/>
      <c r="AH328" s="29"/>
      <c r="AL328" s="29"/>
      <c r="AM328" s="29"/>
      <c r="AN328" s="29"/>
      <c r="AO328" s="29"/>
      <c r="AP328" s="29"/>
      <c r="AT328" s="29"/>
      <c r="AY328" s="29"/>
      <c r="BC328" s="29"/>
      <c r="BL328" s="29"/>
      <c r="BW328" s="29"/>
      <c r="CA328" s="29"/>
      <c r="CF328" s="29"/>
      <c r="CG328" s="29"/>
      <c r="CH328" s="29"/>
      <c r="CI328" s="29"/>
      <c r="CM328" s="59"/>
      <c r="CN328" s="59"/>
      <c r="CO328" s="59"/>
      <c r="CP328" s="59"/>
      <c r="CQ328" s="59"/>
    </row>
    <row r="329" spans="16:95" ht="30" customHeight="1" thickTop="1" thickBot="1" x14ac:dyDescent="0.3">
      <c r="P329" s="58"/>
      <c r="W329" s="29"/>
      <c r="Z329" s="58"/>
      <c r="AD329" s="29"/>
      <c r="AH329" s="29"/>
      <c r="AL329" s="29"/>
      <c r="AT329" s="29"/>
      <c r="AY329" s="29"/>
      <c r="BC329" s="29"/>
      <c r="BL329" s="29"/>
      <c r="BW329" s="29"/>
      <c r="CA329" s="29"/>
      <c r="CF329" s="29"/>
      <c r="CM329" s="59"/>
      <c r="CN329" s="34"/>
      <c r="CO329" s="34"/>
      <c r="CP329" s="34"/>
      <c r="CQ329" s="34"/>
    </row>
    <row r="330" spans="16:95" ht="30" customHeight="1" thickTop="1" thickBot="1" x14ac:dyDescent="0.3">
      <c r="P330" s="58"/>
      <c r="X330" s="29"/>
      <c r="Z330" s="58"/>
      <c r="AD330" s="29"/>
      <c r="AH330" s="29"/>
      <c r="AL330" s="29"/>
      <c r="AP330" s="29"/>
      <c r="AT330" s="29"/>
      <c r="AY330" s="29"/>
      <c r="BC330" s="29"/>
      <c r="BL330" s="29"/>
      <c r="BW330" s="29"/>
      <c r="CA330" s="29"/>
      <c r="CF330" s="29"/>
      <c r="CM330" s="59"/>
      <c r="CN330" s="34"/>
      <c r="CO330" s="34"/>
      <c r="CP330" s="34"/>
      <c r="CQ330" s="59"/>
    </row>
    <row r="331" spans="16:95" ht="30" customHeight="1" thickTop="1" thickBot="1" x14ac:dyDescent="0.3">
      <c r="Q331" s="58"/>
      <c r="Y331" s="58"/>
      <c r="AD331" s="29"/>
      <c r="AH331" s="29"/>
      <c r="AL331" s="29"/>
      <c r="AP331" s="29"/>
      <c r="AT331" s="29"/>
      <c r="AY331" s="29"/>
      <c r="BC331" s="29"/>
      <c r="BM331" s="29"/>
      <c r="BW331" s="29"/>
      <c r="CA331" s="29"/>
      <c r="CF331" s="29"/>
      <c r="CM331" s="59"/>
      <c r="CN331" s="34"/>
      <c r="CO331" s="34"/>
      <c r="CP331" s="34"/>
      <c r="CQ331" s="59"/>
    </row>
    <row r="332" spans="16:95" ht="30" customHeight="1" thickTop="1" thickBot="1" x14ac:dyDescent="0.3">
      <c r="R332" s="58"/>
      <c r="S332" s="58"/>
      <c r="T332" s="58"/>
      <c r="U332" s="58"/>
      <c r="V332" s="58"/>
      <c r="W332" s="58"/>
      <c r="X332" s="58"/>
      <c r="Z332" s="29"/>
      <c r="AE332" s="29"/>
      <c r="AF332" s="29"/>
      <c r="AG332" s="29"/>
      <c r="AM332" s="29"/>
      <c r="AN332" s="29"/>
      <c r="AO332" s="29"/>
      <c r="AT332" s="29"/>
      <c r="AZ332" s="29"/>
      <c r="BA332" s="29"/>
      <c r="BB332" s="29"/>
      <c r="BN332" s="29"/>
      <c r="BO332" s="29"/>
      <c r="BP332" s="29"/>
      <c r="BQ332" s="29"/>
      <c r="BR332" s="29"/>
      <c r="BS332" s="29"/>
      <c r="BX332" s="29"/>
      <c r="BY332" s="29"/>
      <c r="BZ332" s="29"/>
      <c r="CB332" s="29"/>
      <c r="CF332" s="29"/>
      <c r="CM332" s="34"/>
      <c r="CN332" s="59"/>
      <c r="CO332" s="59"/>
      <c r="CP332" s="59"/>
      <c r="CQ332" s="34"/>
    </row>
    <row r="333" spans="16:95" ht="30" customHeight="1" thickTop="1" thickBot="1" x14ac:dyDescent="0.3"/>
    <row r="334" spans="16:95" ht="30" customHeight="1" thickTop="1" thickBot="1" x14ac:dyDescent="0.3"/>
    <row r="335" spans="16:95" ht="30" customHeight="1" thickTop="1" thickBot="1" x14ac:dyDescent="0.3"/>
    <row r="336" spans="16:95" ht="30" customHeight="1" thickTop="1" thickBot="1" x14ac:dyDescent="0.3"/>
    <row r="337" ht="30" customHeight="1" thickTop="1" thickBot="1" x14ac:dyDescent="0.3"/>
    <row r="338" ht="30" customHeight="1" thickTop="1" thickBot="1" x14ac:dyDescent="0.3"/>
    <row r="339" ht="30" customHeight="1" thickTop="1" thickBot="1" x14ac:dyDescent="0.3"/>
    <row r="340" ht="30" customHeight="1" thickTop="1" thickBot="1" x14ac:dyDescent="0.3"/>
    <row r="341" ht="30" customHeight="1" thickTop="1" thickBot="1" x14ac:dyDescent="0.3"/>
    <row r="342" ht="30" customHeight="1" thickTop="1" thickBot="1" x14ac:dyDescent="0.3"/>
    <row r="343" ht="30" customHeight="1" thickTop="1" thickBot="1" x14ac:dyDescent="0.3"/>
    <row r="344" ht="30" customHeight="1" thickTop="1" thickBot="1" x14ac:dyDescent="0.3"/>
    <row r="345" ht="30" customHeight="1" thickTop="1" thickBot="1" x14ac:dyDescent="0.3"/>
    <row r="346" ht="30" customHeight="1" thickTop="1" thickBot="1" x14ac:dyDescent="0.3"/>
    <row r="347" ht="30" customHeight="1" thickTop="1" thickBot="1" x14ac:dyDescent="0.3"/>
    <row r="348" ht="30" customHeight="1" thickTop="1" thickBot="1" x14ac:dyDescent="0.3"/>
    <row r="349" ht="30" customHeight="1" thickTop="1" thickBot="1" x14ac:dyDescent="0.3"/>
    <row r="350" ht="30" customHeight="1" thickTop="1" thickBot="1" x14ac:dyDescent="0.3"/>
    <row r="351" ht="30" customHeight="1" thickTop="1" thickBot="1" x14ac:dyDescent="0.3"/>
    <row r="352" ht="30" customHeight="1" thickTop="1" thickBot="1" x14ac:dyDescent="0.3"/>
    <row r="353" ht="30" customHeight="1" thickTop="1" thickBot="1" x14ac:dyDescent="0.3"/>
    <row r="354" ht="30" customHeight="1" thickTop="1" thickBot="1" x14ac:dyDescent="0.3"/>
    <row r="355" ht="30" customHeight="1" thickTop="1" thickBot="1" x14ac:dyDescent="0.3"/>
    <row r="356" ht="30" customHeight="1" thickTop="1" thickBot="1" x14ac:dyDescent="0.3"/>
    <row r="357" ht="30" customHeight="1" thickTop="1" thickBot="1" x14ac:dyDescent="0.3"/>
    <row r="358" ht="30" customHeight="1" thickTop="1" thickBot="1" x14ac:dyDescent="0.3"/>
    <row r="359" ht="30" customHeight="1" thickTop="1" thickBot="1" x14ac:dyDescent="0.3"/>
    <row r="360" ht="30" customHeight="1" thickTop="1" thickBot="1" x14ac:dyDescent="0.3"/>
    <row r="361" ht="30" customHeight="1" thickTop="1" thickBot="1" x14ac:dyDescent="0.3"/>
    <row r="362" ht="30" customHeight="1" thickTop="1" thickBot="1" x14ac:dyDescent="0.3"/>
    <row r="363" ht="30" customHeight="1" thickTop="1" thickBot="1" x14ac:dyDescent="0.3"/>
    <row r="364" ht="30" customHeight="1" thickTop="1" thickBot="1" x14ac:dyDescent="0.3"/>
    <row r="365" ht="30" customHeight="1" thickTop="1" thickBot="1" x14ac:dyDescent="0.3"/>
    <row r="366" ht="30" customHeight="1" thickTop="1" thickBot="1" x14ac:dyDescent="0.3"/>
    <row r="367" ht="30" customHeight="1" thickTop="1" thickBot="1" x14ac:dyDescent="0.3"/>
    <row r="368" ht="30" customHeight="1" thickTop="1" thickBot="1" x14ac:dyDescent="0.3"/>
    <row r="369" ht="30" customHeight="1" thickTop="1" thickBot="1" x14ac:dyDescent="0.3"/>
    <row r="370" ht="30" customHeight="1" thickTop="1" thickBot="1" x14ac:dyDescent="0.3"/>
    <row r="371" ht="30" customHeight="1" thickTop="1" thickBot="1" x14ac:dyDescent="0.3"/>
    <row r="372" ht="30" customHeight="1" thickTop="1" thickBot="1" x14ac:dyDescent="0.3"/>
    <row r="373" ht="30" customHeight="1" thickTop="1" thickBot="1" x14ac:dyDescent="0.3"/>
    <row r="374" ht="30" customHeight="1" thickTop="1" thickBot="1" x14ac:dyDescent="0.3"/>
    <row r="375" ht="30" customHeight="1" thickTop="1" thickBot="1" x14ac:dyDescent="0.3"/>
    <row r="376" ht="30" customHeight="1" thickTop="1" thickBot="1" x14ac:dyDescent="0.3"/>
    <row r="377" ht="30" customHeight="1" thickTop="1" thickBot="1" x14ac:dyDescent="0.3"/>
    <row r="378" ht="30" customHeight="1" thickTop="1" thickBot="1" x14ac:dyDescent="0.3"/>
    <row r="379" ht="30" customHeight="1" thickTop="1" thickBot="1" x14ac:dyDescent="0.3"/>
    <row r="380" ht="30" customHeight="1" thickTop="1" thickBot="1" x14ac:dyDescent="0.3"/>
    <row r="381" ht="30" customHeight="1" thickTop="1" thickBot="1" x14ac:dyDescent="0.3"/>
    <row r="382" ht="30" customHeight="1" thickTop="1" thickBot="1" x14ac:dyDescent="0.3"/>
    <row r="383" ht="30" customHeight="1" thickTop="1" thickBot="1" x14ac:dyDescent="0.3"/>
    <row r="384" ht="30" customHeight="1" thickTop="1" thickBot="1" x14ac:dyDescent="0.3"/>
    <row r="385" ht="30" customHeight="1" thickTop="1" thickBot="1" x14ac:dyDescent="0.3"/>
    <row r="386" ht="30" customHeight="1" thickTop="1" thickBot="1" x14ac:dyDescent="0.3"/>
    <row r="387" ht="30" customHeight="1" thickTop="1" thickBot="1" x14ac:dyDescent="0.3"/>
    <row r="388" ht="30" customHeight="1" thickTop="1" thickBot="1" x14ac:dyDescent="0.3"/>
    <row r="389" ht="30" customHeight="1" thickTop="1" thickBot="1" x14ac:dyDescent="0.3"/>
    <row r="390" ht="30" customHeight="1" thickTop="1" thickBot="1" x14ac:dyDescent="0.3"/>
    <row r="391" ht="30" customHeight="1" thickTop="1" thickBot="1" x14ac:dyDescent="0.3"/>
    <row r="392" ht="30" customHeight="1" thickTop="1" thickBot="1" x14ac:dyDescent="0.3"/>
    <row r="393" ht="30" customHeight="1" thickTop="1" thickBot="1" x14ac:dyDescent="0.3"/>
    <row r="394" ht="30" customHeight="1" thickTop="1" thickBot="1" x14ac:dyDescent="0.3"/>
    <row r="395" ht="30" customHeight="1" thickTop="1" thickBot="1" x14ac:dyDescent="0.3"/>
    <row r="396" ht="30" customHeight="1" thickTop="1" thickBot="1" x14ac:dyDescent="0.3"/>
    <row r="397" ht="30" customHeight="1" thickTop="1" thickBot="1" x14ac:dyDescent="0.3"/>
    <row r="398" ht="30" customHeight="1" thickTop="1" thickBot="1" x14ac:dyDescent="0.3"/>
    <row r="399" ht="30" customHeight="1" thickTop="1" thickBot="1" x14ac:dyDescent="0.3"/>
    <row r="400" ht="30" customHeight="1" thickTop="1" thickBot="1" x14ac:dyDescent="0.3"/>
    <row r="401" ht="30" customHeight="1" thickTop="1" thickBot="1" x14ac:dyDescent="0.3"/>
    <row r="402" ht="30" customHeight="1" thickTop="1" thickBot="1" x14ac:dyDescent="0.3"/>
    <row r="403" ht="30" customHeight="1" thickTop="1" thickBot="1" x14ac:dyDescent="0.3"/>
    <row r="404" ht="30" customHeight="1" thickTop="1" thickBot="1" x14ac:dyDescent="0.3"/>
    <row r="405" ht="30" customHeight="1" thickTop="1" thickBot="1" x14ac:dyDescent="0.3"/>
    <row r="406" ht="30" customHeight="1" thickTop="1" thickBot="1" x14ac:dyDescent="0.3"/>
    <row r="407" ht="30" customHeight="1" thickTop="1" thickBot="1" x14ac:dyDescent="0.3"/>
    <row r="408" ht="30" customHeight="1" thickTop="1" thickBot="1" x14ac:dyDescent="0.3"/>
    <row r="409" ht="30" customHeight="1" thickTop="1" thickBot="1" x14ac:dyDescent="0.3"/>
    <row r="410" ht="30" customHeight="1" thickTop="1" thickBot="1" x14ac:dyDescent="0.3"/>
    <row r="411" ht="30" customHeight="1" thickTop="1" thickBot="1" x14ac:dyDescent="0.3"/>
    <row r="412" ht="30" customHeight="1" thickTop="1" thickBot="1" x14ac:dyDescent="0.3"/>
    <row r="413" ht="30" customHeight="1" thickTop="1" thickBot="1" x14ac:dyDescent="0.3"/>
    <row r="414" ht="30" customHeight="1" thickTop="1" thickBot="1" x14ac:dyDescent="0.3"/>
    <row r="415" ht="30" customHeight="1" thickTop="1" thickBot="1" x14ac:dyDescent="0.3"/>
    <row r="416" ht="30" customHeight="1" thickTop="1" thickBot="1" x14ac:dyDescent="0.3"/>
    <row r="417" ht="30" customHeight="1" thickTop="1" thickBot="1" x14ac:dyDescent="0.3"/>
    <row r="418" ht="30" customHeight="1" thickTop="1" thickBot="1" x14ac:dyDescent="0.3"/>
    <row r="419" ht="30" customHeight="1" thickTop="1" thickBot="1" x14ac:dyDescent="0.3"/>
    <row r="420" ht="30" customHeight="1" thickTop="1" thickBot="1" x14ac:dyDescent="0.3"/>
    <row r="421" ht="30" customHeight="1" thickTop="1" thickBot="1" x14ac:dyDescent="0.3"/>
    <row r="422" ht="30" customHeight="1" thickTop="1" thickBot="1" x14ac:dyDescent="0.3"/>
    <row r="423" ht="30" customHeight="1" thickTop="1" thickBot="1" x14ac:dyDescent="0.3"/>
    <row r="424" ht="30" customHeight="1" thickTop="1" thickBot="1" x14ac:dyDescent="0.3"/>
    <row r="425" ht="30" customHeight="1" thickTop="1" thickBot="1" x14ac:dyDescent="0.3"/>
    <row r="426" ht="30" customHeight="1" thickTop="1" thickBot="1" x14ac:dyDescent="0.3"/>
    <row r="427" ht="30" customHeight="1" thickTop="1" thickBot="1" x14ac:dyDescent="0.3"/>
    <row r="428" ht="30" customHeight="1" thickTop="1" thickBot="1" x14ac:dyDescent="0.3"/>
    <row r="429" ht="30" customHeight="1" thickTop="1" thickBot="1" x14ac:dyDescent="0.3"/>
    <row r="430" ht="30" customHeight="1" thickTop="1" thickBot="1" x14ac:dyDescent="0.3"/>
    <row r="431" ht="30" customHeight="1" thickTop="1" thickBot="1" x14ac:dyDescent="0.3"/>
    <row r="432" ht="30" customHeight="1" thickTop="1" thickBot="1" x14ac:dyDescent="0.3"/>
    <row r="433" ht="30" customHeight="1" thickTop="1" thickBot="1" x14ac:dyDescent="0.3"/>
    <row r="434" ht="30" customHeight="1" thickTop="1" thickBot="1" x14ac:dyDescent="0.3"/>
    <row r="435" ht="30" customHeight="1" thickTop="1" thickBot="1" x14ac:dyDescent="0.3"/>
    <row r="436" ht="30" customHeight="1" thickTop="1" thickBot="1" x14ac:dyDescent="0.3"/>
    <row r="437" ht="30" customHeight="1" thickTop="1" thickBot="1" x14ac:dyDescent="0.3"/>
    <row r="438" ht="30" customHeight="1" thickTop="1" thickBot="1" x14ac:dyDescent="0.3"/>
    <row r="439" ht="30" customHeight="1" thickTop="1" thickBot="1" x14ac:dyDescent="0.3"/>
    <row r="440" ht="30" customHeight="1" thickTop="1" thickBot="1" x14ac:dyDescent="0.3"/>
    <row r="441" ht="30" customHeight="1" thickTop="1" thickBot="1" x14ac:dyDescent="0.3"/>
    <row r="442" ht="30" customHeight="1" thickTop="1" thickBot="1" x14ac:dyDescent="0.3"/>
    <row r="443" ht="30" customHeight="1" thickTop="1" thickBot="1" x14ac:dyDescent="0.3"/>
    <row r="444" ht="30" customHeight="1" thickTop="1" thickBot="1" x14ac:dyDescent="0.3"/>
    <row r="445" ht="30" customHeight="1" thickTop="1" thickBot="1" x14ac:dyDescent="0.3"/>
    <row r="446" ht="30" customHeight="1" thickTop="1" thickBot="1" x14ac:dyDescent="0.3"/>
    <row r="447" ht="30" customHeight="1" thickTop="1" thickBot="1" x14ac:dyDescent="0.3"/>
    <row r="448" ht="30" customHeight="1" thickTop="1" thickBot="1" x14ac:dyDescent="0.3"/>
    <row r="449" ht="30" customHeight="1" thickTop="1" thickBot="1" x14ac:dyDescent="0.3"/>
    <row r="450" ht="30" customHeight="1" thickTop="1" thickBot="1" x14ac:dyDescent="0.3"/>
    <row r="451" ht="30" customHeight="1" thickTop="1" thickBot="1" x14ac:dyDescent="0.3"/>
    <row r="452" ht="30" customHeight="1" thickTop="1" thickBot="1" x14ac:dyDescent="0.3"/>
    <row r="453" ht="30" customHeight="1" thickTop="1" thickBot="1" x14ac:dyDescent="0.3"/>
    <row r="454" ht="30" customHeight="1" thickTop="1" thickBot="1" x14ac:dyDescent="0.3"/>
    <row r="455" ht="30" customHeight="1" thickTop="1" thickBot="1" x14ac:dyDescent="0.3"/>
    <row r="456" ht="30" customHeight="1" thickTop="1" thickBot="1" x14ac:dyDescent="0.3"/>
    <row r="457" ht="30" customHeight="1" thickTop="1" thickBot="1" x14ac:dyDescent="0.3"/>
    <row r="458" ht="30" customHeight="1" thickTop="1" thickBot="1" x14ac:dyDescent="0.3"/>
    <row r="459" ht="30" customHeight="1" thickTop="1" thickBot="1" x14ac:dyDescent="0.3"/>
    <row r="460" ht="30" customHeight="1" thickTop="1" thickBot="1" x14ac:dyDescent="0.3"/>
    <row r="461" ht="30" customHeight="1" thickTop="1" thickBot="1" x14ac:dyDescent="0.3"/>
    <row r="462" ht="30" customHeight="1" thickTop="1" thickBot="1" x14ac:dyDescent="0.3"/>
    <row r="463" ht="30" customHeight="1" thickTop="1" thickBot="1" x14ac:dyDescent="0.3"/>
    <row r="464" ht="30" customHeight="1" thickTop="1" thickBot="1" x14ac:dyDescent="0.3"/>
    <row r="465" ht="30" customHeight="1" thickTop="1" thickBot="1" x14ac:dyDescent="0.3"/>
    <row r="466" ht="30" customHeight="1" thickTop="1" thickBot="1" x14ac:dyDescent="0.3"/>
    <row r="467" ht="30" customHeight="1" thickTop="1" thickBot="1" x14ac:dyDescent="0.3"/>
    <row r="468" ht="30" customHeight="1" thickTop="1" thickBot="1" x14ac:dyDescent="0.3"/>
    <row r="469" ht="30" customHeight="1" thickTop="1" thickBot="1" x14ac:dyDescent="0.3"/>
    <row r="470" ht="30" customHeight="1" thickTop="1" thickBot="1" x14ac:dyDescent="0.3"/>
    <row r="471" ht="30" customHeight="1" thickTop="1" thickBot="1" x14ac:dyDescent="0.3"/>
    <row r="472" ht="30" customHeight="1" thickTop="1" thickBot="1" x14ac:dyDescent="0.3"/>
    <row r="473" ht="30" customHeight="1" thickTop="1" thickBot="1" x14ac:dyDescent="0.3"/>
    <row r="474" ht="30" customHeight="1" thickTop="1" thickBot="1" x14ac:dyDescent="0.3"/>
    <row r="475" ht="30" customHeight="1" thickTop="1" thickBot="1" x14ac:dyDescent="0.3"/>
    <row r="476" ht="30" customHeight="1" thickTop="1" thickBot="1" x14ac:dyDescent="0.3"/>
    <row r="477" ht="30" customHeight="1" thickTop="1" thickBot="1" x14ac:dyDescent="0.3"/>
    <row r="478" ht="30" customHeight="1" thickTop="1" thickBot="1" x14ac:dyDescent="0.3"/>
    <row r="479" ht="30" customHeight="1" thickTop="1" thickBot="1" x14ac:dyDescent="0.3"/>
    <row r="480" ht="30" customHeight="1" thickTop="1" thickBot="1" x14ac:dyDescent="0.3"/>
    <row r="481" ht="30" customHeight="1" thickTop="1" thickBot="1" x14ac:dyDescent="0.3"/>
    <row r="482" ht="30" customHeight="1" thickTop="1" thickBot="1" x14ac:dyDescent="0.3"/>
    <row r="483" ht="30" customHeight="1" thickTop="1" thickBot="1" x14ac:dyDescent="0.3"/>
    <row r="484" ht="30" customHeight="1" thickTop="1" thickBot="1" x14ac:dyDescent="0.3"/>
    <row r="485" ht="30" customHeight="1" thickTop="1" thickBot="1" x14ac:dyDescent="0.3"/>
    <row r="486" ht="30" customHeight="1" thickTop="1" thickBot="1" x14ac:dyDescent="0.3"/>
    <row r="487" ht="30" customHeight="1" thickTop="1" thickBot="1" x14ac:dyDescent="0.3"/>
    <row r="488" ht="30" customHeight="1" thickTop="1" thickBot="1" x14ac:dyDescent="0.3"/>
    <row r="489" ht="30" customHeight="1" thickTop="1" thickBot="1" x14ac:dyDescent="0.3"/>
    <row r="490" ht="30" customHeight="1" thickTop="1" thickBot="1" x14ac:dyDescent="0.3"/>
    <row r="491" ht="30" customHeight="1" thickTop="1" thickBot="1" x14ac:dyDescent="0.3"/>
    <row r="492" ht="30" customHeight="1" thickTop="1" thickBot="1" x14ac:dyDescent="0.3"/>
    <row r="493" ht="30" customHeight="1" thickTop="1" thickBot="1" x14ac:dyDescent="0.3"/>
    <row r="494" ht="30" customHeight="1" thickTop="1" thickBot="1" x14ac:dyDescent="0.3"/>
    <row r="495" ht="30" customHeight="1" thickTop="1" thickBot="1" x14ac:dyDescent="0.3"/>
    <row r="496" ht="30" customHeight="1" thickTop="1" thickBot="1" x14ac:dyDescent="0.3"/>
    <row r="497" ht="30" customHeight="1" thickTop="1" thickBot="1" x14ac:dyDescent="0.3"/>
    <row r="498" ht="30" customHeight="1" thickTop="1" thickBot="1" x14ac:dyDescent="0.3"/>
    <row r="499" ht="30" customHeight="1" thickTop="1" thickBot="1" x14ac:dyDescent="0.3"/>
    <row r="500" ht="30" customHeight="1" thickTop="1" thickBot="1" x14ac:dyDescent="0.3"/>
    <row r="501" ht="30" customHeight="1" thickTop="1" thickBot="1" x14ac:dyDescent="0.3"/>
    <row r="502" ht="30" customHeight="1" thickTop="1" thickBot="1" x14ac:dyDescent="0.3"/>
    <row r="503" ht="30" customHeight="1" thickTop="1" thickBot="1" x14ac:dyDescent="0.3"/>
    <row r="504" ht="30" customHeight="1" thickTop="1" thickBot="1" x14ac:dyDescent="0.3"/>
    <row r="505" ht="30" customHeight="1" thickTop="1" thickBot="1" x14ac:dyDescent="0.3"/>
    <row r="506" ht="30" customHeight="1" thickTop="1" thickBot="1" x14ac:dyDescent="0.3"/>
    <row r="507" ht="30" customHeight="1" thickTop="1" thickBot="1" x14ac:dyDescent="0.3"/>
    <row r="508" ht="30" customHeight="1" thickTop="1" thickBot="1" x14ac:dyDescent="0.3"/>
    <row r="509" ht="30" customHeight="1" thickTop="1" thickBot="1" x14ac:dyDescent="0.3"/>
    <row r="510" ht="30" customHeight="1" thickTop="1" thickBot="1" x14ac:dyDescent="0.3"/>
    <row r="511" ht="30" customHeight="1" thickTop="1" thickBot="1" x14ac:dyDescent="0.3"/>
  </sheetData>
  <mergeCells count="3">
    <mergeCell ref="J5:L5"/>
    <mergeCell ref="M5:P5"/>
    <mergeCell ref="J2:P4"/>
  </mergeCells>
  <dataValidations disablePrompts="1" count="2">
    <dataValidation type="list" allowBlank="1" showInputMessage="1" showErrorMessage="1" sqref="A2:A18">
      <formula1>categorias</formula1>
    </dataValidation>
    <dataValidation type="list" allowBlank="1" showInputMessage="1" showErrorMessage="1" sqref="B2:B18">
      <formula1>INDIRECT(A2)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17</vt:i4>
      </vt:variant>
    </vt:vector>
  </HeadingPairs>
  <TitlesOfParts>
    <vt:vector size="27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Opções Exercício 9</vt:lpstr>
      <vt:lpstr>Bebidas</vt:lpstr>
      <vt:lpstr>Carnes</vt:lpstr>
      <vt:lpstr>carnesprecos</vt:lpstr>
      <vt:lpstr>categorias</vt:lpstr>
      <vt:lpstr>cidades</vt:lpstr>
      <vt:lpstr>estados</vt:lpstr>
      <vt:lpstr>exames</vt:lpstr>
      <vt:lpstr>Frios</vt:lpstr>
      <vt:lpstr>Grãos</vt:lpstr>
      <vt:lpstr>listaalunos</vt:lpstr>
      <vt:lpstr>matérias</vt:lpstr>
      <vt:lpstr>nomeexames</vt:lpstr>
      <vt:lpstr>Nomes</vt:lpstr>
      <vt:lpstr>quantExcel</vt:lpstr>
      <vt:lpstr>status</vt:lpstr>
      <vt:lpstr>statuscidades</vt:lpstr>
      <vt:lpstr>valorescidades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Dudek</dc:creator>
  <cp:lastModifiedBy>Sala Digital (CtP/ETS)</cp:lastModifiedBy>
  <dcterms:created xsi:type="dcterms:W3CDTF">2021-03-01T10:14:51Z</dcterms:created>
  <dcterms:modified xsi:type="dcterms:W3CDTF">2022-04-14T12:39:23Z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8b198473-61aa-4bdb-b786-66fd92f3fceb</vt:lpwstr>
  </property>
</Properties>
</file>